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0" yWindow="240" windowWidth="9270" windowHeight="4725" tabRatio="624" firstSheet="2" activeTab="2"/>
  </bookViews>
  <sheets>
    <sheet name="traslados (2)" sheetId="142" r:id="rId1"/>
    <sheet name="CAJA MENOR 2017" sheetId="126" r:id="rId2"/>
    <sheet name="PLAN AJUSTADO 20 10 2017 " sheetId="148" r:id="rId3"/>
  </sheets>
  <externalReferences>
    <externalReference r:id="rId4"/>
    <externalReference r:id="rId5"/>
    <externalReference r:id="rId6"/>
    <externalReference r:id="rId7"/>
  </externalReferences>
  <definedNames>
    <definedName name="_xlnm._FilterDatabase" localSheetId="1" hidden="1">'CAJA MENOR 2017'!#REF!</definedName>
    <definedName name="_xlnm._FilterDatabase" localSheetId="2" hidden="1">'PLAN AJUSTADO 20 10 2017 '!$A$19:$BA$19</definedName>
    <definedName name="_xlnm.Print_Area" localSheetId="2">'PLAN AJUSTADO 20 10 2017 '!$A$1:$AT$439</definedName>
    <definedName name="base_1">[1]BASE_DATOS!$A$1:$C$147</definedName>
    <definedName name="ELEMENTOS_DE_ASEO">"BASE_DATOS"</definedName>
    <definedName name="Fuente3">[2]Hoja2!$A$1:$C$207</definedName>
    <definedName name="JUAN" localSheetId="1">#REF!</definedName>
    <definedName name="JUAN" localSheetId="2">#REF!</definedName>
    <definedName name="JUAN" localSheetId="0">#REF!</definedName>
    <definedName name="JUAN">#REF!</definedName>
    <definedName name="julian" localSheetId="2">#REF!</definedName>
    <definedName name="julian">#REF!</definedName>
    <definedName name="MAO">'[3]PLAN COMPRAS_2003'!$A$4:$D$382</definedName>
    <definedName name="MOA">'[3]PLAN COMPRAS_2003'!$A$4:$D$382</definedName>
    <definedName name="RUTH" localSheetId="2">#REF!</definedName>
    <definedName name="RUTH">#REF!</definedName>
    <definedName name="_xlnm.Print_Titles" localSheetId="2">'PLAN AJUSTADO 20 10 2017 '!$19:$19</definedName>
    <definedName name="Z_D25A11FE_C2CC_4D7C_89A9_026E2FA55D90_.wvu.Cols" localSheetId="2" hidden="1">'PLAN AJUSTADO 20 10 2017 '!#REF!</definedName>
    <definedName name="Z_D25A11FE_C2CC_4D7C_89A9_026E2FA55D90_.wvu.FilterData" localSheetId="2" hidden="1">'PLAN AJUSTADO 20 10 2017 '!$B$19:$AL$79</definedName>
    <definedName name="Z_D25A11FE_C2CC_4D7C_89A9_026E2FA55D90_.wvu.Rows" localSheetId="2" hidden="1">'PLAN AJUSTADO 20 10 2017 '!#REF!,'PLAN AJUSTADO 20 10 2017 '!#REF!</definedName>
  </definedNames>
  <calcPr calcId="145621"/>
</workbook>
</file>

<file path=xl/calcChain.xml><?xml version="1.0" encoding="utf-8"?>
<calcChain xmlns="http://schemas.openxmlformats.org/spreadsheetml/2006/main">
  <c r="M394" i="148" l="1"/>
  <c r="L394" i="148"/>
  <c r="M393" i="148"/>
  <c r="L393" i="148"/>
  <c r="M392" i="148"/>
  <c r="L392" i="148"/>
  <c r="M391" i="148"/>
  <c r="L391" i="148"/>
  <c r="L385" i="148"/>
  <c r="Y335" i="148"/>
  <c r="Z335" i="148" s="1"/>
  <c r="Y334" i="148"/>
  <c r="Z334" i="148" s="1"/>
  <c r="Y333" i="148"/>
  <c r="Z333" i="148" s="1"/>
  <c r="Y332" i="148"/>
  <c r="Z332" i="148" s="1"/>
  <c r="Y331" i="148"/>
  <c r="Z331" i="148" s="1"/>
  <c r="Z314" i="148"/>
  <c r="Y314" i="148"/>
  <c r="Z306" i="148"/>
  <c r="Y306" i="148"/>
  <c r="Y303" i="148"/>
  <c r="Z295" i="148"/>
  <c r="Y295" i="148"/>
  <c r="Z282" i="148"/>
  <c r="Y282" i="148"/>
  <c r="Z281" i="148"/>
  <c r="Y281" i="148"/>
  <c r="Z251" i="148"/>
  <c r="Y251" i="148"/>
  <c r="Z230" i="148"/>
  <c r="Y230" i="148"/>
  <c r="Z212" i="148"/>
  <c r="Y212" i="148"/>
  <c r="Z208" i="148"/>
  <c r="Y208" i="148"/>
  <c r="Z200" i="148"/>
  <c r="Y200" i="148"/>
  <c r="Z196" i="148"/>
  <c r="Y196" i="148"/>
  <c r="M195" i="148"/>
  <c r="M192" i="148"/>
  <c r="Z191" i="148"/>
  <c r="Y191" i="148"/>
  <c r="M191" i="148"/>
  <c r="M190" i="148"/>
  <c r="Z185" i="148"/>
  <c r="Y185" i="148"/>
  <c r="Z183" i="148"/>
  <c r="Y183" i="148"/>
  <c r="Y180" i="148"/>
  <c r="Z180" i="148" s="1"/>
  <c r="Y178" i="148"/>
  <c r="Z176" i="148"/>
  <c r="Y176" i="148"/>
  <c r="Z174" i="148"/>
  <c r="Y174" i="148"/>
  <c r="Y170" i="148"/>
  <c r="Z169" i="148"/>
  <c r="Y169" i="148"/>
  <c r="Z163" i="148"/>
  <c r="Y163" i="148"/>
  <c r="Z158" i="148"/>
  <c r="Y158" i="148"/>
  <c r="Z149" i="148"/>
  <c r="Y149" i="148"/>
  <c r="Y145" i="148"/>
  <c r="Z145" i="148" s="1"/>
  <c r="Y144" i="148"/>
  <c r="Z138" i="148"/>
  <c r="Y138" i="148"/>
  <c r="Y136" i="148"/>
  <c r="Z132" i="148"/>
  <c r="Y132" i="148"/>
  <c r="Z112" i="148"/>
  <c r="Y112" i="148"/>
  <c r="Z105" i="148"/>
  <c r="Y105" i="148"/>
  <c r="Z103" i="148"/>
  <c r="Y103" i="148"/>
  <c r="M103" i="148"/>
  <c r="L103" i="148"/>
  <c r="L18" i="148" s="1"/>
  <c r="Z101" i="148"/>
  <c r="Y101" i="148"/>
  <c r="Y73" i="148"/>
  <c r="Z73" i="148" s="1"/>
  <c r="A61" i="148"/>
  <c r="A62" i="148" s="1"/>
  <c r="Y54" i="148"/>
  <c r="Y49" i="148"/>
  <c r="Z49" i="148" s="1"/>
  <c r="Z18" i="148" s="1"/>
  <c r="Z48" i="148"/>
  <c r="Y48" i="148"/>
  <c r="Y18" i="148" s="1"/>
  <c r="Z47" i="148"/>
  <c r="Y47" i="148"/>
  <c r="Y44" i="148"/>
  <c r="A42" i="148"/>
  <c r="A43" i="148" s="1"/>
  <c r="A44" i="148" s="1"/>
  <c r="A45" i="148" s="1"/>
  <c r="A46" i="148" s="1"/>
  <c r="A50" i="148" s="1"/>
  <c r="A51" i="148" s="1"/>
  <c r="A52" i="148" s="1"/>
  <c r="A53" i="148" s="1"/>
  <c r="A54" i="148" s="1"/>
  <c r="A21" i="148"/>
  <c r="A22" i="148" s="1"/>
  <c r="A23" i="148" s="1"/>
  <c r="A24" i="148" s="1"/>
  <c r="A25" i="148" s="1"/>
  <c r="A37" i="148" s="1"/>
  <c r="A38" i="148" s="1"/>
  <c r="A39" i="148" s="1"/>
  <c r="A40" i="148" s="1"/>
  <c r="X18" i="148"/>
  <c r="W18" i="148"/>
  <c r="M18" i="148"/>
  <c r="O49" i="142" l="1"/>
  <c r="N49" i="142"/>
  <c r="S35" i="142"/>
  <c r="W35" i="142" s="1"/>
  <c r="R35" i="142"/>
  <c r="W7" i="142"/>
  <c r="W8" i="142"/>
  <c r="W9" i="142"/>
  <c r="W10" i="142"/>
  <c r="W11" i="142"/>
  <c r="W12" i="142"/>
  <c r="W13" i="142"/>
  <c r="W14" i="142"/>
  <c r="W15" i="142"/>
  <c r="W16" i="142"/>
  <c r="W17" i="142"/>
  <c r="W18" i="142"/>
  <c r="W19" i="142"/>
  <c r="W20" i="142"/>
  <c r="W21" i="142"/>
  <c r="W22" i="142"/>
  <c r="W23" i="142"/>
  <c r="W24" i="142"/>
  <c r="W25" i="142"/>
  <c r="W26" i="142"/>
  <c r="W27" i="142"/>
  <c r="W28" i="142"/>
  <c r="W29" i="142"/>
  <c r="W30" i="142"/>
  <c r="W31" i="142"/>
  <c r="W32" i="142"/>
  <c r="W33" i="142"/>
  <c r="W34" i="142"/>
  <c r="W36" i="142"/>
  <c r="W37" i="142"/>
  <c r="W38" i="142"/>
  <c r="W39" i="142"/>
  <c r="W40" i="142"/>
  <c r="W41" i="142"/>
  <c r="W42" i="142"/>
  <c r="W43" i="142"/>
  <c r="W44" i="142"/>
  <c r="W45" i="142"/>
  <c r="W46" i="142"/>
  <c r="W48" i="142"/>
  <c r="W6" i="142"/>
  <c r="V7" i="142"/>
  <c r="V8" i="142"/>
  <c r="V9" i="142"/>
  <c r="V10" i="142"/>
  <c r="V11" i="142"/>
  <c r="V12" i="142"/>
  <c r="V13" i="142"/>
  <c r="V14" i="142"/>
  <c r="V15" i="142"/>
  <c r="V16" i="142"/>
  <c r="V17" i="142"/>
  <c r="V18" i="142"/>
  <c r="V19" i="142"/>
  <c r="V20" i="142"/>
  <c r="V21" i="142"/>
  <c r="V22" i="142"/>
  <c r="V23" i="142"/>
  <c r="V24" i="142"/>
  <c r="V25" i="142"/>
  <c r="V26" i="142"/>
  <c r="V27" i="142"/>
  <c r="V28" i="142"/>
  <c r="V29" i="142"/>
  <c r="V30" i="142"/>
  <c r="V31" i="142"/>
  <c r="V32" i="142"/>
  <c r="V33" i="142"/>
  <c r="V34" i="142"/>
  <c r="V35" i="142"/>
  <c r="V36" i="142"/>
  <c r="V37" i="142"/>
  <c r="V38" i="142"/>
  <c r="V39" i="142"/>
  <c r="V40" i="142"/>
  <c r="V41" i="142"/>
  <c r="V42" i="142"/>
  <c r="V43" i="142"/>
  <c r="V44" i="142"/>
  <c r="V45" i="142"/>
  <c r="V46" i="142"/>
  <c r="V48" i="142"/>
  <c r="V6" i="142"/>
  <c r="K47" i="142"/>
  <c r="J17" i="142"/>
  <c r="J47" i="142" s="1"/>
  <c r="O47" i="142" l="1"/>
  <c r="W47" i="142" s="1"/>
  <c r="N47" i="142"/>
  <c r="V47" i="142" s="1"/>
  <c r="S24" i="142"/>
  <c r="S19" i="142"/>
  <c r="W49" i="142" l="1"/>
  <c r="V49" i="142"/>
  <c r="R21" i="142"/>
  <c r="R24" i="142" s="1"/>
  <c r="R17" i="142"/>
  <c r="R19" i="142" s="1"/>
  <c r="P26" i="142" l="1"/>
  <c r="L7" i="126" l="1"/>
  <c r="Q7" i="126"/>
  <c r="L8" i="126"/>
  <c r="M8" i="126" s="1"/>
  <c r="Q8" i="126"/>
  <c r="K9" i="126"/>
  <c r="N9" i="126"/>
  <c r="O9" i="126"/>
  <c r="P9" i="126"/>
  <c r="L11" i="126"/>
  <c r="M11" i="126" s="1"/>
  <c r="Q11" i="126"/>
  <c r="L12" i="126"/>
  <c r="M12" i="126" s="1"/>
  <c r="Q12" i="126"/>
  <c r="L13" i="126"/>
  <c r="M13" i="126" s="1"/>
  <c r="Q13" i="126"/>
  <c r="L14" i="126"/>
  <c r="M14" i="126" s="1"/>
  <c r="Q14" i="126"/>
  <c r="L15" i="126"/>
  <c r="M15" i="126" s="1"/>
  <c r="Q15" i="126"/>
  <c r="L16" i="126"/>
  <c r="M16" i="126" s="1"/>
  <c r="Q16" i="126"/>
  <c r="K17" i="126"/>
  <c r="N17" i="126"/>
  <c r="O17" i="126"/>
  <c r="P17" i="126"/>
  <c r="L19" i="126"/>
  <c r="M19" i="126" s="1"/>
  <c r="Q19" i="126"/>
  <c r="L20" i="126"/>
  <c r="M20" i="126" s="1"/>
  <c r="Q20" i="126"/>
  <c r="L21" i="126"/>
  <c r="M21" i="126" s="1"/>
  <c r="Q21" i="126"/>
  <c r="L22" i="126"/>
  <c r="M22" i="126" s="1"/>
  <c r="Q22" i="126"/>
  <c r="L23" i="126"/>
  <c r="M23" i="126" s="1"/>
  <c r="Q23" i="126"/>
  <c r="L24" i="126"/>
  <c r="M24" i="126" s="1"/>
  <c r="Q24" i="126"/>
  <c r="L25" i="126"/>
  <c r="M25" i="126" s="1"/>
  <c r="Q25" i="126"/>
  <c r="K26" i="126"/>
  <c r="N26" i="126"/>
  <c r="O26" i="126"/>
  <c r="P26" i="126"/>
  <c r="L28" i="126"/>
  <c r="M28" i="126" s="1"/>
  <c r="Q28" i="126"/>
  <c r="L29" i="126"/>
  <c r="M29" i="126" s="1"/>
  <c r="Q29" i="126"/>
  <c r="L30" i="126"/>
  <c r="M30" i="126" s="1"/>
  <c r="Q30" i="126"/>
  <c r="L31" i="126"/>
  <c r="M31" i="126" s="1"/>
  <c r="Q31" i="126"/>
  <c r="K32" i="126"/>
  <c r="N32" i="126"/>
  <c r="O32" i="126"/>
  <c r="P32" i="126"/>
  <c r="L34" i="126"/>
  <c r="M34" i="126" s="1"/>
  <c r="Q34" i="126"/>
  <c r="L35" i="126"/>
  <c r="M35" i="126" s="1"/>
  <c r="Q35" i="126"/>
  <c r="L36" i="126"/>
  <c r="M36" i="126" s="1"/>
  <c r="Q36" i="126"/>
  <c r="L37" i="126"/>
  <c r="M37" i="126" s="1"/>
  <c r="Q37" i="126"/>
  <c r="K38" i="126"/>
  <c r="N38" i="126"/>
  <c r="O38" i="126"/>
  <c r="P38" i="126"/>
  <c r="L40" i="126"/>
  <c r="M40" i="126" s="1"/>
  <c r="M41" i="126" s="1"/>
  <c r="Q40" i="126"/>
  <c r="Q41" i="126" s="1"/>
  <c r="K41" i="126"/>
  <c r="N41" i="126"/>
  <c r="O41" i="126"/>
  <c r="P41" i="126"/>
  <c r="Q9" i="126" l="1"/>
  <c r="L41" i="126"/>
  <c r="L32" i="126"/>
  <c r="M17" i="126"/>
  <c r="L17" i="126"/>
  <c r="Q17" i="126"/>
  <c r="Q32" i="126"/>
  <c r="P3" i="126"/>
  <c r="M7" i="126"/>
  <c r="M9" i="126" s="1"/>
  <c r="L9" i="126"/>
  <c r="Q26" i="126"/>
  <c r="L38" i="126"/>
  <c r="Q38" i="126"/>
  <c r="L26" i="126"/>
  <c r="O3" i="126"/>
  <c r="M32" i="126"/>
  <c r="M38" i="126"/>
  <c r="M26" i="126"/>
  <c r="N3" i="126"/>
  <c r="K3" i="126"/>
  <c r="M3" i="126" l="1"/>
  <c r="Q3" i="126"/>
  <c r="L3" i="126"/>
</calcChain>
</file>

<file path=xl/sharedStrings.xml><?xml version="1.0" encoding="utf-8"?>
<sst xmlns="http://schemas.openxmlformats.org/spreadsheetml/2006/main" count="7140" uniqueCount="1777">
  <si>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</si>
  <si>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</si>
  <si>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</si>
  <si>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</si>
  <si>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</si>
  <si>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</si>
  <si>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</si>
  <si>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</si>
  <si>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</si>
  <si>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</si>
  <si>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</si>
  <si>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</si>
  <si>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</si>
  <si>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</si>
  <si>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</si>
  <si>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</si>
  <si>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</si>
  <si>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</si>
  <si>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</si>
  <si>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</si>
  <si>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</si>
  <si>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</si>
  <si>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</si>
  <si>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</si>
  <si>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</si>
  <si>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</si>
  <si>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</si>
  <si>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</si>
  <si>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</si>
  <si>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</si>
  <si>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</si>
  <si>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</si>
  <si>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</si>
  <si>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</si>
  <si>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</si>
  <si>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</si>
  <si>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</si>
  <si>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</si>
  <si>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5 5 MANTENIMIENTO EQUIPO COMUNICACIÓN Y COMPUTACION</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</si>
  <si>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</si>
  <si>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</si>
  <si>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</si>
  <si>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</si>
  <si>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</si>
  <si>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</si>
  <si>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</si>
  <si>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</si>
  <si>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</si>
  <si>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</si>
  <si>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</si>
  <si>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</si>
  <si>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</si>
  <si>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</si>
  <si>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</si>
  <si>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</si>
  <si>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</si>
  <si>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</si>
  <si>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</si>
  <si>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</si>
  <si>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</si>
  <si>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</si>
  <si>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</si>
  <si>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</si>
  <si>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</si>
  <si>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</si>
  <si>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</si>
  <si>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</si>
  <si>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</si>
  <si>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</si>
  <si>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</si>
  <si>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</si>
  <si>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</si>
  <si>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</si>
  <si>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</si>
  <si>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50161814
50201706</t>
  </si>
  <si>
    <t>78111502
90121502</t>
  </si>
  <si>
    <t>80141625
80111502</t>
  </si>
  <si>
    <t>ENERO</t>
  </si>
  <si>
    <t>OCTUBRE</t>
  </si>
  <si>
    <t>MARZO</t>
  </si>
  <si>
    <t>MAYO</t>
  </si>
  <si>
    <t>SEPTIEMBRE</t>
  </si>
  <si>
    <t>ABRIL</t>
  </si>
  <si>
    <t>JUNIO</t>
  </si>
  <si>
    <t>FEBRERO</t>
  </si>
  <si>
    <t>AGOSTO</t>
  </si>
  <si>
    <t>Adquisición del programa de seguros y poliza de responsabilidad civil de servidores públicos</t>
  </si>
  <si>
    <t>Herramienta de Chat para la Función Pública</t>
  </si>
  <si>
    <t>CERTIFICADO DE RUBRO PRESUPUESTAL</t>
  </si>
  <si>
    <t>RUBRO</t>
  </si>
  <si>
    <t>FECHA DE EXPEDICION POLIZA</t>
  </si>
  <si>
    <t>SUPERVISOR</t>
  </si>
  <si>
    <t>HONORARIOS</t>
  </si>
  <si>
    <t/>
  </si>
  <si>
    <t>CSF</t>
  </si>
  <si>
    <t>10</t>
  </si>
  <si>
    <t>Nación</t>
  </si>
  <si>
    <t>1</t>
  </si>
  <si>
    <t>C</t>
  </si>
  <si>
    <t>11</t>
  </si>
  <si>
    <t>5</t>
  </si>
  <si>
    <t>15</t>
  </si>
  <si>
    <t>4</t>
  </si>
  <si>
    <t>20</t>
  </si>
  <si>
    <t>3</t>
  </si>
  <si>
    <t>6</t>
  </si>
  <si>
    <t>A</t>
  </si>
  <si>
    <t>2</t>
  </si>
  <si>
    <t>0</t>
  </si>
  <si>
    <t>DESCRIPCION</t>
  </si>
  <si>
    <t>SIT</t>
  </si>
  <si>
    <t>REC</t>
  </si>
  <si>
    <t>FUENTE</t>
  </si>
  <si>
    <t>SOR
ORD</t>
  </si>
  <si>
    <t>ORD</t>
  </si>
  <si>
    <t>OBJ</t>
  </si>
  <si>
    <t>SUB
CTA</t>
  </si>
  <si>
    <t>CTA</t>
  </si>
  <si>
    <t>TIPO</t>
  </si>
  <si>
    <t>DEPARTAMENTO ADMINISTRATIVO DE LA FUNCIÓN PÚBLICA</t>
  </si>
  <si>
    <t>COMPRA DE EQUIPO</t>
  </si>
  <si>
    <t>SOFTWARE</t>
  </si>
  <si>
    <t>TIQUETES AL INTERIOR</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</si>
  <si>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</si>
  <si>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</si>
  <si>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</si>
  <si>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</si>
  <si>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</si>
  <si>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</si>
  <si>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</si>
  <si>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</si>
  <si>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</si>
  <si>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SEGUROS</t>
  </si>
  <si>
    <t>COMUNICACIONES Y TRANSPORTES</t>
  </si>
  <si>
    <t>SEGURO DE INCENDIO</t>
  </si>
  <si>
    <t>OTROS SEGUROS</t>
  </si>
  <si>
    <t>VIATICOS Y GASTOS DE VIAJE</t>
  </si>
  <si>
    <t>SERVICIOS DE BIENESTAR SOCIAL</t>
  </si>
  <si>
    <t>CAPACITACION, BIENESTAR SOCIAL Y ESTIMULOS</t>
  </si>
  <si>
    <t>MATERIALES Y SUMINISTROS</t>
  </si>
  <si>
    <t>COMBUSTIBLE Y LUBRICANTES</t>
  </si>
  <si>
    <t>DOTACIÓN</t>
  </si>
  <si>
    <t>LLANTAS Y ACCESORIOS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</si>
  <si>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</si>
  <si>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</si>
  <si>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</si>
  <si>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</si>
  <si>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</si>
  <si>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</si>
  <si>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</si>
  <si>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</si>
  <si>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</si>
  <si>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SEGUROS EQUIPOS ELECTRICOS</t>
  </si>
  <si>
    <t>SEGURO SUSTRACCION Y HURTO</t>
  </si>
  <si>
    <t>SUBTOTAL VIATICOS Y GASTOS DE VIAJE</t>
  </si>
  <si>
    <t>Duración estimada del contrato  en meses</t>
  </si>
  <si>
    <t>8</t>
  </si>
  <si>
    <t>25</t>
  </si>
  <si>
    <t>17</t>
  </si>
  <si>
    <t>18</t>
  </si>
  <si>
    <t>23</t>
  </si>
  <si>
    <t>12</t>
  </si>
  <si>
    <t>7</t>
  </si>
  <si>
    <t>21</t>
  </si>
  <si>
    <t>NACIÓN</t>
  </si>
  <si>
    <t xml:space="preserve"> </t>
  </si>
  <si>
    <t>EDICION DE LIBROS,REVISTAS,ESCRITOS Y TRABAJOS TIPOGRAFICOS</t>
  </si>
  <si>
    <t>ADQUISICION DE LIBROS Y REVISTAS</t>
  </si>
  <si>
    <t>EQUIPO DE SISTEMAS</t>
  </si>
  <si>
    <t>MOBILIARIO Y ENSERES</t>
  </si>
  <si>
    <t>UTENSILIOS DE CAFETERÍA</t>
  </si>
  <si>
    <t>SUBTOTAL IMPRESOS Y PUBLICACIONES</t>
  </si>
  <si>
    <t>EQUIPO DE COMUNICACIONES</t>
  </si>
  <si>
    <t>PAPELERÍA UTILES DE ESCRITORIO Y OFICINA (INCLUYE TONER )</t>
  </si>
  <si>
    <t>1 MES</t>
  </si>
  <si>
    <t>2 MESES</t>
  </si>
  <si>
    <t>2 0 4 4 1 COMBUSTIBLES Y LUBRICANTES</t>
  </si>
  <si>
    <t>Prestación de servicios profesionales para adelantar el proceso relacionado con el cálculo actuarial</t>
  </si>
  <si>
    <t>Cantidad estimada</t>
  </si>
  <si>
    <t>Unidad de Medida</t>
  </si>
  <si>
    <t>2 0 4 6 5 SERVICIOS DE TRANSMISIÓN DE INFORMACIÓN</t>
  </si>
  <si>
    <t>OTROS COMUNICACIONES Y TRANSPORTE (MEDIOS MAGNETICOS $3.500.000)</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</si>
  <si>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</si>
  <si>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</si>
  <si>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</si>
  <si>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</si>
  <si>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</si>
  <si>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</si>
  <si>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</si>
  <si>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</si>
  <si>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</si>
  <si>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</si>
  <si>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OFICINA ASESORA DE PLANEACIÓN</t>
  </si>
  <si>
    <t>SALDO PARA GASTOS</t>
  </si>
  <si>
    <t>ACUERDO MARCO DE PRECIOS</t>
  </si>
  <si>
    <t>Somos la entidad líder del Sector Función Pública, comprometida con la gestión eficiente del Estado colombiano. Fomentamos el desarrollo de las instituciones y de su talento humano promoviendo en las entidades públicas colombianas una gestión efectiva e i</t>
  </si>
  <si>
    <t>CDP INICIAL DE CAJA MENOR</t>
  </si>
  <si>
    <t>Descripción</t>
  </si>
  <si>
    <t>REPUESTOS</t>
  </si>
  <si>
    <t>OTROS GASTOS POR ADQUISICIÓN DE SERVICIOS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</si>
  <si>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</si>
  <si>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</si>
  <si>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</si>
  <si>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global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</si>
  <si>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</si>
  <si>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</si>
  <si>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</si>
  <si>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</si>
  <si>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</si>
  <si>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</si>
  <si>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</si>
  <si>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</si>
  <si>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</si>
  <si>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</si>
  <si>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</si>
  <si>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</si>
  <si>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</si>
  <si>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Auditoría de Certificación</t>
  </si>
  <si>
    <t>Global</t>
  </si>
  <si>
    <t>No</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</si>
  <si>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</si>
  <si>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</si>
  <si>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</si>
  <si>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</si>
  <si>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Prestar los servicios  de Apoyo para la realización de actividades como son tranferencias documentales primarias, transferencias documentales secundarias, soporte para la organizacion de los archivos de gestion de las dependencias de el Departamento Admisnitrativo de la Función Pública entre las otras asignadas por el Grupo de Gestión Documental.</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</si>
  <si>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</si>
  <si>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</si>
  <si>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</si>
  <si>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FRANCISCO AMEZQUITA TEL.  3344080 EXT  216. 5667649</t>
  </si>
  <si>
    <t>Pruebas Kompe Estatal- Códigos de Acceso PIN (2.000 pruebas)</t>
  </si>
  <si>
    <t xml:space="preserve">Adquisición  y suministro de tóner y cartuchos para impresoras. </t>
  </si>
  <si>
    <t>Adquisición productos de cafetería y restaurante</t>
  </si>
  <si>
    <t>2 0 4 4 18 PRODUCTOS DE CAFETERIA Y RESTAURANTE</t>
  </si>
  <si>
    <t>6 MESES</t>
  </si>
  <si>
    <t xml:space="preserve">Prestar el servicio de mantenimiento preventivo y correctivo del sistema de pbx del Departamento </t>
  </si>
  <si>
    <t xml:space="preserve">2 0 4 9 4 SEGURO DE INCENDIO
</t>
  </si>
  <si>
    <t xml:space="preserve">
2 0 4 9 7 SEGUROS EQUIPOS ELECTRICOS
</t>
  </si>
  <si>
    <t xml:space="preserve">
2 0 4 9 9 SEGURO SUSTRACCION Y HURTO
</t>
  </si>
  <si>
    <t>2 0 4 9 13 OTROS SEGUROS</t>
  </si>
  <si>
    <t xml:space="preserve">
2 0 4 11 2 VIATICOS Y GASTOS DE VIAJE AL INTERIOR</t>
  </si>
  <si>
    <t>Transporte de vehículo automotor en cama baja a la ciudad de Bogotá.</t>
  </si>
  <si>
    <t>9 MESES</t>
  </si>
  <si>
    <t>72101510
72101511    72101509</t>
  </si>
  <si>
    <t xml:space="preserve">Revisión, mantenimiento preventivo y correctivo de los sistemas hidráulico y sanitario  </t>
  </si>
  <si>
    <t>Revisión, mantenimiento preventivo y correctivo de los sistemas de detección y extinción de incendios y sonido ambiental</t>
  </si>
  <si>
    <t>Servicio de mantenimiento preventivo y correctivo de los sIstemas de aire acondicionado del edificio</t>
  </si>
  <si>
    <t>72102900 72101500 72101509</t>
  </si>
  <si>
    <t>8 MESES</t>
  </si>
  <si>
    <t>Consultoría para la interventoria técnica y financiera - suministro e instalación de los ascensores del edificio sede</t>
  </si>
  <si>
    <t>CONCURSO DE MERITOS  O CONTRATO INTERADMINISITRATIVO</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</si>
  <si>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</si>
  <si>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</si>
  <si>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Renovación del soporte del software de backup - Dataprotector</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</si>
  <si>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</si>
  <si>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</si>
  <si>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Licenciamiento y configuración de la fase II del CRM y correo masivo (email marketing) de la entidad según las características señaladas en el anexo técnico.</t>
  </si>
  <si>
    <t>MANTENIMIENTO DE BIENES INMUEBLES (ASCENSORES $8.074,767 +</t>
  </si>
  <si>
    <t xml:space="preserve">OTROS GASTOS POR IMPRESOS Y PUBLICACIONES </t>
  </si>
  <si>
    <t xml:space="preserve">Prestación de los servicios de conectividad y enlaces. </t>
  </si>
  <si>
    <t>Nube pública</t>
  </si>
  <si>
    <t>72102900 72101500 72101508</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</si>
  <si>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</si>
  <si>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Reparación  sistema de iluminación zonas de circulación del edificio sede del DAFP</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</si>
  <si>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</si>
  <si>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</si>
  <si>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</si>
  <si>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DIRECCION GENERAL</t>
  </si>
  <si>
    <t>Tiquetes aereos nacionales e internacionales en desarrollo de los proyectos de inversión.</t>
  </si>
  <si>
    <t>Adquirir computadores de escritorio, con el fin de remplazar los equipos en obsolecencia, acorde con las Especificaciones Técnicas</t>
  </si>
  <si>
    <t xml:space="preserve">Adquisición de perifericos </t>
  </si>
  <si>
    <t>DIRECCION DE GESTION DEL CONOCIMIENTO</t>
  </si>
  <si>
    <t>DIRECCION DE GESTION Y DESEMPEÑO INSTITUCIONAL</t>
  </si>
  <si>
    <t xml:space="preserve">DIRECCION DE DESARROLLO ORGANIZACIONAL  </t>
  </si>
  <si>
    <t>DIRECCION DE PARTICIPACION, TRANSPARENCIA Y SERVICIO AL CIUDADANO</t>
  </si>
  <si>
    <t>SUBDIRECCION</t>
  </si>
  <si>
    <t xml:space="preserve">OFICINA DE TECNOLOGIAS DE LA INFORMACION Y LAS COMUNICACIONES </t>
  </si>
  <si>
    <t>Prestación de servicios profesionales para apoyar a la OFICINA ASESORA DE PLANEACION de la Función Púbica en el marco del PROYECTO MEJORAMIENTO FORTALECIMIENTO DE LA CAPACIDAD INSTITUCIONAL PARA EL DESARROLLO DE POLÍTICAS PÚBLICAS. NACIONAL</t>
  </si>
  <si>
    <t>Prestación de servicios profesionales para apoyar a la DIRECCION GENERAL de la Función Púbica en el marco del PROYECTO MEJORAMIENTO FORTALECIMIENTO DE LA CAPACIDAD INSTITUCIONAL PARA EL DESARROLLO DE POLÍTICAS PÚBLICAS. NACIONAL</t>
  </si>
  <si>
    <t>Prestación de servicios profesionales para apoyar a la DIRECCION DE EMPLEO PUBLICO de la Función Púbica en el marco del PROYECTO MEJORAMIENTO FORTALECIMIENTO DE LA CAPACIDAD INSTITUCIONAL PARA EL DESARROLLO DE POLÍTICAS PÚBLICAS. NACIONAL</t>
  </si>
  <si>
    <t>Prestación de servicios profesionales para apoyar a la DIRECCION GENERAL - CAMBIO CULTURAL de la Función Púbica en el marco del PROYECTO MEJORAMIENTO FORTALECIMIENTO DE LA CAPACIDAD INSTITUCIONAL PARA EL DESARROLLO DE POLÍTICAS PÚBLICAS. NACIONAL</t>
  </si>
  <si>
    <t>Prestación de servicios profesionales para apoyar a la DIRECCION DE GESTION DEL CONOCIMIENTO de la Función Púbica en el marco del PROYECTO MEJORAMIENTO FORTALECIMIENTO DE LA CAPACIDAD INSTITUCIONAL PARA EL DESARROLLO DE POLÍTICAS PÚBLICAS. NACIONAL</t>
  </si>
  <si>
    <t>Prestación de servicios profesionales para apoyar al GRUPO DE COMUNICACIONES de la Función Púbica en el marco del PROYECTO MEJORAMIENTO FORTALECIMIENTO DE LA CAPACIDAD INSTITUCIONAL PARA EL DESARROLLO DE POLÍTICAS PÚBLICAS. NACIONAL</t>
  </si>
  <si>
    <t>Prestación de servicios profesionales para apoyar a la DIRECCION DE GESTION Y DESEMPEÑO INSTITUCIONAL de la Función Púbica en el marco del PROYECTO MEJORAMIENTO FORTALECIMIENTO DE LA CAPACIDAD INSTITUCIONAL PARA EL DESARROLLO DE POLÍTICAS PÚBLICAS. NACIONAL</t>
  </si>
  <si>
    <t>Prestación de servicios profesionales para apoyar a la DIRECCION DE DESARROLLO ORGANIZACIONAL   de la Función Púbica en el marco del PROYECTO DESARROLLO CAPACIDAD INSTITUCIONAL DE LAS ENTIDADES PUBLICAS DEL ORDEN TERRITORIAL</t>
  </si>
  <si>
    <t>Prestación de servicios profesionales para apoyar a la  SECRETARIA GENERAL -  GRUPO DE SERVICIO AL CIUDADANO de la Función Púbica en el marco del PROYECTO MEJORAMIENTO FORTALECIMIENTO DE LA CAPACIDAD INSTITUCIONAL PARA EL DESARROLLO DE POLÍTICAS PÚBLICAS. NACIONAL</t>
  </si>
  <si>
    <t>Prestación de servicios profesionales para apoyar a la DIRECCION DE PARTICIPACION, TRANSPARENCIA Y SERVICIO AL CIUDADANO de la Función Púbica en el marco del PROYECTO MEJORAMIENTO FORTALECIMIENTO DE LA CAPACIDAD INSTITUCIONAL PARA EL DESARROLLO DE POLÍTICAS PÚBLICAS. NACIONAL</t>
  </si>
  <si>
    <t>Prestación de servicios profesionales para apoyar a la DIRECCION JURIDICA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</si>
  <si>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</si>
  <si>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DESARROLLO CAPACIDAD INSTITUCIONAL DE LAS ENTIDADES PUBLICAS DEL ORDEN TERRITORIAL</t>
  </si>
  <si>
    <t>Prestación de servicios de apoyo a la gestión para apoyar a la DIRECCION JURIDICA de la Función Púbica en el marco del PROYECTO MEJORAMIENTO FORTALECIMIENTO DE LA CAPACIDAD INSTITUCIONAL PARA EL DESARROLLO DE POLÍTICAS PÚBLICAS. NACIONAL</t>
  </si>
  <si>
    <t>Prestación de servicios profesionales para apoyar a la OFICINA DE TECNOLOGIAS DE LA INFORMACION Y LAS COMUNICACIONES  de la Función Púbica en el marco del PROYECTO MEJORAMIENTO DE LA GESTION DE LAS POLITICAS PUBLICAS A TRAVES DE LAS TECNOLOGIAS DE INFORMACION TIC´S</t>
  </si>
  <si>
    <t>Prestación de servicios profesionales para apoyar a la OFICINA DE TECNOLOGIAS DE LA INFORMACION Y LAS COMUNICACIONES  de la Función Púbica en el marco del PROYECTO FORTALECIMIENTO DE LOS SISTEMAS DE INFORMACION DEL EMPLEO PUBLICO EN COLOMBIA</t>
  </si>
  <si>
    <t>Prestación de servicios profesionales para apoyar a la DIRECCION GENERAL - GESTION INTERNACIONAL de la Función Púbica en el marco del PROYECTO MEJORAMIENTO FORTALECIMIENTO DE LA CAPACIDAD INSTITUCIONAL PARA EL DESARROLLO DE POLÍTICAS PÚBLICAS. NACIONAL</t>
  </si>
  <si>
    <t>Prestación de servicios profesionales para apoyar a la  SECRETARIA GENERAL -  GRUPO DE GESTION DOCUMENTAL de la Función Púbica en el marco del PROYECTO MEJORAMIENTO TECNOLOGICO Y OPERATIVO DE LA GESTION DOCUMENTAL DEL DEPARTAMENTO ADMINISTRATIVO DE LA FUNCION PUBLICA</t>
  </si>
  <si>
    <t>Prestación de servicios profesionales para apoyar a la OFICINA ASESORA DE PLANEACION de la Función Púbica en el marco del PROYECTO DESARROLLO CAPACIDAD INSTITUCIONAL DE LAS ENTIDADES PUBLICAS DEL ORDEN TERRITORIAL</t>
  </si>
  <si>
    <t>DIRECCION GENERAL - CAMBIO CULTURAL</t>
  </si>
  <si>
    <t>DIRECCION GENERAL - GESTION INTERNACIONAL</t>
  </si>
  <si>
    <t xml:space="preserve"> SECRETARIA GENERAL -  GRUPO DE GESTION DOCUMENTAL</t>
  </si>
  <si>
    <t>DIRECCION GENERAL - CONSTRUCCION DE PAZ</t>
  </si>
  <si>
    <t>Prestación de servicios profesionales para apoyar a la DIRECCION GENERAL - CONSTRUCCION DE PAZ de la Función Púbica en el marco del PROYECTO DESARROLLO CAPACIDAD INSTITUCIONAL DE LAS ENTIDADES PUBLICAS DEL ORDEN TERRITORIAL</t>
  </si>
  <si>
    <t>SECRETARIA GENERAL - GRUPO GESTION FINANCIERA</t>
  </si>
  <si>
    <t>Prestación de servicios profesionales para apoyar a la  DIRECCION JURIDICA  de la Función Púbica en el marco del PROYECTO MEJORAMIENTO FORTALECIMIENTO DE LA CAPACIDAD INSTITUCIONAL PARA EL DESARROLLO DE POLÍTICAS PÚBLICAS. NACIONAL</t>
  </si>
  <si>
    <t>Prestación de servicios de apoyo a la gestión para apoyar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</si>
  <si>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Prestación de servicios profesionales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</si>
  <si>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Apoyo al Desarrollo de actividades de gestión.</t>
  </si>
  <si>
    <t>Contratar el suministro de gasolina corriente en Estaciones de Servicio para el funcionamiento de los vehículos automotores por los cuales sea legalmente responsable la Función Pública.</t>
  </si>
  <si>
    <t>REPORTE PRESUPUESTO - CAJA MENOR 2017</t>
  </si>
  <si>
    <t>EJECUCIÓN CAJA MENOR VIGENCIA 2016</t>
  </si>
  <si>
    <t>PROYECCCION GASTOS CAJA MENOR 2017</t>
  </si>
  <si>
    <t>DIFERENCIA 2017 - 2016</t>
  </si>
  <si>
    <t>Acuerdo Marco de Precios</t>
  </si>
  <si>
    <t>Soporte Básico SIGEP</t>
  </si>
  <si>
    <t>Soporte extendido SIGEP</t>
  </si>
  <si>
    <t>PLAN ANUAL DE ADQUISICIONES 2017</t>
  </si>
  <si>
    <t>Julián Mauricio Martínez Alvarado - Coordinadora Grupo Gestion Administrativa 
Doris Atahualpa Polanco - Coordinadora Grupo de Gestión Contractual</t>
  </si>
  <si>
    <t>LICITACIÓN PÚBLICA</t>
  </si>
  <si>
    <t>Tiquetes aereos nacionales</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</si>
  <si>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</si>
  <si>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Adquisición  de habladores en acrílico de 22 cm de ancho x 10 de alto x 4 cm de base en 2 mm transparente .</t>
  </si>
  <si>
    <t>ACREDITAR</t>
  </si>
  <si>
    <t>CONTRAACREDITAR</t>
  </si>
  <si>
    <t>REQUERIMIENTO</t>
  </si>
  <si>
    <t>Máquina duplicadora de llaves.</t>
  </si>
  <si>
    <t>Servicio de transporte de bienes muebles dados de baja de la sede de la entidad para la bodega en el IDRD</t>
  </si>
  <si>
    <t>22 diciembre de 2017</t>
  </si>
  <si>
    <t>Prestación de servicios profesionales para apoyar a la SECRETARIA GENERAL - GRUPO DE GESTION ADMINISTRATIVA  de la Función Púbica en el marco del PROYECTO MEJORAMIENTO FORTALECIMIENTO DE LA CAPACIDAD INSTITUCIONAL PARA EL DESARROLLO DE POLÍTICAS PÚBLICAS. NACIONAL</t>
  </si>
  <si>
    <t>Prestación de servicios profesionales para apoyar a la  SECRETARIA GENERAL -  GRUPO DE GESTION HUMANA de la Función Púbica en el marco del PROYECTO DESARROLLO CAPACIDAD INSTITUCIONAL DE LAS ENTIDADES PUBLICAS DEL ORDEN TERRITORIAL</t>
  </si>
  <si>
    <t>OFICINA DE CONTROL INTERNO</t>
  </si>
  <si>
    <t>Prestación de servicios profesionales para apoyar a la OFICINA DE CONTROL INTERNO de la Función Púbica en el marco del PROYECTO MEJORAMIENTO FORTALECIMIENTO DE LA CAPACIDAD INSTITUCIONAL PARA EL DESARROLLO DE POLÍTICAS PÚBLICAS. NACIONAL</t>
  </si>
  <si>
    <t>Prestación de servicios profesionales para apoyar a la DIRECCION DE DESARROLLO ORGANIZACIONAL de la Función Púbica en el marco del PROYECTO DESARROLLO CAPACIDAD INSTITUCIONAL DE LAS ENTIDADES PUBLICAS DEL ORDEN TERRITORIAL</t>
  </si>
  <si>
    <t>105 DÍAS</t>
  </si>
  <si>
    <t>5 MESES</t>
  </si>
  <si>
    <t>165 DÍAS</t>
  </si>
  <si>
    <t>3 MESES</t>
  </si>
  <si>
    <t>345 DÍAS</t>
  </si>
  <si>
    <t>Guayas de seguridad. Computadores</t>
  </si>
  <si>
    <t>003/2017</t>
  </si>
  <si>
    <t>JAZMYN NATALIA BOLIVAR FONSECA</t>
  </si>
  <si>
    <t>Prestar los servicios profesionales de apoyo jurídico en el Grupo de Gestión Contractual de la Función Pública, para adelantar los procesos de selección necesarios para la adquisición de bienes, servicios y obras requeridos por la Entidad.</t>
  </si>
  <si>
    <t>PRESTACION DE SERVICIOS PROFESIONALES</t>
  </si>
  <si>
    <t>VALOR NETO DEL CONTRATO VIGENCIA 2017</t>
  </si>
  <si>
    <t>Cuatro (4) pagos, así: a) Tres (3) mensualidades vencidas, cada una por valor de CINCO MILLONES DE PESOS ($5’000.000) M/CTE. y b) Un último pago, por valor de DOS MILLONES QUINIENTOS MIL PESOS ($2’500.000) M/CTE.</t>
  </si>
  <si>
    <t xml:space="preserve">Tres meses y medio (3,5), contado a partir del perfeccionamiento del mismo y Registro Presupuestal. </t>
  </si>
  <si>
    <t>DORIS ATAHUALPA POLANCO</t>
  </si>
  <si>
    <t>GRUPO DE GESTION CONTRACTUAL</t>
  </si>
  <si>
    <t>001/2017</t>
  </si>
  <si>
    <t>ORGANIZACIÓN TERPEL S.A.</t>
  </si>
  <si>
    <t>“Abastecer gasolina corriente para el normal funcionamiento de los vehículos del Departamento Administrativo de la Función Pública, de conformidad con los lineamientos establecidos en el Acuerdo Marco de Precios para el suministro de combustible, con sistema de control EDS de Colombia Compra Eficiente”.</t>
  </si>
  <si>
    <t>CONTRATO DE SUMINISTRO</t>
  </si>
  <si>
    <t>Treinta (30) días calendario siguientes a la presentación de la factura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</si>
  <si>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Hasta el treinta y uno (31) de diciembre de 2017, a partir de la expedición del registro presupuestal y demás condiciones  establecidas en el Acuerdo Marco de Precios suscrito por Colombia Compra Eficiente.</t>
  </si>
  <si>
    <t>IVAN CAMILO ERAZO RODRIGUEZ</t>
  </si>
  <si>
    <t xml:space="preserve">GRUPO DE GESTION ADMINISTRATIVA </t>
  </si>
  <si>
    <t>002/2017</t>
  </si>
  <si>
    <t>LINA PATRICIA DIMATÉ BENJUMEA</t>
  </si>
  <si>
    <t xml:space="preserve">Prestar servicios profesionales de apoyo jurídico en el Grupo de Gestión Contractual de la Función Pública, para adelantar los procesos de selección y contratación necesarios para la adquisición de bienes, servicios y obras requeridos por la Entidad. </t>
  </si>
  <si>
    <t>004/2017</t>
  </si>
  <si>
    <t>DIEGO ARMANDO ARIAS URREA</t>
  </si>
  <si>
    <t>Prestar servicios profesionales en la Subdirección de la Función Pública, para apoyar la gestión, ejecución, seguimiento y evaluación del cumplimiento de las metas institucionales del proyecto de inversión “MEJORAMIENTO, FORTALECIMIENTO DE LA CAPACIDAD INSTITUCIONAL PARA EL DESARROLLO DE LAS POLÍTICAS PÚBLICAS. NACIONAL”.</t>
  </si>
  <si>
    <t>Cuatro (4) pagos, así: a) Tres (3) mensualidades vencidas  cada una por valor de SIETE MILLONES OCHOCIENTOS MIL DE PESOS ($7´800.000) M/CTE. y b) Un último pago, por valor de TRES MILLONES NOVECIENTOS MIL PESOS ($3’900.000) M/CTE</t>
  </si>
  <si>
    <t>CATALINA GUTIERREZ LOPEZ</t>
  </si>
  <si>
    <t>005/2017</t>
  </si>
  <si>
    <t>JORGE IVÁN GIRALDO DÍAZ</t>
  </si>
  <si>
    <t xml:space="preserve">Prestar los Servicios Profesionales en el Grupo de Comunicaciones Estratégicas, para apoyar la consolidación de la Estrategia de Comunicaciones de la Función Pública, en su componente de redes sociales institucionales, en el marco del Proyecto de Inversión “MEJORAMIENTO, FORTALECIMIENTO DE LA CAPACIDAD INSTITUCIONAL PARA EL DESARROLLO DE LAS POLITICAS PUBLICAS. NACIONAL. </t>
  </si>
  <si>
    <t>Cuatro (4) pagos, así: a) Tres (3) mensualidades vencidas, cada una por valor de TRES MILLONES CUATROCIENTOS TREINTA Y NUEVE MIL PESOS ($3'439.000) M/CTE. y b) Un último pago por valor de UN MILLÓN SETECIENTOS DICECINUEVE MIL QUINIENTOS PESOS ($1’719.500) M/CTE.</t>
  </si>
  <si>
    <t>006/2017</t>
  </si>
  <si>
    <t>JOHANNA JIMENEZ CORREA</t>
  </si>
  <si>
    <t xml:space="preserve">Prestar los servicios profesionales en la Oficina Asesora de Planeación de la Función Pública, para apoyar la formulación de la Planeación estratégica institucional y sectorial 2017 y seguimiento a los compromisos del Plan Nacional de Desarrollo, en el marco del Proyecto de Inversión: "MEJORAMIENTO, FORTALECIMIENTO DE LA CAPACIDAD INSTITUCIONAL PARA EL DESARROLLO DE LAS POLÍTICAS PÚBLICAS. NACIONAL. </t>
  </si>
  <si>
    <t>Doce (12) pagos, así: a) Once (11) mensualidades vencidas, cada una por valor de CINCO MILLONES QUINIENTOS DOCE MIL PESOS ($5’512.000) M/CTE., y b) Un último pago, por valor de DOS MILLONES SETECIENTOS CINCUENTA Y SEIS MIL PESOS ($2’756.000) M/CTE</t>
  </si>
  <si>
    <t xml:space="preserve">Once meses y medio (11,5), contado a partir del perfeccionamiento del mismo y Registro Presupuestal. </t>
  </si>
  <si>
    <t xml:space="preserve">MARÍA DEL CARMEN LÓPEZ HERRERA </t>
  </si>
  <si>
    <t>OFICINA ASESORA DE PLANEACION</t>
  </si>
  <si>
    <t>007/2017</t>
  </si>
  <si>
    <t>ANDRÉS FELIPE BITAR ARRAZOLA</t>
  </si>
  <si>
    <t xml:space="preserve">Prestar los servicios profesionales en la Dirección General de la Función Pública, para apoyar el cumplimiento de las metas estratégicas institucionales, en el marco del Proyecto de Inversión denominado “MEJORAMIENTO, FORTALECIMIENTO PARA EL DESARROLLO DE LAS POLITICAS PUBLICAS. NACIONAL”. </t>
  </si>
  <si>
    <t>Cuatro (4) pagos, así: a) Tres (3) mensualidades vencidas, cada una por valor de NUEVE MILLONES DE PESOS ($9’000.000) M/CTE y b) Un (1) último pago por valor de CUATRO MILLONES QUINIENTOS MIL PESOS ($4’500.000) M/CTE</t>
  </si>
  <si>
    <t>LAURA CÓRDOBA REYES</t>
  </si>
  <si>
    <t>008/2017</t>
  </si>
  <si>
    <t xml:space="preserve">JEFFERSON HERNANDO CENDALES CRUZ </t>
  </si>
  <si>
    <t>Prestar los servicios profesionales en la Oficina Asesora de Planeación para apoyar el seguimiento a la planeación estratégica de la Función Pública, en el marco del Proyecto de Inversión “MEJORAMIENTO, FORTALECIMIENTO DE LA CAPACIDAD INSTITUCIONAL PARA EL DESARROLLO DE LAS POLÍTICAS PÚBLICAS. NACIONAL”.</t>
  </si>
  <si>
    <t>Doce (12) pagos, así: a) Once (11) mensualidades vencidas, cada una por valor de TRES MILLONES SEISCIENTOS CUATRO MIL PESOS ($3’604.000) M/CTE y b) Un pago final por valor de UN MILLÓN OCHOCIENTOS DOS MIL PESOS ($1’802.000) M/CTE</t>
  </si>
  <si>
    <t xml:space="preserve">Oonce meses y medio (11,5) contados a partir del perfeccionamiento del mismo y registro presupuestal. </t>
  </si>
  <si>
    <t>009/2017</t>
  </si>
  <si>
    <t>LINDA DEL SOCORRO VELOSA OCHOA</t>
  </si>
  <si>
    <t xml:space="preserve">Prestar los servicios profesionales en la Oficina de Tecnologías de la Información y las Comunicaciones de la Función Pública, para adelantar los procesos de selección necesarios para la adquisición de bienes y servicios con cargo al Proyecto de Inversión denominado “Mejoramiento de la Gestión de las Políticas Públicas a Través de las Tecnologías de Información TICS”. </t>
  </si>
  <si>
    <t>Doce (12) pagos, así: a) Once (11) mensualidades vencidas, cada una por valor de CUATRO MILLONES DOSCIENTOS CUARENTA MIL PESOS ($4’240.000) M/CTE., y b) Un pago final por valor de DOS MILLONES CIENTO VEINTE MIL PESOS ($2’120.000) M/CTE</t>
  </si>
  <si>
    <t xml:space="preserve">Once meses y medio (11,5), contado a partir del perfeccionamiento del mismo y registro presupuestal. </t>
  </si>
  <si>
    <t>RAUL FRANCISCO ACEVEDO WILCHES</t>
  </si>
  <si>
    <t>010/2017</t>
  </si>
  <si>
    <t>GREISTLY KARINE VEGA PÉREZ</t>
  </si>
  <si>
    <t xml:space="preserve">Prestar los servicios profesionales de apoyo técnico y financiero a la Oficina de Tecnologías de la Información y las Comunicaciones de la Función Pública, en la ejecución de las actividades relacionadas con la adquisición de bienes y servicios con cargo al Proyecto de Inversión denominado “Mejoramiento de la Gestión de las Políticas Públicas a Través de las Tecnologías de Información TICS”. </t>
  </si>
  <si>
    <t>Doce (12) pagos, así: a) Once (11) mensualidades vencidas, cada una por valor de CUATRO MILLONES DOSCIENTOS CUARENTA MIL PESOS ($4’240.000) M/CTE, y b) Un pago final por valor de DOS MILLONES CIENTO VEINTE MIL PESOS ($2’120.000) M/CTE.</t>
  </si>
  <si>
    <t>HECTOR JULIO MELO OCAMPO</t>
  </si>
  <si>
    <t>011/2017</t>
  </si>
  <si>
    <t>VÍCTOR HUGO JÁUREGUI PAZ</t>
  </si>
  <si>
    <t xml:space="preserve">Prestar los servicios profesionales en la Oficina de Tecnologías de la Información y las Comunicaciones de la Función Pública, para apoyar el desarrollo, optimización, mejoramiento, actualización, monitoreo y mantenimiento de los Sistemas de Información y Gestión misionales y de apoyo, así como los portales web que soportan dichos sistemas, incorporando los lineamientos de Gobierno en Línea, en el marco del Proyecto de Inversión denominado “Mejoramiento de la Gestión de las Políticas Públicas a Través de las Tecnologías de Información TICS”. </t>
  </si>
  <si>
    <t>Doce (12) pagos, así: a) Once (11) mensualidades vencidas, cada una por valor de SIETE MILLONES DE PESOS ($7’000.000,00) M/CTE., y b) Un (1) último pago por valor de TRES MILLONES QUINIENTOS MIL PESOS ($3.500.000) M/CTE.</t>
  </si>
  <si>
    <t xml:space="preserve">FRANCISCO JOSE URBINA SUÁREZ </t>
  </si>
  <si>
    <t>012/2017</t>
  </si>
  <si>
    <t>CLARA INES COLLAZOS MARTINEZ</t>
  </si>
  <si>
    <t xml:space="preserve">Prestar servicios profesionales en la Dirección de Desarrollo Organizacional de la Función Pública, para apoyar la implementación de la Estrategia de Gestión Territorial, en el marco del Proyecto de Inversión “DESARROLLO CAPACIDAD INSTITUCIONAL DE LAS ENTIDADES PÚBLICAS DEL ORDEN TERRITORIAL”. </t>
  </si>
  <si>
    <t>Doce (12) pagos, así: a) Once (11) mensualidades vencidas, cada una por valor de ONCE MILLONES DOSCIENTOS NOVENTA MIL PESOS ($11’290.000) M/CTE. y b) Un (1) pago final por valor de TRES MILLONES SETECIENTOS SESENTA Y TRES MIL TRESCIENTOS CINCUENTA PESOS ($3’763.350) M/CTE</t>
  </si>
  <si>
    <t xml:space="preserve">Hasta el veintidós (22) de diciembre de 2017, contado a partir del perfeccionamiento del mismo y Registro Presupuestal. </t>
  </si>
  <si>
    <t>ALEJANDRO BECKER ROJAS</t>
  </si>
  <si>
    <t>013/2017</t>
  </si>
  <si>
    <t>DIEGO ALEXANDER MAYORGA MAYORGA</t>
  </si>
  <si>
    <t>Prestar los servicios de apoyo a la gestión en el Grupo de Gestión Contractual de la Función Pública, para la organización del archivo, el manejo, clasificación y disposición final de la documentación que se genera, como resultado de los procesos de selección necesarios para la adquisición de bienes, servicios y obras requeridos por la Entidad.</t>
  </si>
  <si>
    <t>PRESTACION DE SERVICIOS DE APOYO A LA GESTION</t>
  </si>
  <si>
    <t>Cuatro (4) pagos, así: a) Tres (3) mensualidades vencidas, cada una por valor de UN MILLÓN NOVECIENTOS NUEVE MIL PESOS ($1’909.000) M/CTE, y b) Un último pago por valor de NOVECIENTOS CINCUENTA Y CUATRO MIL QUINIENTOS PESOS ($954.500) M/CTE</t>
  </si>
  <si>
    <t xml:space="preserve">Tres (3) meses y quince (15) días, contado a partir del perfeccionamiento del mismo y Registro Presupuestal. </t>
  </si>
  <si>
    <t>014/2017</t>
  </si>
  <si>
    <t>LINA MARIA RICAURTE SIERRA</t>
  </si>
  <si>
    <t xml:space="preserve">Prestar los servicios profesionales en la Dirección General de la Función Pública, para apoyar la implementación de la Estrategia de Gestión Internacional de la Entidad, en el marco el Proyecto de Inversión “MEJORAMIENTO, FORTALECIMIENTO DE LA CAPACIDAD INSTITUCIONAL PARA EL DESARROLLO DE LAS POLITICAS PUBLICAS. NACIONAL.” </t>
  </si>
  <si>
    <t>Cuatro (4) pagos, así: a) Tres (3) mensualidades vencidas, cada una por valor de TRES MILLONES OCHOCIENTOS NOVENTA Y CINCO MIL PESOS ($3’895.000) M/CTE, y b) Un (1) último pago por valor de UN MILLÓN SEISCIENTOS SETENTA Y SIETE MIL QUINIENTOS PESOS ($1’677.500) M/CTE</t>
  </si>
  <si>
    <t>Tres (3) meses y trece (13) días, contado a partir del perfeccionamiento del mismo y Registro Presupuestal.</t>
  </si>
  <si>
    <t>015/2017</t>
  </si>
  <si>
    <t>JULIANA TORRES QUIJANO</t>
  </si>
  <si>
    <t xml:space="preserve">Prestar los servicios profesionales en la Dirección General de la Función Pública, para apoyar la implementación, seguimiento y evaluación de la Estrategia de Gestión Internacional de la Entidad, en el marco del Proyecto de Inversión “MEJORAMIENTO, FORTALECIMIENTO DE LA CAPACIDAD INSTITUCIONAL PARA EL DESARROLLO DE LAS POLITICAS PUBLICAS. NACIONAL”. </t>
  </si>
  <si>
    <t>Cuatro (4) pagos, así: a) Tres (3) mensualidades vencidas, cada una por valor de NUEVE MILLONES SESENTA Y TRES MIL PESOS ($9’063.000) M/CTE, y b) Un último pago por valor de CUATRO MILLONES QUINIENTOS TREINTA Y UN MIL QUINIENTOS PESOS ($4’531.500)</t>
  </si>
  <si>
    <t>016/2017</t>
  </si>
  <si>
    <t>VALERIA GABRIELA PARRA GREGORY</t>
  </si>
  <si>
    <t xml:space="preserve">Prestar los servicios profesionales en la Subdirección de la Función Pública, para apoyar el seguimiento de los compromisos adquiridos por la dependencia frente al cumplimiento de las metas encaminadas al fortalecimiento de las políticas públicas, en el marco del Proyecto de Inversión denominado "MEJORAMIENTO, FORTALECIMIENTO PARA EL DESARROLLO DE LAS POLÍTICAS PÚBLICAS NACIONAL". </t>
  </si>
  <si>
    <t>Doce (12) pagos, así: a) Once (11) mensualidades vencidas cada una por valor de CUATRO MILLONES QUINIENTOS MIL PESOS ($4’500.000) M/CTE, y b) Un último pago por valor de UN MILLON QUINIENTOS MIL PESOS ($1’500.000) M/CTE.</t>
  </si>
  <si>
    <t>CATALINA GUTIÉRREZ LÓPEZ</t>
  </si>
  <si>
    <t>017/2017</t>
  </si>
  <si>
    <t>SEBASTIÁN GUERRA SANCHEZ</t>
  </si>
  <si>
    <t xml:space="preserve">Prestar los servicios profesionales en la Dirección General de la Función Pública, para articular la implementación, seguimiento y evaluación de la tercera fase de la Estrategia “Pedagogía y Construcción de Paz”. </t>
  </si>
  <si>
    <t>Cuatro (4) pagos, así: a) Tres (3) mensualidades vencidas, cada una por valor de OCHO MILLONES QUINIENTOS MIL PESOS ($8’500.000) M/CTE. y b) Un (1) último pago por valor de CUATRO MILLONES DOSCIENTOS CINCUENTA MIL PESOS ($4’250.000) M/CTE</t>
  </si>
  <si>
    <t>018/2017</t>
  </si>
  <si>
    <t xml:space="preserve">CESAR ALEXANDER CORREDOR MELO </t>
  </si>
  <si>
    <t xml:space="preserve">Prestar los servicios profesionales en el Grupo de Comunicaciones Estratégicas de la Función Pública, con el fin de dar a conocer y evaluar la información relacionada con el accionar institucional, en el marco de la Estrategia de Comunicaciones de la Función Pública y de acuerdo con el Proyecto de Inversión “MEJORAMIENTO, FORTALECIMIENTO DE LA CAPACIDAD INSTITUCIONAL PARA EL DESARROLLO DE LAS POLITICAS PUBLICAS. NACIONAL”. </t>
  </si>
  <si>
    <t>Dos (2) mensualidades vencidas, cada una por valor de DIEZ MILLONES DE PESOS ($10´000.000) M/CTE.</t>
  </si>
  <si>
    <t>Dos (2) meses, contado a partir del perfeccionamiento del mismo y Registro Presupuestal.</t>
  </si>
  <si>
    <t>020/2017</t>
  </si>
  <si>
    <t>MARIA BIBIANA BELTRAN BALLESTEROS</t>
  </si>
  <si>
    <t xml:space="preserve">Prestar los servicios de apoyo a la gestión en la Dirección Jurídica de la Función Pública, para la digitación y cargue de información en el Gestor Normativo de la Entidad, en el marco del Proyecto de Inversión “MEJORAMIENTO, FORTALECIMIENTO DE LA CAPACIDAD INSTITUCIONAL PARA EL DESARROLLO DE LAS POLITICAS PUBLICAS. NACIONAL”. </t>
  </si>
  <si>
    <t>Doce (12) pagos, así: a) Once (11) mensualidades vencidas cada una por valor de UN MILLÓN SEISCIENTOS OCHENTA Y CINCO MIL PESOS ($1’685.000) M/CTE, y b) Un último pago por valor de CUATROCIENTOS CUARENTA Y NUEVE MIL TRESCIENTOS CINCUENTA PESOS ($449.350) M/CTE</t>
  </si>
  <si>
    <t>JHON VICENTE CUADROS CUADROS</t>
  </si>
  <si>
    <t>DIRECCION JURIDICA</t>
  </si>
  <si>
    <t>021/2017</t>
  </si>
  <si>
    <t>NATALIA ANDREA GONZALEZ PUIN</t>
  </si>
  <si>
    <t>022/2017</t>
  </si>
  <si>
    <t>MELITZA DONADO DIAZ GRANADOS</t>
  </si>
  <si>
    <t>Prestar los servicios profesionales en la Dirección Jurídica de la Función Pública, para apoyar en la estructuración,  publicación y/o actualización de la información en el Gestor Normativo de la Entidad, en el marco del Proyecto de Inversión “MEJORAMIENTO, FORTALECIMIENTO DE LA CAPACIDAD INSTITUCIONAL PARA EL DESARROLLO DE LAS POLITICAS PUBLICAS. NACIONAL”.</t>
  </si>
  <si>
    <t>Doce (12) pagos, así: a) Once (11) mensualidades vencidas cada una por valor de CUATRO MILLONES CUATROCIENTOS CINCUENTA Y DOS MIL PESOS ($4’452.000) M/CTE, y b) Un último pago por valor de UN MILLÓN CIENTO OCHENTA Y SIETE MIL DOSCIENTOS PESOS ($1’187.200) M/CTE.</t>
  </si>
  <si>
    <t>023/2017</t>
  </si>
  <si>
    <t>JULIANA SALCEDO MONCALEANO</t>
  </si>
  <si>
    <t xml:space="preserve">Prestar los servicios profesionales en la Dirección Jurídica de la Función Pública, para la búsqueda de extractos, reseñas, jurisprudencia, normas y demás documentos jurídicos, que permitan la publicación o actualización de información en el Gestor Normativo de la Entidad, en el marco del Proyecto de Inversión “MEJORAMIENTO, FORTALECIMIENTO DE LA CAPACIDAD INSTITUCIONAL PARA EL DESARROLLO DE LAS POLITICAS PUBLICAS. NACIONAL”. </t>
  </si>
  <si>
    <t>Doce (12) pagos, así: a) Once (11) mensualidades vencidas cada una por valor de DOS MILLONES QUINIENTOS OCHENTA Y CUATRO MIL PESOS ($2’584.000) M/CTE, y b) Un último pago por valor de SEISCIENTOS OCHENTA Y NUEVE MIL OCHENTA PESOS ($689.080) M/CTE</t>
  </si>
  <si>
    <t>024/2017</t>
  </si>
  <si>
    <t>EDINSON GABRIEL MALAGÓN MAYORGA</t>
  </si>
  <si>
    <t xml:space="preserve">Prestar los servicios profesionales en la Dirección General de la Función Pública, para apoyar la implementación y seguimiento de la tercera fase de la Estrategia “Pedagogía y Construcción de Paz”. </t>
  </si>
  <si>
    <t>Cuatro (4) pagos, así: a) Tres (3) mensualidades vencidas, cada una por valor de SIETE MILLONES QUINIENTOS MIL PESOS ($7’500.000) M/CTE. y b) Un (1) último pago por valor de TRES MILLONES SETECIENTOS CINCUENTA MIL PESOS ($3’750.000) M/CTE</t>
  </si>
  <si>
    <t>025/2017</t>
  </si>
  <si>
    <t>LUZ ESTELA ROJAS QUINTERO</t>
  </si>
  <si>
    <t xml:space="preserve">Prestar los servicios profesionales en la Dirección Jurídica de la Función Pública, para apoyar en la estructuración,  publicación y/o actualización de la información en el Gestor Normativo de la Entidad, en el marco del Proyecto de Inversión “MEJORAMIENTO, FORTALECIMIENTO DE LA CAPACIDAD INSTITUCIONAL PARA EL DESARROLLO DE LAS POLITICAS PUBLICAS. NACIONAL”. </t>
  </si>
  <si>
    <t>026/2017</t>
  </si>
  <si>
    <t>DIANA ELIZABETH SALINAS GUTIERREZ</t>
  </si>
  <si>
    <t>027/2017</t>
  </si>
  <si>
    <t>MYRIAM ALINA ORMAZA ARANGO</t>
  </si>
  <si>
    <t>Prestar los servicios profesionales en la Dirección Jurídica de la Función Pública, para articular las actividades de relatoría, necesarias para la actualización o publicación de información en el Gestor Normativo de la Entidad, en el marco del Proyecto de Inversión “MEJORAMIENTO, FORTALECIMIENTO DE LA CAPACIDAD INSTITUCIONAL PARA EL DESARROLLO DE LAS POLITICAS PUBLICAS. NACIONAL".</t>
  </si>
  <si>
    <t>Doce (12) pagos, así: a) Once (11) mensualidades vencidas cada una por valor de SIETE MILLONES TREINTA Y CINCO MIL PESOS ($7’035.000) M/CTE, y b) Un último pago por valor de UN MILLÓN OCHOCIENTOS SETENTA Y SEIS MIL PESOS ($1’876.000) M/CTE</t>
  </si>
  <si>
    <t>029/2017</t>
  </si>
  <si>
    <t>GERALDINE GIRALDO MORENO</t>
  </si>
  <si>
    <t>Doce (12) pagos, así: a) Once (11) mensualidades vencidas cada una por valor de DOS MILLONES QUINIENTOS OCHENTA Y CUATRO MIL PESOS ($2’584.000) M/CTE., y b) Un último pago por valor de SEISCIENTOS OCHENTA Y NUEVE MIL OCHENTA PESOS ($689.080) M/CTE</t>
  </si>
  <si>
    <t>030/2017</t>
  </si>
  <si>
    <t>GLORIA ESPERANZA JIMENEZ CABRERA</t>
  </si>
  <si>
    <t>031/2017</t>
  </si>
  <si>
    <t>SANTIAGO ARANGO CORRALES</t>
  </si>
  <si>
    <t xml:space="preserve">Prestar los servicios profesionales en la Subdirección de la Función Pública, para apoyar el diseño y gestión de herramientas, que permitan la generación de información de las políticas públicas de la Entidad, en el marco del Proyecto de Inversión denominado “MEJORAMIENTO, FORTALECIMIENTO DE LA CAPACIDAD INSTITUCIONAL PARA EL DESARROLLO DE LAS POLÍTICAS PÚBLICAS. NACIONAL”. </t>
  </si>
  <si>
    <t>Cuatro (4) pagos, así: a) Tres (3) mensualidades vencidas cada una por valor de SEIS MILLONES NOVECIENTOS MIL PESOS ($6’900.000) PESOS MCTE, y b) Un último pago por valor de TRES MILLONES CUATROCIENTOS CINCUENTA MIL PESOS ($3’450.000) M/CTE</t>
  </si>
  <si>
    <t>032/2017</t>
  </si>
  <si>
    <t>MARÍA HERRERA PARDO</t>
  </si>
  <si>
    <t>Prestar los servicios profesionales en la Dirección General de la Función Pública, para apoyar, desde una perspectiva comunicacional, la implementación y seguimiento de la Estrategia de Cambio Cultural, en el marco del Proyecto de Inversión “Mejoramiento, Fortalecimiento de la capacidad institucional para el desarrollo de las Políticas Públicas. Nacional”.</t>
  </si>
  <si>
    <t>Cuatro (4) pagos así: a) Tres (3) mensualidades vencidas, cada una por valor de TRES MILLONES OCHOCIENTOS NOVENTA Y CINCO MIL PESOS ($3’895.000) M/CTE y b) Un (1) último pago por valor de UN MILLÓN NOVECIENTOS CUARENTA Y SIETE MIL PESOS ($1’947.500) M/CTE</t>
  </si>
  <si>
    <t>033/2017</t>
  </si>
  <si>
    <t>JUAN JOSÉ OCAMPO PAVA</t>
  </si>
  <si>
    <t xml:space="preserve">Prestar los servicios profesionales en la Subdirección de la Función Pública, para apoyar el desarrollo, elaboración e implementación de sistemas, estrategias y herramientas para el fortalecimiento institucional de la Entidad, en el marco del Proyecto de Inversión "MEJORAMIENTO, FORTALECIMIENTO DE LA CAPACIDAD INSTITUCIONAL PARA EL DESARROLLO DE LAS POLÍTICAS PÚBLICAS NACIONAL”. </t>
  </si>
  <si>
    <t>Cuatro (4) pagos, así: a) Tres (3) mensualidades vencidas cada una por valor de SEIS MILLONES CIENTO SETENTA Y CUATRO MIL PESOS ($6’174.000) PESOS MCTE, y b) Un último pago por valor de TRES MILLONES OCHENTA Y SIETE MIL PESOS ($3’087.000) M/CTE</t>
  </si>
  <si>
    <t>034/2017</t>
  </si>
  <si>
    <t>CAMILO ALBERTO GOMEZ ANGEL</t>
  </si>
  <si>
    <t>Prestar los servicios profesionales en la Dirección General de la Función Pública, para articular la implementación, seguimiento y evaluación de la Estrategia de Cambio Cultural, en el marco del Proyecto de Inversión “Mejoramiento, Fortalecimiento de la capacidad institucional para el desarrollo de las Políticas Públicas. Nacional”.</t>
  </si>
  <si>
    <t xml:space="preserve">Cuatro (4) pagos así: a) Tres (3) mensualidades vencidas, cada una por valor de SEIS MILLONES SEISCIENTOS QUINCE MIL PESOS ($6’615.000) M/CTE, y b) Un (1) último pago por valor de TRES MILLONES TRESCIENTOS SIETE MIL QUINIENTOS PESOS ($3’307.500) M/CTE </t>
  </si>
  <si>
    <t>035/2017</t>
  </si>
  <si>
    <t>ANA MARÍA PEREZ CARRILLO</t>
  </si>
  <si>
    <t>Prestar los servicios profesionales en la Dirección General de la Función Pública, para apoyar la investigación, la metodología la difusión de la implementación y seguimiento de la Estrategia de Cambio Cultural, en el marco del Proyecto de Inversión “Mejoramiento, Fortalecimiento de la capacidad institucional para el desarrollo de las Políticas Públicas. Nacional”.</t>
  </si>
  <si>
    <t>Cuatro (4) pagos, así: a) Tres (3) mensualidades vencidas, cada una por valor de CUATRO MILLONES TRESCIENTOS CUARENTA MIL PESOS ($4’340.000) M/CTE y b) Un (1) último pago por valor de DOS MILLONES CIENTO SETENTA MIL PESOS ($2’170.000) M/CTE</t>
  </si>
  <si>
    <t>036/2017</t>
  </si>
  <si>
    <t>JHON EDINSON HALLEY MOSQUERA MIRANDA</t>
  </si>
  <si>
    <t xml:space="preserve">Prestar los servicios profesionales en la Oficina de Tecnologías de la Información y las Comunicaciones de la Función Pública, para apoyar las necesidades de desarrollo tecnológico y fortalecimiento de los sistemas de información y gestión misionales y de apoyo de la Entidad, así como de los portales web que soportan dichos sistemas, incorporando los lineamientos de Gobierno en Línea, en el marco del Proyecto de Inversión denominado “Mejoramiento de la Gestión de las Políticas Públicas a Través de las Tecnologías de Información TICS”. </t>
  </si>
  <si>
    <t>Once (11) mensualidades vencidas, cada una por valor de SEIS MILLONES QUINIENTOS DIEZ MIL PESOS ($6’510.000) M/CTE</t>
  </si>
  <si>
    <t>EDUAR ALFONSO GAVIRIA VERA</t>
  </si>
  <si>
    <t>037/2017</t>
  </si>
  <si>
    <t>JACK LEONARDO MARTINEZ VANEGAS</t>
  </si>
  <si>
    <t>038/2017</t>
  </si>
  <si>
    <t>PEDRO ANTONIO GARCIA MEDINA</t>
  </si>
  <si>
    <t>039/2017</t>
  </si>
  <si>
    <t>CLAUDIA ANDREA CELY RUIZ</t>
  </si>
  <si>
    <t>Prestar los servicios profesionales en la Dirección General de la Función Pública, para apoyar al Equipo de Construcción de Paz de la Entidad, en la implementación y seguimiento de la tercera fase de la Estrategia “Pedagogía y Construcción de Paz”.</t>
  </si>
  <si>
    <t xml:space="preserve">Cuatro (4) pagos así: a) Tres (3) mensualidades vencidas, cada una por valor de TRES MILLONES TREINTA Y TRES MIL PESOS ($3’033.000) M/CTE, y b) Un (1) último pago por valor de UN MILLÓN QUINIENTOS DIECISEIS MIL QUINIENTOS PESOS ($1’516.500) M/CTE </t>
  </si>
  <si>
    <t xml:space="preserve">LAURA CORDOBA REYES </t>
  </si>
  <si>
    <t>040/2017</t>
  </si>
  <si>
    <t>DIEGO JOSÉ GARCÍA SOLANO</t>
  </si>
  <si>
    <t xml:space="preserve">Prestar los servicios profesionales en la Subdirección de la Función Pública, para apoyar en la preparación y seguimiento de las bases de datos, para ampliar el Índice Sintético de Desempeño Institucional – ISDI a nivel territorial, y apoyar la estimación del impacto de la gestión de la Entidad, en el marco del Proyecto de Inversión “Desarrollo Capacidad Institucional de las Entidades Públicas del Orden Territorial”. </t>
  </si>
  <si>
    <t>Once (11) mensualidades vencidas, cada una por valor de DOS MILLONES QUINIENTOS MIL PESOS ($2’500.000) M/CTE</t>
  </si>
  <si>
    <t xml:space="preserve">DIEGO ARMANDO ARIAS URREA </t>
  </si>
  <si>
    <t>041/2017</t>
  </si>
  <si>
    <t>ALEXANDER HERNÁNDEZ ZORRO</t>
  </si>
  <si>
    <t xml:space="preserve">Prestar los Servicios Profesionales en la Oficina Asesora de Planeación de la Función Pública, para apoyar el seguimiento y mejoramiento del Modelo de Gestión implementado en la Entidad, en el marco del Proyecto de Inversión “Mejoramiento, Fortalecimiento de la Capacidad Institucional para el Desarrollo de las Políticas Públicas. Nacional”. </t>
  </si>
  <si>
    <t>Once (11) mensualidades vencidas, cada una por la suma de CINCO MILLONES OCHO MIL PESOS ($5’008.000) M/CTE</t>
  </si>
  <si>
    <t xml:space="preserve">OLGA LUCÍA ARANGO BARBARAN </t>
  </si>
  <si>
    <t>042/2017</t>
  </si>
  <si>
    <t>JOHN CAMILO OJEDA CASALLAS</t>
  </si>
  <si>
    <t xml:space="preserve">Prestar los Servicios Profesionales en la Oficina Asesora de Planeación de la Función Pública, para apoyar la gestión de la información sectorial de las entidades del Orden Nacional, del Sistema de Información Estratégica – SIE, en el marco del proyecto de inversión “Mejoramiento, Fortalecimiento de la Capacidad Institucional para el Desarrollo de las Políticas Públicas. Nacional”. </t>
  </si>
  <si>
    <t>Cuatro (4) pagos así: a) Tres (3) mensualidades vencidas, cada una por valor de CINCO MILLONES SETECIENTOS MIL PESOS ($5’700.000) M/CTE, y b) Un (1) último pago por valor de DOS MILLONES OCHOCIENTOS CINCUENTA MIL PESOS ($2’850.000) M/CTE</t>
  </si>
  <si>
    <t>043/2017</t>
  </si>
  <si>
    <t>LEIDY DAYANA MURCÍA SANTAMARÍA</t>
  </si>
  <si>
    <t>Prestar los Servicios Profesionales en la Oficina Asesora de Planeación, para apoyar la gestión de la información del Sistema de Información Estratégica – SIE a nivel territorial, en el marco del proyecto de inversión “Desarrollo Capacidad Institucional de las Entidades Públicas del Orden Territorial”.</t>
  </si>
  <si>
    <t>044/2017</t>
  </si>
  <si>
    <t>KAROL YOLIMA MERCHÁN PARRA</t>
  </si>
  <si>
    <t xml:space="preserve">Prestar los Servicios Profesionales en el Grupo de Gestión Documental, para apoyar el seguimiento a la integralidad de las actividades establecidas en el Proyecto de Inversión “Mejoramiento Tecnológico y Operativo de la Gestión Documental del Departamento Administrativo de la Función Pública”. </t>
  </si>
  <si>
    <t xml:space="preserve">Once (11) mensualidades vencidas, cada una por la suma de CINCO MILLONES DE PESOS ($5´000.000) M/CTE </t>
  </si>
  <si>
    <t>JUDY MAGALY RODRÍGUEZ SANTANA</t>
  </si>
  <si>
    <t>GRUPO DE GESTION DOCUMENTAL</t>
  </si>
  <si>
    <t>045/2017</t>
  </si>
  <si>
    <t>ALEJANDRA TEODORA BEITIA ROJAS</t>
  </si>
  <si>
    <t xml:space="preserve">Prestar los servicios profesionales en la Dirección General de la Función Pública, para apoyar el seguimiento al cumplimiento de las actividades institucionales y a los compromisos interinstitucionales suscritos por la Entidad, en el marco del proyecto de inversión “Mejoramiento, Fortalecimiento de la Capacidad Institucional para el Desarrollo de las Políticas Públicas. Nacional”. </t>
  </si>
  <si>
    <t>Once (11) pagos así: a) Diez mensualidades vencidas, cada una por valor de TRES MILLONES OCHOCIENTOS NOVENTA Y CINCO MIL PESOS ($3’895.000) M/CTE, y b) Un último pago, por valor de TRES MILLONES QUINIENTOS CINCO MIL QUINIENTOS PESOS ($3’505.500) M/CTE</t>
  </si>
  <si>
    <t>046/2017</t>
  </si>
  <si>
    <t>DANIEL ASDRUBAL ROMERO GONZALEZ</t>
  </si>
  <si>
    <t xml:space="preserve">Prestar los Servicios Profesionales en la Función Pública, para articular la ejecución de actividades orientadas a la adecuada operación y funcionamiento del Espacio Virtual de Asesoría – EVA, con cargo al Proyecto de Inversión “Mejoramiento Fortalecimiento de la Capacidad Institucional para el Desarrollo de Políticas Públicas. Nacional”. </t>
  </si>
  <si>
    <t xml:space="preserve">Cuatro (4) pagos, así: a) Tres (3) mensualidades vencidas, cada una por valor de NUEVE MILLONES DOCIENTOS OCHENTA Y DOS MIL PESOS ($9’282.000) M/CTE, y b) Un (1) último pago por valor de CUATRO MILLONES SEISCIENTOS CUARENTA Y UN MIL PESOS ($4’641.000) M/CTE </t>
  </si>
  <si>
    <t xml:space="preserve">NATALIA ASTRID CARDONA RAMIREZ </t>
  </si>
  <si>
    <t>SECRETARIA GENERAL</t>
  </si>
  <si>
    <t>047/2017</t>
  </si>
  <si>
    <t>SEBASTIAN ARIAS ESPINOSA</t>
  </si>
  <si>
    <t>Prestar los Servicios Profesionales en el Grupo de Comunicaciones Estratégicas de la Función Pública, con el fin de apoyar la implementación de la Estrategia de Comunicaciones de la Entidad para las líneas dirigidas a los servidores públicos y entidades estatales, en el marco del Proyecto de Inversión “Mejoramiento, Fortalecimiento de la Capacidad Institucional para el Desarrollo de las Políticas Públicas. Nacional”.</t>
  </si>
  <si>
    <t xml:space="preserve">Cuatro (4) pagos así: a) Tres (3) mensualidades vencidas, cada una por valor de TRES MILLONES CUATROCIENTOS TREINTA Y NUEVE MIL PESOS ($3’439.000) M/CTE, y b) Un (1) último pago por valor de UN MILLÓN SETECIENTOS DIECINUEVE MIL QUINIENTOS PESOS ($1’719.500) M/CTE </t>
  </si>
  <si>
    <t xml:space="preserve">DIEGO  ARAMANDO ARIAS URREA </t>
  </si>
  <si>
    <t>048/2017</t>
  </si>
  <si>
    <t>CARLOS EDUARDO HERNANDEZ VALDEBLANQUEZ</t>
  </si>
  <si>
    <t>Prestar los servicios profesionales en la Función Pública para apoyar la creación y diseño de piezas gráficas y demás material requerido por la Dirección General, para fortalecer la imagen institucional y el posicionamiento externo de la Entidad, así como las gestiones adelantadas en el marco de las Estrategias de Pedagogía y Construcción de Paz, Cambio Cultural y Gestión Internacional.</t>
  </si>
  <si>
    <t>Cuatro (4) pagos, así: a) Tres (3) mensualidades vencidas, cada una por valor de TRES MILLONES OCHOCIENTOS NOVENTA Y CINCO MIL PESOS ($3’895.000) M/CTE, y b) Un (1) último pago por valor de UN MILLÓN NOVECIENTOS CUARENTA Y SIETE MIL QUINIENTOS PESOS ($1’947.500) M/CTE</t>
  </si>
  <si>
    <t>050/2017</t>
  </si>
  <si>
    <t>LAURA CAMILA RONDÓN LIZARAZO</t>
  </si>
  <si>
    <t xml:space="preserve">Prestar los servicios profesionales en la Dirección de Participación, Transparencia y Servicio al Ciudadano de la Función Pública, para apoyar la formulación y seguimiento de estrategias para la implementación del Marco de Integridad y de los compromisos internacionales en materia de fortalecimiento y democratización de la administración pública, en el marco del Proyecto de Inversión “Mejoramiento, Fortalecimiento de la Capacidad Institucional para el Desarrollo de las Políticas Públicas. Nacional”. </t>
  </si>
  <si>
    <t>Once (11) mensualidades vencidas, cada una por valor de TRES MILLONES OCHOCIENTOS NOVENTA Y CINCO MIL PESOS ($3’895.000) M/CTE</t>
  </si>
  <si>
    <t>051/2017</t>
  </si>
  <si>
    <t>DIANA MARITZA BUENHOMBRE GUERRERO</t>
  </si>
  <si>
    <t>NOHORA SUSANA BONILLA</t>
  </si>
  <si>
    <t>052/2017</t>
  </si>
  <si>
    <t>10 MESES</t>
  </si>
  <si>
    <t>Prestación de servicios profesionales como traductor, en desarrollo del  PROYECTO MEJORAMIENTO FORTALECIMIENTO DE LA CAPACIDAD INSTITUCIONAL PARA EL DESARROLLO DE POLÍTICAS PÚBLICAS. NACIONAL</t>
  </si>
  <si>
    <t>SECRETARIA GENERAL - GRUPO DE GESTION DOCUMENTAL</t>
  </si>
  <si>
    <t>Adquirir los certificados para la implementación de firma digital como mecanismo de protección y autenticidad e integridad de los documentos electrónicos de archivo dentro del Sistema de Gestión Documental</t>
  </si>
  <si>
    <t>Realizar el levantamiento del inventario documental en su estado natural del fondo acumulado. </t>
  </si>
  <si>
    <t>Organizar fisicamente el archivo central y del fondo acumulado</t>
  </si>
  <si>
    <t>Capacitar en gestión Documental a los responsables de los archivos del Departamento</t>
  </si>
  <si>
    <t>Digitalizar documentos de conservación permanente según disposiciones legales y técnicas vigentes</t>
  </si>
  <si>
    <t>32101617 
43233201</t>
  </si>
  <si>
    <t>Prestación de servicios de apoyo para  aumentar la capacidad y mejorar las condiciones de almacenamiento del Archivo Central.</t>
  </si>
  <si>
    <t>Soporte técnico  al  sistemas de información y servicios web para la operación adecuada de los servicios documentales de la entidad</t>
  </si>
  <si>
    <t>SELECCIÓN ABREVIADA DE MENOR CUANTÍA</t>
  </si>
  <si>
    <t>Adquisición e  instalación Ascensores con doble operador, instalación Incluida la obra pùblica.</t>
  </si>
  <si>
    <t xml:space="preserve">SELECCIÓN ABREVIADA POR SUBASTA </t>
  </si>
  <si>
    <t>053/2017</t>
  </si>
  <si>
    <t>LUPA JURÍDICA SAS</t>
  </si>
  <si>
    <t>Prestar los servicios de vigilancia, seguimiento y control de los procesos adelantados en los distintos despachos judiciales a nivel Nacional, diferentes a la ciudad de Bogotá D.C., en los que es parte la Función Pública, así como aquellos que se inicien durante la ejecución del contrato.</t>
  </si>
  <si>
    <t xml:space="preserve">PRESTACION DE SERVICIOS </t>
  </si>
  <si>
    <t>Seis (6) pagos, distribuidos en mensualidades vencidas, en relación con el número de procesos y tutelas efectivamente vigilados en dicha mensualidad, previo certificado de recibido a satisfacción por parte del supervisor del contrato, sin que el monto total de los servicios prestados pueda exceder la cuantía total del mismo.</t>
  </si>
  <si>
    <t>Seis (6) meses, contado a partir del perfeccionamiento del mismo, previo registro presupuestal y aprobación de pólizas.</t>
  </si>
  <si>
    <t>ADRIANA MARCELA ORTEGA MORENO</t>
  </si>
  <si>
    <t>061/2017</t>
  </si>
  <si>
    <t>ALEXANDER MARQUEZ RIOS</t>
  </si>
  <si>
    <t>Prestar los Servicios Profesionales en la Dirección de Empleo Público de la Función Pública, para apoyar la actualización, ajuste y capacitación de las herramientas y documentos asociados a la Gestión Estratégica de Talento Humano, en el marco del Proyecto de Inversión “Mejoramiento, Fortalecimiento de la Capacidad Institucional para el Desarrollo de las Políticas Públicas. Nacional”.</t>
  </si>
  <si>
    <t>Tres (3) mensualidades vencidas, cada una por valor de OCHO MILLONES SETECIENTOS TREINTA Y SEIS MIL PESOS ($8‘736.000) M/CTE</t>
  </si>
  <si>
    <t xml:space="preserve">Tres (3) meses, contado a partir del perfeccionamiento del mismo y Registro Presupuestal. </t>
  </si>
  <si>
    <t>FRANCISCO CAMARGO SALAS</t>
  </si>
  <si>
    <t>DIRECCION DE EMPLEO PUBLICO</t>
  </si>
  <si>
    <t>065/2017</t>
  </si>
  <si>
    <t>DANIELA TRUJILLO RESTREPO</t>
  </si>
  <si>
    <t>Prestar los Servicios Profesionales en la Dirección de Participación, Transparencia y Servicio al Ciudadano de la Función Pública, para apoyar la definición de lineamientos y elaboración de instrumentos para promover la participación ciudadana en la gestión pública, la rendición de cuentas y el control social regional, en el proceso de democratización de la administración pública, en el marco del Proyecto de Inversión denominado “Mejoramiento, Fortalecimiento de la capacidad institucional para el Desarrollo de Políticas Públicas. Nacional”</t>
  </si>
  <si>
    <t>Nueve (9) mensualidades vencidas, cada una por valor de CUATRO MILLONES OCHOCIENTOS NOVENTA Y SIETE MIL PESOS ($4’897.000) M/CTE</t>
  </si>
  <si>
    <t xml:space="preserve">Nueve (9) meses, contado a partir del perfeccionamiento del mismo y Registro Presupuestal. </t>
  </si>
  <si>
    <t>SUSAN SIMONETH SUAREZ GUTIERREZ</t>
  </si>
  <si>
    <t>070/2017</t>
  </si>
  <si>
    <t>059/2017</t>
  </si>
  <si>
    <t>JUAN FELIPE ROMERO FIERRO</t>
  </si>
  <si>
    <t xml:space="preserve">Prestar los servicios profesionales en la Oficina Asesora de Planeación de la Función Pública, para apoyar la elaboración de la documentación, mejora y control de la gestión de los procesos institucionales implementados en la Entidad. </t>
  </si>
  <si>
    <t>Seis (6) pagos, así: a) Cinco (5) mensualidades vencidas, cada una por valor de TRES MILLONES SEISCIENTOS CUATRO MIL PESOS ($3’604.000) M/CTE, y b) Un (1) último pago por valor de UN MILLÓN OCHOCIENTOS DOS MIL PESOS ($1’802.000) M/CTE</t>
  </si>
  <si>
    <t>Cinco (5) meses y quince (15) días, a partir del perfeccionamiento del mismo y registro presupuestal.</t>
  </si>
  <si>
    <t>060/2017</t>
  </si>
  <si>
    <t>JULIO NORBERTO SOLANO JIMENEZ</t>
  </si>
  <si>
    <t xml:space="preserve">Prestar los servicios profesionales en la Dirección de Gestión del Conocimiento de la Función Pública, para apoyar la edición, mejoramiento de la escritura y difusión de los productos e investigaciones elaboradas por los Grupos de Análisis y Política así como la implementación de la cultura de la memoria y el aprendizaje del Sistema de Gestión de Conocimiento de la Entidad, en el marco del Proyecto de Inversión “Mejoramiento, Fortalecimiento de la Capacidad Institucional para el Desarrollo de las Políticas Públicas. Nacional”. </t>
  </si>
  <si>
    <t>Tres (3) mensualidades vencidas, cada una por valor de OCHO MILLONES DE PESOS ($8’000.000)  M/CTE</t>
  </si>
  <si>
    <t xml:space="preserve">SEBASTIAN DAVID PEÑA MERCHÁN </t>
  </si>
  <si>
    <t>069/2017</t>
  </si>
  <si>
    <t>055/2017</t>
  </si>
  <si>
    <t>063/2017</t>
  </si>
  <si>
    <t>ROSA MARÍA BOLAÑOS TOVAR</t>
  </si>
  <si>
    <t xml:space="preserve">Prestar los Servicios Profesionales en la Dirección de Desarrollo Organizacional de la Función Pública, para apoyar la organización de las actividades relacionadas con la implementación de la Estrategia de Gestión Territorial, en el marco del Proyecto de Inversión “DESARROLLO CAPACIDAD INSTITUCIONAL DE LAS ENTIDADES PÚBLICAS DEL ORDEN TERRITORIAL”. </t>
  </si>
  <si>
    <t>Tres (3) mensualidades vencidas, cada una por valor de CINCO MILLONES OCHO MIL PESOS ($5.008.000) M/CTE</t>
  </si>
  <si>
    <t>064/2017</t>
  </si>
  <si>
    <t>CIRO EDUARDO LÓPEZ MARTÍNEZ</t>
  </si>
  <si>
    <t>Prestar los Servicios Profesionales en la Dirección Jurídica de la Función Pública para apoyar la elaboración de los proyectos de respuesta a consultas y revisión de proyectos de conceptos, relacionados con el empleo público, el bienestar social y la capacitación e incentivos, en el marco del Proyecto de Inversión “Mejoramiento, Fortalecimiento de la capacidad institucional para el Desarrollo de Políticas Públicas. Nacional".</t>
  </si>
  <si>
    <t>Tres (3) mensualidades vencidas, cada una por valor de SEIS MILLONES TRECIENTOS MIL PESOS ($6’300.000) M/CTE</t>
  </si>
  <si>
    <t>MÓNICA LILIANA HERRERA MEDINA</t>
  </si>
  <si>
    <t>068/2017</t>
  </si>
  <si>
    <t>SECRETARÍA GENERAL - GRUPO GESTIÓN ADMINISTRATIVA</t>
  </si>
  <si>
    <t>RUBRO PRESUPUESTAL</t>
  </si>
  <si>
    <t>EN TRAMITE</t>
  </si>
  <si>
    <t>7 MESES</t>
  </si>
  <si>
    <t>CONTRATO INTERADMINISTRATIVO</t>
  </si>
  <si>
    <t>Adquisición e instalación de aires acondicionados  para  el auditorio del edificio sede del Departamento</t>
  </si>
  <si>
    <t>GABRIELA DIAZ GALINDO</t>
  </si>
  <si>
    <t>Prestar los servicios profesionales en la Oficina Asesora de Planeación de la Función Pública, para apoyar la elaboración de la documentación, mejora y control de la gestión de los procesos institucionales implementados en la Entidad.</t>
  </si>
  <si>
    <t>LUZ ANDREA PIÑEROS LÓPEZ</t>
  </si>
  <si>
    <t xml:space="preserve">Prestar los Servicios Profesionales en la Oficina Asesora de Planeación, para apoyar la consolidación y mejoramiento del Sistema de Información Estratégica (SIE) y su articulación con el Modelo de Gestión de la Función Pública, en el marco del Proyecto de Inversión "Mejoramiento, Fortalecimiento de la Capacidad Institucional para el Desarrollo de las Políticas Públicas Nacional". </t>
  </si>
  <si>
    <t>once (11) pagos, así: a) Diez (10) mensualidades vencidas, cada una por un valor de SIETE MILLONES SETECIENTOS CINCUENTA Y TRES MIL PESOS ($7’753.000) M/CTE, y b) Un pago final por la suma de CUATRO MILLONES TRESCIENTOS NOVENTA Y TRES MIL TRESCIENTOS SETENTA PESOS ($4’393.370)</t>
  </si>
  <si>
    <t xml:space="preserve">Hasta el 22 de diciembre de 2017, contado a partir del perfeccionamiento del mismo y Registro Presupuestal. </t>
  </si>
  <si>
    <t>NICHOLAS BENEDETTI AREVALO</t>
  </si>
  <si>
    <t>Prestar los Servicios Profesionales para apoyar a la Dirección de Desarrollo Organizacional de la Función Púbica, en la generación de los informes de seguimiento al proyecto “FORTALECIMIENTO DE LA GESTIÓN TERRITORIAL A PARTIR DE LA ARTICULACIÓN INSTITUCIONAL, CON ÉNFASIS EN SERVICIO AL CIUDADANO Y CONSTRUCCIÓN DE PAZ”, subvencionado por la AGENCIA ESPAÑOLA DE COOPERACIÓN INTERNACIONAL PARA EL DESARROLLO - AECID, en el marco del proyecto DESARROLLO CAPACIDAD INSTITUCIONAL DE LAS ENTIDADES PUBLICAS DEL ORDEN TERRITORIAL”</t>
  </si>
  <si>
    <t>Cada una por valor de TRES MILLONES QUINIENTOS MIL PESOS ($3.500.000) MCTE</t>
  </si>
  <si>
    <t xml:space="preserve">Dos (02) meses, contado a partir del perfeccionamiento del mismo y Registro Presupuestal. </t>
  </si>
  <si>
    <t>077/2017</t>
  </si>
  <si>
    <t>049/2017</t>
  </si>
  <si>
    <t>IVAN NICOLAS SALAMANCA LAVERDE</t>
  </si>
  <si>
    <t xml:space="preserve">Prestar los Servicios Profesionales en la Función Pública para desarrollar y articular todas las gestiones necesarias para la implementación, seguimiento y control de la puesta en marcha del Sistema de Información y Gestión del Empleo Público - SIGEP II, en el marco del Proyecto de Inversión “Fortalecimiento de los Sistemas de Información del Empleo Público en Colombia”. </t>
  </si>
  <si>
    <t xml:space="preserve">Once (11) mensualidades vencidas, cada una por valor de NUEVE MILLONES DE PESOS ($9’000.000) M/CTE </t>
  </si>
  <si>
    <t xml:space="preserve">Hasta el 22 de diciembre de 2017, contado a partir del perfeccionamiento del mismo, Registro Presupuestal, previa aprobación de póliza. </t>
  </si>
  <si>
    <t xml:space="preserve">FRANCISCO JOSÉ URBINA SUÁREZ </t>
  </si>
  <si>
    <t>054/2017</t>
  </si>
  <si>
    <t>SARA RESTREPO PÉREZ</t>
  </si>
  <si>
    <t xml:space="preserve">Prestar los Servicios Profesionales en la Dirección de Gestión del Conocimiento de la Función Pública, para apoyar la implementación del Sistema de Gestión de Conocimiento de la Entidad, en el marco del Proyecto de Inversión “Mejoramiento, Fortalecimiento de la Capacidad Institucional para el Desarrollo de Políticas Públicas. Nacional”. </t>
  </si>
  <si>
    <t>Tres (3) mensualidades vencidas, cada una por valor de TRES MILLONES OCHOCIENTOS NOVENTA Y CINCO MIL PESOS ($3’895.000)  M/CTE</t>
  </si>
  <si>
    <t>MÓNICA SILVA ELIAS</t>
  </si>
  <si>
    <t xml:space="preserve">Prestar los Servicios Profesionales en la Oficina de Tecnologías de la Información y las Comunicaciones de la Función Pública, para apoyar el diseño gráfico de campañas virtuales de la Entidad, de la Red de Servidores Públicos y del Espacio Virtual de Asesoría (EVA), con cargo al Proyecto de Inversión "Mejoramiento de la Gestión de las Políticas Públicas a Través de las Tecnologías de Información TICS". </t>
  </si>
  <si>
    <t>Tres (3) mensualidades vencidas, cada una por valor de CINCO MILLONES TRESCIENTOS MIL PESOS ($5’300.000) M/CTE</t>
  </si>
  <si>
    <t xml:space="preserve">ROGER QUIRAMA GARCÍA </t>
  </si>
  <si>
    <t>057/2017</t>
  </si>
  <si>
    <t>JAVIER LEÓN RICARDO SANCHEZ LIZARAZO</t>
  </si>
  <si>
    <t xml:space="preserve">Prestar los Servicios Profesionales en la Oficina de Tecnologías de la Información y las Comunicaciones de la Función Pública, para el diseño web, soporte, y actualización de la Red de Servidores Públicos, de la plataforma de cursos virtuales Moodle y del Espacio Virtual de asesoría (EVA), incluidas sus aplicaciones móviles, cumpliendo los lineamientos de la Estrategia de Gobierno en Línea (GEL), con cargo al Proyecto de Inversión "Mejoramiento de la Gestión de la Políticas Públicas a Través de las Tecnologías de Información TICS". </t>
  </si>
  <si>
    <t>Tres (3) mensualidades vencidas, cada una por valor de SEIS MILLONES QUINIENTOS DIEZ MIL PESOS ($6’510.000) M/CTE</t>
  </si>
  <si>
    <t>058/2017</t>
  </si>
  <si>
    <t>SERVICIO AEREO A TERRITORIOS NACIONALES S.A.</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</si>
  <si>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</si>
  <si>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COMPRAVENTA</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</si>
  <si>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</si>
  <si>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29 de Diciembre de 2017, de conformidad con lo estipulado por el Acuerdo Marco de Precios de Colombia Compra Eficiente.</t>
  </si>
  <si>
    <t>JULÍAN MAURICIO MARTINEZ ALVARADO</t>
  </si>
  <si>
    <t>062/2017</t>
  </si>
  <si>
    <t>QBE SEGUROS S.A.</t>
  </si>
  <si>
    <t>066/2017</t>
  </si>
  <si>
    <t>VIRGINIA GUEVARA SIERRA</t>
  </si>
  <si>
    <t>Prestar los servicios profesionales en la Dirección de Participación, Transparencia y Servicio al Ciudadano de la Función Pública, para apoyar la definición e implementación de estrategias para fortalecer la capacidad interna, promover el control social y la participación en la rendición de cuentas, en actividades priorizadas en el marco del Proyecto de Inversión “Mejoramiento, Fortalecimiento de la capacidad institucional para el Desarrollo de Políticas Públicas. Nacional”.</t>
  </si>
  <si>
    <t>Tres (3) mensualidades vencidas, cada una por valor de SIETE MILLONES TRESCIENTOS CINCUENTA MIL PESOS ($7’350.000) M/CTE</t>
  </si>
  <si>
    <t xml:space="preserve">ELSA YANUBA QUIÑONES SERRANO </t>
  </si>
  <si>
    <t>067/2017</t>
  </si>
  <si>
    <t>TANDEM S.A.</t>
  </si>
  <si>
    <t>Prestar el servicio de transporte, custodia y almacenamiento externo de los medios magnéticos, que contienen las copias de respaldo de la información de la Función Pública, de acuerdo con las especificaciones técnicas establecidas en el presente Documento.</t>
  </si>
  <si>
    <t>Cinco (5) pagos bimensuales de acuerdo con los servicios efectivamente prestados y b) Un último pago por el valor restante, acorde con los servicios efectivamente prestados incluido IVA y demás gastos asociados, previa presentación de la factura, a la expedición del certificado de recibido a satisfacción por parte del supervisor del contrato, sin que el monto total de los servicios prestados pueda exceder la cuantía total del mismo.</t>
  </si>
  <si>
    <t>Hasta el veintiocho (28) de diciembre de 2017, contado a partir del perfeccionamiento del mismo, previo registro presupuestal y aprobación de pólizas.</t>
  </si>
  <si>
    <t>ANA YISED</t>
  </si>
  <si>
    <t>071/2017</t>
  </si>
  <si>
    <t>072/2017</t>
  </si>
  <si>
    <t>CLAUDIA ELENA COLORADO OSPINA</t>
  </si>
  <si>
    <t>MANUEL ALBERTO RESTREPO MEDINA</t>
  </si>
  <si>
    <t>073/2017</t>
  </si>
  <si>
    <t>CHRISTIAN ALEXANDER FLÓREZ GUERRERO</t>
  </si>
  <si>
    <t>074/2017</t>
  </si>
  <si>
    <t>075/2017</t>
  </si>
  <si>
    <t>076/2017</t>
  </si>
  <si>
    <t>JAIME ANDRES URAZAN LEAL</t>
  </si>
  <si>
    <t>056/2017</t>
  </si>
  <si>
    <t>SERVICIOS DE SALUD OCUPACIONAL UNIMSALUD S.A.S.</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</si>
  <si>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</si>
  <si>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y evaluación al contratista (Compraventa, Prestación de Servicios, Obra Pública) por parte del Supervisor del Contrato, sin que el monto total de los servicios prestados pueda exceder la cuantía total del mismo.</t>
  </si>
  <si>
    <t xml:space="preserve">YUDI MARCELA CASTIBLANCO TORRES </t>
  </si>
  <si>
    <t>GRUPO DE GESTION HUMANA</t>
  </si>
  <si>
    <t xml:space="preserve">Hasta el veintinueve (29) de diciembre de 2017, o hasta agotar el presupuesto, lo primero que ocurra, contado a partir del perfeccionamiento del mismo, registro presupuestal y aprobación de pólizas.
</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</si>
  <si>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</si>
  <si>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</si>
  <si>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 xml:space="preserve">Hasta el treinta y uno (31) de diciembre de 2017, de conformidad con lo estipulado por el Acuerdo Marco de Precios de Colombia Compra Eficiente. </t>
  </si>
  <si>
    <t>Once (11) mensualidades así: a) Diez (10) mensualidades vencidas, cada una por valor de CINCO MILLONES OCHO MIL PESOS ($5’008.000) M/CTE, y b) Un (1) último pago por valor de DOS MILLONES TRESCIENTOS TREINTA Y SIETE MIL CIEN PESOS ($2’337.100) M/CTE</t>
  </si>
  <si>
    <t>JOHNATHAN ARROYO ARROYO</t>
  </si>
  <si>
    <t xml:space="preserve">Prestar los servicios profesionales en la Oficina de las Tecnologías de la Información y las Comunicaciones de la Función Pública, para el desarrollo e implementación de nuevas funcionalidades a la Red de Servidores Públicos, así como el soporte técnico y la configuración general del Espacio Virtual de Asesoría (EVA), con cargo al Proyecto de Inversión "Mejoramiento de la Gestión de las Políticas Públicas a Través de las Tecnologías de Información TIC". </t>
  </si>
  <si>
    <t>LINA MARÍA MONCALEANO CUELLAR</t>
  </si>
  <si>
    <t xml:space="preserve">Prestar los Servicios Profesionales en el Grupo de Comunicaciones Estratégicas de la Función Pública, con el fin de apoyar el diseño y diagramación de publicaciones técnicas y documentos institucionales de la Entidad, en el marco del Proyecto de Inversión “Mejoramiento, Fortalecimiento de la Capacidad Institucional para el Desarrollo de las Políticas Públicas. Nacional”. </t>
  </si>
  <si>
    <t>Cuatro (4) pagos, así: a) Tres (3) mensualidades vencidas cada una por valor de CUATRO MILLONES SETECIENTOS OCHENTA Y SEIS MIL PESOS ($4’786.000) M/CTE y b) Un (1) último pago por valor de DOS MILLONES TRESCIENTOS NOVENTA Y TRES MIL PESOS ($2’393.000)  M/CTE</t>
  </si>
  <si>
    <t>Tres (3) meses y quince (15) días, contado a partir del perfeccionamiento del mismo y Registro Presupuestal.</t>
  </si>
  <si>
    <t xml:space="preserve">VANESSA YISETH LOZANO GUERRERO </t>
  </si>
  <si>
    <t>Prestar los Servicios Profesionales en la Dirección de Gestión y Desempeño Institucional de la Función Pública, para apoyar las gestiones relacionadas con el Banco de Éxitos y la difusión de experiencias públicas exitosas.</t>
  </si>
  <si>
    <t>Tres (3) mensualidades vencidas, cada una por valor de TRES MILLONES SEISCIENTOS SETENTA Y TRES MIL PESOS ($3’673.000) M/CTE</t>
  </si>
  <si>
    <t>OLGA LUCIA ECHEVERRY CARDONA</t>
  </si>
  <si>
    <t xml:space="preserve">Prestar los servicios profesionales en la Dirección de Desarrollo Organizacional de la Función Pública, para apoyar en los aspectos técnicos, metodológicos y financieros relacionados con la implementación de la segunda fase de la Estrategia de Gestión Territorial, en el marco del proyecto “Desarrollo Capacidad Institucional de las Entidades Públicas del Orden Territorial”. </t>
  </si>
  <si>
    <t>Tres (3) mensualidades vencidas, cada una por valor de SIETE MILLONES CIENTO SESENTA Y SEIS MIL PESOS ($7’166.000) M/CTE</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</si>
  <si>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</si>
  <si>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MARY WILCHES GARCIA</t>
  </si>
  <si>
    <t xml:space="preserve">Prestar los Servicios Profesionales en la Dirección Jurídica de la Función Pública, para apoyar el seguimiento a proyectos de actos legislativos o de leyes, así como la elaboración de proyectos de disposiciones reglamentarias a los mismos en temas de competencia de la Entidad, dentro del procedimiento legislativo especial para la implementación del Acuerdo de Paz. </t>
  </si>
  <si>
    <t>Dos (2) mensualidades vencidas, cada una por valor de QUINCE MILLONES DE PESOS ($15’000.000) M/CTE</t>
  </si>
  <si>
    <t xml:space="preserve">Dos (2) meses, contado a partir del perfeccionamiento del mismo y Registro Presupuestal. </t>
  </si>
  <si>
    <t xml:space="preserve">JOSÉ FERNANDO CEBALLOS </t>
  </si>
  <si>
    <t xml:space="preserve">Prestar los servicios profesionales en la Dirección de Empleo Público de la Función Pública, para apoyar la implementación y seguimiento de los Programas de Estado Joven y Servimos, así como los compromisos derivados de los documentos CONPES, en el marco del Proyecto de Inversión, "Mejoramiento, Fortalecimiento de la capacidad institucional para el Desarrollo de Políticas Públicas. Nacional". </t>
  </si>
  <si>
    <t>Tres (3) mensualidades vencidas, cada una por valor de SEIS MILLONES TRESCIENTOS MIL PESOS ($6´300.000) M/CTE</t>
  </si>
  <si>
    <t>079/2017</t>
  </si>
  <si>
    <t>INGENIERIA Y SERVICIOS D&amp;C LTDA</t>
  </si>
  <si>
    <t>Reparación del sistema de iluminación de las zonas de circulación del edificio sede del Departamento Administrativo de la Función Pública, según las especificaciones mínimas establecidas en el presente documento.</t>
  </si>
  <si>
    <t>Un (1) solo pago, una vez recibida la totalidad de la obra, previa presentación de la factura, y la expedición del certificado de recibido a satisfacción y evaluación al contratista (Compraventa, Prestación de Servicios, Obra Pública) por parte del Supervisor del Contrato, sin que el monto total pueda exceder la cuantía total del mismo.</t>
  </si>
  <si>
    <t>Un (1) mes, contado a partir del perfeccionamiento del mismo, previo registro presupuestal y firma del Acta de Inicio.</t>
  </si>
  <si>
    <t xml:space="preserve">GLORIA RUTH MUTIS GAITAN </t>
  </si>
  <si>
    <t>080/2017</t>
  </si>
  <si>
    <t>MLA TRADUCTORES &amp; ASOCIADOS S.A.S</t>
  </si>
  <si>
    <t xml:space="preserve">Prestar los servicios profesionales de traducción e interpretación simultánea requeridos por la Función Pública, con ocasión de la visita de la misión de la OCDE en el marco del “Integrity Review” que se llevará a cabo los días 21 y 22 de febrero de 2017, en el marco del proceso de elaboración de una revisión del Sistema de Integridad Colombiano. </t>
  </si>
  <si>
    <t>Un (1) único pago por un valor de SEIS MILLONES NOVECIENTOS VEINTICINCO MIL OCHOCIENTOS PESOS ($6.925.800) M/CTE</t>
  </si>
  <si>
    <t xml:space="preserve">Quince (15) días calendario, contados a partir del perfeccionamiento del mismo y Registro Presupuestal. </t>
  </si>
  <si>
    <t xml:space="preserve">SUSAN SIMONETH SUÁREZ GUTIÉRREZ </t>
  </si>
  <si>
    <t>081/2017</t>
  </si>
  <si>
    <t>YULY VERONICA RUEDA PEREZ</t>
  </si>
  <si>
    <t>Prestar los servicios profesionales en el grupo de Gestión Humana de la Función Pública, para apoyar los trámites administrativos requeridos en el otorgamiento de comisiones de servicio y desplazamientos de servidores y contratistas al interior del país, así como brindar apoyo para la adecuada ejecución de los eventos de la Estrategia de Gestión Territorial dentro del proyecto de Inversión “Desarrollo Capacidad Institucional de las Entidades Públicas del Orden Territorial”.</t>
  </si>
  <si>
    <t>Tres (3) mensualidades vencidas, cada una por valor de DOS MILLONES OCHOCIENTOS MIL PESOS ($2’800.000) M/CTE</t>
  </si>
  <si>
    <t xml:space="preserve">MARY WILCHES GARCÍA </t>
  </si>
  <si>
    <t>082/2017</t>
  </si>
  <si>
    <t>DIEGO ANDRÉS FONSECA RODRÍGUEZ</t>
  </si>
  <si>
    <t xml:space="preserve">SECRETARÍA GENERAL - GRUPO DE GESTIÓN ADMINISTRATIVA </t>
  </si>
  <si>
    <t>Adquirir  una Nevera Minibar</t>
  </si>
  <si>
    <t>UND</t>
  </si>
  <si>
    <t xml:space="preserve">1 MES </t>
  </si>
  <si>
    <t>N(A</t>
  </si>
  <si>
    <t>NA</t>
  </si>
  <si>
    <t>DIRECCIÓN DE PARTICIPACIÓN, TRANSPARENCIA Y SERVICIO AL CIUDADANO</t>
  </si>
  <si>
    <t>Prestar servicios profesionales para apoyar a la DIRECCIÓN DE PARTICIPACIÓN, TRANSPARENCIA Y SERVICIO AL CIUDADANO de la Función Púbica en el marco del Proyecto "Mejoramiento, Fortalecimiento de la Capacidad Institucional para el Desarrollo de Políticas Públicas. Nacional"</t>
  </si>
  <si>
    <t>Prestar servicios profesionales para apoyar a la DIRECCIÓN DE EMPLEO PUBLICO de la Función Púbica en el marco del Proyecto "Mejoramiento, Fortalecimiento de la Capacidad Institucional para el Desarrollo de Políticas Públicas. Nacional"</t>
  </si>
  <si>
    <t>Prestar servicios profesionales para apoyar a la DIRECCIÓN GENERAL - EQUIPO DE CAMBIO CULTURAL de la Función Púbica en el marco del Proyecto "Mejoramiento, Fortalecimiento de la Capacidad Institucional para el Desarrollo de Políticas Públicas. Nacional"</t>
  </si>
  <si>
    <t>DIRECCIÓN GENERAL</t>
  </si>
  <si>
    <t>Prestar servicios profesionales para apoyar a la DIRECCIÓN GENERAL de la Función Púbica en el marco del Proyecto "Mejoramiento, Fortalecimiento de la Capacidad Institucional para el Desarrollo de Políticas Públicas. Nacional"</t>
  </si>
  <si>
    <t>DIRECCIÓN DE GESTIÓN DEL CONOCIMIENTO</t>
  </si>
  <si>
    <t>Prestar servicios profesionales para apoyar a la DIRECCIÓN DE GESTIÓN DEL CONOCIMIENTO de la Función Púbica en el marco del Proyecto "Mejoramiento, Fortalecimiento de la Capacidad Institucional para el Desarrollo de Políticas Públicas. Nacional"</t>
  </si>
  <si>
    <t>GRUPO DE COMUNICACIONES ESTRATÉGICAS</t>
  </si>
  <si>
    <t>Prestar servicios profesionales para apoyar a la GRUPO DE COMUNICACIONES ESTRATÉGICAS de la Función Púbica en el marco del Proyecto "Mejoramiento, Fortalecimiento de la Capacidad Institucional para el Desarrollo de Políticas Públicas. Nacional"</t>
  </si>
  <si>
    <t>Prestar servicios profesionales para apoyar a la DIRECCION GENERAL - EQUIPO DE PAZ de la Función Púbica en el marco del Proyecto "Desarrollo Capacidad Institucional de las Entidades del Orden Territorial"</t>
  </si>
  <si>
    <t>DIRECCIÓN DE GESTIÓN Y DESEMPEÑO INSTITUCIONAL</t>
  </si>
  <si>
    <t>Prestar servicios profesionales para apoyar a la DIRECCIÓN DE GESTIÓN Y DESEMPEÑO INSTITUCIONAL de la Función Púbica en el marco del Proyecto "Mejoramiento, Fortalecimiento de la Capacidad Institucional para el Desarrollo de Políticas Públicas. Nacional"</t>
  </si>
  <si>
    <t>Prestar servicios profesionales para apoyar a la  SECRETARIA GENERAL -  GRUPO DE SERVICIO AL CIUDADANO de la Función Púbica en el marco del Proyecto "Mejoramiento, Fortalecimiento de la Capacidad Institucional para el Desarrollo de Políticas Públicas. Nacional"</t>
  </si>
  <si>
    <t>Prestar servicios profesionales para apoyar a la SECRETARIA GENERAL - GRUPO DE GESTION ADMINISTRATIVA  de la Función Púbica en el marco del Proyecto "Mejoramiento, Fortalecimiento de la Capacidad Institucional para el Desarrollo de Políticas Públicas. Nacional"</t>
  </si>
  <si>
    <t>Prestar servicios profesionales para apoyar a la SECRETARIA GENERAL - GRUPO DE GESTION CONTRACTUAL de la Función Púbica en el marco del Proyecto "Mejoramiento, Fortalecimiento de la Capacidad Institucional para el Desarrollo de Políticas Públicas. Nacional"</t>
  </si>
  <si>
    <t>Prestar servicios profesionales para apoyar a la SECRETARIA GENERAL - GRUPO DE GESTION CONTRACTUAL de la Función Púbica en el marco del Proyecto "Desarrollo Capacidad Institucional de las Entidades del Orden Territorial"</t>
  </si>
  <si>
    <t>Prestar servicios profesionales para apoyar a la SUBDIRECCION de la Función Púbica en el marco del Proyecto "Mejoramiento, Fortalecimiento de la Capacidad Institucional para el Desarrollo de Políticas Públicas. Nacional"</t>
  </si>
  <si>
    <t>Prestar servicios profesionales para apoyar a la OFICINA ASESORA DE PLANEACION de la Función Púbica en el marco del Proyecto "Mejoramiento, Fortalecimiento de la Capacidad Institucional para el Desarrollo de Políticas Públicas. Nacional"</t>
  </si>
  <si>
    <t>Prestar servicios profesionales para apoyar a la DIRECCIÓN GENERAL - EQUIPO DE GESTIÓN INTERNACIONAL de la Función Púbica en el marco del Proyecto "Mejoramiento, Fortalecimiento de la Capacidad Institucional para el Desarrollo de Políticas Públicas. Nacional"</t>
  </si>
  <si>
    <t>Prestar servicios profesionales para apoyar a la OFICINA ASESORA DE PLANEACION de la Función Púbica en el marco del Proyecto "Desarrollo Capacidad Institucional de las Entidades del Orden Territorial"</t>
  </si>
  <si>
    <t xml:space="preserve">DIRECCIÓN DE DESARROLLO ORGANIZACIONAL  </t>
  </si>
  <si>
    <t>Prestar servicios profesionales para apoyar a la DIRECCIÓN DE DESARROLLO ORGANIZACIONAL   de la Función Púbica en el marco del Proyecto "Desarrollo Capacidad Institucional de las Entidades del Orden Territorial"</t>
  </si>
  <si>
    <t>Prestar servicios profesionales para apoyar a la  SECRETARIA GENERAL -  GRUPO DE GESTION HUMANA de la Función Púbica en el marco del Proyecto "Desarrollo Capacidad Institucional de las Entidades del Orden Territorial"</t>
  </si>
  <si>
    <t>Prestar servicios profesionales para apoyar a la DIRECCIÓN JURÍDICA de la Función Púbica en el marco del Proyecto "Mejoramiento, Fortalecimiento de la Capacidad Institucional para el Desarrollo de Políticas Públicas. Nacional"</t>
  </si>
  <si>
    <t>Prestar servicios profesionales para apoyar a la GRUPO DE APOYO A LA GESTIÓN MERITOCRÁTICA de la Función Púbica en el marco del Proyecto "Mejoramiento, Fortalecimiento de la Capacidad Institucional para el Desarrollo de Políticas Públicas. Nacional"</t>
  </si>
  <si>
    <t>Prestar servicios profesionales de apoyo jurídico en el Grupo de Gestión Contractual de la Función Pública, para adelantar los procesos de selección necesarios para la adquisición de bienes, servicios y obras requeridos por la Entidad.</t>
  </si>
  <si>
    <t>083/2017</t>
  </si>
  <si>
    <t>GIOVANNI ALBERTO GUATIBONZA CARREÑO</t>
  </si>
  <si>
    <t xml:space="preserve">Prestar los servicios profesionales en la Dirección de Gestión del Conocimiento de la Función Pública, para apoyar el desarrollo de instrumentos pedagógicos y estructuración de contenidos relacionados con los productos y servicios elaborados por la Entidad, en el marco del Proyecto de Inversión “Mejoramiento, Fortalecimiento de la Capacidad Institucional para el Desarrollo de las Políticas Públicas. Nacional”. </t>
  </si>
  <si>
    <t>Tres (3) mensualidades vencidas, cada una por valor de SEIS MILLONES TRESCIENTOS MIL PESOS ($6’300.000) M/CTE</t>
  </si>
  <si>
    <t>086/2017</t>
  </si>
  <si>
    <t>SUBATOURS S.A.</t>
  </si>
  <si>
    <t>Hasta el 29 de diciembre de 2017, de conformidad con lo estipulado por el Acuerdo Marco de Precios de Colombia Compra Eficiente.</t>
  </si>
  <si>
    <t>087/2017</t>
  </si>
  <si>
    <t>PANAMERICANA LIBRERÍA Y PAPELERÍA S.A.</t>
  </si>
  <si>
    <t>Suministrar habladores elaborados en acrílico al Departamento Administrativo de la Función Pública, de conformidad con las especificaciones técnicas que se anexan al presente, dentro de los lineamientos establecidos en la Tienda Virtual del Estado Colombiano – Grandes Superficies</t>
  </si>
  <si>
    <t xml:space="preserve">La Función Pública pagará el valor del contrato en un (1) solo pago, por un valor estimado de TRESCIENTOS CUARENTA Y OCHO MIL SETENTA Y CINCO PESOS ($348.075,00)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</si>
  <si>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Un (1) mes contado a partir del perfeccionamiento del mismo, previo registro presupuestal. 
</t>
  </si>
  <si>
    <t xml:space="preserve">EDWIN SÁNCHEZ ROZO </t>
  </si>
  <si>
    <t>089/2017</t>
  </si>
  <si>
    <t>JUAN MAURICIO CORNEJO RODRIGUEZ</t>
  </si>
  <si>
    <t xml:space="preserve">Prestar los Servicios Profesionales en la Oficina de Control Interno de la Función Pública, para apoyar la Auditoría Interna a los Sistemas de Información disponibles en la Entidad. </t>
  </si>
  <si>
    <t>Diez (10) pagos así: a) Nueve (9) mensualidades vencidas, cada una por valor de CINCO MILLONES DOSCIENTOS TREINTA Y UN MIL PESOS M/CTE ($5’231.000) y b) Un (1) último pago por valor de DOS MILLONES NOVECIENTOS SESENTA Y CUATRO MIL DOSCIENTOS CINCUENTA PESOS ($2’964.250) M/CTE</t>
  </si>
  <si>
    <t>LUZ STELLA PATIÑO JURADO</t>
  </si>
  <si>
    <t>090/2017</t>
  </si>
  <si>
    <t>YANETT LILIANA MANZANO OJEDA</t>
  </si>
  <si>
    <t xml:space="preserve">Prestar los servicios profesionales en el Grupo de Comunicaciones Estratégicas de la Función Pública, para apoyar la implementación de la estrategia de posicionamiento y presencia institucional efectiva en los medios de comunicación, sobre la gestión y avances de la Entidad, en el marco del Proyecto de Inversión “Mejoramiento, Fortalecimiento de la Capacidad Institucional para el Desarrollo de las Políticas Públicas. Nacional”. </t>
  </si>
  <si>
    <t>Tres (3) mensualidades vencidas, cada una por valor de CINCO MILLONES SETECIENTOS MIL PESOS ($5’700.00) M/CTE</t>
  </si>
  <si>
    <t>Soporte básico SIGEP I</t>
  </si>
  <si>
    <t>Soporte extendido SIGEP I</t>
  </si>
  <si>
    <t>Oracle Licenciamiento y soporte</t>
  </si>
  <si>
    <t>VALOR TOTAL DEL CTO2</t>
  </si>
  <si>
    <t>JULIÁN MAURICIO MARTÍNEZ ALVARADO
Coordinador Grupo Gestión Administrativa</t>
  </si>
  <si>
    <t>092/2017</t>
  </si>
  <si>
    <t>FUNDACION PARA EL EQUILIBRIO SOCIAL Y LA PAZ – FAMAA</t>
  </si>
  <si>
    <t>Adquisición de la dotación de labor, para el Servidor de la Función Pública, que realiza las funciones de mantenimiento y reparaciones locativas de la planta física de la Entidad, acorde con las especificaciones técnicas establecidas en la Ficha Técnica del presente documento</t>
  </si>
  <si>
    <t>La Función Pública cancelará el valor del contrato, en tres (3) pagos, previa presentación de la respectiva factura y expedición del certificado de recibido a satisfacción y evaluación al contratista (Compraventa, Prestación de Servicios, Obra Pública) por parte del Supervisor del Contrato, sin que el monto total de los servicios suministrados pueda exceder la cuantía total del contrato</t>
  </si>
  <si>
    <t>Hasta el veintinueve (29) de diciembre de 2017, previo registro presupuestal y aprobación de pólizas.</t>
  </si>
  <si>
    <t>091/2017</t>
  </si>
  <si>
    <t>Adquirir los tóner y cartuchos para las impresoras de color y la fotocopiadora de la Función Pública, de conformidad con las descripciones técnicas exigidas.</t>
  </si>
  <si>
    <t>La Función Pública pagará el valor del contrato en un (1) solo pago,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</si>
  <si>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del perfeccionamiento del mismo, previo registro presupuestal. </t>
  </si>
  <si>
    <t>097/2017</t>
  </si>
  <si>
    <t>LADOINSA LABORES DOTACIONES INDUSTRIALES</t>
  </si>
  <si>
    <t>Prestar el Servicio Integral de Aseo y Cafetería, incluidos los elementos que se detallan en la ficha técnica del Acuerdo Marco de Precios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</si>
  <si>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resultante de la Licitación Pública LP-AMP-111-2016,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</si>
  <si>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t>Será de seis (6) meses, contados a partir del dieciséis (16) de abril de 2017, previa expedición de la Orden de Compra y Registro Presupuestal, de conformidad con lo estipulado por el Acuerdo Marco de Precios de Colombia Compra Eficiente.</t>
  </si>
  <si>
    <t>IVAN ADOLFO MORANTES</t>
  </si>
  <si>
    <t>096/2017</t>
  </si>
  <si>
    <t>GPS ELECTRONICS LTDA</t>
  </si>
  <si>
    <t>Prestar el servicio de mantenimiento preventivo y correctivo a los equipos y sistemas hidrosanitarios del edificio sede de la Función Pública, de acuerdo con las condiciones técnicas establecidas en el presente documento</t>
  </si>
  <si>
    <t>La Función Pública pagará el valor del Contrato así: 1) El servicio de mantenimiento preventivo y correctivo de hidrosanitarios, correspondiente a DOS MILLONES NOVECIENTOS CINCUENTA Y SIETE MIL PESOS ($2’957.350.oo) M/CTE, se cancelará en nueve (9) pagos, distribuidos así: a) Ocho (8) mensualidades por un valor de TRECIENTOS VEINTIOCHO MIL QUINIENTOS NOVENTA Y CUATRO PESOS ($328.594.oo) M/CTE, y b) Un noveno (9) y último pago, por valor de TRECIENTOS VEINTIOCHO MIL QUINIENTOS NOVENTA Y OCHO PESOS ($328.598.oo) M/CTE. 2) Para el suministro de repuestos por daños en los equipos se prevé la suma de DOS MILLONES DE PESOS ($2’000.000.oo), los cuales se pagarán previa compra e instalación de los repuestos necesarios por el contratista, a la presentación de la factura, y la expedición del certificado de recibido a satisfacción por parte del Supervisor del Contrato, sin que el monto total de los servicios prestados pueda exceder la cuantía total del mismo.</t>
  </si>
  <si>
    <t xml:space="preserve">nueve (9) meses, contado a partir del perfeccionamiento del mismo, previo registro presupuestal y aprobación de pólizas.
</t>
  </si>
  <si>
    <t>ASTRID RUIZ ZAMUDIO</t>
  </si>
  <si>
    <t>099/2017</t>
  </si>
  <si>
    <t>TCM TECNOLOGÍAS CON CLASE MUNDIAL SAS</t>
  </si>
  <si>
    <r>
      <t xml:space="preserve">Contratar la suscripción al soporte, derechos de actualización de versiones y adquisición de licenciamiento para la herramienta Proactivanet, acorde con las Especificaciones Técnicas anexas al presente documento. </t>
    </r>
    <r>
      <rPr>
        <sz val="11"/>
        <rFont val="Arial"/>
        <family val="2"/>
      </rPr>
      <t xml:space="preserve"> </t>
    </r>
  </si>
  <si>
    <t>Dos (2) pagos, así: 1) Un pago inicial correspondiente al cincuenta por ciento (50%) del valor total del Contrato, es decir la suma de NOVENTA Y CUATRO MILLONES NOVECIENTOS NOVENTA Y DOS MIL CIENTO SESENTA Y SEIS PESOS ($94’992.166) M/CTE</t>
  </si>
  <si>
    <t>093/2017</t>
  </si>
  <si>
    <t>NATURA SOFTWARE SAS</t>
  </si>
  <si>
    <t xml:space="preserve">Contratar la parametrización del sistema de atención virtual con respuesta automática vía chat – Agenti,  incluida la suscripción y soporte del sistema Agenti por un (1) año, para el Espacio de Asesoría Virtual – EVA del Portal Institucional de la Función Pública, conforme con las condiciones técnicas establecidas en el presente documento. </t>
  </si>
  <si>
    <t>Dos (2) pagos, así: 1) Un pago inicial correspondiente al treinta por ciento (30%) del valor total del Contrato, es decir la suma de DOCE MILLONES DIECIOCHO MIL TRESCIENTOS OCHENTA Y SIETE PESOS ($12’018.387) M/CTE</t>
  </si>
  <si>
    <t>Un (1) año y dos (2) meses, contados a partir de la suscripción y perfeccionamiento del contrato, previo registro presupuestal y aprobación de pólizas</t>
  </si>
  <si>
    <t>100/2017</t>
  </si>
  <si>
    <t>LINA MARÍA VASQUEZ CASTRO</t>
  </si>
  <si>
    <r>
      <t>Prestar los Servicios Profesionales en la Dirección de Gestión y Desempeño Institucional de la Función Pública,</t>
    </r>
    <r>
      <rPr>
        <i/>
        <sz val="12"/>
        <rFont val="Arial"/>
        <family val="2"/>
      </rPr>
      <t xml:space="preserve"> </t>
    </r>
    <r>
      <rPr>
        <sz val="12"/>
        <rFont val="Arial"/>
        <family val="2"/>
      </rPr>
      <t>para apoyar la validación e implementación de los instrumentos de medición del Modelo Integrado de Planeación y Gestión versión 2, en el marco del Proyecto de Inversión “</t>
    </r>
    <r>
      <rPr>
        <i/>
        <sz val="12"/>
        <rFont val="Arial"/>
        <family val="2"/>
      </rPr>
      <t>Mejoramiento, Fortalecimiento de la capacidad institucional para el Desarrollo de Políticas Públicas. Nacional</t>
    </r>
    <r>
      <rPr>
        <sz val="12"/>
        <rFont val="Arial"/>
        <family val="2"/>
      </rPr>
      <t xml:space="preserve">”. </t>
    </r>
  </si>
  <si>
    <t>Nueve (9) mensualidades vencidas, cada una por valor de CINCO MILLONES DE PESOS ($5’000.000)  M/CTE</t>
  </si>
  <si>
    <t>ARLINGTON FONSECA LEMUS</t>
  </si>
  <si>
    <t>098/2017</t>
  </si>
  <si>
    <t>JOSÉ DEL CARMEN GUERRERO PATARROYO</t>
  </si>
  <si>
    <t xml:space="preserve">Prestar los Servicios Profesionales de apoyo al Grupo de Gestión Contractual de la Función Pública, para adelantar los procesos de selección necesarios para la adquisición de bienes, servicios y obras requeridos por la Entidad. </t>
  </si>
  <si>
    <t>Tres (3) mensualidades vencidas, cada una por valor de CINCO MILLONES DE PESOS ($5’000.000) M/CTE</t>
  </si>
  <si>
    <t>113/2017</t>
  </si>
  <si>
    <t>BUSINESSMIND COLOMBIA S.A</t>
  </si>
  <si>
    <t xml:space="preserve">Suscripción al servicio de soporte Linux Red Hat Enterprise última versión, según las especificaciones técnicas mínimas establecidas en el presente documento. </t>
  </si>
  <si>
    <t>Dos (2)  pagos así: a) Un primer pago correspondiente al cuarenta por ciento (40%), del valor total del contrato una vez perfeccionado, expedido el registro presupuestal, efectuada la aprobación de pólizas y realizada la entrega del oficio o correo electrónico, con las claves y/o order id para acceder a la activación del soporte para seis (6) suscripciones al soporte de Linux Red Hat Enterprise, última versión, y b) Un segundo pago correspondiente al sesenta por ciento  (60%)</t>
  </si>
  <si>
    <t>Un (1) año para las quince (15) suscripciones al soporte de Linux Red Hat.</t>
  </si>
  <si>
    <t>112/2017</t>
  </si>
  <si>
    <t>MICHEL FELIPE CORDOBA PEROZO</t>
  </si>
  <si>
    <t xml:space="preserve">Prestar los Servicios Profesionales en la Dirección de Gestión y Desempeño Institucional de la Función Pública, para apoyar la validación e implementación de los instrumentos de medición del Modelo Integrado de Planeación y Gestión versión 2, en el marco del Proyecto de Inversión “Mejoramiento, Fortalecimiento de la capacidad institucional para el Desarrollo de Políticas Públicas. Nacional”. </t>
  </si>
  <si>
    <t>Nueve (9) pagos, así: a) Ocho (8) mensualidades vencidas, cada una por valor de CINCO MILLONES DE PESOS ($5’000.000)  M/CTE, y b) Un último pago por valor de CUATRO MILLONES DOSCIENTOS MIL PESOS ($4’200.000)  M/CTE</t>
  </si>
  <si>
    <t>Hasta el veintidós (22) de diciembre de 2017, contado a partir del perfeccionamiento del mismo y Registro Presupuestal.</t>
  </si>
  <si>
    <t>SERGIO ALFREDO BLANCO SOLER</t>
  </si>
  <si>
    <t>114/2017</t>
  </si>
  <si>
    <t>CESAR ALEXANDER CORREDOR MELO</t>
  </si>
  <si>
    <t>Prestar servicios profesionales en el Grupo de Comunicaciones de la Función Pública para apoyar el manejo de la comunicación estratégica que permita dar a conocer la gestión que adelanta la entidad en el fortalecimiento y mejoramiento de la gestión pública y de acuerdo con el Proyecto de Inversión “Mejoramiento, Fortalecimiento de la Capacidad Institucional para el Desarrollo de las Políticas Públicas. Nacional”</t>
  </si>
  <si>
    <t>Nueve (9) pagos, así: a) ocho (8) mensualidades vencidas, cada una por valor de DIEZ MILLONES DE PESOS ($10’000.000) M/CTE. y b) Un último pago por valor de OCHO MILLONES, TRECIENTOS TREINTA Y CUATRO MIL DE PESOS ($8’334.000) M/CTE</t>
  </si>
  <si>
    <t>PAULA IRENE CASTELLANOS HINCAPIE</t>
  </si>
  <si>
    <t>GRUPO DE COMUNICACIONES ESTRATEGICAS</t>
  </si>
  <si>
    <t>104/2017</t>
  </si>
  <si>
    <t>MARÍA ALEJANDRA ARIAS HERNÁNDEZ</t>
  </si>
  <si>
    <t>Prestar servicios profesionales en la Dirección General de Función Pública, para apoyar la ejecución de la tercera fase de la Estrategia “Pedagogía y Construcción de paz en el servicio público”, en el marco del Proyecto de Inversión “Desarrollo Capacidad Institucional de las Entidades Públicas del Orden Territorial”.</t>
  </si>
  <si>
    <t>Nueve (9) pagos, así: a) Ocho (8) mensualidades vencidas, cada una por valor de SEIS MILLONES DE PESOS ($6’000.000)  M/CTE, b) Un último pago por valor de CINCO MILLONES DE PESOS ($5’000.000) M/CTE</t>
  </si>
  <si>
    <t>115/2017</t>
  </si>
  <si>
    <t>EDGAR ALIRIO VELOSA ARIAS</t>
  </si>
  <si>
    <t xml:space="preserve">Prestar los Servicios Profesionales en el Grupo de Comunicaciones Estratégicas de la Función Pública, para apoyar la generación de contenidos informativos dirigidos a los servidores y las entidades públicas, tanto nacionales como territoriales, para la difusión de la labor adelantada por la entidad en el fortalecimiento institucional, en el marco del Proyecto de Inversión “Mejoramiento, Fortalecimiento de la Capacidad Institucional para el Desarrollo de las Políticas Públicas. Nacional”. </t>
  </si>
  <si>
    <t>Nueve (9) pagos, así: a) ocho (8) mensualidades vencidas, cada una por valor de TRES MILLONES CUATROCIENTOS TREINTA Y NUEVE MIL PESOS ($3’439.000) M/CTE, y b) Un último pago por valor de DOS MILLONES NOVECIENTOS OCHENTA MIL QUINIENTOS PESOS ($2’980.500) M/CTE</t>
  </si>
  <si>
    <t>109/2017</t>
  </si>
  <si>
    <t>FERLEY RUÍZ MORENO</t>
  </si>
  <si>
    <t xml:space="preserve">Prestar los Servicios Profesionales en la Dirección General de la Función Pública para brindar asistencia logística, administrativa y técnica al Equipo de Construcción de Paz en el desarrollo de la tercera fase de la Estrategia “Pedagogía y Construcción de paz en el servicio público”, en el marco del Proyecto de Inversión “Desarrollo Capacidad Institucional de las Entidades Públicas del Orden Territorial”. </t>
  </si>
  <si>
    <t>Nueve (9) pagos, así: a) ocho (8) mensualidades vencidas, cada una por valor de DOS MILLONES DOSCIENTOS MIL PESOS ($2’200.000) M/CTE, y b) Un último pago por valor de UN MILLÓN OCHOCIENTOS CUARENTA MIL PESOS ($1´840.000) M/CTE</t>
  </si>
  <si>
    <t>LAURA CORDONA REYES</t>
  </si>
  <si>
    <t>108/2017</t>
  </si>
  <si>
    <t>ENRIQUE EDUARDO HERRERA ARAUJO</t>
  </si>
  <si>
    <t>Prestar los Servicios Profesionales en la Dirección de Gestión del Conocimiento de la Función Pública para apoyar la recopilación, comparación y visualización de los datos requeridos para mejorar la gestión de los resultados de la Entidad, en el marco del Proyecto de Inversión “Mejoramiento, Fortalecimiento de la Capacidad Institucional para el Desarrollo de las Políticas Públicas. Nacional”.</t>
  </si>
  <si>
    <t>Nueve (9) pagos, así: a) ocho (8) mensualidades vencidas, cada una por valor de SEIS MILLONES TRESCIENTOS MIL PESOS ($6’300.000) M/CTE., y b) Un último pago por valor de CINCO MILLONES CUATROCIENTOS SESENTA MIL PESOS ($5’460.000) M/CTE</t>
  </si>
  <si>
    <t>EDGAR ALBERTO SIMBAQUEBA MORENO</t>
  </si>
  <si>
    <t xml:space="preserve">Prestar los servicios profesionales para apoyar la implementación de la Estrategia de Gestión Territorial, en los departamentos y municipios que le sean asignados para los temas relacionados con el portafolio de servicios de la Función Pública y asesoría a las entidades del orden territorial, en el marco del proyecto “Desarrollo Capacidad Institucional de las Entidades Públicas del Orden Territorial”. </t>
  </si>
  <si>
    <t>Nueve (9) pagos, así: a) ocho (8) mensualidades vencidas, cada una por valor de NUEVE MILLONES DE PESOS ($9.000.000) M/CTE. y b) Un último pago por valor de SIETE MILLONES DOSCIENTOS MIL PESOS ($7.200.000) M/CTE</t>
  </si>
  <si>
    <t>Ocho (8) meses y veinticuatro (24) días, contados a partir del perfeccionamiento del mismo y registro presupuestal.</t>
  </si>
  <si>
    <t>105/2017</t>
  </si>
  <si>
    <t>ORANGEL DE JESUS NORIEGA</t>
  </si>
  <si>
    <t xml:space="preserve">Prestar los Servicios Profesionales para apoyar la implementación de la Estrategia de Gestión Territorial, en los departamentos y municipios que le sean asignados para los temas relacionados con el portafolio de servicios de la Función Pública y asesoría a las entidades del orden territorial, en el marco del proyecto “Desarrollo Capacidad Institucional de las Entidades Públicas del Orden Territorial”. </t>
  </si>
  <si>
    <t>103/2017</t>
  </si>
  <si>
    <t>ANA RAQUEL RODRIGUEZ RUIZ</t>
  </si>
  <si>
    <t>Nueve 9) pagos, así: a) ocho (8) mensualidades vencidas, cada una por valor de NUEVE MILLONES DE PESOS ($9‘000.000) M/CTE. y b) Un último pago por valor de SIETE MILLONES DOSCIENTOS MIL PESOS ($7‘200.000) M/CTE</t>
  </si>
  <si>
    <t xml:space="preserve">Ocho (8) meses y veinticuatro (24) días, contados a partir del perfeccionamiento del mismo y registro presupuestal. </t>
  </si>
  <si>
    <t>107/2017</t>
  </si>
  <si>
    <t>RICARDO ANDRES MOLINA SUAREZ</t>
  </si>
  <si>
    <t>101/2017</t>
  </si>
  <si>
    <t>HAROLD EDUARDO BENAVIDES OSEJO</t>
  </si>
  <si>
    <t>110/2017</t>
  </si>
  <si>
    <t>NORA ELIZABETH ZAMORA SANTACRUZ</t>
  </si>
  <si>
    <t xml:space="preserve">Prestar los Servicios Profesionales en la Dirección de Desarrollo Organizacional, para apoyar la implementación de herramientas metodológicas, que permitan comprender la dinámica de las organizaciones o proyectar sus transformación en los sectores asignados, teniendo como base la herramienta conceptual y metodológica para el análisis sectorial de entidades públicas, en el marco del proyecto “Desarrollo Capacidad Institucional de las Entidades Públicas del Orden Territorial”. </t>
  </si>
  <si>
    <t>Seis (6) pagos, así: a) seis (6) mensualidades vencidas, cada una por valor de DOCE MILLONES TRESCIENTOS SESENTA MIL PESOS ($12’360.000) M/CTE</t>
  </si>
  <si>
    <t xml:space="preserve">Seis (6) meses, contado a partir del perfeccionamiento del mismo y Registro Presupuestal. </t>
  </si>
  <si>
    <t>60 DÍAS</t>
  </si>
  <si>
    <t>088/2017</t>
  </si>
  <si>
    <t>MAYRA GISELLE CASTELLANOS CAQUEZA</t>
  </si>
  <si>
    <t>Dos (2) mensualidades vencidas, cada una por valor de CINCO MILLONES DE PESOS ($5’000.000)  M/CTE</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</si>
  <si>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</si>
  <si>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 xml:space="preserve">Adquisición del programa de seguros </t>
  </si>
  <si>
    <t>Adquisición del programa de seguros</t>
  </si>
  <si>
    <t>SEGURO RESPONSABILIDAD CIVIL</t>
  </si>
  <si>
    <t>Alquiler de aires acondicionados  para  el Centro de Cómputo del DAFP.</t>
  </si>
  <si>
    <t>8 MESES Y 5 DÍAS</t>
  </si>
  <si>
    <t>2 0 4 1 26 EQUIPO DE COMUNICACIONES</t>
  </si>
  <si>
    <t>Contratar la Suscripción al soporte y actualización del  Linux Red Hat Enterprise última versión.</t>
  </si>
  <si>
    <t>ALEJANDRO BECKER  TEL. 7395657 EXT.821</t>
  </si>
  <si>
    <t>ARMANDO ARDILA TEL. 7395657 EXT. 911</t>
  </si>
  <si>
    <t>CLARA COLLAZOS TEL. 7395657 EXT. 141</t>
  </si>
  <si>
    <t>CLAUDIA P. HERNÁNDEZ Tel 7395656 EXT 7418</t>
  </si>
  <si>
    <t>DIEGO A. BELTRÁN TEL. 7395657 EXT. 804</t>
  </si>
  <si>
    <t>DORIS ATAHUALPA Tel 7395656 EXT. 410</t>
  </si>
  <si>
    <t>FERNANDO SEGURA TEL.  7395656  EXT 630</t>
  </si>
  <si>
    <t>FRANCISCO CAMARGO SALAS TE. 7395657 EXT. 701</t>
  </si>
  <si>
    <t>GABRIELA OSORIO TEL 7395657 EXT. 520</t>
  </si>
  <si>
    <t>GUILLERMO MARTINEZ TEL. 7395657 EXT. 850</t>
  </si>
  <si>
    <t>JAIME JIMENEZ EXT. 300</t>
  </si>
  <si>
    <t>JUDY MAGALI RODRIGUEZ SANTANA EXT. 420</t>
  </si>
  <si>
    <t>JULIAN MAURICIO MARTINEZ Ext. 400</t>
  </si>
  <si>
    <t>LAURA  CORDOBA Tel 7395656 EXT 905</t>
  </si>
  <si>
    <t>LUZ MARY RIAÑO Ext. 530</t>
  </si>
  <si>
    <t>LUZ STELLA PATIÑO EXT. 600</t>
  </si>
  <si>
    <t>MARÍA DEL CARMEN LOPEZ ETX.850</t>
  </si>
  <si>
    <t>MARÍA DEL PILAR GARCÍA EXT. 611</t>
  </si>
  <si>
    <t>NOHORA CONSTANZA SIABATO EXT. 430</t>
  </si>
  <si>
    <t>ROGER QUIMARA Ext. 501205</t>
  </si>
  <si>
    <t>ROGER QUIMARA Ext. 501</t>
  </si>
  <si>
    <t>C-0501-1000-1 SISTEMAS INF EMPLEO PÚBLICO</t>
  </si>
  <si>
    <t>C-0502-1000-1 POLÍTICAS PÚBLICAS NACIONAL</t>
  </si>
  <si>
    <t>C-0502-1000-1
Recurso 11 POLÍTICAS PÚBLICAS NACIONAL</t>
  </si>
  <si>
    <t>C-0502-1000-2 ORDEN TERRITORIAL</t>
  </si>
  <si>
    <t>C-0502-1000-2 ORDEN TERRITORIAL
Recurso 11</t>
  </si>
  <si>
    <t>C-0599-1000-1 INFRAESTRUCTURA</t>
  </si>
  <si>
    <t>C-0599-1000-2 TECNOLOGÍAS DE LA INFORMACIÓN</t>
  </si>
  <si>
    <t>C-0599-1000-3 GESTIÓN DOCUMENTAL</t>
  </si>
  <si>
    <t>aparato telefónico inalámbrico - con dos auriculares</t>
  </si>
  <si>
    <t>Prestar servicios profesionales para apoyar a la OFICINA DE TECNOLOGIAS DE LA INFORMACION Y LAS COMUNICACIONES  de la Función Púbica en el marco del Proyecto "Mejoramiento fortalecimiento de la capcidad institucional para el desarrollo de políticas públicas. Nacional. "</t>
  </si>
  <si>
    <t>Prestar servicios profesionales para apoyar a la Función Pública en el marco del Proyecto "Mejoramiento, Fortalecimiento de la Capacidad Institucional para el Desarrollo de Políticas Públicas. Nacional"</t>
  </si>
  <si>
    <t xml:space="preserve">la vigilancia judicial de los procesos en que es parte el DAFP que cursan en la ciudad de Bogotá, D.C. y control de términos de la totalidad de los procesos en que interviene la Función Pública.
</t>
  </si>
  <si>
    <t>MANTENIMIENTO DE BIENES INMUEBLES</t>
  </si>
  <si>
    <t>Prestar el servicio de apoyo logístico a nivel nacional, para la organización de los eventos de difusión de políticas requeridos por el Departamento Administrativo de la Función Pública</t>
  </si>
  <si>
    <t>SUBDIRECCIÓN- GRUPO GESTIÓN ADMINISTRATIVA</t>
  </si>
  <si>
    <t>DIEGO ARIAS Tel 3344080 Ett. 192</t>
  </si>
  <si>
    <t>Mantenimiento de cubiertas y canales del edificio sede del DAFP</t>
  </si>
  <si>
    <t>JULIAN MAURICIO MARTINEZ Ext. 401</t>
  </si>
  <si>
    <t>119-2017</t>
  </si>
  <si>
    <t>LILIA FANNY GUEVARA PARRADO</t>
  </si>
  <si>
    <t>Suministro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</si>
  <si>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AMP-120-2016,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</si>
  <si>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Hasta el treinta (30) de abril del 2017, previo registro presupuestal.</t>
  </si>
  <si>
    <t>EDWIN SANCHEZ ROZO</t>
  </si>
  <si>
    <t>120-2017</t>
  </si>
  <si>
    <t>121-2017</t>
  </si>
  <si>
    <t>KEY MARKET S.A.S</t>
  </si>
  <si>
    <t xml:space="preserve">
Suministro de Consumibles para las impresoras monocromáticas del Departamento Administrativo de la Función Pública, de conformidad con las especificaciones de la ficha técnica del Acuerdo Marco de Precios.
</t>
  </si>
  <si>
    <t>122-2017</t>
  </si>
  <si>
    <t>MARITZA MELGAREJO MOJICA</t>
  </si>
  <si>
    <t xml:space="preserve">Prestar los Servicios Profesionales para revisar y presentar observaciones y/o comentarios, al proyecto de Plan Nacional de Formación y Capacitación, en el marco del Proyecto de Inversión “Mejoramiento, Fortalecimiento de la Capacidad Institucional para el Desarrollo de las Políticas Públicas. Nacional”. </t>
  </si>
  <si>
    <t>Un (1) solo pago, a la finalización del contrato, por valor de DOS MILLONES PESOS ($2’000.000) M/CTE</t>
  </si>
  <si>
    <t>JIMMY ALEJANDRO ESCOBAR CASTRO</t>
  </si>
  <si>
    <t xml:space="preserve">Quince (15) días, contado a partir del perfeccionamiento del mismo y Registro Presupuestal. </t>
  </si>
  <si>
    <t>127-2017</t>
  </si>
  <si>
    <t>DIANA PAOLA RIVERA LEÓN</t>
  </si>
  <si>
    <t xml:space="preserve">Prestar los Servicios Profesionales en la Función Pública, para apoyar la coordinación, planeación, logística, realización y evaluación de eventos que requiera la Entidad. </t>
  </si>
  <si>
    <t>Nueve (9) pagos, así: a) ocho (8) mensualidades vencidas, cada una por valor de CUATRO MILLONES QUINIENTOS MIL PESOS ($4´500.000) M/CTE, incluido IVA; y b) Un último pago por valor de DOS MILLONES OCHOCIENTOS CINCUENTA MIL PESOS (2´850.000) M/CTE</t>
  </si>
  <si>
    <t>124-2017</t>
  </si>
  <si>
    <t>JUAN DAVID MENDOZA VARGAS</t>
  </si>
  <si>
    <t xml:space="preserve">Prestar los Servicios Profesionales en la Dirección de Participación, Transparencia y Servicio al Ciudadano de la Función Pública, para documentar, revisar y proponer alternativas de mejora a los procesos de los trámites, asociados a la implementación del “Acuerdo de Paz” y de los demás trámites de alto impacto priorizados, así como para transferir el conocimiento de las metodologías utilizadas y documentarlas. </t>
  </si>
  <si>
    <t>Nueve (9) pagos, así: a) ocho (8) mensualidades vencidas, cada una por valor de SIETE MILLONES TRESCIENTOS CINCUENTA MIL PESOS ($7’350.000) M/CTE, y b) Un último pago por valor de CINCO MILLONES TRESCIENTOS NOVENTA MIL PESOS ($5’390.000) M/CTE</t>
  </si>
  <si>
    <t>LINA MARIA MONCALEANO CUELLAR</t>
  </si>
  <si>
    <t>136-2017</t>
  </si>
  <si>
    <t>EDWIN ARLEY GIRALDO ZAPATA</t>
  </si>
  <si>
    <t xml:space="preserve">Prestar los servicios profesionales en la Dirección de Gestión y Desempeño Institucional de la Función Pública, para apoyar la elaboración y sensibilización de herramientas prácticas y metodológicas para el fortalecimiento de la gestión de riesgos y sistema de controles efectivos en las entidades públicas, en el marco del proyecto de inversión denominado “Mejoramiento, fortalecimiento para el desarrollo de las políticas públicas. Nacional”. </t>
  </si>
  <si>
    <t>Ocho (8) mensualidades vencidas, cada una por valor de SEIS MILLONES TRESCIENTOS MIL PESOS MCTE ($6’300.000) M/CTE</t>
  </si>
  <si>
    <t>Ocho (8) meses, contados a partir del perfeccionamiento del mismo y Registro Presupuestal.</t>
  </si>
  <si>
    <t xml:space="preserve">MARIA DEL PILAR GARCÍA GONZALEZ </t>
  </si>
  <si>
    <t>133-2017</t>
  </si>
  <si>
    <t>RUTH FANERY MENDOZA NEIRA</t>
  </si>
  <si>
    <t xml:space="preserve">Prestar los servicios profesionales en la Dirección de Gestión y Desempeño Institucional de la Función Pública, para apoyar la elaboración de un cuadro funcional de control interno de acuerdo con lo previsto en el artículo 20 de la Ley 909 de 2004, en el marco del proyecto de inversión denominado “Mejoramiento, fortalecimiento para el desarrollo de las políticas públicas. Nacional”. </t>
  </si>
  <si>
    <t>Seis (6) mensualidades vencidas, cada una por valor de OCHO MILLONES DE PESOS ($8.000.000) M/CTE</t>
  </si>
  <si>
    <t>Seis (6) meses, contado a partir del perfeccionamiento del mismo y Registro Presupuestal. .</t>
  </si>
  <si>
    <t xml:space="preserve">DOLLY AMAYA CABALLERO </t>
  </si>
  <si>
    <t>128-2017</t>
  </si>
  <si>
    <t>ROSA MARIA LABORDE CALDERÓN</t>
  </si>
  <si>
    <t xml:space="preserve">Prestar los servicios profesionales en la Dirección Jurídica de la Función Pública, para apoyar la implementación del modelo único de gestión jurídica, así como el cumplimiento de las recomendaciones realizadas al Departamento en el Conpes 3851 de 2015 y elaboración de la propuesta de cartilla sobre el ABC de las situaciones administrativas. </t>
  </si>
  <si>
    <t>Ocho (8) mensualidades vencidas cada una por valor de SIETE MILLONES TRESCIENTOS CINCUENTA MIL PESOS ($7’350.000) M/CTE y un último pago por un valor de CUATRO MILLONES NOVECIENTOS MIL PESOS ($4’900.000) M/CTE</t>
  </si>
  <si>
    <t>MONICA LILIANA HERRERA MEDINA</t>
  </si>
  <si>
    <t>131-2017</t>
  </si>
  <si>
    <t>JORGE MARIO SEGOVIA ARMENTA</t>
  </si>
  <si>
    <t>Prestar los servicios profesionales en la Dirección Jurídica de la Función Pública, para apoyar la ejecución de políticas de prevención del daño antijurídico.</t>
  </si>
  <si>
    <t>Ocho (8) mensualidades vencidas cada una por valor de SIETE MILLONES TRESCIENTOS CINCUENTA MIL PESOS ($7’350.000) M/CTE y un último pago por un valor de CUATRO MILLONES CUATROCIENTOS DIEZ MIL PESOS ($4’410.000) M/CTE</t>
  </si>
  <si>
    <t>CAMILO ESCOVAR PLATA</t>
  </si>
  <si>
    <t>118-2017</t>
  </si>
  <si>
    <t>MARIA FERNANDA CAJAMARCA MUÑOZ</t>
  </si>
  <si>
    <t xml:space="preserve">Prestar los Servicios Profesionales en la Dirección General de la Función Pública, para apoyar la ejecución de los proyectos de la Estrategia de Cambio Cultural, a través de procesos de seguimiento y evaluación y soporte de los procesos de investigación cualitativa y cuantitativa, en el marco del Proyecto de Inversión “Mejoramiento, Fortalecimiento de la Capacidad Institucional para el Desarrollo de las Políticas Públicas. Nacional”. </t>
  </si>
  <si>
    <t>Nueve (9) pagos, así: a) Ocho (8) mensualidades vencidas, cada una por valor de TRES MILLONES OCHOCIENTOS NOVENTA Y CINCO MIL PESOS ($3’895,000) M/CTE, y b) Un último pago por valor de TRES MILLONES TRESCIENTOS SETENTA Y CINCO MIL SEISCIENTOS SESENTA Y SIETE PESOS ($3’375.667) M/CTE</t>
  </si>
  <si>
    <t>125-2017</t>
  </si>
  <si>
    <t>DANIELA ALVAREZ LLERAS</t>
  </si>
  <si>
    <t xml:space="preserve">Prestar los Servicios Profesionales en la Dirección General de la Función Pública, para apoyar la implementación y seguimiento de los proyectos de la Estrategia de Cambio Cultural a través del diseño gráfico, la ilustración y la puesta en escena de piezas comunicacionales y espacios para el adecuado desarrollo de las actividades, en el marco del Proyecto de Inversión “Mejoramiento, Fortalecimiento de la Capacidad Institucional para el Desarrollo de las Políticas Públicas. Nacional”. </t>
  </si>
  <si>
    <t>Nueve (9) pagos, así: a) ocho (8) mensualidades vencidas, cada una por valor de TRES MILLONES OCHOCIENTOS NOVENTA Y CINCO MIL PESOS ($3’895.000) M/CTE, y b) Un último pago por valor de DOS MILLONES QUINIENTOS NOVENTA Y SEIS MIL SEISCIENTOS SESENTA Y SIETE PESOS ($2’596.667) M/CTE</t>
  </si>
  <si>
    <t xml:space="preserve">ANDRES FELIPE BITAR ARRAZOLA </t>
  </si>
  <si>
    <t>137-2017</t>
  </si>
  <si>
    <t>CRISTIAN YESID TORRES GUERRERO</t>
  </si>
  <si>
    <t xml:space="preserve">Prestar los servicios profesionales en el Grupo de Servicio al Ciudadano Institucional de la Función Pública, para apoyar el fortalecimiento del primer nivel de servicio”. </t>
  </si>
  <si>
    <t>Nueve (9) pagos, así: a) Ocho mensualidades por valor de CINCO MILLONES DOSCIENTOS TREINTA Y UN MIL PESOS ($5.231.000)  M/CTE. y b) Un último pago por valor de TRES MILLONES CUATROCIENTOS OCHENTA Y CUATRO MIL DOSCIENTOS PESOS ($3.484.200)</t>
  </si>
  <si>
    <t>134-2017</t>
  </si>
  <si>
    <t>ANDREA CAROLINA VELANDIA DURAN</t>
  </si>
  <si>
    <t>Prestar los servicios profesionales en el Grupo de Servicio al Ciudadano Institucional adscrito la Secretaria General del Departamento Administrativo de la Función Pública, con el fin de apoyar el fortalecimiento del primer nivel de servicio e incrementar la atención de orientaciones asignadas en este nivel, mediante los diferentes canales de servicio dispuestos por la Entidad, para interactuar con los grupos de valor de la Función Pública.</t>
  </si>
  <si>
    <t>Nueve (9) pagos, así: Ocho mensualidades por valor de CINCO MILLONES DOSCIENTOS TREINTA Y UN MIL PESOS ($5.231.000) M/CTE y un último pago de DOS MILLONES NOVECIENTOS SESENTA Y CINCO MIL PESOS ($2.965.000) M/CTE</t>
  </si>
  <si>
    <t>JAIME HUMBERTO JIMENEZ VERGEL</t>
  </si>
  <si>
    <t>GRUPO DE SERVICIO AL CIUDADANO INSTITUCIONAL</t>
  </si>
  <si>
    <t>135-2017</t>
  </si>
  <si>
    <t>GIOVANNY ALBERTO GARCÍA FLOREZ</t>
  </si>
  <si>
    <t>116-2017</t>
  </si>
  <si>
    <t>CARLOS AUGUSTO GIRALDO BERMÚDEZ</t>
  </si>
  <si>
    <t xml:space="preserve">Prestar los servicios profesionales para dictar el Taller para Talleristas, enfocado al fortalecimiento de capacidades y habilidades de los servidores de la Función Pública y del equipo de Estrategia de Gestión Territorial, que realizan asesorías técnicas e integrales, en el marco del Proyecto de Inversión denominado ¨Desarrollo Capacidad Institucional de las Entidades Públicas del orden territorial¨. </t>
  </si>
  <si>
    <t>Siete (7) mensualidades vencidas, cada una por valor de TRES MILLONES DE PESOS ($3’000.000) M/C</t>
  </si>
  <si>
    <t>Siete (7) meses, contado a partir del perfeccionamiento del mismo y Registro Presupuestal</t>
  </si>
  <si>
    <t>106-2017</t>
  </si>
  <si>
    <t>129-2017</t>
  </si>
  <si>
    <t xml:space="preserve">Prestar los Servicios Profesionales en la Dirección de Desarrollo Organizacional, para apoyar la implementación de herramientas metodológicas, que permitan comprender la dinámica de las organizaciones o proyectar su transformación en los sectores asignados, teniendo como base la herramienta conceptual y metodológica para el análisis sectorial de entidades públicas, en el marco del proyecto “Desarrollo Capacidad Institucional de las Entidades Públicas del Orden Territorial”. </t>
  </si>
  <si>
    <t>132-2017</t>
  </si>
  <si>
    <t>CLAUDIA PATRICIA HERNÁNDEZ DÍAZ</t>
  </si>
  <si>
    <t>Prestar los Servicios Profesionales en la Dirección de Desarrollo Organizacional, para apoyar la implementación de herramientas metodológicas, que permitan comprender la dinámica de las organizaciones o proyectar su transformación en los sectores asignados, teniendo como base la herramienta conceptual y metodológica para el análisis sectorial de entidades públicas, en el marco del proyecto “Desarrollo Capacidad Institucional de las Entidades Públicas del Orden Territorial”.</t>
  </si>
  <si>
    <t>Seis (6) pagos, así: seis (6) mensualidades vencidas, cada una por valor de DOCE MILLONES TRESCIENTOS SESENTA MIL PESOS ($12’360.000) M/CTE</t>
  </si>
  <si>
    <t>123-2017</t>
  </si>
  <si>
    <t>LINA MARÍA AYCARDI ALDANA</t>
  </si>
  <si>
    <t xml:space="preserve">Prestar los Servicios Profesionales en la Dirección de Desarrollo Organizacional, para apoyar la implementación de la herramienta conceptual y metodológica para el análisis sectorial de entidades públicas, en los sectores asignados, en el marco del proyecto “Desarrollo Capacidad Institucional de las Entidades Públicas del Orden Territorial”. </t>
  </si>
  <si>
    <t>Nueve (9) pagos, así: a) ocho (8) mensualidades vencidas, cada por un valor de OCHO MILLONES QUINIENTOS MIL DE PESOS ($8’500.000) M/CTE y b) Un último pago por valor de valor de SEIS MILLONES DOSCIENTOS TREINTA Y TRES MIL CUATROCIENTOS PESOS ($6’233.400) M/CTE</t>
  </si>
  <si>
    <t>130-2017</t>
  </si>
  <si>
    <t>HERNAN IVAN MARTIN VELASQUEZ</t>
  </si>
  <si>
    <t xml:space="preserve">Prestar los Servicios Profesionales en la Dirección de Empleo Público de la Función Pública para “Apoyar en la Elaboración del sistema de monitoreo, seguimiento y evaluación de la política de Empleo Público, de acuerdo con los lineamientos definidos por la Dirección de Empleo Público”. </t>
  </si>
  <si>
    <t>Ocho (8) pagos, así: a) ocho (8) mensualidades vencidas, cada una por valor de OCHO MILLONES DE PESOS ($8’000.000) M/CTE.</t>
  </si>
  <si>
    <t>Ocho (8) meses, contados  a partir del perfeccionamiento del mismo y Registro Presupuestall.</t>
  </si>
  <si>
    <t>FRANCISCO CAMARGO</t>
  </si>
  <si>
    <t>117-2017</t>
  </si>
  <si>
    <t>JAVIER ORLANDO BUITRAGO TOVAR</t>
  </si>
  <si>
    <t xml:space="preserve">Prestar los Servicios Profesionales en el Grupo de Comunicaciones Estratégicas de la Función Pública, con el fin de apoyar la generación de piezas gráficas, audiovisuales y multimedia para la difusión de la gestión institucional adelantada en la estrategia integral de fortalecimiento, en el marco del Proyecto de Inversión “Mejoramiento, Fortalecimiento de la Capacidad Institucional para el Desarrollo de las Políticas Públicas. Nacional”. </t>
  </si>
  <si>
    <t>Nueve (9) pagos, así: a) ocho (8) mensualidades vencidas, cada una por valor de CUATRO MILLONES SETECIENTOS SETENTA MIL PESOS ($4’770.000) M/CTE, y b) Un último pago por valor de CUATRO MILLONES CIENTO TREINTA Y CUATRO MIL PESOS ($4’134.000) M/CTE</t>
  </si>
  <si>
    <t>72102900 -72101500-72101507</t>
  </si>
  <si>
    <t>084-2017</t>
  </si>
  <si>
    <t>LEVEL 3 COLOMBIA S.A.</t>
  </si>
  <si>
    <t>Adquisición de certificados digitales de sitio seguro para los dominios y subdominios web de la Función Pública conforme a los requerimientos técnicos mínimos establecidos por la Entidad y el Acuerdo Marco de Precios.</t>
  </si>
  <si>
    <t>La Función Pública pagará el valor del Contrato, de conformidad con las condiciones estipuladas por Colombia Compra Eficiente en el Acuerdo Marco de Precios, para la adquisición de los certificados de sitio seguro, previa presentación de la respectiva factura y expedición del certificado de recibido a satisfacción por parte del Supervisor del Contrato, sin que el monto total de los servicios suministrados pueda exceder la cuantía total del contrato.</t>
  </si>
  <si>
    <t>Dos (2) años para cada certificado, contados a partir de la activación, previo perfeccionamiento del mismo y registró presupuestal; sin embargo la Función Pública podrá incluir hasta veinticinco (25) dominios y subdominios durante la vigencia de los certificados.</t>
  </si>
  <si>
    <t>EDWIN VARGAS ANTOLINEZ</t>
  </si>
  <si>
    <t>141-2017</t>
  </si>
  <si>
    <t>SOFTWARE IT SAS</t>
  </si>
  <si>
    <t>Suscripción al licenciamiento Suite Adobe Creative Cloud para la Función Pública, según las especificaciones técnicas mínimas establecidas en el presente documento</t>
  </si>
  <si>
    <t>152-2017</t>
  </si>
  <si>
    <t>LILIANA MARCELA CAÑAS BAQUERO</t>
  </si>
  <si>
    <t>Prestar los servicios profesionales en la Dirección de Participación, Transparencia y Servicio al Ciudadano de la Función Pública, para apoyar en la elaboración del Manual Único de Rendición de Cuentas con énfasis en paz y derechos humanos, en el marco del proyecto de inversión denominado “mejoramiento, fortalecimiento para el desarrollo de las políticas públicas. Nacional”.</t>
  </si>
  <si>
    <t>Nueve (9) pagos, así: a) Ocho mensualidades por valor de SIETE MILLONES TRESCIENTOS CINCUENTA MIL PESOS ($7´350.000) M/CTE. y b) Un último pago por valor de SETECIENTOS TREINTA Y CINCO MIL PESOS ($735.000)</t>
  </si>
  <si>
    <t xml:space="preserve">Hasta el veintidós (22) de diciembre de 2017 , contado a partir del perfeccionamiento del mismo y Registro Presupuestal. </t>
  </si>
  <si>
    <t>159-2017</t>
  </si>
  <si>
    <t>157-2017</t>
  </si>
  <si>
    <t>Prestar los  servicios profesionales en la Subdirección de la Función Pública para apoyar la gestión, ejecución, seguimiento y evaluación del cumplimiento de las metas institucionales del proyecto de inversión “MEJORAMIENTO, FORTALECIMIENTO DE LA CAPACIDAD INSTITUCIONAL PARA EL DESARROLLO DE LAS POLÍTICAS PÚBLICAS. NACIONAL”</t>
  </si>
  <si>
    <t>Nueve (9) pagos, así: a) ocho (8) mensualidades vencidas, cada una por valor de SIETE MILLONES OCHOCIENTOS MIL PESOS ($7.800.000) M/CTE. y b) Un último pago por valor de QUINIENTOS VEINTE MIL PESOS ($520.000) M/CTE</t>
  </si>
  <si>
    <t>147-2017</t>
  </si>
  <si>
    <t>ENITH CAROLINA WILCHES BUITRAGO</t>
  </si>
  <si>
    <t>Nueve (9) pagos, así: a) ocho (8) mensualidades vencidas, cada una por valor de SIETE MILLONES TRESCIENTOS CINCUENTA MIL PESOS ($7’350.000) M/CTE, y b) Un último pago por valor de UN MILLON DOSCIENTOS VEINTICINCO MIL PESOS ($1.225.000) M/CTE</t>
  </si>
  <si>
    <t xml:space="preserve">LINA MARIA MONCALEANO CUELLAR </t>
  </si>
  <si>
    <t>143-2017</t>
  </si>
  <si>
    <t>DORLEY ENRIQUE LEON LOPEZ</t>
  </si>
  <si>
    <t>Prestar los servicios profesionales en la Dirección de Gestión y Desempeño Institucional de la Función Pública para apoyar la ejecución, seguimiento y desarrollo de herramientas señaladas por el Consejo Asesor del Gobierno Nacional en Materia de Control Interno para las Entidades del Orden Nacional y Territorial en el marco del proyecto de inversión denominado “Mejoramiento, fortalecimiento para el desarrollo de las políticas públicas. Nacional”.</t>
  </si>
  <si>
    <t>Ocho (8) mensualidades vencidas, cada una por valor de CINCO MILLONES QUINIENTOS MIL PESOS ($5.500.000) M/CTE</t>
  </si>
  <si>
    <t xml:space="preserve">Ocho (8) meses, contado a partir del perfeccionamiento del mismo y Registro Presupuestal. </t>
  </si>
  <si>
    <t xml:space="preserve">EVA MERCEDES ROJAS VALDÉS </t>
  </si>
  <si>
    <t>149-2017</t>
  </si>
  <si>
    <t>JEANETH FLOREZ PARDO</t>
  </si>
  <si>
    <t>Prestar los Servicios Profesionales en la Dirección de Gestión y Desempeño Institucional de la Función Pública, para apoyar la elaboración y difusión de metodologías y herramientas de planeación, seguimiento y evaluación de resultados, a fin de facilitar la implementación del Modelo Integrado de Planeación y Gestión, en el marco del proyecto de inversión denominado “Mejoramiento, fortalecimiento para el desarrollo de las políticas públicas. Nacional”.</t>
  </si>
  <si>
    <t>Ocho (8) mensualidades vencidas, cada una por valor de SEIS MILLONES CIEN MIL PESOS ($6’100.000) M/CTE</t>
  </si>
  <si>
    <t xml:space="preserve">Ocho (8) meses, contados  a partir del perfeccionamiento del mismo y Registro Presupuestal. </t>
  </si>
  <si>
    <t>142-2017</t>
  </si>
  <si>
    <t>ARTURO MARTINEZ SUÁREZ</t>
  </si>
  <si>
    <t>Prestar los servicios profesionales en la Dirección de Gestión y Desempeño Institucional de la Función Pública para apoyar el desarrollo y puesta en marcha del Modelo Integrado de Planeación y Gestión, en el marco del proyecto de inversión denominado “Mejoramiento, fortalecimiento para el desarrollo de las políticas públicas. Nacional”.</t>
  </si>
  <si>
    <t>Ocho (8) mensualidades vencidas, cada una por valor de SEIS MILLONES CIEN MIL PESOS ($6.100.000)  M/CTE</t>
  </si>
  <si>
    <t xml:space="preserve">MYRIAM CUBILLO BENAVIDES </t>
  </si>
  <si>
    <t>158-2017</t>
  </si>
  <si>
    <t>PEDRO RICARDO OCAMPO GONZALEZ</t>
  </si>
  <si>
    <t>Ocho (8) pagos, así: Ocho (8) mensualidades vencidas, cada una por valor de SEIS MILLONES CIEN MIL PESOS ($6’100.000) M/CTE</t>
  </si>
  <si>
    <t xml:space="preserve">ANDRES MENDEZ  </t>
  </si>
  <si>
    <t>144-2017</t>
  </si>
  <si>
    <t>ANA MILENA CACERES CASTRO</t>
  </si>
  <si>
    <t xml:space="preserve">Prestar los Servicios Profesionales de apoyo jurídico a la Dirección de Participación, Transparencia y Servicio al Ciudadano, para la ejecución de las políticas de Participación Ciudadana, Transparencia y Acceso a la Información Pública, Rendición de Cuentas y Racionalización de Trámites en el marco del Proyecto de Inversión “Mejoramiento, fortalecimiento de la capacidad institucional para el desarrollo de las Políticas Públicas, Nacional”. </t>
  </si>
  <si>
    <t>Nueve (9) pagos, así: a) ocho (8) mensualidades vencidas, cada una por valor de SIETE MILLONES TRESCIENTOS CINCUENTA MIL PESOS ($7’350.000) M/CTE, y b) Un último pago por valor de UN MILLON CUATROCIENTOS SETENTA MIL PESOS ($1’470.000) M/CTE</t>
  </si>
  <si>
    <t>JAIME ORLANDO DELGADO GORDILLO</t>
  </si>
  <si>
    <t>145-2017</t>
  </si>
  <si>
    <t>MAIRET MURILLO PINTO</t>
  </si>
  <si>
    <t xml:space="preserve">Prestar los servicios profesionales en la Dirección de Participación, Transparencia y Servicio al Ciudadano para apoyar el diseño funcional y técnico de la administración del módulo de cadenas de trámites, implementando consultas y reportes requeridos dentro del Sistema Único de Información de Trámites – SUIT, en el marco del Proyecto de Inversión “Mejoramiento, fortalecimiento de la capacidad institucional para el desarrollo de las Políticas Públicas. Nacional”. </t>
  </si>
  <si>
    <t xml:space="preserve">Nueve (9) pagos, así: a) ocho (8) mensualidades vencidas, cada una por valor de SIETE MILLONES TRESCIENTOS CINCUENTA MIL PESOS ($7’350.000) M/CTE, incluido IVA y b) Un último pago por valor de UN MILLON CUATROCIENTOS SETENTA MIL PESOS ($1´470.000) M/CTE </t>
  </si>
  <si>
    <t>155-2017</t>
  </si>
  <si>
    <t>MARIA DEL PILAR MARIN RIVAS</t>
  </si>
  <si>
    <t xml:space="preserve">Prestar servicios profesionales para apoyar a la Dirección de Participación, Transparencia y Servicio al Ciudadano y al Grupo de Comunicaciones Estratégicas  de la Función Pública, en la estructuración de mensajes y contenidos con lenguaje claro, así como en la elaboración e implementación de campañas de divulgación de información para difundir logros relacionados con la racionalización de trámites, rendición de cuentas, derechos y deberes frente al Acuerdo de Paz y acciones identificadas en materia de participación, transparencia, y derechos ciudadanos. </t>
  </si>
  <si>
    <t>Nueve (9) pagos, así: a) ocho (8) mensualidades vencidas, cada una por valor de OCHO MILLONES DE PESOS ($8’000.000) M/CTE., incluido IVA y b) Un (1) último pago por valor de QUINIENTOS TREINTA Y TRES MIL QUINIENTOS PESOS ($533.500) M/CTE</t>
  </si>
  <si>
    <t>138-2017</t>
  </si>
  <si>
    <t>MARIO ANDRÉS SUAREZ TOVAR</t>
  </si>
  <si>
    <t>Prestar los servicios profesionales en la Dirección Jurídica de la Función Pública, para el apoyo en la producción y elaboración normativa que se tramita en el Departamento, así como el apoyo y acompañamiento en la producción de conceptos en materia contractual</t>
  </si>
  <si>
    <t xml:space="preserve">Nueve (9) pagos, así: a) ocho (8) mensualidades vencidas, cada una por valor de SIETE MILLONES TRESCIENTOS CINCUENTA MIL PESOS ($7’350.000) M/CTE, incluido IVA y b) Un último pago por valor de TRES MILLONES SEISCIENTOS SETENTA Y CINCO MIL PESOS ($3´675.000) M/CTE </t>
  </si>
  <si>
    <t>140-2017</t>
  </si>
  <si>
    <t>JUAN CAMILO LLANOS MARULANDA</t>
  </si>
  <si>
    <t xml:space="preserve">Prestar los servicios profesionales en la Dirección Jurídica de la Función Pública, para apoyar la proyección de conceptos unificados relacionados con inhabilidades e incompatibilidades y de situaciones relacionadas con el desempeño territorial. </t>
  </si>
  <si>
    <t>Nueve pagos así: a) Ocho (8) mensualidades vencidas, cada una por valor de TRES MILLONES OCHOCIENTOS NOVENTA Y CINCO MIL PESOS ($3’895.000) M/CTE, y b) Un último pago por valor de UN  MILLON SEISCIENTOS OCHENTA Y SIETE MIL NOVECIENTOS PESOS ($1’687.900)M/CTE</t>
  </si>
  <si>
    <t>CAROL ISRAEL HERREÑO SUAREZ</t>
  </si>
  <si>
    <t>146-2017</t>
  </si>
  <si>
    <t>MABEL CASAS CARO</t>
  </si>
  <si>
    <t>Prestar los Servicios Profesionales en la Dirección de Participación transparencia y Servicio al Ciudadano de la Función Pública, para identificar y documentar los trámites asociados a la implementación del Acuerdo de paz, apoyar la estructuración de los instrumentos jurídicos por los cuales se defina su reglamentación, proponer y acompañar la implementación de acciones de simplificación normativas sobre trámites del Acuerdo y sobre otros trámites de alto impacto priorizados por la Función Pública.</t>
  </si>
  <si>
    <t>Nueve (9) pagos, así: a) ocho (8) mensualidades vencidas, cada una por valor de SIETE MILLONES TRESCIENTOS CINCUENTA MIL PESOS ($7’350.000) M/CTE. y b) Un último pago por valor de UN MILLÓN CUATROCIENTOS SETENTA MIL PESOS ($1’470.000) M/CTE.</t>
  </si>
  <si>
    <t>154-2017</t>
  </si>
  <si>
    <t>ALFREDO SCHLESINGER FACCINI</t>
  </si>
  <si>
    <t>Prestar los servicios profesionales en la Dirección de Participación, Transparencia y Servicio al Ciudadano de la Función Pública para apoyar las actividades que faciliten la identificación, recolección y sistematización de los insumos requeridos para el diseño del Sistema Nacional de Rendición de Cuentas del “Acuerdo Final para la Terminación del Conflicto y la Construcción de una Paz Estable y Duradera”.</t>
  </si>
  <si>
    <t>Ocho (8) mensualidades vencidas cada una por valor de TRES MILLONES OCHOCIENTOS NOVENTA Y CINCO MIL PESOS ($3’895.000) M/CTE</t>
  </si>
  <si>
    <t>156-2017</t>
  </si>
  <si>
    <t xml:space="preserve">Prestar los servicios profesionales de apoyo al Grupo de Gestión Contractual de la Función Pública, para adelantar los procesos de selección necesarios para la adquisición de bienes, servicios y obras requeridos por la Entidad. </t>
  </si>
  <si>
    <t>Ocho (8) mensualidades vencidas, cada una por valor de CINCO MILLONES DE PESOS ($5’000.000) M/CTE.</t>
  </si>
  <si>
    <t>126-2017</t>
  </si>
  <si>
    <t>LINA MARÍA PADILLA SAIBIS</t>
  </si>
  <si>
    <t xml:space="preserve">Prestar los Servicios Profesionales para apoyar la implementación de la Estrategia de Gestión Territorial, en los departamentos de Amazonas, Caquetá, Guainía, Guaviare, Huila, Putumayo, Vaupés y Vichada y sus municipios, para los temas relacionados con el portafolio de servicios de la Función Pública y asesoría a las entidades del orden territorial, en el marco del proyecto “Desarrollo Capacidad Institucional de las Entidades Públicas del Orden Territorial”. </t>
  </si>
  <si>
    <t>Nueve (9) pagos, así: a) ocho (8) mensualidades vencidas, cada una por valor de DIEZ MILLONES DE PESOS ($10.000.000) M/CTE. y b) Un último pago por valor de CINCO MILLONES DE PESOS ($5’000.000)</t>
  </si>
  <si>
    <t>Hasta el dieciocho (18) de diciembre de 2017, contado a partir del perfeccionamiento del mismo y Registro Presupuestal. .</t>
  </si>
  <si>
    <t>139-2017</t>
  </si>
  <si>
    <t>HUGO ACERO VELASQUEZ</t>
  </si>
  <si>
    <t xml:space="preserve">Prestar los Servicios Profesionales para apoyar a la Dirección de Desarrollo Organizacional de la Función Pública, en los procesos de fortalecimiento institucional, a partir de la identificación del contexto sectorial y/o intersectorial que genere impacto en el territorio, en los sectores y/o temáticas asignadas, con el fin de contribuir al mejoramiento de una gestión pública eficiente que impacte de manera positiva la generación de productos y servicios dirigidos a la ciudadanía. </t>
  </si>
  <si>
    <t xml:space="preserve">Nueve (9) pagos, así: a) ocho (8) mensualidades vencidas, cada una por valor de DOCE MILLONES TRESCIENTOS SESENTA MIL PESOS ($12’360.000) M/CTE, y b) Un último pago por valor de CINCO MILLONES TRESCIENTOS CINCUENTA Y SEIS MIL PESOS ($5’356.000) M/CTE </t>
  </si>
  <si>
    <t>148-2017</t>
  </si>
  <si>
    <t>NOHORA MARCELA ACOSTA ORJUELA</t>
  </si>
  <si>
    <t xml:space="preserve">Nueve (9) pagos, así: a) ocho (8) mensualidades vencidas, cada una por valor de DOCE MILLONES TRESCIENTOS SESENTA MIL PESOS ($12’360.000) M/CTE, y b) Un último pago por valor de UN MILLÓN SEISCIENTOS CUARENTA Y OCHO MIL PESOS ($1´648.000) M/CTE </t>
  </si>
  <si>
    <t>153-2017</t>
  </si>
  <si>
    <t>JUAN CARLOS BOTERO MUZULINI</t>
  </si>
  <si>
    <t>Prestar los Servicios Profesionales en la Dirección de Empleo Público de la Función Pública para “Elaborar y actualizar los instrumentos técnicos para el desarrollo e implementación de la política de empleo público”.</t>
  </si>
  <si>
    <t>Ocho (8) mensualidades vencidas, cada una por valor de OCHO MILLONES DE PESOS ($8’000.000) M/CTE</t>
  </si>
  <si>
    <t>FRANCISCO ALFONSO CAMARGO SALAS</t>
  </si>
  <si>
    <t>4,5 MESES</t>
  </si>
  <si>
    <t>Prestar servicios profesionales para apoyar a la SUBDIRECCION de la Función Púbica en el marco del Proyecto "Desarrollo Capacidad Institucional de las Entidades del Orden Territorial"</t>
  </si>
  <si>
    <t>Prestar servicios profesionales para apoyar a la Dirección General en el marco del Proyecto "Mejoramiento, Fortalecimiento de la Capacidad Institucional para el Desarrollo de Políticas Públicas. Nacional"</t>
  </si>
  <si>
    <t>Prestar servicios profesionales para apoyar al Grupo de Comunicaciones Estratégicas en el marco del Proyecto "Mejoramiento, Fortalecimiento de la Capacidad Institucional para el Desarrollo de Políticas Públicas. Nacional"</t>
  </si>
  <si>
    <t>151-2017</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</si>
  <si>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</si>
  <si>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</si>
  <si>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único pago, previa presentación de la respectiva factura y expedición del certificado de recibido a satisfacción por parte del Supervisor del Contrato, sin que el monto total de los servicios prestados pueda exceder la cuantía total del mismo. </t>
  </si>
  <si>
    <t xml:space="preserve">Un (1) mes, contado a partir de la fecha de perfeccionamiento del Contrato, previa expedición del Registro Presupuestal. </t>
  </si>
  <si>
    <t xml:space="preserve">Prestar servicios profesionales en la Dirección General de la Función Pública para apoyar la generación oportuna y de calidad de productos y servicios que mejoren la gestión pública, y efectuar seguimiento al cumplimiento de las metas estratégicas de la Entidad. </t>
  </si>
  <si>
    <t>Ocho (8) pagos, así: a) siete (7) mensualidades vencidas, cada una por valor de NUEVE MILLONES DE PESOS ($9.000.000) M/CTE. y b) Un último pago por valor de OCHO MILLONES CUATROSCIENTOS MIL PESOS ($8.400.000) M/CTE</t>
  </si>
  <si>
    <t>DIRECCIÓN DE EMPLEO PÚBLICO/OTIC</t>
  </si>
  <si>
    <t>Desarrollo, implementación, puesta en marcha, migración, capacitación, soporte y mantenimiento del Sistema de Información y Gestión del Empleo Público en su segunda versión (SIGEP II)</t>
  </si>
  <si>
    <t>81000000 - 811100 811115 811117 811120</t>
  </si>
  <si>
    <t>15 MESES</t>
  </si>
  <si>
    <t>Material impreso y digital de los modelos de articulación institucional para cinco (5) municipios en lo relacionado con el sector Inclusión Social - Reconciliación y Función Pública.</t>
  </si>
  <si>
    <t xml:space="preserve"> 4 MESES</t>
  </si>
  <si>
    <t>Prestacion de servicios de interventoría para el contrato de desarrollo, implementación, puesta en marcha, migración, capacitación, soporte y mantenimiento del Sistema de Información y Gestión del Empleo Público en su segunda versión (SIGEP II)</t>
  </si>
  <si>
    <t>PROCESO CANCELADO POR NO REQUERIRSE</t>
  </si>
  <si>
    <t>PROCESO CANCELADO POR REPROGRAMACIÓN</t>
  </si>
  <si>
    <t>PROCESO CANCELADO POR PRIORIZACIÓN DE NECESIDADES</t>
  </si>
  <si>
    <t>PROCESO DECLARADO DESIERTO. VER NUEVO PROCESO LINEA 275</t>
  </si>
  <si>
    <t>PROCESO DECLARADO DESIERTO . VER NUEVO PROCESO EN LÍNEA 276</t>
  </si>
  <si>
    <t>Prestar servicios profesionales para apoyar a la GRUPO DE COMUNICACIONES ESTRATÉGICAS de la Función Pública en el marco del Proyecto "Mejoramiento, Fortalecimiento de la Capacidad Institucional para el Desarrollo de Políticas Públicas. Nacional"</t>
  </si>
  <si>
    <t>SELECCIÓN ABREVIADA POR SUBASTA</t>
  </si>
  <si>
    <t>Prestar servicios profesionales para apoyar a la Dirección de Desarrollo Organizacional de la Función Pública, en la organización y digitalización de información relacionada recopilada en territorio, como insumo para el proceso de monitoreo y seguimiento de la Estrategia Territorial.</t>
  </si>
  <si>
    <t>TRASLADO ENTRE SUBRUBROS</t>
  </si>
  <si>
    <t>TRASLADO DEFINTIIVO DESPUES DE TRASLADO ENTRE RUBROS</t>
  </si>
  <si>
    <t>Contratar el servicio de Mantenimiento, reubicación y cargue de extintores de la Función Pública.</t>
  </si>
  <si>
    <t>Compra de extintores para el sistema de extinción de incendios de la Función Pública.</t>
  </si>
  <si>
    <t>N</t>
  </si>
  <si>
    <t>Prestación de servicios profesionales para apoyar a la Dirección de Desarrollo Organizacional de la Función Púbica en el marco del PROYECTO DESARROLLO CAPACIDAD INSTITUCIONAL DE LAS ENTIDADES PUBLICAS DEL ORDEN TERRITORIAL</t>
  </si>
  <si>
    <t>HUGO ARMANDO PÉREZ Tel 7395656 EXT 825</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</si>
  <si>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en el marco del PROYECTO DESARROLLO CAPACIDAD INSTITUCIONAL DE LAS ENTIDADES PUBLICAS DEL ORDEN TERRITORIAL</t>
  </si>
  <si>
    <t>CLARA COLLAZOS TEL. 7395656 EXT. 833</t>
  </si>
  <si>
    <t>SECRETARÍA GENERAL - GRUPO DE GESTIÓN CONTRACTUAL</t>
  </si>
  <si>
    <t xml:space="preserve">SECRETARÍA GENERAL - GRUPO GESTIÓN ADMINISTRATIVA </t>
  </si>
  <si>
    <t>B</t>
  </si>
  <si>
    <r>
      <t>Funcionamiento:</t>
    </r>
    <r>
      <rPr>
        <sz val="22"/>
        <color indexed="8"/>
        <rFont val="Calibri"/>
        <family val="2"/>
      </rPr>
      <t xml:space="preserve"> </t>
    </r>
    <r>
      <rPr>
        <sz val="20"/>
        <color indexed="8"/>
        <rFont val="Calibri"/>
        <family val="2"/>
      </rPr>
      <t xml:space="preserve">$17´180.475.896
Inversión CSF: $12´323.561.481     SSF:$9´000.000.000                   </t>
    </r>
  </si>
  <si>
    <t>Soporte técnico UPS</t>
  </si>
  <si>
    <t>167-2017</t>
  </si>
  <si>
    <t>UNION TEMPORAL -UT CHARLESTON</t>
  </si>
  <si>
    <t>Adquirir la dotación de vestuario de labor, calzado y batas de trabajo, para los servidores de la Función Pública, acorde con las especificaciones técnicas previstas en la Ficha Técnica de bienes y calzado (Anexo N° 1) establecida por Colombia Compra Eficiente.</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</si>
  <si>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</si>
  <si>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(30) de diciembre de 2017, previo registro presupuestal. </t>
  </si>
  <si>
    <t xml:space="preserve">YEISSON RAMIREZ SOLARTE </t>
  </si>
  <si>
    <t>168-2017</t>
  </si>
  <si>
    <t>INTERNATIONAL TRADING COMPANY DE COLOMBIA S.A.S</t>
  </si>
  <si>
    <t>169-2017</t>
  </si>
  <si>
    <t>DGERARD MG SAS</t>
  </si>
  <si>
    <t>170-2017</t>
  </si>
  <si>
    <t>171-2017</t>
  </si>
  <si>
    <t>INVERSIONES SARA DE COLOMBIA SAS</t>
  </si>
  <si>
    <t xml:space="preserve">RAUL CASQUETE PRIETO </t>
  </si>
  <si>
    <t>53101902
53102102
53101904
53111501
 53111601
53111602</t>
  </si>
  <si>
    <t>LUZ MARY RIAÑO Ext. 531</t>
  </si>
  <si>
    <t>185-2017</t>
  </si>
  <si>
    <t>CAMILO GOMEZ ANGEL</t>
  </si>
  <si>
    <t xml:space="preserve">Prestar servicios profesionales en la Dirección General de la Función Pública para articular la planeación y ejecución y llevar a cabo el seguimiento y evaluación de los proyectos de la Estrategia de Cambio Cultural. </t>
  </si>
  <si>
    <t>Ocho (8) pagos, así: a) Siete (7) mensualidades vencidas, cada una por valor de SEIS MILLONES SEISCIENTOS QUINCE MIL PESOS ($6’615.000) M/CTE. y b) Un último pago por valor de TRES MILLONES NOVECIENTOS SESENTA Y NUEVE MIL PESOS ($3’969,000) M/CTE</t>
  </si>
  <si>
    <t xml:space="preserve">Hasta el veintidós (22) de diciembre de 2017, contado a partir del perfeccionamiento del mismo y registro presupuestal. </t>
  </si>
  <si>
    <t>161-2017</t>
  </si>
  <si>
    <t>LINA MARÍA RICAURTE SIERRA</t>
  </si>
  <si>
    <t xml:space="preserve">Prestar los Servicios Profesionales en la Dirección General de la Función Pública, para apoyar la gestión de las distintas actividades que se lleven a cabo en desarrollo de la implementación y fortalecimiento de la Estrategia de Gestión Internacional de la Entidad. </t>
  </si>
  <si>
    <t>Ocho (8) pagos, así: a) siete (7) mensualidades vencidas, cada una por valor de TRES MILLONES OCHOCIENTOS NOVENTA Y CINCO MIL PESOS ($3’895.000) M/CTE. y b) un último pago por valor de TRES MILLONES DOSCIENTOS CUARENTA Y CINCO MIL NOVECIENTOS PESOS ($3’245.900)  M/CTE</t>
  </si>
  <si>
    <t>188-2017</t>
  </si>
  <si>
    <t>Prestar los Servicios Profesionales en la Dirección General de la Función Pública, para apoyar al Equipo de Construcción de Paz en la puesta en marcha, seguimiento y evaluación de la tercera fase de la Estrategia “Pedagogía y Construcción de Paz en el servicio público”.</t>
  </si>
  <si>
    <t>Ocho (8) pagos, así: a) siete (7) mensualidades vencidas, cada una por valor de TRES MILLONES TREINTA Y TRES MIL PESOS ($3’033.000) M/CTE, y b) Un último pago por valor de UN MILLÓN CUATROCIENTOS QUINCE MIL CUATROCIENTOS PESOS ($1’415.400) M/CTE.</t>
  </si>
  <si>
    <t>LAURA CORDOBA REYES</t>
  </si>
  <si>
    <t>194-2017</t>
  </si>
  <si>
    <t>DANIEL ASDRUBAL ROMERO GONZÁLEZ</t>
  </si>
  <si>
    <t>Prestar los Servicios Profesionales en la Función Pública, para articular la ejecución de actividades, orientadas al posicionamiento y actualización del Espacio Virtual de Asesoría – EVA y su Red de Servidores Públicos.</t>
  </si>
  <si>
    <t>Ocho (8) pagos, así:  a) siete (7) mensualidades vencidas, cada una por valor de NUEVE MILLONES DOSCIENTOS OCHENTA Y DOS MIL PESOS ($9’282.000) M/CTE. y b) Un último pago por valor de TRES MILLONES SETECIENTOS DOCE MIL OCHOCIENTOS PESOS ($3’712.800) M/CTE.</t>
  </si>
  <si>
    <t>196-2017</t>
  </si>
  <si>
    <t xml:space="preserve">Prestar los Servicios Profesionales en la oficina Asesora de Planeación de la Función Pública, para brindar apoyo en la gestión de la información sectorial de las entidades del Orden Nacional, con el Sistema Estratégico de Información e implementación de la cultura estadística para el mejoramiento de las Políticas Públicas nacional. </t>
  </si>
  <si>
    <t>Ocho (8) pagos, así: a) siete (7) mensualidades vencidas, cada una por valor de CINCO MILLONES SETECIENTOS MIL PESOS ($5’700.000) M/CTE., incluido IVA y b) Un último pago por valor de DOS MILLONES NOVENTA MIL PESOS ($2’090.000) M/CTE.</t>
  </si>
  <si>
    <t>176-2017</t>
  </si>
  <si>
    <t xml:space="preserve">Prestar los Servicios Profesionales para apoyar la integración de la aplicación móvil del Espacio Virtual de Asesoría (EVA) con la Red de Servidores Públicos, Función Pública, el Gestor Normativo y el CHAT virtual; así como el soporte técnico, el desarrollo de nuevas funcionalidades y la configuración general de EVA. </t>
  </si>
  <si>
    <t>Ocho (8) pagos, así: a) Siete (07) mensualidades vencidas, cada una por valor de SEIS MILLONES QUINIENTOS DIEZ MIL PESOS ($6.510.000) M/CTE. y b) Un último pago por valor de CUATRO MILLONES TRESCIENTOS CUARENTA MIL PESOS ($4’340.000) M/CTE.</t>
  </si>
  <si>
    <t>166-2017</t>
  </si>
  <si>
    <t>DIANA CAROLINA GARZON DOMINGUEZ</t>
  </si>
  <si>
    <t xml:space="preserve">Prestar los Servicios Profesionales en el Grupo de Comunicaciones Estratégicas de la Función Pública, para apoyar la consolidación de la Estrategia de Comunicaciones en su componente de redes sociales institucionales, con el fin de dar a conocer la gestión adelantada por la entidad, en especial aquella que se encamine al fortalecimiento de la gestión pública tanto nacional como territorial. </t>
  </si>
  <si>
    <t>Oocho (8) pagos, así: a) siete (7) mensualidades vencidas, cada una por valor de TRES MILLONES CUATROCIENTOS TREINTA Y NUEVE MIL PESOS ($3’439.000) M/CTE, y b) Un último pago por valor de DOS MILLONES DOSCIENTOS NOVENTA Y DOS MIL SETECIENTOS PESOS ($2’292.700) M/CTE</t>
  </si>
  <si>
    <t>175-2017</t>
  </si>
  <si>
    <t>JAVIER LEON RICARDO SÁNCHEZ LIZARAZO</t>
  </si>
  <si>
    <t xml:space="preserve">Prestar los Servicios Profesionales en la Oficina de Tecnologías de la Información y las Comunicaciones de la Función Pública, para apoyar el diseño Web de micrositios del Espacio Virtual de Asesoría EVA, y realizar la administración de la Red de Servidores Públicos, así como del aula virtual (Moodle). </t>
  </si>
  <si>
    <t>177-2017</t>
  </si>
  <si>
    <t>EDINSON GABRIEL MALAGON MAYORGA</t>
  </si>
  <si>
    <t>Prestar servicios profesionales en la Dirección General de la Función Pública para apoyar la ejecución de la tercera fase de la Estrategia “Pedagogía y Construcción de paz en el servicio público”.</t>
  </si>
  <si>
    <t>Ocho (8) pagos, así: a) siete (7) mensualidades vencidas, cada una por valor de SIETE MILLONES QUINIENTOS MIL PESOS ($7.500.000) M/CTE. y b) Un último pago por valor de CINCO MILLONES DE PESOS ($5.000.000) M/CTE</t>
  </si>
  <si>
    <t>173-2017</t>
  </si>
  <si>
    <t>Ocho (8) pagos, así: a) Siete (7) mensualidades vencidas, cada una por valor de UN MILLON NOVECIENTOS NUEVE PESOS ($1.909.000) M/CTE. y b) un último pago por valor de UN MILLON DOSCIENTOS DIEZ MIL PESOS ($1’210.000)  M/CTE</t>
  </si>
  <si>
    <t>181-2017</t>
  </si>
  <si>
    <t xml:space="preserve">Prestar los Servicios Profesionales en la Dirección de Empleo Público, para apoyar técnica y metodológicamente la implementación de acciones de mejora, en el marco de la estrategia de gestión estratégica del talento humano en las entidades públicas, así como apoyar la implementación de las competencias laborales en el sector público. </t>
  </si>
  <si>
    <t>ocho (8) pagos, así: a) siete (7) mensualidades vencidas, cada una por valor de OCHO MILLONES SETECIENTOS TREINTA Y SEIS MIL PESOS ($8’736.000) M/CTE., incluido IVA y b) Un último pago por valor de CINCO MILLONES DOSCIENTOS CUARENTA Y UN MIL SEISCIENTOS PESOS ($5’241.600) M/CTE.</t>
  </si>
  <si>
    <t xml:space="preserve">FRANCISCO ALFONSO CAMARGO SALAS </t>
  </si>
  <si>
    <t>186-2017</t>
  </si>
  <si>
    <t>ANA MARÍA PÉREZ CARRILLO</t>
  </si>
  <si>
    <t>Prestar los Servicios Profesionales en la Dirección General de la Función Pública, para apoyar la investigación cualitativa y participativa, la producción documental y metodológica, y la difusión de la implementación y seguimiento de los proyectos de la Estrategia de Cambio Cultural.</t>
  </si>
  <si>
    <t>Ocho (8) pagos, así: a) siete (7) mensualidades vencidas, cada una por valor de CUATRO MILLONES TRESCIENTOS CUARENTA MIL PESOS ($4’340.000) M/CTE, y b) Un último pago por valor de DOS MILLONES CIENTO SETENTA MIL PESOS ($2’170.000) M/CTE</t>
  </si>
  <si>
    <t>179-2017</t>
  </si>
  <si>
    <t>Adquisición de periféricos para la Función Pública, conforme las condiciones técnicas establecidas en el presente documento.</t>
  </si>
  <si>
    <t xml:space="preserve">Un (1) mes contado a partir del perfeccionamiento del mismo y registro presupuestal. </t>
  </si>
  <si>
    <t>178-2017</t>
  </si>
  <si>
    <t>FALABELLA DE COLOMBIA S.A.</t>
  </si>
  <si>
    <t>189-2017</t>
  </si>
  <si>
    <t>ENTELGY COLOMBIA SAS</t>
  </si>
  <si>
    <t>Suscripción, soporte técnico para el licenciamiento Liferay Portal Enterprise Edition y transferencia de conocimientos, conforme las especificaciones técnicas mínimas establecidas en el presente documento.</t>
  </si>
  <si>
    <t>PRESTACION DE SERVICIOS</t>
  </si>
  <si>
    <t>Dos (2) pagos, así: 1) Un pago inicial correspondiente al setenta por ciento (70%) del valor total del Contrato, es decir la suma de DOSCIENTOS DIECIOHO MILLONES SETECIENTOS SETENTA Y CUATRO MIL SEISCIENTOS TREINTA UN PESOS ($218’774.631) M/CTE, incluido IVA y demás gastos asociados a la ejecución del Contrato, una vez perfeccionado, expedido el registro presupuestal, efectuada la aprobación de pólizas y realizada la entrega del documento, donde indique la suscripción y el derecho a usar, los servicios de soporte del fabricante por un (1) año, para las cuatro (4) licencias del software Liferay Portal Enterprise Edition, junto con las claves u order id, para acceder a la activación de las licencias, y el soporte de Liferay Portal Enterprise Edition modalidad GOLD 8*5; y 2) Un segundo y último pago correspondiente al treinta por ciento (30%) del valor total del Contrato, es decir la suma de NOVENTA Y TRES MILLONES SETECIENTOS SESENTA MIL QUINIENTOS CINCUENTA Y SEIS PESOS ($93’760.556) M/CTE</t>
  </si>
  <si>
    <t>165-2017</t>
  </si>
  <si>
    <t>Prestar los servicios profesionales en la Dirección General de la Función Pública, para apoyar la puesta en marcha, seguimiento, evaluación y fortalecimiento de la Estrategia de Gestión Internacional de la Entidad</t>
  </si>
  <si>
    <t>Ocho (8) pagos, así: a) Siete (7) mensualidades vencidas, cada una por valor de NUEVE MILLONES SESENTA Y TRES MIL PESOS ($9’063.000) M/CTE. y b) un último pago por valor de SEIS MILLONES TRESCIENTOS CUARENTA Y CUATRO MIL CIEN PESOS ($6’344.100)  M/CTE</t>
  </si>
  <si>
    <t>195-2017</t>
  </si>
  <si>
    <t>SERGIO MEJÍA DUSSAN</t>
  </si>
  <si>
    <t xml:space="preserve">Prestar los Servicios Profesionales en la Oficina Asesora de Planeación de la Función Pública, para apoyar la gestión de la información de las Entidades del Orden Territorial con el Sistema de Información Estratégica – SIE e implementación de la cultura estadística para el mejoramiento de las Políticas Públicas Territoriales. </t>
  </si>
  <si>
    <t>Ocho (8) pagos, así: a) siete (7) mensualidades vencidas, cada una por valor de CINCO MILLONES SETECIENTOS MIL PESOS ($5’700.000) M/CTE., y b) Un último pago por valor de DOS MILLONES NOVENTA MIL PESOS ($2’090.000) M/CTE</t>
  </si>
  <si>
    <t>193-2017</t>
  </si>
  <si>
    <t>Prestar servicios profesionales en la Función Pública para apoyar el diseño de piezas gráficas, audiovisuales y demás material requerido por la Dirección General y las diferentes dependencias que conforman la Entidad.</t>
  </si>
  <si>
    <t>Ocho (8) pagos, así: a) siete (7) mensualidades vencidas, cada una por valor de TRES MILLONES OCHOCIENTOS NOVENTA Y CINCO MIL PESOS ($3.895.000) M/CTE y b) Un último pago por valor de UN MILLÓN QUINIENTOS CINCUENTA Y OCHO MIL PESOS ($1.558.000) M/CTE</t>
  </si>
  <si>
    <t>183-2017</t>
  </si>
  <si>
    <t>Prestar los Servicios Profesionales de apoyo al Grupo de Gestión Contractual de la Función Pública, para adelantar los procesos de selección necesarios para la adquisición de bienes, servicios y obras requeridos por la Entidad</t>
  </si>
  <si>
    <t>Ocho (8) pagos así: a) Siete (7) mensualidades vencidas, cada una por valor de CINCO MILLONES DE PESOS ($5’000.000) M/CTE., y b) Un (1) último pago por valor de DOS MILLONES TRESCIENTOS TREINTA Y CUATRO MIL PESOS ($2’334.000)</t>
  </si>
  <si>
    <t>184-2017</t>
  </si>
  <si>
    <t>Prestar los Servicios Profesionales en la Dirección General de la Función Pública, para apoyar la implementación y seguimiento de los proyectos de la Estrategia de Cambio Cultural, desde una perspectiva estratégica, publicitaria, comunicacional y creativa.</t>
  </si>
  <si>
    <t>Ocho (8) pagos, así: a) siete (7) mensualidades vencidas, cada una por valor de TRES MILLONES OCHOCIENTOS NOVENTA Y CINCO MIL PESOS ($3’895.000) M/CTE., y b) Un último pago por valor de DOS MILLONES TRESCIENTOS TREINTA Y SIETE MIL PESOS ($2’337.000) M/CTE.</t>
  </si>
  <si>
    <t>174-2017</t>
  </si>
  <si>
    <t xml:space="preserve">Prestar los Servicios Profesionales en la Oficina de Tecnologías de la Información y las Comunicaciones de la Función Pública, para realizar el diseño gráfico de las nuevas funcionalidades y campañas, de posicionamiento de la Red de Servidores Públicos, y la elaboración de actualizaciones gráficas requeridas para el Espacio Virtual de Asesoría EVA. </t>
  </si>
  <si>
    <t>Ocho (8) pagos, así: a) Siete (07) mensualidades vencidas, cada una por valor de CINCO MILLONES TRESCIENTOS MIL PESOS ($5’300.000) M/CTE. y b) Un último pago por valor de TRES MILLONES QUINIENTOS TREINTA Y CUATRO MIL PESOS ($3’534.000) M/CTE</t>
  </si>
  <si>
    <t>182-2017</t>
  </si>
  <si>
    <t xml:space="preserve">Prestar los Servicios Profesionales en la Subdirección de la Función Pública, para apoyar la elaboración de herramientas, que permitan la generación de información de las políticas públicas en entidades nacionales y territoriales, en el marco del proyecto de Inversión “DESARROLLO, CAPACIDAD INSTITUCIONAL DE LAS ENTIDADES PÚBLICAS DEL ORDEN TERRITORIAL”. </t>
  </si>
  <si>
    <t>Ocho (8) pagos, así: a) Siete (7) mensualidades vencidas, cada una por valor de SEIS MILLONES NOVECIENTOS MIL PESOS ($6’900.000) M/CTE. y b) Un último pago por valor de CUATRO MILLONES SEISCIENTOS MIL PESOS ($4’600.000) M/CTE</t>
  </si>
  <si>
    <t>180-2017</t>
  </si>
  <si>
    <t>SARA RESTREPO PEREZ</t>
  </si>
  <si>
    <t>Prestar los Servicios Profesionales en la Dirección de Gestión del Conocimiento de la Función Pública, para apoyar la gestión de la información y difusión de la gestión del conocimiento, así como fomentar la investigación y apropiación del conocimiento en la Entidad.</t>
  </si>
  <si>
    <t>Ocho (8) pagos, así: a) siete (7) mensualidades vencidas, cada una por valor de TRES MILLONES OCHOCIENTOS NOVENTA Y CINCO MIL PESOS ($3’895.000) M/CTE, y b) Un último pago por valor de DOS MILLONES CUATROCIENTOS SESENTA Y SIETE MIL PESOS ($2’467.000) M/CTE</t>
  </si>
  <si>
    <t>DIEGO ALEJANDRO BELTRAN OGILVIE</t>
  </si>
  <si>
    <t>164-2017</t>
  </si>
  <si>
    <t>SEBASTIÁN GUERRA SÁNCHEZ</t>
  </si>
  <si>
    <t xml:space="preserve">Prestar los servicios profesionales en la Dirección General de la Función Pública para apoyar la implementación y seguimiento de la tercera fase de la Estrategia “Pedagogía y construcción de paz en el servicio público”. </t>
  </si>
  <si>
    <t>Ocho (8) pagos, así: a) siete (7) mensualidades vencidas, cada una por valor de OCHO MILLONES QUINIENTOS MIL PESOS ($8.500.000) M/CTE, y b) Un último pago por valor de CINCO MILLONES NOVECIENTOS CINCUENTA MIL PESOS ($5.950.000) M/CTE</t>
  </si>
  <si>
    <t>187-2017</t>
  </si>
  <si>
    <t xml:space="preserve">Prestar los Servicios Profesionales en la Dirección de Desarrollo Organizacional de la Función Pública, para apoyar las actividades relacionadas con el seguimiento a la implementación de la Estrategia de Gestión Territorial, en el marco del Proyecto de Inversión “DESARROLLO CAPACIDAD INSTITUCIONAL DE LAS ENTIDADES PÚBLICAS DEL ORDEN TERRITORIAL”. </t>
  </si>
  <si>
    <t>Ocho (8) pagos, así:  a) siete (7) mensualidades vencidas, cada una por valor de CINCO MILLONES OCHO MIL PESOS ($5’008.000) M/CTE., y b) un pago final por valor de DOS MILLONES CIENTO SETENTA MIL CIENTO CINCUENTA PESOS ($2’170.150) M/CTE</t>
  </si>
  <si>
    <t>191-2017</t>
  </si>
  <si>
    <t xml:space="preserve">Prestar los Servicios Profesionales para apoyar el fortalecimiento de los procesos de participación ciudadana en la planeación, la gestión y evaluación en las entidades del nivel nacional y territorial, en el marco del Proyecto de Inversión denominado “Mejoramiento, fortalecimiento de la capacidad institucional para el desarrollo de las Políticas Públicas. Nacional”. </t>
  </si>
  <si>
    <t>Ocho (8) pagos, así: a) Siete (7) mensualidades vencidas, cada una por valor de SIETE MILLONES TRESCIENTOS CINCUENTA MIL DE PESOS ($7’350.000) M/CTE, y b) Un (1) último pago por valor de DOS MILLONES NOVECIENTOS CUARENTA MIL PESOS ($2’940.000) M/CTE</t>
  </si>
  <si>
    <t>ELSA YANUBA QUIÑONES</t>
  </si>
  <si>
    <t>190-2017</t>
  </si>
  <si>
    <t>CIRO EDUARDO LOPEZ MARTINEZ</t>
  </si>
  <si>
    <t xml:space="preserve">Prestar los Servicios Profesionales en la Dirección Jurídica de la Función Pública, para apoyar la identificación de la naturaleza de las entidades mencionadas en el documento Conpes 3851 de 2015, y de las funciones o actividades asignadas a las mismas; y en la implementación del Nuevo Modelo de Gestión Jurídica Pública Efectiva. </t>
  </si>
  <si>
    <t>Ocho (8) pagos, así: a) siete (7) mensualidades vencidas, cada una por valor de SEIS MILLONES TRESCIENTOS MIL PESOS ($6’300.000) M/CTE, incluido IVA y b) Un último pago por valor de DOS MILLONES NOVECIENTOS CUARENTA MIL PESOS ($2’940.000) M/CTE</t>
  </si>
  <si>
    <t>162-2017</t>
  </si>
  <si>
    <t>ALVARO EDGAR BALCAZAR ACERO</t>
  </si>
  <si>
    <t xml:space="preserve">Prestar los Servicios Profesionales en la Dirección de Participación Transparencia y Servicio al Ciudadano de la Función Pública, para apoyar la medición del cálculo de ahorros generados a entidades públicas y ciudadanos, por efecto de la simplificación de trámites y otros procedimientos administrativos, en los trámites priorizados por la Función Pública. </t>
  </si>
  <si>
    <t>Siete (7) mensualidades vencidas, cada una por valor de NUEVE MILLONES DE PESOS ($9’000.000) M/CTE</t>
  </si>
  <si>
    <t xml:space="preserve">Siete (7) meses, contado a partir del perfeccionamiento del mismo y Registro Presupuestal. </t>
  </si>
  <si>
    <t>FERNANDO AUGUSTO SEGURA RESTREPO</t>
  </si>
  <si>
    <t>192-2017</t>
  </si>
  <si>
    <t xml:space="preserve">Prestar los servicios profesionales en la Dirección de Empleo Público de la Función Pública, para apoyar la implementación y el seguimiento a las entidades públicas que hacen parte de la segunda convocatoria del programa Estado Joven, así como los compromisos derivados de los convenios en materia de empleo público, en el marco del Proyecto de Inversión, "Mejoramiento, Fortalecimiento de la capacidad institucional para el Desarrollo de Políticas Públicas. Nacional". </t>
  </si>
  <si>
    <t>Ocho (8) pagos, así: a) siete (7) mensualidades vencidas, cada una por valor de SEIS MILLONES TRESCIENTOS MIL PESOS($6.300.000) M/CTE. y b) Un último pago por valor de DOS MILLONES QUINIENTOS VEINTE MIL PESOS ($2.520.000) M/CTE</t>
  </si>
  <si>
    <t>172-2017</t>
  </si>
  <si>
    <t xml:space="preserve">MARIA ISABEL ARANA </t>
  </si>
  <si>
    <t>Prestar los servicios profesionales en la Función Pública para apoyar la definición de una metodología, implementación de una prueba piloto y formulación de recomendaciones frente a la puesta en marcha del Modelo de Plan Estratégico del Talento Humano para las entidades públicas del Orden Nacional.</t>
  </si>
  <si>
    <t>Ocho (8) pagos, así: a) Siete (7) mensualidades vencidas, cada una por valor de OCHO MILLONES DE PESOS ($8.000.000) M/CTE. y b) un último pago por valor de CINCO MILLONES TRESCIENTOS TREINTA Y CUATRO MIL PESOS ($5’334.000)  M/CTE</t>
  </si>
  <si>
    <t>LUZ MARY RIAÑO CAMARGO                    ANDRÉS FELIPE GONZALEZ</t>
  </si>
  <si>
    <t>160-2017</t>
  </si>
  <si>
    <t>Adquirir un teléfono inalámbrico dual de largo alcance para la Función Pública.</t>
  </si>
  <si>
    <t>La Función Pública pagará el valor del contrato en un (1) solo pago, por un valor estimado de DOSCIENTOS SETENTA Y OCHO MIL NOVECIENTOS TREINTA Y SEIS PESOS ($278.936,00)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</si>
  <si>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EDWIN SANCHEZ ROZO  </t>
  </si>
  <si>
    <t>183-2018</t>
  </si>
  <si>
    <t>197-2017</t>
  </si>
  <si>
    <t>NOHORA SUSANA BONILLA GUZMAN</t>
  </si>
  <si>
    <t xml:space="preserve">Prestar los Servicios Profesionales en el Grupo de Comunicaciones Estratégicas de la Función Pública, para apoyar el diseño y diagramación de los documentos y publicaciones técnicas generadas por la entidad y que pueden ser utilizadas como instrumento de apoyo, en la labor de fortalecimiento institucional y de capacidades de los organismos y entidades del orden nacional y territorial. </t>
  </si>
  <si>
    <t>Ocho (8) pagos, así: a) siete (7) mensualidades vencidas, cada una por valor de CUATRO MILLONES SETECIENTOS OCHENTA Y SEIS MIL PESOS ($4’786.000) M/CTE, y b) Un último pago por valor de UN MILLON SETECIENTOS CINCUENTA Y CUATRO MIL NOVECIENTOS PESOS ($1’754.900) M/CTE</t>
  </si>
  <si>
    <t>198-2017</t>
  </si>
  <si>
    <t>CLAUDIA PATRICIA DIAZ BAQUERO</t>
  </si>
  <si>
    <t xml:space="preserve">Prestar los servicios profesionales en la Dirección de Participación, Transparencia y Servicio al Ciudadano para apoyar en el diseño e implementación de una propuesta de simplificación de los informes que las entidades territoriales deben reportar a las entidades del nivel nacional, así como de los trámites entre entidades. </t>
  </si>
  <si>
    <t>Ocho (8) pagos, así: a) Siete (7) mensualidades vencidas, cada una por valor de DOCE MILLONES TRESCIENTOS MIL PESOS ($12.300.000) M/CTE, y b) Un (1) último pago por valor de NUEVE MILLONES VEINTE MIL PESOS ($9.020.000) M/CTE.</t>
  </si>
  <si>
    <t>200-2017</t>
  </si>
  <si>
    <t>JAIME ANDRÉS URAZAN LEAL</t>
  </si>
  <si>
    <t xml:space="preserve">Prestar los Servicios Profesionales en la Dirección de Desarrollo Organizacional de la Función Pública, para apoyar en los aspectos técnicos, metodológicos y financieros relacionados con la implementación de la segunda fase de la Estrategia de Gestión Territorial. </t>
  </si>
  <si>
    <t>Ocho (8) pagos, así: a) siete (7) mensualidades vencidas, cada una por valor SIETE MILLONES CIENTO SESENTA Y SEIS MIL PESOS ($7’166.000) M/CTE, y b) Un último pago por valor de UN MILLON SEISCIENTOS SETENTA Y DOS MIL PESOS ($1’672.000)  M/CTE</t>
  </si>
  <si>
    <t>201-2017</t>
  </si>
  <si>
    <t>COLOMBIANA DE COMERCIO S.A. Y/O ALKOSTO S.A.</t>
  </si>
  <si>
    <t>Adquirir las llantas para los vehículos que conforman el parque automotor del Departamento Administrativo de la Función Pública, de conformidad con los lineamientos establecidos en la Tienda Virtual del Estado Colombiano – Grandes Superficies.</t>
  </si>
  <si>
    <t xml:space="preserve">La Función Pública cancelará el valor de la Orden de Compra en un (1) único pago, de conformidad con las condiciones estipuladas por Colombia Compra Eficiente en Grandes Superficies, una vez efectuada la entrega total de las llantas, previa presentación de la respectiva factura y expedición del certificado de recibido a satisfacción por parte del Supervisor del Contrato, sin que el monto total de los servicios suministrados pueda exceder la cuantía total del contrato. </t>
  </si>
  <si>
    <t xml:space="preserve">Un (1) mes contado a partir de la expedición del registro presupuestal. En todo caso el Contratista deberá entregar al Departamento Administrativo de la Función Pública, los bienes a más tardar dentro de los cinco (5) días hábiles siguientes, a la fecha de la colocación de la Orden de Compra en la Tienda Virtual del Estado Colombiano.  </t>
  </si>
  <si>
    <t xml:space="preserve">IVAN CAMILO ERAZO RODRIGUEZ </t>
  </si>
  <si>
    <t>202-2017</t>
  </si>
  <si>
    <t xml:space="preserve">
Adquirir, una (1) nevera (mini bar) para el Departamento Administrativo de Función Pública.
</t>
  </si>
  <si>
    <t>La Función Pública cancelará el valor del contrato en un (1) solo pago, una vez efectuada la entrega en el Almacén de la Función Pública,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</si>
  <si>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El Plazo de Ejecución del Contrato será de un (1) mes contado a partir del perfeccionamiento del mismo, previo registro presupuestal. </t>
  </si>
  <si>
    <t>YUDY MARCELA CASTIBLANCO TORRES</t>
  </si>
  <si>
    <t>204-2017</t>
  </si>
  <si>
    <t>MAPFRE SEGUROS GENERALES DE COLOMBIA S.A.</t>
  </si>
  <si>
    <t>Contratar el programa de Seguros Generales para los bienes muebles e inmuebles, de propiedad de la Función Pública y el Seguro de Responsabilidad Civil, para los servidores del Departamento Administrativo de la Función Pública, de acuerdo con las condiciones establecidas en el Anexo de Especificaciones Técnicas</t>
  </si>
  <si>
    <t>El Departamento Administrativo de la Función Pública, cancelará el valor del contrato que resulte del proceso de selección en un (1) único pago, previa presentación de la factura, la entrega de las pólizas, la expedición del certificado de recibido a satisfacción por parte del Supervisor del Contrato, sin que el monto total de los servicios prestados, pueda exceder la cuantía asignada para el presente proceso.</t>
  </si>
  <si>
    <t>Cinco (5) meses contados a partir de las cero (00:00) horas del día veintisiete (27) de mayo de 2017, previo perfeccionamiento del mismo y registro presupuestal.</t>
  </si>
  <si>
    <t>205-2017</t>
  </si>
  <si>
    <t>Prestar los servicios profesionales en la Función Pública, para apoyar los trámites administrativos requeridos en el otorgamiento de comisiones de servicio y desplazamientos de servidores y contratistas al interior del país, en el marco de la Estrategia de Gestión Territorial.</t>
  </si>
  <si>
    <t>Siete (7) mensualidades vencidas, cada una por valor de DOS MILLONES OCHOCIENTOS MIL PESOS ($2.800.000) M/CTE</t>
  </si>
  <si>
    <t xml:space="preserve">Siete (7) meses, contados a partir del perfeccionamiento del mismo y Registro Presupuestal. </t>
  </si>
  <si>
    <t xml:space="preserve">MARY WILCHES GARCIA </t>
  </si>
  <si>
    <t>206-2017</t>
  </si>
  <si>
    <t>LEIDY CAROLINA MOGOLLON DELGADO</t>
  </si>
  <si>
    <t xml:space="preserve">Prestar los servicios profesionales en la Dirección de Gestión del Conocimiento de la Función Pública para apoyar la estandarización del proceso editorial, la cultura de la memoria institucional y el mejoramiento de las habilidades de redacción y consolidación documental de los servidores de la Entidad. </t>
  </si>
  <si>
    <t>Siete (7) mensualidades vencidas, cada una por valor de CUATRO MILLONES OCHOCIENTOS NOVENTA Y SIETE MIL PESOS ($4’897.000) M/CTE</t>
  </si>
  <si>
    <t xml:space="preserve">SEBASTIÁN DAVID PEÑA MERCHÁN </t>
  </si>
  <si>
    <t>203-2017</t>
  </si>
  <si>
    <t>GERMAN ANDRES MAHECHA SUAREZ</t>
  </si>
  <si>
    <t>Prestar los Servicios Profesionales en la Oficina de Tecnologías de la Información y las Comunicaciones de la Función Pública, en el desarrollo de nuevas funcionalidades y mejora de las existentes, implementación, pruebas y puesta en marcha de los nuevos desarrollos del aplicativo del Banco de Éxitos, en el marco del Proyecto de Inversión denominado “Mejoramiento, fortalecimiento para el desarrollo de las políticas públicas. Nacional”.</t>
  </si>
  <si>
    <t xml:space="preserve">Cinco (5) pagos determinados así: cuatro (4) pagos en mensualidades vencidas, cada una por valor de CINCO  MILLONES DE PESOS MCTE ($ 5’000.000) M/CTE, y un último pago correspondiente a QUINCE (15) días por la suma de DOS MILLONES QUINIENTOS MIL PESOS ($ 2’500.000) M/CTE  </t>
  </si>
  <si>
    <t>Cuatro (4) meses y quince (15) días, contado a partir del perfeccionamiento del mismo y registro presupuestal</t>
  </si>
  <si>
    <t xml:space="preserve">EDUAR ALFONSO GAVIRIA VERA </t>
  </si>
  <si>
    <t>Suscripción al licenciamiento de software de antivirus</t>
  </si>
  <si>
    <t>Suscripción al licenciamiento de software de mail masivo</t>
  </si>
  <si>
    <t>Mejoramiento de solución Voz IP e integración con el CRM</t>
  </si>
  <si>
    <t>Adquisición de solución mejoramiento de audio para el auditorio</t>
  </si>
  <si>
    <t>GRUPO DE GESTIÓN CONTRACTUAL</t>
  </si>
  <si>
    <t>Prestar servicios profesionales para apoyar al GRUPO DE GESTIÓN CONTRACTUAL de la Función Púbica</t>
  </si>
  <si>
    <t>GRUPO GESTIÓN ADMINISTRATIVA</t>
  </si>
  <si>
    <t>GRUPO GESTIÓN CONTRACTUAL</t>
  </si>
  <si>
    <t>208-2017</t>
  </si>
  <si>
    <t>DANIELA VANESSA ZAMORA HIDALGO</t>
  </si>
  <si>
    <t>Prestar los Servicios Profesionales en la Función Pública, para apoyar al Grupo de Defensa Judicial en la asistencia a las audiencias prejudiciales que se le asignen y la vigilancia judicial de los procesos, en los que es parte el Departamento Administrativo de la Función Pública en la ciudad de Bogotá, D.C.</t>
  </si>
  <si>
    <t>Cuatro (4) mensualidades vencidas, cada una por valor de DOS MILLONES QUINIENTOS MIL PESOS ($2’500.000) M/CTE</t>
  </si>
  <si>
    <t xml:space="preserve">Cuatro (4) meses, contado a partir del perfeccionamiento del mismo y Registro Presupuestal. </t>
  </si>
  <si>
    <t>JOHANNA MARCELA SÁNCHEZ PARRA</t>
  </si>
  <si>
    <t>207-2017</t>
  </si>
  <si>
    <t>INGEAL S.A.</t>
  </si>
  <si>
    <t>Alquiler de aires acondicionados portátiles para el Centro de Computo de la Función Pública, según las especificaciones técnicas mínimas establecidas en el presente documento.</t>
  </si>
  <si>
    <t xml:space="preserve">La Función Pública realizará seis (6) pagos, en mensualidades vencidas, de las cuales cinco (5) pagos serán por el equivalente al dieciséis por ciento (16%) del valor total del contrato y un (1) último por un equivalente al veinte por ciento (20%)  del valor total del contrato, incluido IVA y demás gastos asociados a la  jecución del contrato, los cuales estarán supeditados a la expedición del certificado de recibido </t>
  </si>
  <si>
    <t>Seis (6) meses y quince (15) días, contado a partir del perfeccionamiento del mismo, previo registro presupuestal y aprobación de pólizas.</t>
  </si>
  <si>
    <t>PROCESO CANCELADO POR TRASLADO DE PRESUPUESTO DE INVERSIÓN PARA FINANCIAR OTRO PROYECTO.</t>
  </si>
  <si>
    <t>PROCESO REFORMULADO</t>
  </si>
  <si>
    <t>PROCESO CANCELADO POR REPROGRAMACION DE RECURSOS</t>
  </si>
  <si>
    <t>GRUPO GESTIÓN DOCUMENTAL</t>
  </si>
  <si>
    <t>5,5 MESES</t>
  </si>
  <si>
    <t>4 MESES</t>
  </si>
  <si>
    <t>Prestar servicios profesionales para apoyar a la Oficina Asesora de Planeación</t>
  </si>
  <si>
    <t xml:space="preserve">SUBDIRECCIÓN </t>
  </si>
  <si>
    <t>Prestar servicios profesionales para apoyar a la Subdirección del Departamento</t>
  </si>
  <si>
    <t>6,5 MESES</t>
  </si>
  <si>
    <t xml:space="preserve">Renovación del centro de datos de la entidad </t>
  </si>
  <si>
    <t>Adquisición de perifericos Gestión Documental</t>
  </si>
  <si>
    <t>Suscripción al servicio de software de inventarios</t>
  </si>
  <si>
    <t>LOS RECURSOS SE REASIGNARON AL PROYECTO DE TECNOLOGÍAS DE LA INFORMACIÓN</t>
  </si>
  <si>
    <t>PROCESO CANCELADO POR REPROGRAMACION</t>
  </si>
  <si>
    <t>2 0 4 2 2 MOBILIARIO Y ENSERES</t>
  </si>
  <si>
    <t>Adquisición de sillas ergonómicas para el personal del Departamento</t>
  </si>
  <si>
    <t>Prestar servicios profesionales para apoyar al Grupo de Gestión Administrativa de la Función Pública</t>
  </si>
  <si>
    <t>Reparación mesa auxiliar de sala de juntas de la dirección</t>
  </si>
  <si>
    <t>209-2017</t>
  </si>
  <si>
    <t>Prestar los Servicios Profesionales en la Dirección de Gestión del Conocimiento de la Función Pública, para apoyar en el desarrollo y consolidación de procesos pedagógicos y elaboración de contenidos de enseñanza relacionados con los productos y servicios elaborados por la Entidad.</t>
  </si>
  <si>
    <t>Siete (7) pagos, así: a) seis (6) mensualidades vencidas, cada una por valor de SEIS MILLONES TRESCIENTOS MIL PESOS ($6’300.000) M/CTE., y b) Un último pago por valor de CUATRO MILLONES OCHOCIENTOS TREINTA MIL PESOS ($4’830.000) M/CTE</t>
  </si>
  <si>
    <t>GUILLERMO MARTÍNEZ DAZA</t>
  </si>
  <si>
    <t>210-2017</t>
  </si>
  <si>
    <t>INSTITUCIONAL STAR SERVICE</t>
  </si>
  <si>
    <t xml:space="preserve">Adquirir los elementos de papelería, útiles de escritorio y oficina, necesarios para el normal funcionamiento de la Función Pública, según las especificaciones mínimas establecidas en la ficha técnica del presente documento. </t>
  </si>
  <si>
    <t>La Función Pública cancelará el valor del Contrato, de acuerdo a los elementos y cantidades efectivamente entregados, de conformidad con las condiciones estipuladas por Colombia Compra Eficiente en el acuerdo marco de precios, para la compra de papelería y útiles de oficina, previa presentación de la respectiva factura y expedición del certificado de recibido a satisfacción por parte del Supervisor del Contrato, sin que el monto total de los servicios suministrados pueda exceder la cuantía total del mismo.</t>
  </si>
  <si>
    <t>Treinta (30) días calendario de conformidad con lo estipulado por el acuerdo marco de precios de Colombia Compra Eficiente.</t>
  </si>
  <si>
    <t>MARÍA PRISCILA RODRÍGUEZ PEÑA</t>
  </si>
  <si>
    <t>215-2017</t>
  </si>
  <si>
    <t>JUAN PABLO CAICEDO MONTAÑA</t>
  </si>
  <si>
    <t xml:space="preserve">Prestar los servicios profesionales para apoyar a la Dirección General de la Función Pública en la redacción, elaboración y revisión de documentos institucionales relacionados con las metas, objetivos, planes, programas y proyectos de la Entidad. </t>
  </si>
  <si>
    <t>Seis (6) mensualidades vencidas, cada una por valor de DOS MILLONES DE PESOS ($2’000.000) M/CTE</t>
  </si>
  <si>
    <t xml:space="preserve">Seis (6) meses, contados a partir del perfeccionamiento del mismo y Registro Presupuestal. </t>
  </si>
  <si>
    <t>216-2017</t>
  </si>
  <si>
    <t>VANESSA YISETH LOZANO GUERRERO</t>
  </si>
  <si>
    <t>Prestar los servicios profesionales en la Dirección de Gestión y Desempeño Institucional de la Función Pública para apoyar la convocatoria para el otorgamiento del Premio Nacional de Alta Gerencia versión 2017 y la ejecución de la estrategia de difusión de las experiencias vigentes del Banco de Éxitos, con el fin de posibilitar su difusión y replica a nivel nacional y la postulación de las mismas a premios internacionales.</t>
  </si>
  <si>
    <t>Siete (7) pagos, así: a) seis (6) mensualidades vencidas, cada una por valor de TRES MILLONES SEISCIENTOS SETENTA Y TRES MIL PESOS ($3’673.000) M/CTE y b) un (1) último pago por valor de DOS MILLONES SEISCIENTOS NOVENTA Y TRES MIL QUINIENTOS PESOS ($2.693.500) M/CTE</t>
  </si>
  <si>
    <t>217-2017</t>
  </si>
  <si>
    <t>OSCAR MANUEL RODRIGUEZ NIÑO</t>
  </si>
  <si>
    <t>Prestar los Servicios Profesionales en la Dirección de Gestión y Desempeño Institucional de la Función Pública, para apoyar la convocatoria para el otorgamiento del Premio Nacional de Alta Gerencia versión 2017 y la ejecución de la estrategia de difusión de las experiencias vigentes del Banco de Éxitos, con el fin de posibilitar su difusión y replica a nivel nacional y la postulación de las mismas a premios internacionales.</t>
  </si>
  <si>
    <t>Siete (7) pagos, así: a) seis (6) mensualidades vencidas, cada una por valor de TRES MILLONES SEISCIENTOS SETENTA Y TRES MIL PESOS ($3’673.000) M/CTE, y b) un (1) último pago por valor de UN MILLON SETECIENTOS CATORCE MIL SETECIENTOS PESOS ($1’714.700) M/CTE</t>
  </si>
  <si>
    <t>211-2017</t>
  </si>
  <si>
    <t>REMPE DE COLOMBIA S.A.S</t>
  </si>
  <si>
    <t xml:space="preserve">Contratar el servicio de impresión de quinientos (500) Modelos de Articulación Institucional en una pieza constituida por material impreso y magnético, de acuerdo con los diseños entregados por la Función Pública y lo establecido en las condiciones técnicas. </t>
  </si>
  <si>
    <t>La Función Pública pagará el valor total del contrato en un (1) solo pago, el cual estará supeditado a la presentación de la correspondiente factura, previa entrega de los quinientos (500) ejemplares de las piezas con los Modelos de Articulación institucional y la expedición del certificado de recibido a satisfacción y evaluación al contratista por parte del Supervisor del Contrato, al pago del Sistema Integral de Seguridad Social en Salud, Pensiones y Riesgos Laborales y al pago de los Aportes de Parafiscales.</t>
  </si>
  <si>
    <t>219-2017</t>
  </si>
  <si>
    <t>PLAZA MAYOR MEDELLÍN CONVENCIONES Y EXPOSICIONES S.A.</t>
  </si>
  <si>
    <t xml:space="preserve">Mandato sin representación para el apoyo logístico en la organización y desarrollo de los eventos requeridos por la Función Pública en la vigencia 2017. </t>
  </si>
  <si>
    <t xml:space="preserve">a) Un primer desembolso por valor de DOSCIENTOS CINCUENTA MILLONES DE PESOS M/CTE. ($250’000.000), dentro de los quince (15) días siguientes a la fecha de suscripción del contrato y b) Un segundo y último desembolso por valor de DOSCIENTOS CINCUENTA MILLONES DE PESOS M/CTE. ($250’000.000) transcurridos dos (2) meses de ejecución, cada pago tendrá incluido IVA y demás gastos asociados a la ejecución del contrato. </t>
  </si>
  <si>
    <t xml:space="preserve">Hasta el treinta (30) de diciembre de 2017, contado a partir de la fecha de perfeccionamiento del mismo, previo registro presupuestal y aprobación de pólizas. </t>
  </si>
  <si>
    <t>220-2017</t>
  </si>
  <si>
    <t>Suministrar  tiquetes aéreos nacionales para el desplazamiento de los servidores y contratistas (en cuyos contratos esté pactada esta condición), del Departamento Administrativo de la Función Pública, de conformidad con los  lineamientos establecidos en el Acuerdo Marco de Precios de Colombia Compra Eficiente</t>
  </si>
  <si>
    <t>221-2017</t>
  </si>
  <si>
    <t>JULIAN ALBERTO TRUJILLO MARIN</t>
  </si>
  <si>
    <t>Prestar los Servicios Profesionales para apoyar la gestión de los aspectos jurídicos y administrativos derivados de los asuntos propios de la Subdirección.</t>
  </si>
  <si>
    <t>Siete pagos (7) pagos, así: a) seis (6) mensualidades vencidas, cada una por valor de SEIS MILLONES TRESCIENTOS MIL PESOS ($6’300.000) M/CTE y b) Un último pago por valor de DOS MILLONES CIEN MIL PESOS ($2’100.000) M/CTE</t>
  </si>
  <si>
    <t>222-2017</t>
  </si>
  <si>
    <t>ANGELA PATRICIA CERÓN RAMIREZ</t>
  </si>
  <si>
    <t xml:space="preserve">Prestar los Servicios en la Dirección de Desarrollo Organizacional de la Función Pública, para apoyar el acopio, sistematización, estandarización y validación de la información que surge en el desarrollo de la Estrategia de Gestión Territorial. </t>
  </si>
  <si>
    <t>Siete (7) pagos, así:  a) Seis (6) mensualidades vencidas, cada una por valor de DOS MILLONES DE PESOS ($2’000.000) M/CTE, y b) un último pago por valor de QUINIENTOS TREINTA Y CUATRO MIL PESOS ($534.000)</t>
  </si>
  <si>
    <t>218-2017</t>
  </si>
  <si>
    <t xml:space="preserve">Prestar los Servicios Profesionales en la Oficina Asesora de Comunicaciones de la Función Pública, para apoyar la generación del contenido conceptual y realización de productos audiovisuales, que permitan dar a conocer la gestión adelantada por la entidad en el marco del fortalecimiento institucional tanto nacional como territorial. </t>
  </si>
  <si>
    <t>SIETE (7) pagos, así: a) SEIS (6) mensualidades vencidas, cada una por valor de CINCO MILLONES SETECIENTOS MIL PESOS ($5´700.000.oo) M/CTE. y b) Un último pago por valor de DOS MILLONES SEISCIENTOS SESENTA MIL PESOS ($2´660.000.oo) M/CTE</t>
  </si>
  <si>
    <t>223-2017</t>
  </si>
  <si>
    <t>UT SOFTWARE Y SERVICIOS EFICIENTES</t>
  </si>
  <si>
    <t>224-2017</t>
  </si>
  <si>
    <t>UT SOFT-IG</t>
  </si>
  <si>
    <t>Adquisición de productos y servicios Microsoft para la Función Pública conforme a los requerimientos técnicos mínimos establecidos por la Entidad y el Acuerdo Marco de Precios CCE-260-1-AMP-2015.</t>
  </si>
  <si>
    <t>La Función Pública pagará el valor de cada uno de los Contratos, de conformidad con las condiciones estipuladas por Colombia Compra Eficiente en el Acuerdo Marco de Precios para la adquisición de Productos y Servicios Microsoft CCE-260-1-AMP-2015, previa presentación de la respectiva factura y expedición del certificado de recibido a satisfacción por parte del Supervisor del Contrato, sin que el monto total de los servicios suministrados pueda exceder la cuantía total del contrato.</t>
  </si>
  <si>
    <t>Para la suscripción al licenciamiento y soporte del Office 365 Plan E1 Archiving ShrdSvr un (1) año, el cual se contabilizará a partir de la finalización del contrato actual, esto es el día seis (6) de agosto de 2017.</t>
  </si>
  <si>
    <t xml:space="preserve">ANA YISED CASTRO ORTIZ </t>
  </si>
  <si>
    <t>225-2017</t>
  </si>
  <si>
    <t>EXTINTORES CONVIGASES Y CIA LTDA</t>
  </si>
  <si>
    <t>Prestar el servicio de revisión, mantenimiento, recarga y etiquetado de los extintores de propiedad de la Función Pública para su correcto y normal funcionamiento, incluyendo el suministro de los repuestos a que haya lugar, conforme a las cantidades y especificaciones técnicas solicitadas por la Entidad</t>
  </si>
  <si>
    <t>La Función Pública pagará el valor del contrato en un (1) único pago, previa presentación de la factura, y la expedición del certificado de recibido a satisfacción y evaluación al contratista por parte del supervisor del contrato, al pago del Sistema Integral de Seguridad Social en Salud, Pensiones y Riesgos Laborales y al pago de los Aportes de Parafiscales, sin que el monto total de los servicios prestados pueda exceder la cuantía total del mismo</t>
  </si>
  <si>
    <t>Será de treinta (30) días calendario, contados a partir del 3 de julio de 2017 y el perfeccionamiento del mismo, previo registro presupuestal y aprobación de pólizas.</t>
  </si>
  <si>
    <t>Máquina destructora de papel.</t>
  </si>
  <si>
    <t>No de Orden o línea</t>
  </si>
  <si>
    <t>Dependencia o área</t>
  </si>
  <si>
    <t>Renovación de los portales Función Pública, Sirvo a mi País, SUIT y FURAG y el micrositio EVA, así como continuar la implementación de la segunda fase de la estrategia de Gobierno en Línea</t>
  </si>
  <si>
    <t>232-2017</t>
  </si>
  <si>
    <t>JULY AMANDA MUÑOZ CHOACHI</t>
  </si>
  <si>
    <t xml:space="preserve">Prestar los Servicios de Apoyo a la Gestión en el Grupo de Gestión Documental, para realizar las actividades necesarias en la ejecución de los instrumentos archivísticos existentes en la entidad. </t>
  </si>
  <si>
    <t>Seis (6) pagos, así: a) Cinco (5) mensualidades vencidas, cada una por valor de UN MILLÓN SETECIENTOS MIL PESOS ($1’700.000) M/CTE. y b) Un sexto y último pago por valor de QUINIENTOS SETENTA MIL PESOS ($570.000) M/CTE</t>
  </si>
  <si>
    <t>229-2017</t>
  </si>
  <si>
    <t>META 4 ANDINA LTDA</t>
  </si>
  <si>
    <t>Suscripción al servicio de soporte y mantenimiento estándar para la continua disponibilidad y estabilidad del Sistema de Información y Gestión de Empleo Público (SIGEP).</t>
  </si>
  <si>
    <t xml:space="preserve">La Función Pública cancelará el valor total del contrato, en dos (2) pagos así: 1) Un primer (1) pago por la suma de TRESCIENTOS SESENTA Y TRES MILLONES NOVECIENTOS MIL SEISCIENTOS OCHENTA Y SEIS PESOS ($363’900.686) M/CTE, incluido IVA y demás gastos asociados a la ejecución del contrato; una vez entregado el documento de suscripción al servicio de soporte y mantenimiento estándar por once (11) meses a nombre de la Función Pública, previa expedición del registro presupuestal y aprobación de la póliza respectiva. 2) Un segundo y último pago, condicionado a que se utilicen por la Función Pública durante la vigencia 2017 las cinco (5) jornadas de asistencia técnica, para la ejecución de actividades relacionadas con la instalación en nuevos servidores del SIGEP, en la base tecnológica Meta4 Peoplenet8 Service Pack 2, equivalente a la suma de CINCO MILLONES NOVECIENTOS CINCUENTA MIL PESOS ($5’950.000) M/CTE., incluido IVA y demás gastos asociados a la ejecución del mismo. </t>
  </si>
  <si>
    <t xml:space="preserve">Once (11) meses, contado a partir del perfeccionamiento del mismo, registro presupuestal, aprobación de la póliza y una vez entregado el documento de suscripción al servicio de soporte y mantenimiento estándar a nombre de la Función Pública. </t>
  </si>
  <si>
    <t>ROGER QUIRAMA GARCIA</t>
  </si>
  <si>
    <t>227-2017</t>
  </si>
  <si>
    <t>LITIGANDO PUNTO COM S.A.</t>
  </si>
  <si>
    <t>Prestar los servicios de vigilancia, seguimiento y control diario de los procesos adelantados en los distintos despachos judiciales a nivel Nacional, diferentes a la ciudad de Bogotá D.C., en los que es parte la Función Pública, así como aquellos que se inicien durante la ejecución del contrato</t>
  </si>
  <si>
    <t>La Función Pública pagará el valor del contrato en once (11) pagos, distribuidos en mensualidades vencidas, en relación con el número de procesos y tutelas efectivamente vigilados en dicha mensualidad, es decir que el valor de cada uno de los pagos mensuales, dependerá del número de procesos judiciales que permanezcan en vigilancia y control, así como de las tutelas adicionales que se soliciten vigilar, previo certificado de recibido a satisfacción por parte del supervisor del contrato, sin que el monto total de los servicios prestados pueda exceder la cuantía total del mismo.</t>
  </si>
  <si>
    <t>Once (11) meses, contados a partir del primero (01) de agosto de 2017, registro presupuestal y aprobación de pólizas.</t>
  </si>
  <si>
    <t>228-2017</t>
  </si>
  <si>
    <t>SUBDIRECCIÓN</t>
  </si>
  <si>
    <t>Prestar los Servicios Profesionales en la Subdirección de la Función Pública, para apoyar el desarrollo, elaboración e implementación de sistemas, estrategias y herramientas para el fortalecimiento institucional.</t>
  </si>
  <si>
    <t>4.5 MESES</t>
  </si>
  <si>
    <t>GABRIEL EDUARDO ISIDRO RAMOS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</si>
  <si>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</si>
  <si>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</si>
  <si>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</si>
  <si>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Adquisición de elementos de papelería y demás insumos para el desarrollo de talleres de asesoría en territorio.</t>
  </si>
  <si>
    <t xml:space="preserve">Prestación de servicios profesionales para apoyar a la DIRECCION DE DESARROLLO ORGANIZACIONAL   de la Función Púbica </t>
  </si>
  <si>
    <t>Prestar servicios de apoyo a la gestión en la Dirección de Gestión y Desempeño Institucional de la Función Pública para apoyar la implementación de la metodología de medición del desempeño de entidades públicas del Modelo Integrado de Planeación y Gestión versión 2.</t>
  </si>
  <si>
    <t>80167 8490758
8490625
8490753
8490766
8490741
8016767
8026338
8016446
8490635
8490863
900500088
8490737
8008130
8490822
8490780
8154233
8490789
8490894
900500166
900500170
8490690
8490709
8490695
8490767
8490662
8490701
8490763
8490773
8101925
8022486
8022487
8490874
8490875
8143219
8021284
8082447
8082448
8082450
8082451
8082456
8082457
900500422
8466061
8383455
8490748
8014170
900500710
900500073
900500706
900500707
900500708
900500709
900500102
900500103
900500104
8014220
8026335
8490676
8507267
900500422</t>
  </si>
  <si>
    <t>NO SOLICITADA</t>
  </si>
  <si>
    <t>Prestar servicios de apoyo a la gestión en la Dirección de Gestión del Conocimiento de la Función Pública para apoyar la ejecución y documentación de los procesos Gestión del Conocimiento y Grupos de Valor, y Gestión de Productos y Servicios para a Gestión Pública de la Entidad.</t>
  </si>
  <si>
    <t>Prestar servicios de apoyo a la gestión en la Dirección de Gestión del Conocimiento de la Función Pública para apoyar la elaboración de herramientas de divulgación del conocimiento y de gestión de los espacios de generación del conocimiento.</t>
  </si>
  <si>
    <t>Prestar sus servicios profesionales en la Dirección Jurídica de la Función Pública, para apoyar el seguimiento de las personas encargadas del registro de los documentos en el Gestor Normativo, asegurando que la información que se registre esté debidamente depurada, y hacer las recomendaciones para la modificación, ajuste y depuración de la información y normas claves para la entidad, con la finalidad de enriquecer el Gestor Normativo del Departamento.</t>
  </si>
  <si>
    <t>Prestar sus servicios profesionales en la Dirección Jurídica de la Función Pública, para apoyar el proceso de documentación de la negociación colectiva en los años 2013 y 2015, la actualización de los instrumentos de la dirección Jurídica sobre pedagogía normativa,  modelos y  minutas de la administración pública y líneas jurisprudenciales.</t>
  </si>
  <si>
    <t>MÓNICA HERRERA TEL. 7395656 EXT. 752. mlherrera@funcionpublica.gov.co</t>
  </si>
  <si>
    <t>DIEGO ALEJANDRO BELTRÁN TEL. 7395656 EXT. 920. dbeltran@funcionpublica.gov.co</t>
  </si>
  <si>
    <t>CLARA COLLAZOS Tel 7395656 EXT 833. ccollazos@funcionpublica.gov.co</t>
  </si>
  <si>
    <t>MARÍA DEL PILAR GARCÍA EXT. 611. mpgarcia@funcionpublica.gov.co</t>
  </si>
  <si>
    <t>CLAUDIA P. HERNÁNDEZ Tel 7395656 EXT 7418. chernandez@funcionpublica.gov.co</t>
  </si>
  <si>
    <t>FRANCISCO AMEZQUITA TEL.  3344080 EXT  216. 5667649. famezquita@funcionpublica.gov.co</t>
  </si>
  <si>
    <t>Impresión de tarjetas USB y cargue de información temática institucional, para entregar a las entidades territoriales en el marco del PROYECTO DESARROLLO CAPACIDAD INSTITUCIONAL DE LAS ENTIDADES PUBLICAS DEL ORDEN TERRITORIAL</t>
  </si>
  <si>
    <t>MENOR CUANTÍA</t>
  </si>
  <si>
    <t>244-2017</t>
  </si>
  <si>
    <t xml:space="preserve">GESTION DE SEGURIDAD ELECTRONICA S.A.- GSE S.A.  </t>
  </si>
  <si>
    <t>Adquirir los Certificados Digitales SIIF Nación, con sus correspondientes dispositivos criptográficos de almacenamiento del certificado digital, de acuerdo con las condiciones técnicas establecidas</t>
  </si>
  <si>
    <t>LA FUNCION PUBLICA pagará el valor del contrato en un (1) único pago, previa entrega en el almacén de la entidad de los once (11) certificados digitales SIIF Nación, presentación de la factura y expedición del certificado de recibido a satisfacción por el Supervisor del Contrato, sin que el monto total de los elementos suministrados pueda exceder la cuantía total del mismo.</t>
  </si>
  <si>
    <t xml:space="preserve">El plazo de ejecución del contrato será de la siguiente manera:
a) Un (1) año, contado a partir del perfeccionamiento del mismo, previo registro presupuestal. 
</t>
  </si>
  <si>
    <t>ORLANDO MATEUS LÓPEZ</t>
  </si>
  <si>
    <t>GRUPO DE GESTION FINANCIERA</t>
  </si>
  <si>
    <t>238-2017</t>
  </si>
  <si>
    <t>CASSA CREATIVA S.A.S</t>
  </si>
  <si>
    <t>Publicar dos (2) avisos de prensa, en un periódico de amplia circulación nacional de acuerdo con las condiciones establecidas por la Función Pública</t>
  </si>
  <si>
    <t>La Función Pública cancelará el valor total del contrato en dos (2) pagos, de acuerdo con lo efectivamente ejecutado y facturado por cada aviso, pagos que estarán supeditados a la expedición del certificado de recibido a satisfacción y evaluación al contratista por parte del Supervisor del Contrato, previa presentación del ejemplar en donde se publique el aviso de prensa, y sin que el monto total de los servicios prestados pueda exceder la cuantía total del mismo.</t>
  </si>
  <si>
    <t xml:space="preserve">Hasta el día treinta (30) de Noviembre de 2017 o una vez realizadas las publicaciones de que trata el presente contrato. En todo caso los avisos deberán publicarse en la fecha que indique el supervisor del contrato. </t>
  </si>
  <si>
    <t>JULIAN MAURICIO MARTINEZ</t>
  </si>
  <si>
    <t>226-2017</t>
  </si>
  <si>
    <t>COMERCIALIZADORA ELECTROCON SAS</t>
  </si>
  <si>
    <t>Adquisición de Tubos y Balastos para las oficinas, del edificio sede del Departamento Administrativo de la Función Pública, según las especificaciones mínimas establecidas en el presente documento</t>
  </si>
  <si>
    <t>La 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</si>
  <si>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 xml:space="preserve">Un (1) mes, contado a partir del perfeccionamiento del mismo, previo registro presupuestal. </t>
  </si>
  <si>
    <t>239-2017</t>
  </si>
  <si>
    <t xml:space="preserve">Prestar los Servicios Profesionales en la Oficina Asesora de Planeación para apoyar el seguimiento a la planeación estratégica de la entidad y la mejora de la gestión de los procesos institucionales implementados en la Función Pública. </t>
  </si>
  <si>
    <t>Cuatro (4) mensualidades vencidas cada una por valor de TRES MILLONES SEISCIENTOS CUATRO MIL PESOS ($3’604.000) M/CTE</t>
  </si>
  <si>
    <t>Cuatro (4) meses, contados a partir del perfeccionamiento del mismo y Registro Presupuestal. .</t>
  </si>
  <si>
    <t>233-2017</t>
  </si>
  <si>
    <t>ELECTRICIVILES LTDA</t>
  </si>
  <si>
    <t>Adquisición, instalación y puesta en funcionamiento de un sistema de aire acondicionado para el Auditorio del edificio sede del Departamento Administrativo de la Función Púbica, ubicado en la carrera 6 N° 12 - 62 de la ciudad de Bogotá D.C.</t>
  </si>
  <si>
    <t xml:space="preserve">Un (1) único pago, previa entrega de los equipos debidamente instalados y en funcionamiento, presentación de la respectiva factura y expedición del certificado de recibido a satisfacción por parte del Supervisor del Contrato, sin que el monto total de los bienes suministrados pueda exceder la cuantía total del Contrato. Lo anterior, previa presentación de la respectiva factura por parte del Contratista y expedición del certificado de recibido a satisfacción por parte del Supervisor del contrato, sin que el monto total de los servicios prestados pueda exceder la cuantía total del contrato. </t>
  </si>
  <si>
    <t>Un (1) mes, contado a partir del Acta de inicio, previo perfeccionamiento del mismo, registro presupuestal y aprobación de Póliza.</t>
  </si>
  <si>
    <t>GLORIA RUTH MUTIS GAITÁN</t>
  </si>
  <si>
    <t>231-2017</t>
  </si>
  <si>
    <t>MAUREEN GUERRERO GUTIERREZ</t>
  </si>
  <si>
    <t xml:space="preserve">Prestar los servicios profesionales en la Dirección General de la Función Pública para apoyar la ejecución, sistematización y documentación de la tercera fase de la estrategia “Pedagogía y construcción de paz en el servicio público”. </t>
  </si>
  <si>
    <t>Seis (6) pagos, así: a) cinco (5) mensualidades vencidas, cada una por valor de SEIS MILLONES DE PESOS ($6’000.000) M/CTE, y b) Un último pago por valor de DOS MILLONES DOSCIENTOS MIL PESOS ($2’200.000) M/CTE</t>
  </si>
  <si>
    <t>245-2017</t>
  </si>
  <si>
    <t>HEINSOHN HUMAN GLOBAL SOLUTIONS S.A.S</t>
  </si>
  <si>
    <t xml:space="preserve">Prestar el servicio de soporte técnico especializado para el Sistema de Información de Gestión de Empleo Público (SIGEP). </t>
  </si>
  <si>
    <t>La Función Pública pagará el valor del contrato en mensualidades vencidas, cada una por el valor de los servicios prestados, incluido IVA y demás gastos asociados a la ejecución</t>
  </si>
  <si>
    <t xml:space="preserve">Hasta el veintidós (22) de diciembre de 2017, contado a partir del perfeccionamiento previo Registro Presupuestal y aprobación de pólizas. </t>
  </si>
  <si>
    <t>FRANCISCO URBINA</t>
  </si>
  <si>
    <t>242-2017</t>
  </si>
  <si>
    <t>LUIS FERNANDO ZABALA FUQUENE</t>
  </si>
  <si>
    <t>Mantenimiento de cubiertas del edificio sede del Departamento Administrativo de la Función Pública, según las especificaciones mínimas establecidas en el anexo técnico.</t>
  </si>
  <si>
    <t>La Función Pública cancelará el valor del contrato en un (1) solo pago, una vez recibida la totalidad de la obra, previa presentación de la factura, y la expedición del certificado de recibido a satisfacción por parte del Supervisor del Contrato, sin que el monto total pueda exceder la cuantía total del mismo.</t>
  </si>
  <si>
    <t>Un (1) mes, contados a partir del perfeccionamiento del mismo, previo registro presupuestal y aprobación de las pólizas y firma del Acta de Inicio.</t>
  </si>
  <si>
    <t>GLORIA RUTH MUTIS</t>
  </si>
  <si>
    <t xml:space="preserve">Adquirir extintores con carga de nitrógeno para ubicarlos en los diez (10) pisos del Edificio sede del Departamento Administrativo de la Función Pública. </t>
  </si>
  <si>
    <t>La Función Pública pagará el valor del contrato en un (1) único pago, previa presentación de la factura, y la expedición del certificado de recibido a satisfacción y evaluación al contratista por parte del supervisor del contrato, sin que el monto total de los bienes entregados pueda exceder la cuantía total del mismo, al pago del Sistema Integral de Seguridad Social en Salud, Pensiones y Riesgos Laborales y al pago de los Aportes de Parafiscales</t>
  </si>
  <si>
    <t xml:space="preserve">Será de (30) días calendario, contado a partir de la expedición del registro presupuestal. En todo caso el Contratista deberá entregar al Departamento Administrativo de la Función Pública, los bienes a más tardar dentro de los cinco (05) días hábiles siguientes, a la fecha de la colocación de la Orden de Compra en la Tienda Virtual del Estado Colombiano. 
</t>
  </si>
  <si>
    <t>234-2017</t>
  </si>
  <si>
    <t xml:space="preserve">Prestar los servicios profesionales en la Función Pública, para apoyar al Grupo de Gestión Administrativa en materia de Gestión Ambiental, de manera que la entidad de cumplimiento a la normativa vigente en el tema”. </t>
  </si>
  <si>
    <t>Cinco (5) mensualidades vencidas, cada una por valor de CINCO MILLONES TRECIENTOS OCHENTA Y SEIS MIL SETECIENTOS PESOS($5’386.700) M/CTE</t>
  </si>
  <si>
    <t>Cinco (5) meses, contados a partir del perfeccionamiento del mismo y Registro Presupuestal.</t>
  </si>
  <si>
    <t>GLORIA RUTH MUTIS GAITAN</t>
  </si>
  <si>
    <t>235-2017</t>
  </si>
  <si>
    <t>DANIEL FERNANDO LOZANO TOSCANO</t>
  </si>
  <si>
    <t>Prestar los Servicios Profesionales en la Oficina Asesora de Planeación, para apoyar el seguimiento y mejoramiento del Modelo de Gestión, implementado en la Función Pública para el 2017.</t>
  </si>
  <si>
    <t>Cuatro (4) mensualidades vencidas, cada una por valor TRES MILLONES SEISCIENTOS CUATRO MIL PESOS ($3’604.000) M/CTE</t>
  </si>
  <si>
    <t>241-2017</t>
  </si>
  <si>
    <t>Adquisición de sillas ergonómicas giratorias para la Función Pública, conforme las condiciones técnicas establecidas en el presente documento.</t>
  </si>
  <si>
    <t>La Función Pública cancelará el valor total del contrato en un (1) solo pago, por un valor estimado de OCHO MILLONES SETECIENTOS TREINTA Y UN MIL DOSCIENTOS SESENTA Y OCHO PESOS ($8’731.268.00) M/CTE, incluido IVA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</si>
  <si>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hábiles siguientes, a la fecha de la colocación de la Orden de Compra en la Tienda Virtual del Estado Colombiano.  </t>
  </si>
  <si>
    <t>243-2017</t>
  </si>
  <si>
    <t>DIEGO ESTEBAN ORTIZ DELGADO</t>
  </si>
  <si>
    <t>Prestar los Servicios Profesionales en la Subdirección de la Función Pública, para apoyar la elaboración de un documento con el resultado de la fase I, y apoyar el desarrollo e implementación de sistemas, estrategias y herramientas para el fortalecimiento institucional de la entidad, especialmente el CRM (Costumer Relationship Management) en su Fase II.</t>
  </si>
  <si>
    <t>Cinco (5) pagos, así: a) Cuatro (4) mensualidades vencidas, cada una por valor de OCHO MILLONES DE PESOS ($8’000.000) M/CTE. y b) Un quinto y último pago por valor de TRES MILLONES SETECIENTOS TREINTA Y CINCO MIL PESOS ($3’735.000) M/CTE</t>
  </si>
  <si>
    <t>CLAUDIA PATRICIA HERNANDEZ LEON</t>
  </si>
  <si>
    <t>JULIAN MAURICIO MARTINEZ Ext. 400 jmartinez@funcionpublilca.gov.co</t>
  </si>
  <si>
    <t>Dirección General</t>
  </si>
  <si>
    <t>Prestar servicios profesionales en la Dirección General de la Función Pública para apoyar el cumplimiento de las metas estratégicas institucionales y efectuar el seguimiento a los planes, programas y proyectos estratégicos de la Entidad.</t>
  </si>
  <si>
    <t> 3 MESES 10 DÍAS</t>
  </si>
  <si>
    <t>Laura Córdoba Ext 905 lcordoba@funcionpublica.gov.co</t>
  </si>
  <si>
    <t>ANGELA MARIA GONZÁLEZ LOZADA
SECRETARIA GENERAL</t>
  </si>
  <si>
    <t>Prestación de servicios profesionales a la Dirección de Empelo Público para prestar apoyo en el tema de cuadros funcionales</t>
  </si>
  <si>
    <t>Prestación de servicios profesionales a la Dirección de Empelo Público para prestar apoyo en la gestión estratégica del talento humano</t>
  </si>
  <si>
    <t>Prestación de servicios profesionales a la Dirección de Empelo Público para prestar apoyo en la implementación del SIGEP II</t>
  </si>
  <si>
    <t>Prestar servicios profesionales en la Dirección de Participación, Transparencia y Servicio al Ciudadano de la Función Pública para apoyar las actividades que faciliten la validación del diseño del Sistema Nacional de Rendición de Cuentas del “Acuerdo Final para la Terminación del Conflicto y la Construcción de una Paz Estable y Duradera” y su articulación con los espacios de participación para la implementación del Acuerdo de Paz.</t>
  </si>
  <si>
    <t>Prestar servicios profesionales en la Dirección de Participación, Transparencia y Servicio al Ciudadano de la Función Pública para apoyar las actividades que faciliten la implementación  del diseño del Sistema Nacional de Rendición de Cuentas del “Acuerdo Final para la Terminación del Conflicto y la Construcción de una Paz Estable y Duradera” y su articulación con los espacios de participación para la implementación del Acuerdo de Paz.</t>
  </si>
  <si>
    <t>Prestar servicios profesionales en la Oficina de Tecnologías de la Información y las Comunicaciones de la Función Pública para apoyar el diseño  gráfico y web , didáctico y multimedia del Manual Único de Rendición de Cuentas en un ambiente virtual, así como el  de herramientas tecnológicas propios del Sistema de Rendición de Cuentas</t>
  </si>
  <si>
    <t>Prestar servicios profesionales en la Oficina de Tecnologías de la Información y las Comunicaciones de la Función Pública , para apoyar el  desarrollo y la administración de software  que didactice y adapte el  Manual Único de Rendición de Cuentas en un ambiente virtual, así como el desarrollo y administración  de herramientas tecnológicas propios del Sistema de Rendición de Cuentas .</t>
  </si>
  <si>
    <t>Prestar los Servicios Profesionales en la Dirección de Desarrollo Organizacional, para apoyar la realización de la trazabilidad técnica y jurídica de los regímenes  salariales y prestacionales aplicables en la Rama Ejecutiva Nacional y la Rama Judicial en el marco del Proyecto de Inversión, “MEJORAMIENTO, FORTALECIMIENTO DE LA CAPACIDAD INSTITUCIONAL PARA EL DESARROLLO DE LAS POLÍTICAS PÚBLICAS. NACIONAL”.</t>
  </si>
  <si>
    <t>FRANCISCO CAMARGO Ext 700
fcamargo@funcionpublica.gov.co</t>
  </si>
  <si>
    <t>FERNANDO SEGURA Ext 630
fsegura@funcionpublica .gov.co</t>
  </si>
  <si>
    <t>ROGER QUIRAMA  Ext 500
rquirama@funcionpublica.gov.co</t>
  </si>
  <si>
    <t>ALEJANDRO BECKER  Ext.820
abecker@funcionpublica.gov.co</t>
  </si>
  <si>
    <t xml:space="preserve">DIRECCIÓN DE DESARROLLO ORGANIZACIONAL </t>
  </si>
  <si>
    <t>DIRECCIÓN DE PARTICIPACIÓN TRANSPARENCIA Y SERVICIO AL CIUDADANO/ OFICINA DE LAS TECNOLOGÍAS DE LA INFORMACIÓN Y LAS COMUNICACIONES</t>
  </si>
  <si>
    <t xml:space="preserve">DIRECCIÓN DE EMPLEO PÚBLICO </t>
  </si>
  <si>
    <t>10,5 MESES</t>
  </si>
  <si>
    <t>APROBADA</t>
  </si>
  <si>
    <t>Prestación de servicios profesionales a la  Dirección General – Grupo de Cambio Cultural  para prestar apoyo en  la socialización del Código de Integridad</t>
  </si>
  <si>
    <t>Prestación de servicios profesionales a la  Dirección General – Grupo de Cambio Cultural  para prestar apoyo en  la divulgación del Código de Integridad</t>
  </si>
  <si>
    <t>CAMILO ALBERTO GOMEZ ANGEL
Ext 700
cgomez@funciompublica.gov.co</t>
  </si>
  <si>
    <t>247-2017</t>
  </si>
  <si>
    <t>PHOENIX AUTOMATIZACION INDUSTRIAL SAS</t>
  </si>
  <si>
    <t>Prestar el servicio de mantenimiento preventivo y correctivo, incluido el suministro e instalación de repuestos del Ascensor N° 1, ubicado en el costado occidental del edificio sede del Departamento Administrativo de la Función Pública, en la carrera 6 N° 12 - 62 de la cuidad de Bogotá D.C.</t>
  </si>
  <si>
    <t>La Función Pública cancelará el valor del contrato en cuatro (4) mensualidades vencidas, de acuerdo con lo efectivamente ejecutado, el cual estará supeditado a la expedición del certificado de recibido a satisfacción y evaluación al contratista Prestación de Servicios por parte del Supervisor del Contrato, al pago del Sistema Integral de Seguridad Social en Salud, Pensiones y Riesgos Laborales y al pago de los Aportes de Parafiscales (si aplica), así como a la factura.</t>
  </si>
  <si>
    <t>Cuatro (4) meses, contados a partir del 1 de septiembre de 2017 y hasta el 31 de diciembre de 2017, previo perfeccionamiento del mismo, aprobación de pólizas y registro presupuestal.</t>
  </si>
  <si>
    <t>252-2017</t>
  </si>
  <si>
    <t>MAQUINAS PROCESOS Y LOGÍSTICA MP&amp;L S.A.S.</t>
  </si>
  <si>
    <t xml:space="preserve">Contratar la adquisición e instalación y puesta en funcionamiento de dos (2) ascensores, incluidas las obras civiles necesarias, para el Edificio sede del Departamento Administrativo de la Función Pública, ubicado en la Carrera 6 N° 12 - 62 de la ciudad de Bogotá. </t>
  </si>
  <si>
    <t>Tres (3) pagos, discriminados así: A) CON CARGO AL PRESUPUESTO ASIGNADO EN LA VIGENCIA 2017: Dos (2) pagos, discriminados así: a) UN PRIMER PAGO Correspondiente al setenta por ciento (70%) del valor del presupuesto asignado a la presente vigencia, incluido IVA, AIU y demás gastos asociados a la ejecución del contrato, es decir la suma de DOSCIENTOS NOVENTA Y SIETE MILLONES CIENTO SESENTA MIL CIENTO CATORCE PESOS CON TREINTA CENTAVOS ($297´160.114,30) M/CTE, una vez se efectué el pedido de fabricación de los ascensores y dentro de los treinta (30) días hábiles siguientes a la iniciación del contrato, previa presentación de la solicitud de pedido de fabricación de los ascensores y avalado por el Interventor o Supervisor. b) UN SEGUNDO PAGO correspondiente al treinta (30%) del valor del presupuesto asignado a la presente vigencia, incluido IVA, AIU y demás gastos asociados a la ejecución del contrato, es decir la suma de CIENTO VEINTISIETE MILLONES TRESCIENTOS CINCUENTA Y CUATRO MIL TRESCIENTOS TREINTA Y CUATRO PESOS CON SETENTA CENTAVOS ($127´354.334,70) M/CTE</t>
  </si>
  <si>
    <t>Veinticuatro (24) meses distribuidos así: A) Doce (12) meses contados a partir del Acta de inicio, previo perfeccionamiento del mismo, Registro Presupuestal y aprobación de la Póliza</t>
  </si>
  <si>
    <t>251-2017</t>
  </si>
  <si>
    <t>COLOMBIANA DE SOFTWARE Y HARDWARE COLSOF S.A.</t>
  </si>
  <si>
    <t>Adquisición de servicios de nube privada para la Función Pública conforme a los requerimientos técnicos mínimos establecidos por la Entidad y el Acuerdo Marco de Precios de Nube Publica II - CCE-430-1-AMP-2016.</t>
  </si>
  <si>
    <t>La Función Pública pagará el valor del Contrato, de conformidad con las condiciones estipuladas por Colombia Compra Eficiente en el Acuerdo Marco de Precios, para los servicios de Nube Privada II, previa presentación de la respectiva factura y expedición del certificado de recibido a satisfacción por parte del Supervisor del Contrato, sin que el monto total de los servicios suministrados pueda exceder la cuantía total del contrato.</t>
  </si>
  <si>
    <t xml:space="preserve">Diez  (10) meses y veintisiete (27) días, contados a partir del cuatro de septiembre  la suscripción, previo perfeccionamiento del mismo y registró presupuestal en todo caso su ejecución será hasta el treinta y uno  31 de Julio de 2018. </t>
  </si>
  <si>
    <t xml:space="preserve">EDWIN VARGAS ANTOLINEZ </t>
  </si>
  <si>
    <t>250-2017</t>
  </si>
  <si>
    <t>TEAM MANAGEMENT INFRASTRUCTURE S.A.</t>
  </si>
  <si>
    <t>Adquirir la suscripción de los servicios de soporte básico con derechos de actualización para los productos VMWARE ya licenciados por la Función Pública, de acuerdo con las Especificaciones Técnicas anexas al presente documento.</t>
  </si>
  <si>
    <t>Un (1) único pago equivalente al cien por ciento (100%) del valor del Contrato, incluido IVA y demás gastos asociados a la ejecución del contrato, a la entrega del documento de suscripción expedido por el fabricante, donde se relacione el derecho a usar los servicios de soporte básico, con derechos de actualización para las licencias Vmware que posee la Función Pública</t>
  </si>
  <si>
    <t>Un (1) año y diez (10) días, contados a partir del perfeccionamiento del mismo, previo registro presupuestal y aprobación de pólizas, así: El contratista tendrá diez (10) días para la entrega del documento de suscripción y en todo caso el soporte será de un (1) año, contado a partir del 20 de septiembre de 2017.</t>
  </si>
  <si>
    <t>248-2017</t>
  </si>
  <si>
    <t>IFX NETWORKS COLOMBIA SAS</t>
  </si>
  <si>
    <t>Adquisición de servicios de conectividad para la Función Pública conforme a los requerimientos técnicos mínimos establecidos por la Entidad y el Acuerdo Marco de Precios de Conectividad II CCE-427-1-AMP-2016.</t>
  </si>
  <si>
    <t>La Función Pública pagará el valor del Contrato, de conformidad con las condiciones estipuladas por Colombia Compra Eficiente en el Acuerdo Marco de Precios de Conectividad II CCE-427-1-AMP-2016, previa presentación de la respectiva factura y expedición del certificado de recibido a satisfacción por parte del Supervisor del Contrato, sin que el monto total de los servicios suministrados pueda exceder la cuantía total del contrato.</t>
  </si>
  <si>
    <t>Once (11) meses y cinco (5) días, contados a partir de la suscripción del mismo, previo perfeccionamiento y registro presupuestal.</t>
  </si>
  <si>
    <t>LEONARDO FABIO CALDERON BARRIOS</t>
  </si>
  <si>
    <t>253-2017</t>
  </si>
  <si>
    <t>ARMANDO LOPEZ CORTES</t>
  </si>
  <si>
    <t>Prestar los Servicios Profesionales en la Dirección Jurídica de la Función Pública, para apoyar el seguimiento al proceso de registro de los documentos en el Gestor Normativo, con el fin de asegurar que la información esté debidamente depurada.</t>
  </si>
  <si>
    <t>Cuatro (4) pagos, así: a) Tres mensualidades vencidas cada una por valor de DIEZ MILLONES CUARENTA Y SEIS MIL PESOS ($10’046.000) M/CTE y un último pago por un valor de CINCO MILLONES VEINTITRÉS MIL PESOS ($5’023.000)</t>
  </si>
  <si>
    <t xml:space="preserve">Tres meses y medio, contados a partir del perfeccionamiento del mismo y Registro Presupuestal. </t>
  </si>
  <si>
    <t>MONICA HERRERA</t>
  </si>
  <si>
    <t>254-2017</t>
  </si>
  <si>
    <t xml:space="preserve">ADA S.A. </t>
  </si>
  <si>
    <t>CONTRATAR EL DESARROLLO, IMPLEMENTACIÓN, PUESTA EN MARCHA, MIGRACIÓN, CAPACITACIÓN, SOPORTE Y MANTENIMIENTO DEL SISTEMA DE INFORMACIÓN Y GESTIÓN DEL EMPLEO PÚBLICO EN SU SEGUNDA VERSIÓN (SIGEP II).</t>
  </si>
  <si>
    <t xml:space="preserve">Ocho (8) pagos, discriminados así: CON CARGO AL PRESUPUESTO ASIGNADO EN LA VIGENCIA 2017: Tres (3) pagos, discriminados así: A) Un PRIMER PAGO equivalente al veinticinco por ciento (25%) del valor total del presupuesto asignado a la presente vigencia, incluido IVA, y demás gastos asociados a la ejecución del contrato, es decir la suma de CUATROCIENTOS SESENTA Y CUATRO MILLONES CIENTO TREINTA MIL DOSCIENTOS CINCUENTA PESOS ($464´130.250) M/CTE, dentro de los treinta (30) días hábiles siguientes a la iniciación del contrato, previa entrega de los hitos correspondientes al respectivo mes. B) Un SEGUNDO PAGO equivalente al veinticinco por ciento (25%) del valor total del presupuesto asignado a la presente vigencia, incluido IVA, y demás gastos asociados a la ejecución del contrato, es decir la suma de CUATROCIENTOS SESENTA Y CUATRO MILLONES CIENTO TREINTA MIL DOSCIENTOS CINCUENTA PESOS ($464´130.250) M/CTE, dentro de los sesenta (60) días hábiles siguientes a la iniciación del contrato, previa entrega de los hitos correspondientes al respectivo mes. C) Un TERCER PAGO equivalente al cincuenta por ciento (50%) del valor total del presupuesto asignado a la presente vigencia, incluido IVA, y demás gastos asociados a la ejecución del contrato, es decir la suma de NOVECIENTOS VEINTIOCHO MILLONES DOSCIENTOS SESENTA MIL QUINIENTOS PESOS ($928´260.500) M/CTE, en el mes de diciembre de 2017, previa entrega de los hitos correspondientes al respectivo mes. CON CARGO AL PRESUPUESTO ASIGNADO EN LA VIGENCIA 2018: En cinco (5) pagos, discriminados así: D) Un CUARTO PAGO equivalente al dieciocho por ciento (18%) del valor restante del contrato incluido IVA, y demás gastos asociados a la ejecución del contrato, es decir la suma de OCHOCIENTOS SETENTA Y OCHO MILLONES OCHOCIENTOS DIECISÉIS MIL OCHOCIENTOS NOVENTA Y OCHO PESOS ($878´816.898) M/CTE, dentro de los primeros treinta (30) días hábiles del año 2018, previa entrega de los hitos correspondientes al respectivo mes. E) Un QUINTO PAGO equivalente al dieciocho por ciento (18%) del valor restante del contrato incluido IVA, y demás gastos asociados a la ejecución del contrato, es decir la suma de OCHOCIENTOS SETENTA Y OCHO MILLONES OCHOCIENTOS DIECISÉIS MIL OCHOCIENTOS NOVENTA Y OCHO PESOS ($878´816.898) M/CTE, dentro de los treinta (30) días hábiles siguientes al anterior pago, previa entrega de los hitos correspondientes al respectivo mes. F) Un SEXTO PAGO equivalente al dieciocho por ciento (18%) del valor restante del contrato incluido IVA, y demás gastos asociados a la ejecución del contrato, es decir la suma de OCHOCIENTOS SETENTA Y OCHO MILLONES OCHOCIENTOS DIECISÉIS MIL OCHOCIENTOS NOVENTA Y OCHO PESOS ($878´816.898) M/CTE, dentro de los treinta (30) días hábiles siguientes al anterior pago, previa entrega de los hitos correspondientes al respectivo mes. G) Un SÉPTIMO PAGO equivalente al dieciocho por ciento (18%) del valor restante del contrato incluido IVA, y demás gastos asociados a la ejecución del contrato, es decir la suma de OCHOCIENTOS SETENTA Y OCHO MILLONES OCHOCIENTOS DIECISÉIS MIL OCHOCIENTOS NOVENTA Y OCHO PESOS ($878´816.898) M/CTE dentro de los treinta (30) días hábiles siguientes al anterior pago, previa entrega de los hitos correspondientes al respectivo mes. H) Un OCTAVO Y ÚLTIMO PAGO equivalente al veintiocho por ciento (28%) del valor restante del contrato incluido IVA, y demás gastos asociados a la ejecución del contrato, es decir la suma de MIL TRESCIENTOS SESENTA Y SIETE MILLONES CUARENTA Y OCHO MIL QUINIENTOS OCHO PESOS ($1.367´048.508) M/CTE, a la entrega total a satisfacción del Sistema de Información SIGEP II en producción. PARÁGRAFO PRIMERO: LA FUNCIÓN PÚBLICA como requisito para autorizar los pagos, revisará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Si se encuentra exento del pago en los términos de la precitada ley, deberá manifestarlo en forma expresa; previa verificación del Interventor. PARÁGRAFO SEGUNDO: Además, los pagos estarán sujetos que esté al día en la entrega de los Hitos y productos, descritos en las fechas acordadas en el cronograma de actividades del proyecto, con la aprobación de cumplimiento, por parte del Interventor y de la Función Pública, previa presentación de la factura, sin que el monto total de los servicios prestados pueda exceder la cuantía total del contrato. PARÁGRAFO TERCERO: Todos los pagos estarán sujetos al Programa Anual Mensualizado de Caja P.A.C. y al cumplimiento de los procedimientos presupuestales. PARÁGRAFO CUARTO: Si las facturas no han sido correctamente elaboradas o no se acompañan los documentos requeridos para el pago, el término para éste sólo empezará a contarse desde la fecha en que se presenten en debida forma o se haya aportado el último de los documentos. Las demoras que se presenten por estos conceptos serán responsabilidad del contratista y no tendrá por ello derecho al pago de intereses o compensaciones de ninguna naturaleza. </t>
  </si>
  <si>
    <t xml:space="preserve">Hasta el 31 de julio de 2018, contado a partir del perfeccionamiento del mismo, previo registro presupuestal, aprobación de pólizas y suscripción del acta de inicio. </t>
  </si>
  <si>
    <t>255-2017</t>
  </si>
  <si>
    <t>PERLA HAYDEÉ RUEDA VELÁSQUEZ</t>
  </si>
  <si>
    <t>Prestar los Servicios Profesionales en la Dirección de Desarrollo Organizacional, para apoyar la implementación de la herramienta conceptual y metodológica para el análisis sectorial de entidades públicas, en los sectores asignados, en el marco del proyecto “Desarrollo Capacidad Institucional de las Entidades Públicas del Orden Territorial”.</t>
  </si>
  <si>
    <t>Tres (3) mensualidades vencidas, cada por un valor de SEIS MILLONES OCHOCIENTOS  SESENTA  Y  SEIS  MIL  PESOS  ($6’866.000) M/CTE</t>
  </si>
  <si>
    <t>NO SE|REQUIERE EN EL MOMENTO</t>
  </si>
  <si>
    <t>REPROGRAMACIÓN DE NECESIDADES</t>
  </si>
  <si>
    <t>OSCAR GUILLERMO NIÑO DEL RÍO                  TERMINACION ANTICIPADA 23-08-2017</t>
  </si>
  <si>
    <t>2.5 MESES</t>
  </si>
  <si>
    <t>Aunar esfuerzos técnicos, administrativos y económicos que permitan la identificación, captura y sistematización de información de entidades del orden territorial, tanto en el nivel central como descentralizado.</t>
  </si>
  <si>
    <t>CONVENIO INTERADMINISTRATIVO DE COOPERACIÓN</t>
  </si>
  <si>
    <t>Prestación de servicios profesionales en la Dirección de Gestión del Conocimiento, del Departamento Administrativo de la Función Pública</t>
  </si>
  <si>
    <t>DIEGO ALEJANDRO BELTRAN dbeltran@funcionpublica.gov.co Ext 920  </t>
  </si>
  <si>
    <t>Prestación de servicios profesionales en la Dirección de Gestión del Conocimiento, del Departamento Administrativo de la Función Pública.</t>
  </si>
  <si>
    <t>DIEGO ALEJANDRO BELTRAN dbeltran@funcionpublica.gov.co Ext 920    </t>
  </si>
  <si>
    <t>Prestación de servicios profesionales en la Dirección General - Grupo de Paz, del Departamento Administrativo de la Función Pública</t>
  </si>
  <si>
    <t>SEBASTIAN GUERRA sguerra@funciónpublica.gov.co
Ext 110</t>
  </si>
  <si>
    <t>Prestación de servicios profesionales en la Dirección General - Grupo de Paz,  del Departamento Administrativo de la Función Pública</t>
  </si>
  <si>
    <t xml:space="preserve"> SECRETARÍA GENERAL -  GRUPO DE SERVICIO AL CIUDADANO</t>
  </si>
  <si>
    <t>SECRETARÍA GENERAL - GRUPO GESTIÓN HUMANA</t>
  </si>
  <si>
    <t>81101500 81101700 81111500 81112200 8010150080101600</t>
  </si>
  <si>
    <t>256-2017</t>
  </si>
  <si>
    <t>CENTRO DE INVESTIGACIÓN Y DESARROLLO EN TECNOLOGÍAS DE LA INFORMACIÓN Y LAS COMUNICACIONES - CINTEL</t>
  </si>
  <si>
    <t>Prestar los servicios para la renovación de portales web y micrositios de la Función Pública, así como la implementación de la segunda fase de la estrategia de Gobierno en Línea para la Entidad.</t>
  </si>
  <si>
    <t xml:space="preserve">Cinco (5) pagos, cada uno por el veinte por ciento (20%) del valor total del contrato, es decir la suma de CIENTO CATORCE MILLONES DE PESOS ($114’000.000) M/CTE, así: a) Un primer pago, a la aprobación por parte del Supervisor de Función Pública del plan de trabajo, cronograma y hojas de vida del equipo de apoyo. b) Un segundo pago, correspondiente a los entregables de las fases de análisis y diseño que se encuentran en la ficha técnica. c) Un Tercer pago, correspondiente a los entregables de la fase de desarrollo que se encuentran en la ficha técnica. d) Un cuarto pago, correspondiente a los entregables de las fases de implementación y puesta en producción que se encuentran en la ficha técnica y e) Un quinto y último pago, a la entrega del informe final y supeditado a la entrega y puesta en producción de todos los productos y recibo final a entera satisfacción. PARÁGRAFO PRIMERO: LA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la normativa vigente de conformidad con lo establecido en el inciso 3º del artículo 50 de la ley 789 de 2002, siempre y cuando no se encuentre exento de este pago, según lo establecido en el artículo 25 de la Ley 1607 de 2012, de acuerdo con las obligaciones que por este concepto deba cumplir. Si se encuentra exento del pago en los términos de la precitada ley, deberá manifestarlo en forma expresa.  PARÁGRAFO SEGUNDO: Todos los pagos estarán sujetos al Programa Anual Mensualizado de Caja P.A.C. y al cumplimiento de los procedimientos presupuestales. </t>
  </si>
  <si>
    <t>HILDA CONSTANZA SÁNCHEZ CASTILLO</t>
  </si>
  <si>
    <t>257-2017</t>
  </si>
  <si>
    <t>MARÍA JOSÉ DEL RÍO ARIAS</t>
  </si>
  <si>
    <t>Prestar los Servicios Profesionales en la Dirección Jurídica de la Función Pública, para llevar a cabo la consolidación y actualización documental de los diferentes instrumentos y prestar apoyo en la producción de conceptos de la dependencia.</t>
  </si>
  <si>
    <t>Cuatro (4) pagos así: a) Tres (3) mensualidades vencidas, cada una por valor de OCHO MILLONES DE PESOS (8’000.000) M/CTE, y b) Un cuarto (4) y último pago por valor DOS MILLONES CUATROCIENTOS MIL PESOS (2’400.000) M/CTE,  incluido IVA y demás gastos asociados a la ejecución del contrato, previa presentación del informe de ejecución correspondiente y del certificado de cumplimiento y evaluación del contratista firmado por el supervisor.</t>
  </si>
  <si>
    <t xml:space="preserve">MÓNICA LILIANA HERRERA MEDINA </t>
  </si>
  <si>
    <t>258-2017</t>
  </si>
  <si>
    <t>CÉSAR ANDRES MARÍN CAMACHO</t>
  </si>
  <si>
    <t>Prestar los servicios de apoyo a la gestión en la Dirección de Gestión del Conocimiento de la Función Pública, en el seguimiento y la actualización de la documentación de los procesos de Gestión del Conocimiento y Grupos de Valor, y Gestión de Productos y Servicios para a Gestión Pública de la Entidad.</t>
  </si>
  <si>
    <t>Cuatro (4) pagos, así: a) tres (3) mensualidades vencidas, cada una por valor de UN MILLÓN NOVECIENTOS NUEVE MIL PESOS ($1’909.000) M/CTE., y b) un (1) último pago por un valor de QUINIENTOS DIEZ MIL PESOS ($510.000) M/CTE</t>
  </si>
  <si>
    <t>259-2017</t>
  </si>
  <si>
    <t>ANDRES FELIPE SEGURA ARNAIZ</t>
  </si>
  <si>
    <t>Cuatro (4) pagos, así: a) tres (3) mensualidades vencidas, cada una por valor de ONCE MILLONES DE PESOS ($11.000.000) M/CTE. y b) Un último pago por valor de UN MILLÓN OCHOCIENTOS TREINTA Y TRES MIL PESOS ($1.833.000) M/CTE</t>
  </si>
  <si>
    <t xml:space="preserve">LAURA CÓRDOBA REYES </t>
  </si>
  <si>
    <t>260-2017</t>
  </si>
  <si>
    <t>IVAN ALEJANDRO ORTIZ CARDONA</t>
  </si>
  <si>
    <t xml:space="preserve">Prestar los servicios de apoyo a la gestión en la Dirección de Gestión del Conocimiento de Función Pública, en la elaboración de herramientas para divulgar y gestionar el conocimiento de la Entidad. </t>
  </si>
  <si>
    <t>Cuatro (4) pagos, así: a) tres (3) mensualidades vencidas, cada una por valor de UN MILLÓN NOVECIENTOS NUEVE MIL PESOS ($1’909.000) M/CTE., incluido IVA y un (1) último pago por un valor de DOSCIENTOS CINCUENTA Y CUATRO MIL SEISCIENTOS PESOS ($254.600) M/CTE</t>
  </si>
  <si>
    <t>262-2017</t>
  </si>
  <si>
    <t>JONATHAN RETAVISCA SÁNCHEZ</t>
  </si>
  <si>
    <t xml:space="preserve">Prestar los servicios profesionales en la Dirección de Desarrollo Organizacional de la Función Pública, para apoyar el manejo, organización y presentación de la información generada por las asesorías técnicas a las entidades territoriales, relacionados con la implementación de la segunda fase de la Estrategia de Gestión Territorial. </t>
  </si>
  <si>
    <t>Tres (3) mensualidades vencidas, cada una por valor de CINCO MILLONES DE PESOS ($5’000.000)  M/CTE</t>
  </si>
  <si>
    <t>264-2017</t>
  </si>
  <si>
    <t>Contratar el servicio reparación de la mesa auxiliar de la sala de juntas del despacho de la Dirección, del edificio sede de la Función Pública</t>
  </si>
  <si>
    <t>Un (1) solo pago, a la entrega de la mesa en el piso 9° de las instalaciones de la entidad, previa presentación de la factura, y la expedición del certificado de recibido a satisfacción por parte del Supervisor del Contrato, sin que el monto total de los servicios prestados pueda exceder la cuantía total del mismo.</t>
  </si>
  <si>
    <t>Un (1) mes, contado a partir del perfeccionamiento del mismo, previo registro presupuestal.</t>
  </si>
  <si>
    <t>266-2017</t>
  </si>
  <si>
    <t>CLAUDIO SEBASTIAN QUINTERO MUÑOZ</t>
  </si>
  <si>
    <t>Prestar los Servicios Profesionales para actualizar y determinar el valor del total del pasivo pensional, mediante entrega del Cálculo Actuarial con corte treinta y uno (31) de diciembre de 2016, de las obligaciones sobre pensión sanción del liquidado Fondo de Bienestar Social – Club de Empleados Oficiales a cargo del Departamento Administrativo de la Función Pública, incluyendo las contingencias de este pasivo pensional y las demás que se desprenden de los procesos judiciales en curso</t>
  </si>
  <si>
    <t>Un (1) único pago, de acuerdo con lo efectivamente ejecutado, el cual estará supeditado a la expedición del certificado de recibido a satisfacción y evaluación al contratista Prestación de Servicios por parte del Supervisor del Contrato, al pago del Sistema Integral de Seguridad Social en Salud, Pensiones y Riesgos Laborales y al pago de los Aportes de Parafiscales (si aplica), así como a la factura.</t>
  </si>
  <si>
    <t>Hasta el treinta (30) de noviembre de 2017, contado a partir del perfeccionamiento del mismo, previo registro presupuestal y aprobación de pólizas.</t>
  </si>
  <si>
    <t>ANA MARIA SALAZAR CAMACHO</t>
  </si>
  <si>
    <t>267-2017</t>
  </si>
  <si>
    <t>JORGE HERNANDO MENDOZA GUERRA</t>
  </si>
  <si>
    <t>Prestar los Servicios Profesionales en la Direccion de Participacion, Transparencia y Servicio al Ciudadano de la Funcion Publica, para apoyar las actividades que faciliten la implementacion del diseño del sistema nacional de rendicion de cuentas, del "Acuerdo Final para la Terminacion del Conflicto y la Construccion de una Paz Estable y Duradera" y su articulacion con los espacios de participacion para la implementacion del Acuerdo de Paz.</t>
  </si>
  <si>
    <t>Tres (3) mensualidades vencidas, cada una por valor de CINCO MILLONES DOSCIENTOS TREINTA Y UN MIL PESOS ($5’231.000)  M/CTE</t>
  </si>
  <si>
    <t xml:space="preserve">SUSAN SIMONETH SUAREZ GUTIERREZ </t>
  </si>
  <si>
    <t>268-2017</t>
  </si>
  <si>
    <t>PAULA VANESSA PAEZ BARRETO</t>
  </si>
  <si>
    <t>Prestar servicios profesionales en la Dirección de Participación, Transparencia y Servicio al Ciudadano de la Función Pública para apoyar las actividades que faciliten la socialización y validación del diseño del Sistema Nacional de Rendición de Cuentas del “Acuerdo Final para la Terminación del Conflicto y la Construcción de una Paz Estable y Duradera” y su articulación con los espacios de participación para la implementación del Acuerdo de Paz.</t>
  </si>
  <si>
    <t>Tres (3) pagos, así: a) dos (2) mensualidades vencidas cada una por valor de SIETE MILLONES TRESCIENTOS CINCUENTA MIL PESOS ($7’350.000) M/CTE y b) Un último pago por valor de SEIS MILLONES TRESCIENTOS SETENTA MIL PESOS ($6’370.000) M/CTE</t>
  </si>
  <si>
    <t>269-2017</t>
  </si>
  <si>
    <t>YUBARTA SAS</t>
  </si>
  <si>
    <t>270-2017</t>
  </si>
  <si>
    <t>CONFECCIONES PAEZ S.A.</t>
  </si>
  <si>
    <t>271-2017</t>
  </si>
  <si>
    <t>272-2017</t>
  </si>
  <si>
    <t>273-2017</t>
  </si>
  <si>
    <t>263-2017</t>
  </si>
  <si>
    <t>ORACLE COLOMBIA LTDA</t>
  </si>
  <si>
    <r>
      <t xml:space="preserve">Actualizar y renovar el servicio de soporte del Software Update License and Support (SULS) para todo el licenciamiento Oracle que posee la Función Pública, conforme a los lineamientos establecidos en el Contrato de Agregación de Demanda N° CCE-211-AG-2015, con cargo al Presupuesto de Inversión, Proyecto </t>
    </r>
    <r>
      <rPr>
        <i/>
        <sz val="12"/>
        <rFont val="Arial"/>
        <family val="2"/>
      </rPr>
      <t>“Mejoramiento de la Gestión de las Políticas Públicas a través de las Tecnologías de Información TICS”.</t>
    </r>
    <r>
      <rPr>
        <sz val="12"/>
        <rFont val="Arial"/>
        <family val="2"/>
      </rPr>
      <t xml:space="preserve"> </t>
    </r>
  </si>
  <si>
    <t>La Función Pública pagará el valor del Contrato, de conformidad con las condiciones estipuladas por Colombia Compra Eficiente en el Contrato de Agregación de Demanda N° CCE- 211-AG-2015, para la actualización y renovación del servicio de soporte del Software Update License and Support (SULS), previa presentación de la respectiva factura y expedición del certificado de recibido a satisfacción por parte del Supervisor del Contrato, sin que el monto total de los servicios de soporte pueda exceder la cuantía total del contrato.</t>
  </si>
  <si>
    <t>Sse contará a partir del día treinta (30) de septiembre de 2017, hasta el día cuatro (4) de octubre del 2018, previo registro presupuestal.</t>
  </si>
  <si>
    <t>276-2017</t>
  </si>
  <si>
    <t>LA PREVISORA S.A.</t>
  </si>
  <si>
    <t>Adquirir los Seguros para los Vehículos del Departamento Administrativo de la Función Pública por los cuales es legalmente responsable, de conformidad con lo señalado en el Acuerdo Marco de Precios de Colombia Compra Eficiente.</t>
  </si>
  <si>
    <t>La Función Pública pagará el valor del Contrato de conformidad con las condiciones estipuladas en el Acuerdo Marco N° CCE-325-1 AMP-2016, para la adquisición de los Seguros de Vehículo, previa presentación de la respectiva factura y expedición del Certificado de Recibido a Satisfacción por parte del Supervisor del Contrato, sin que el monto total de los seguros suministrados pueda exceder la cuantía total del contrato.</t>
  </si>
  <si>
    <t>Un (1) año contado a partir de las cero (00:00) horas del día diecisiete (17) de Octubre de 2017, previo perfeccionamiento del mismo y registro presupuestal.</t>
  </si>
  <si>
    <t xml:space="preserve">IVÁN ADOLFO MORANTES MOJICA </t>
  </si>
  <si>
    <t>274-2017</t>
  </si>
  <si>
    <t>KAROL YUPSSY BECERRA DELGADO</t>
  </si>
  <si>
    <t xml:space="preserve">Prestar los Servicios Profesionales para apoyar la implementación de la Estrategia de Gestión Territorial, en las subregiones del Baudó, Darién y Pacífico del departamento del Chocó y sus respectivos municipios, así como en la Gobernación del Chocó, en los temas relacionados con el portafolio de servicios de la Función Pública. </t>
  </si>
  <si>
    <t>Tres (3) pagos así: a) Dos (2) mensualidades vencidas cada una por valor de SIETE MILLONES DE PESOS ($7’000.000) M/CTE y b) Un tercer y último pago por valor de CUATRO  MILLONES NOVECIENTOS MIL PESOS ($4’900.000)  M/CTE</t>
  </si>
  <si>
    <t>275-2017</t>
  </si>
  <si>
    <t>FREDY RAMÍREZ VIVAS</t>
  </si>
  <si>
    <t xml:space="preserve">Prestar los Servicios Profesionales para apoyar la implementación de la Estrategia de Gestión Territorial, en las subregiones del Atrato y San Juan del departamento del Chocó y sus respectivos municipios, en los temas relacionados con el portafolio de servicios de la Función Pública. </t>
  </si>
  <si>
    <t>Tres (3) pagos así: a) Dos (2) mensualidades vencidas cada una por valor de SIETE MILLONES DE PESOS ($7’000.000) M/CTE y b) Un tercer y último pago por valor de CUATRO  MILLONES NOVECIENTOS MIL PESOS ($4’900.000) M/CTE</t>
  </si>
  <si>
    <t>277-2017</t>
  </si>
  <si>
    <t>OMAR LORENZO SALINAS VILLAMIZAR</t>
  </si>
  <si>
    <t xml:space="preserve">Prestar los Servicios Profesionales en la Dirección General, para apoyar la sistematización de información que conduzca a la elaboración de un informe, sobre la evolución institucional del Departamento Administrativo de la Función Pública. </t>
  </si>
  <si>
    <t>Tres (3) pagos, así: a) Dos (2) mensualidades vencidas, cada por un valor de CINCO MILLONES DOSCIENTOS TREINTA Y UN MIL PESOS ($5’231.000) M/CTE., y b) Un último pago por valor de DOS MILLONES SEISCIENTOS QUINCE MIL QUINIENTOS PESOS ($2’615.500) M/CTE</t>
  </si>
  <si>
    <t xml:space="preserve">Dos meses y medio (2.5) meses, contado a partir del perfeccionamiento del mismo y Registro Presupuestal. </t>
  </si>
  <si>
    <t>278-2017</t>
  </si>
  <si>
    <t>ROCÍO LONDOÑO BOTERO</t>
  </si>
  <si>
    <t xml:space="preserve">Prestar los Servicios Profesionales en la Dirección General, para apoyar la elaboración de un informe sobre la evolución institucional, del Departamento Administrativo de la Función Pública. </t>
  </si>
  <si>
    <t>Tres (3) pagos, así: a) Dos (2) mensualidades vencidas, cada por un valor de CATORCE MILONES CUATROCIENTOS MIL PESOS ($14’400.000) M/CTE. y b) un último pago por valor de SIETE MILLONES DOSCIENTOS MIL PESOS ($7’200.000) M/CTE</t>
  </si>
  <si>
    <t>2,5 MESES</t>
  </si>
  <si>
    <t>265-2017</t>
  </si>
  <si>
    <t>DEPARTAMENTO ADMINISTRATIVO NACIONAL DE ESTADíSTICA-DANE y EL
FONDO ROTATORIO DEL DEPARTAMENTO ADMINISTRATIVO NACIONAL DE
ESTADíSTICA - FONDANE</t>
  </si>
  <si>
    <t>Aunar esfuerzos técnicos, administrativos y económicos entre el Departamento
Administrativo de la Función Pública, el Departamento Administrativo Nacional de
Estadística - DANE Y el Fondo Rotatorio del Departamento Administrativo Nacional
de Estadísticas - FONDANE, que permitan la identificación, captura y
sistematización de información de entidades del orden territorial, tanto en el nivel
central como descentralizado.</t>
  </si>
  <si>
    <t>CONVENIO INTERADMINISTRATIVO</t>
  </si>
  <si>
    <t>La FUNCiÓN PÚBLICA entregará al DANE y al FONDANE, sus aportes de la siguiente manera: ill Un primer desembolso por valor de CIENTO NUEVE MILLONES TRESCIENTOS SETENTA Y SEIS MIL PESOS ($109'376.000) M/CTE., dentro de los cinco (5) días hábiles siguientes a la presentación del plan de trabajo y cronograma, estructurados para la ejecución del convenio, previo al cumplimientode los requisitos de perfeccionamiento y ejecución. Ql Un segundo y último desembolso por valor de VEINTISIETE MILLONES TRESCIENTOS CUARENTA Y
CUATRO MIL PESOS ($27'344.000),</t>
  </si>
  <si>
    <t>Hasta el 29 de diciembre de 2017, contado a
partir del perfeccionamiento del mismo y registro presupuesta!.</t>
  </si>
  <si>
    <t>Prestación de servicios profesionales en la Dirección Jurídica para apoyar la elaboración de conceptos jurídicos</t>
  </si>
  <si>
    <t>Octubre</t>
  </si>
  <si>
    <t>Prestación de servicios profesionales para apoyar a la DIRECCIÓN DE EMPLEO PÚBLICO de la Función Púbica en el marco del PROYECTO FORTALECIMIENTO DE LOS SISTEMAS DE INFORMACION DEL EMPLEO PUBLICO EN COLOMBIA</t>
  </si>
  <si>
    <t>JULIÁN MAURICIO MARTINEZ ALVARADO
COORDINADOR GRUPO GESTIÓN ADMINISTRATIVA</t>
  </si>
  <si>
    <t>Prestación de servicios profesionales para la comercialización de algunos bienes de propiedad del DAFP.</t>
  </si>
  <si>
    <t>cámaras de seguridad CCTV para sisema de seguridad del edificio sede del Departamento</t>
  </si>
  <si>
    <t>Consola mezcladora de audio para el sisema de sonido del auditorio del Departamento</t>
  </si>
  <si>
    <t>Reparaciones locativas azotea y ventanales 10 y 9 piso del edficio sede del Departamento</t>
  </si>
  <si>
    <t>Mantenimiento, suministro e instalación de cableado estructurado en el edificio sede del DAFP:</t>
  </si>
  <si>
    <t>72102900 72103300</t>
  </si>
  <si>
    <t>SUBTOTALES</t>
  </si>
  <si>
    <t>TOTALES</t>
  </si>
  <si>
    <t>24 MESES</t>
  </si>
  <si>
    <t>subtotal</t>
  </si>
  <si>
    <t xml:space="preserve">TOTAL TRASLADOS </t>
  </si>
  <si>
    <t>TRANSLADO ENTRE RUBROS</t>
  </si>
  <si>
    <t>VERIFICACION DE TRASLADO ENTRE SUBRUBROS</t>
  </si>
  <si>
    <t xml:space="preserve">Adquisición de elementos de emergencias para los servidores de la Función Pública. </t>
  </si>
  <si>
    <t>14 MESES</t>
  </si>
  <si>
    <t>2, 5 MESES</t>
  </si>
  <si>
    <t>286-2017</t>
  </si>
  <si>
    <t>PSIGMA CORPORATION S.A.S.</t>
  </si>
  <si>
    <t xml:space="preserve">Adquirir códigos de acceso (PIN) para la realización de las pruebas psicotécnicas KOMPE ESTATAL y la Prestación del servicio de la plataforma tecnológica, de la empresa PSIGMA CORPORATION S.A.S., así como la asistencia técnica de la misma, para la Función Pública, de acuerdo con lo establecido en las condiciones técnicas. </t>
  </si>
  <si>
    <t xml:space="preserve">Un (1) único pago, previa entrega de la Certificación del CONTRATISTA, en la que indique la activación de novecientos veintinueve (929) Códigos de Acceso (PIN), para desarrollar la prueba Kompe Estatal y a la expedición del certificado de recibido a satisfacción por parte del Supervisor del Contrato, sin que el monto total de los servicios prestados pueda exceder la cuantía total del mismo. </t>
  </si>
  <si>
    <t>Dos (2) años contado a partir del perfeccionamiento del mismo, o durante la vigencia de los novecientos veintinueve (929) códigos de acceso (PIN), lo que ocurra primero. La entrega y activación de las pruebas se hará dentro de los diez (10) días calendarios siguientes, contados a partir de la fecha de perfeccionamiento del Contrato y expedición del Registro Presupuestal.</t>
  </si>
  <si>
    <t>VIVIANA MARCELA FAJARDO SUAREZ</t>
  </si>
  <si>
    <t>GRUPO DE APOYO A LA MERITOCRACIA</t>
  </si>
  <si>
    <t>279-2017</t>
  </si>
  <si>
    <t>GERSON ENRIQUE CARRILLO GELVEZ</t>
  </si>
  <si>
    <t xml:space="preserve">Prestar los Servicios Profesionales en la Función Pública, para apoyar las actividades de validación frente al cumplimiento técnico, del Sistema de Información SIGEP II en su segunda versión. </t>
  </si>
  <si>
    <t>Diez (10) pagos, cada uno por valor de OCHO MILLONES TRECIENTOS MIL PESOS ($8’300.000) M/CTE</t>
  </si>
  <si>
    <t xml:space="preserve">Diez (10) meses, contado a partir del perfeccionamiento del mismo y registro presupuestal. </t>
  </si>
  <si>
    <t xml:space="preserve">ROGER QUIRAMA GARCÍA  </t>
  </si>
  <si>
    <t>280-2017</t>
  </si>
  <si>
    <t>ALVARO IVAN HERNANDEZ VILLA</t>
  </si>
  <si>
    <t>Prestar los servicios profesionales en la Función Pública, para apoyar en las actividades de validación de la interoperabilidad, los requerimientos no funcionales de Gobierno en Línea y la integralidad del funcionamiento de los productos que componen el sistema de información del SIGEP II.</t>
  </si>
  <si>
    <t>Diez (10) pagos, cada uno por valor de SIETE MILLONES SETECIENTOS MIL PESOS ($7’700.000) M/CTE</t>
  </si>
  <si>
    <t>284-2017</t>
  </si>
  <si>
    <t>DAYAN LORRAINE ARCHILA BAQUERO</t>
  </si>
  <si>
    <t xml:space="preserve">Prestar los Servicios Profesionales para apoyar los Procesos de Selección Meritocráticos que adelanta la Función Pública, para la provisión de vacantes de Entidades Públicas. </t>
  </si>
  <si>
    <t>Tres (3) pagos, así: a) Dos (2) mensualidades vencidas, cada por un valor de TRES MILLONES TREINTA Y TRES MIL PESOS ($3’033.000)M/CTE, y b) un último pago por valor de UN MILLÓN OCHOCIENTOS DIECINUEVE MIL OCHOCIENTOS PESOS ($1’819.800) M/CTE</t>
  </si>
  <si>
    <t xml:space="preserve">Hasta el 22 de diciembre del 2017, contado a partir del perfeccionamiento del mismo y registro presupuestal. </t>
  </si>
  <si>
    <t>FRANCISCO JAVIER AMEZQUITA RODRÍGUEZ</t>
  </si>
  <si>
    <t>287-2017</t>
  </si>
  <si>
    <t>LADOINSA LABORES DOTACIONES INDUSTRIALES SAS</t>
  </si>
  <si>
    <t>Prestar el Servicio Integral de Aseo y Cafetería, incluidos los elementos que se detallan en la ficha técnica del Acuerdo Marco de Precios, en las instalaciones físicas del Departamento Administrativo de la Función Pública, ubicadas en la Carrera 6 N° 12 – 62 de la ciudad de Bogotá D.C.</t>
  </si>
  <si>
    <t xml:space="preserve">El valor del contrato será cancelado en diez (10) pagos mensuales vencidos así: Para la vigencia 2017: Tres (3) pagos así: a) Un (1) primer pago de OCHO MILLONES SETECIENTOS NOVENTA Y SIETE MIL TRESCIENTOS SETENTA Y CUATRO ($8’797.374) M/CTE, correspondiente al periodo del 16 de octubre al 31 de octubre de 2017; b) Dos (2) pagos, cada uno por la suma de DIECISIETE MILLONES QUINIENTOS NOVENTA Y CUATRO MIL SETECIENTOS CUARENTA Y OCHO PESOS ($17’594.748) M/CTE, correspondientes a los meses de noviembre y diciembre de 2017.
Para la Vigencia 2018: siete (7) pagos así: 
a) Seis (6) pagos mensuales, cada uno por valor de DIECIOCHO MILLONES SETECIENTOS SESENTA Y NUEVE MIL CUATROCIENTOS SESENTA Y DOS PESOS ($18’769.462) M/CTE, y  b) un (1) último pago, por un valor de NUEVE MILLONES TRESCIENTOS OCHENTA Y CUATRO MIL SETECIENTOS TREINTA Y UN PESOS ($9’384.731) M/CTE.
</t>
  </si>
  <si>
    <t>Nueve (9) meses, contados a partir del dieciséis (16) de octubre de 2017, previa expedición de la Orden de Compra y Registro Presupuestal, de conformidad con lo estipulado por el Acuerdo Marco de Precios de Colombia Compra Eficiente.</t>
  </si>
  <si>
    <t>285-2017</t>
  </si>
  <si>
    <t>INSTITUCIONAL STAR SERVICE S.A.</t>
  </si>
  <si>
    <t>Adquirir los elementos de papelería, útiles de escritorio y oficina, y demás insumos requeridos para organizar y recopilar la información producto de las asesorías en territorio, así como disponer de los insumos necesarios para desarrollar de forma adecuada los talleres de asesoría técnica.</t>
  </si>
  <si>
    <t>La Función Pública pagará el valor del Contrato, de conformidad con las condiciones que estipuladas por Colombia Compra Eficiente en el Acuerdo Marco de Precios, para la adquisición de elementos de papelería, útiles de escritorio y oficina, y demás insumos, previa presentación de la respectiva factura y expedición del certificado de recibido a satisfacción por parte del Supervisor del Contrato, sin que el monto total de los servicios suministrados pueda exceder la cuantía total del contrato.</t>
  </si>
  <si>
    <t>Será de 1 (un) mes contado a partir de la expedición del registro presupuestal.</t>
  </si>
  <si>
    <t>288-2017</t>
  </si>
  <si>
    <t>SUSY JEHIMMY HERNANDEZ PIRACHICÁN</t>
  </si>
  <si>
    <t xml:space="preserve">Prestar los servicios profesionales para apoyar a la Dirección de Desarrollo Organizacional en la implementación de la Estrategia de Gestión Territorial, a través de asesorías a las entidades territoriales asignadas, en procesos de rediseño institucional para la ejecución de los Planes de Acción Técnicos – PAT y la identificación del estado de dichos procesos en los municipios postconflicto. </t>
  </si>
  <si>
    <t>Tres (3) pagos, así: a) dos (2) mensualidades vencidas, cada una por valor de NUEVE MILLONES DE PESOS ($9.000.000) M/CTE. y b) Un último pago por valor de CUATRO  MILLONES QUINIENTOS MIL PESOS ($4.500.000) M/CTE.</t>
  </si>
  <si>
    <t xml:space="preserve">Dos (2) meses y quince (15) días, contados a partir del perfeccionamiento del mismo y registro presupuestal. </t>
  </si>
  <si>
    <t xml:space="preserve">SEBASTIAN GUERRA SÁNCHEZ </t>
  </si>
  <si>
    <t>283-2017</t>
  </si>
  <si>
    <t>OSCAR DAVID SAIDIZA PEÑUELA</t>
  </si>
  <si>
    <t>Prestar los Servicios Profesionales en la Dirección General, para apoyar la revisión y sistematización de información, que conduzca a la elaboración de un informe sobre la evolución institucional, del Departamento Administrativo de la Función Pública.</t>
  </si>
  <si>
    <t>Tres (3) pagos, así: a) Dos (2) mensualidades vencidas, cada por un valor de SEIS MILLONES TRESCIENTOS NOVENTA Y CUATRO MIL PESOS ($6’394.000) M/CTE. y b) un último pago por valor de TRES MILLONES CIENTO NOVENTA Y SIETE MIL PESOS ($3’197.000) M/CTE</t>
  </si>
  <si>
    <t>281-2017</t>
  </si>
  <si>
    <t>MARIANA DE JESÚS PEREA URREA</t>
  </si>
  <si>
    <t>Prestar servicios de apoyo a la gestión en la Dirección General, para la elaboración de los documentos que se produzcan en el desarrollo de la elaboración de un informe sobre la evolución institucional del Departamento Administrativo de la Función Pública.</t>
  </si>
  <si>
    <t>Tres (3) pagos, así: a) Dos (2) mensualidades vencidas, cada una por un valor de UN MILLÓN TRESCIENTOS CINCUENTA MIL PESOS ($1.350.000) M/CTE. y b) Un último pago por valor de NOVECIENTOS MIL PESOS ($900.000) M/CTE</t>
  </si>
  <si>
    <t>290-2017</t>
  </si>
  <si>
    <t>LEYLA MARÍA CAMACHO CHAHÍN</t>
  </si>
  <si>
    <t xml:space="preserve">Prestar los Servicios Profesionales en la Dirección de Empleo Público de la Función Pública, para apoyar la implementación integral de la Gestión Estratégica del Talento Humano y del Sistema de Información y Gestión del Empleo Público – SIGEP, en las entidades del orden territorial que le sean asignadas. </t>
  </si>
  <si>
    <t>Tres (3) pagos, así: a) Dos (2) mensualidades vencidas, cada por un valor de CINCO MILLONES DE PESOS ($5´000.000) M/CTE, y b) un último pago por valor de UN MILLÓN OCHOCIENTOS TREINTA Y CUATRO MIL PESOS ($1’834.000) M/CTE</t>
  </si>
  <si>
    <t>ANDRÉS FELIPE GONZÁLEZ RODÍGUEZ</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</si>
</sst>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 #,##0.00_);_(&quot;$&quot;\ * \(#,##0.00\);_(&quot;$&quot;\ * &quot;-&quot;??_);_(@_)"/>
    <numFmt numFmtId="43" formatCode="_(* #,##0.00_);_(* \(#,##0.00\);_(* &quot;-&quot;??_);_(@_)"/>
    <numFmt numFmtId="164" formatCode="_-* #,##0_-;\-* #,##0_-;_-* &quot;-&quot;_-;_-@_-"/>
    <numFmt numFmtId="165" formatCode="_-&quot;$&quot;\ * #,##0.00_-;\-&quot;$&quot;\ * #,##0.00_-;_-&quot;$&quot;\ * &quot;-&quot;??_-;_-@_-"/>
    <numFmt numFmtId="167" formatCode="_-&quot;$&quot;* #,##0_-;\-&quot;$&quot;* #,##0_-;_-&quot;$&quot;* &quot;-&quot;_-;_-@_-"/>
    <numFmt numFmtId="168" formatCode="_-&quot;$&quot;* #,##0.00_-;\-&quot;$&quot;* #,##0.00_-;_-&quot;$&quot;* &quot;-&quot;??_-;_-@_-"/>
    <numFmt numFmtId="169" formatCode="_ * #,##0.00_ ;_ * \-#,##0.00_ ;_ * &quot;-&quot;??_ ;_ @_ "/>
    <numFmt numFmtId="170" formatCode="_(&quot;$&quot;\ * #,##0_);_(&quot;$&quot;\ * \(#,##0\);_(&quot;$&quot;\ * &quot;-&quot;??_);_(@_)"/>
    <numFmt numFmtId="171" formatCode="_([$$-240A]\ * #,##0.00_);_([$$-240A]\ * \(#,##0.00\);_([$$-240A]\ * &quot;-&quot;??_);_(@_)"/>
    <numFmt numFmtId="173" formatCode="#,###\ &quot;MESES&quot;"/>
    <numFmt numFmtId="174" formatCode="&quot;$&quot;\ #,##0.00"/>
    <numFmt numFmtId="175" formatCode="#,###.0\ &quot;MESES&quot;"/>
    <numFmt numFmtId="176" formatCode="_ &quot;$&quot;\ * #,##0.00_ ;_ &quot;$&quot;\ * \-#,##0.00_ ;_ &quot;$&quot;\ * &quot;-&quot;??_ ;_ @_ "/>
    <numFmt numFmtId="179" formatCode="_-&quot;$&quot;* #,##0.00_-;\-&quot;$&quot;* #,##0.00_-;_-&quot;$&quot;* &quot;-&quot;_-;_-@_-"/>
    <numFmt numFmtId="180" formatCode="_-[$$-240A]* #,##0.00_-;\-[$$-240A]* #,##0.00_-;_-[$$-240A]* &quot;-&quot;??_-;_-@_-"/>
    <numFmt numFmtId="181" formatCode="_-[$$-240A]\ * #,##0.00_-;\-[$$-240A]\ * #,##0.00_-;_-[$$-240A]\ * &quot;-&quot;??_-;_-@_-"/>
  </numFmts>
  <fonts count="104" x14ac:knownFonts="1">
    <font>
      <sz val="11"/>
      <color theme="1"/>
      <name val="Calibri"/>
      <family val="2"/>
      <scheme val="minor"/>
    </font>
    <font>
      <sz val="11"/>
      <name val="Arial"/>
      <family val="2"/>
    </font>
    <font>
      <sz val="12"/>
      <name val="Arial"/>
      <family val="2"/>
    </font>
    <font>
      <sz val="10"/>
      <name val="Arial"/>
      <family val="2"/>
    </font>
    <font>
      <sz val="20"/>
      <color indexed="8"/>
      <name val="Calibri"/>
      <family val="2"/>
    </font>
    <font>
      <sz val="11"/>
      <name val="Calibri"/>
      <family val="2"/>
    </font>
    <font>
      <b/>
      <sz val="11"/>
      <name val="Calibri"/>
      <family val="2"/>
    </font>
    <font>
      <sz val="9"/>
      <name val="Arial"/>
      <family val="2"/>
    </font>
    <font>
      <b/>
      <sz val="11"/>
      <name val="Arial"/>
      <family val="2"/>
    </font>
    <font>
      <sz val="8"/>
      <name val="Arial"/>
      <family val="2"/>
    </font>
    <font>
      <b/>
      <sz val="20"/>
      <name val="Arial"/>
      <family val="2"/>
    </font>
    <font>
      <sz val="12"/>
      <name val="Calibri"/>
      <family val="2"/>
    </font>
    <font>
      <b/>
      <sz val="9"/>
      <name val="Times New Roman"/>
      <family val="1"/>
    </font>
    <font>
      <b/>
      <sz val="16"/>
      <name val="Calibri"/>
      <family val="2"/>
    </font>
    <font>
      <sz val="9"/>
      <name val="Calibri"/>
      <family val="2"/>
    </font>
    <font>
      <b/>
      <sz val="16"/>
      <name val="Arial"/>
      <family val="2"/>
    </font>
    <font>
      <sz val="18"/>
      <name val="Calibri"/>
      <family val="2"/>
    </font>
    <font>
      <sz val="20"/>
      <name val="Calibri"/>
      <family val="2"/>
    </font>
    <font>
      <b/>
      <sz val="18"/>
      <name val="Arial"/>
      <family val="2"/>
    </font>
    <font>
      <sz val="16"/>
      <name val="Arial"/>
      <family val="2"/>
    </font>
    <font>
      <sz val="16"/>
      <name val="Calibri"/>
      <family val="2"/>
    </font>
    <font>
      <sz val="18"/>
      <name val="Arial"/>
      <family val="2"/>
    </font>
    <font>
      <sz val="22"/>
      <name val="Calibri"/>
      <family val="2"/>
    </font>
    <font>
      <b/>
      <sz val="12"/>
      <name val="Arial"/>
      <family val="2"/>
    </font>
    <font>
      <sz val="22"/>
      <color indexed="8"/>
      <name val="Calibri"/>
      <family val="2"/>
    </font>
    <font>
      <b/>
      <sz val="15"/>
      <name val="Arial"/>
      <family val="2"/>
    </font>
    <font>
      <sz val="15"/>
      <name val="Arial"/>
      <family val="2"/>
    </font>
    <font>
      <i/>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sz val="12"/>
      <color theme="1"/>
      <name val="Arial"/>
      <family val="2"/>
    </font>
    <font>
      <b/>
      <sz val="12"/>
      <color theme="1"/>
      <name val="Arial"/>
      <family val="2"/>
    </font>
    <font>
      <sz val="9"/>
      <color theme="0"/>
      <name val="Arial"/>
      <family val="2"/>
    </font>
    <font>
      <sz val="9"/>
      <color theme="0"/>
      <name val="Calibri"/>
      <family val="2"/>
    </font>
    <font>
      <b/>
      <sz val="11"/>
      <color theme="0"/>
      <name val="Arial"/>
      <family val="2"/>
    </font>
    <font>
      <sz val="11"/>
      <color theme="0"/>
      <name val="Arial"/>
      <family val="2"/>
    </font>
    <font>
      <sz val="18"/>
      <color theme="0"/>
      <name val="Arial"/>
      <family val="2"/>
    </font>
    <font>
      <sz val="18"/>
      <color theme="1"/>
      <name val="Calibri"/>
      <family val="2"/>
    </font>
    <font>
      <b/>
      <sz val="11"/>
      <color theme="1"/>
      <name val="Arial"/>
      <family val="2"/>
    </font>
    <font>
      <sz val="14"/>
      <color theme="1"/>
      <name val="Calibri"/>
      <family val="2"/>
      <scheme val="minor"/>
    </font>
    <font>
      <sz val="16"/>
      <color theme="0"/>
      <name val="Arial"/>
      <family val="2"/>
    </font>
    <font>
      <b/>
      <sz val="16"/>
      <color theme="0"/>
      <name val="Arial"/>
      <family val="2"/>
    </font>
    <font>
      <sz val="16"/>
      <color theme="1"/>
      <name val="Arial"/>
      <family val="2"/>
    </font>
    <font>
      <sz val="16"/>
      <color rgb="FFFF0000"/>
      <name val="Arial"/>
      <family val="2"/>
    </font>
    <font>
      <sz val="14"/>
      <name val="Calibri"/>
      <family val="2"/>
      <scheme val="minor"/>
    </font>
    <font>
      <b/>
      <sz val="9"/>
      <color theme="0"/>
      <name val="Times New Roman"/>
      <family val="1"/>
    </font>
    <font>
      <b/>
      <sz val="11"/>
      <color theme="0"/>
      <name val="Times New Roman"/>
      <family val="1"/>
    </font>
    <font>
      <b/>
      <sz val="8"/>
      <color theme="0"/>
      <name val="Arial"/>
      <family val="2"/>
    </font>
    <font>
      <b/>
      <sz val="16"/>
      <color rgb="FFFF0000"/>
      <name val="Calibri"/>
      <family val="2"/>
    </font>
    <font>
      <sz val="18"/>
      <color rgb="FFFF0000"/>
      <name val="Arial"/>
      <family val="2"/>
    </font>
    <font>
      <sz val="12"/>
      <color rgb="FF002060"/>
      <name val="Arial"/>
      <family val="2"/>
    </font>
    <font>
      <sz val="12"/>
      <color rgb="FF002060"/>
      <name val="Calibri"/>
      <family val="2"/>
      <scheme val="minor"/>
    </font>
    <font>
      <sz val="11"/>
      <color rgb="FF002060"/>
      <name val="Calibri"/>
      <family val="2"/>
      <scheme val="minor"/>
    </font>
    <font>
      <b/>
      <sz val="14"/>
      <color rgb="FFFF0000"/>
      <name val="Calibri"/>
      <family val="2"/>
      <scheme val="minor"/>
    </font>
    <font>
      <b/>
      <sz val="16"/>
      <color rgb="FF002060"/>
      <name val="Arial Narrow"/>
      <family val="2"/>
    </font>
    <font>
      <b/>
      <sz val="12"/>
      <color rgb="FF002060"/>
      <name val="Arial"/>
      <family val="2"/>
    </font>
    <font>
      <sz val="16"/>
      <color theme="1"/>
      <name val="Calibri"/>
      <family val="2"/>
      <scheme val="minor"/>
    </font>
    <font>
      <sz val="15"/>
      <color rgb="FF002060"/>
      <name val="Arial"/>
      <family val="2"/>
    </font>
    <font>
      <sz val="15"/>
      <color theme="1"/>
      <name val="Arial"/>
      <family val="2"/>
    </font>
    <font>
      <b/>
      <sz val="15"/>
      <color rgb="FF002060"/>
      <name val="Arial"/>
      <family val="2"/>
    </font>
    <font>
      <sz val="15"/>
      <color theme="0"/>
      <name val="Arial"/>
      <family val="2"/>
    </font>
    <font>
      <b/>
      <sz val="18"/>
      <color theme="5" tint="-0.499984740745262"/>
      <name val="Arial"/>
      <family val="2"/>
    </font>
    <font>
      <strike/>
      <sz val="15"/>
      <color rgb="FF002060"/>
      <name val="Arial"/>
      <family val="2"/>
    </font>
    <font>
      <b/>
      <strike/>
      <sz val="18"/>
      <color theme="5" tint="-0.499984740745262"/>
      <name val="Arial"/>
      <family val="2"/>
    </font>
    <font>
      <b/>
      <sz val="20"/>
      <color rgb="FF002060"/>
      <name val="Arial"/>
      <family val="2"/>
    </font>
    <font>
      <b/>
      <sz val="20"/>
      <color theme="1"/>
      <name val="Arial"/>
      <family val="2"/>
    </font>
    <font>
      <b/>
      <sz val="20"/>
      <color rgb="FFFF0000"/>
      <name val="Arial"/>
      <family val="2"/>
    </font>
    <font>
      <b/>
      <sz val="18"/>
      <color rgb="FFFF0000"/>
      <name val="Calibri"/>
      <family val="2"/>
      <scheme val="minor"/>
    </font>
    <font>
      <b/>
      <sz val="16"/>
      <color theme="1"/>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sz val="11"/>
      <color rgb="FFFF0000"/>
      <name val="Arial"/>
      <family val="2"/>
    </font>
    <font>
      <b/>
      <strike/>
      <sz val="18"/>
      <color rgb="FFFF0000"/>
      <name val="Arial"/>
      <family val="2"/>
    </font>
    <font>
      <b/>
      <sz val="20"/>
      <color rgb="FFFF0000"/>
      <name val="Calibri"/>
      <family val="2"/>
      <scheme val="minor"/>
    </font>
    <font>
      <b/>
      <sz val="16"/>
      <color rgb="FFFF0000"/>
      <name val="Arial Narrow"/>
      <family val="2"/>
    </font>
    <font>
      <sz val="20"/>
      <color theme="1"/>
      <name val="Calibri"/>
      <family val="2"/>
      <scheme val="minor"/>
    </font>
    <font>
      <b/>
      <sz val="14"/>
      <color theme="0"/>
      <name val="Arial"/>
      <family val="2"/>
    </font>
    <font>
      <b/>
      <sz val="22"/>
      <color rgb="FF002060"/>
      <name val="Arial"/>
      <family val="2"/>
    </font>
    <font>
      <sz val="16"/>
      <name val="Calibri"/>
      <family val="2"/>
      <scheme val="minor"/>
    </font>
    <font>
      <sz val="26"/>
      <color theme="1"/>
      <name val="Calibri"/>
      <family val="2"/>
      <scheme val="minor"/>
    </font>
    <font>
      <b/>
      <sz val="20"/>
      <color theme="1"/>
      <name val="Calibri"/>
      <family val="2"/>
      <scheme val="minor"/>
    </font>
    <font>
      <sz val="20"/>
      <name val="Arial"/>
      <family val="2"/>
    </font>
    <font>
      <sz val="22"/>
      <color theme="1"/>
      <name val="Calibri"/>
      <family val="2"/>
      <scheme val="minor"/>
    </font>
    <font>
      <b/>
      <sz val="20"/>
      <color theme="5" tint="-0.499984740745262"/>
      <name val="Arial"/>
      <family val="2"/>
    </font>
    <font>
      <sz val="11"/>
      <color theme="1"/>
      <name val="Calibri"/>
      <family val="2"/>
    </font>
    <font>
      <b/>
      <sz val="18"/>
      <color theme="9" tint="-0.499984740745262"/>
      <name val="Arial"/>
      <family val="2"/>
    </font>
    <font>
      <sz val="26"/>
      <name val="Calibri"/>
      <family val="2"/>
      <scheme val="minor"/>
    </font>
    <font>
      <sz val="11"/>
      <color theme="5" tint="-0.499984740745262"/>
      <name val="Arial"/>
      <family val="2"/>
    </font>
    <font>
      <b/>
      <sz val="15"/>
      <color theme="5" tint="-0.499984740745262"/>
      <name val="Arial"/>
      <family val="2"/>
    </font>
    <font>
      <sz val="15"/>
      <color theme="5" tint="-0.499984740745262"/>
      <name val="Arial"/>
      <family val="2"/>
    </font>
    <font>
      <sz val="11"/>
      <color theme="5" tint="-0.499984740745262"/>
      <name val="Calibri"/>
      <family val="2"/>
      <scheme val="minor"/>
    </font>
    <font>
      <sz val="20"/>
      <color theme="5" tint="-0.499984740745262"/>
      <name val="Calibri"/>
      <family val="2"/>
      <scheme val="minor"/>
    </font>
    <font>
      <b/>
      <sz val="12"/>
      <color theme="5" tint="-0.499984740745262"/>
      <name val="Arial"/>
      <family val="2"/>
    </font>
    <font>
      <b/>
      <sz val="16"/>
      <color theme="5" tint="-0.499984740745262"/>
      <name val="Calibri"/>
      <family val="2"/>
      <scheme val="minor"/>
    </font>
    <font>
      <b/>
      <sz val="16"/>
      <color theme="5" tint="-0.499984740745262"/>
      <name val="Arial Narrow"/>
      <family val="2"/>
    </font>
    <font>
      <b/>
      <strike/>
      <sz val="18"/>
      <color theme="5" tint="-0.499984740745262"/>
      <name val="Cambria"/>
      <family val="1"/>
    </font>
    <font>
      <b/>
      <strike/>
      <sz val="18"/>
      <color theme="5" tint="-0.499984740745262"/>
      <name val="Calibri"/>
      <family val="2"/>
    </font>
  </fonts>
  <fills count="1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B050"/>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C00000"/>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theme="6"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top style="thin">
        <color rgb="FFD3D3D3"/>
      </top>
      <bottom style="thin">
        <color rgb="FFD3D3D3"/>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8">
    <xf numFmtId="0" fontId="0" fillId="0" borderId="0"/>
    <xf numFmtId="0" fontId="29" fillId="2" borderId="0" applyNumberFormat="0" applyBorder="0" applyAlignment="0" applyProtection="0"/>
    <xf numFmtId="0" fontId="30" fillId="0" borderId="0" applyNumberFormat="0" applyFill="0" applyBorder="0" applyAlignment="0" applyProtection="0"/>
    <xf numFmtId="164" fontId="28" fillId="0" borderId="0" applyFont="0" applyFill="0" applyBorder="0" applyAlignment="0" applyProtection="0"/>
    <xf numFmtId="43" fontId="31" fillId="0" borderId="0" applyFont="0" applyFill="0" applyBorder="0" applyAlignment="0" applyProtection="0"/>
    <xf numFmtId="169" fontId="3"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167" fontId="28" fillId="0" borderId="0" applyFont="0" applyFill="0" applyBorder="0" applyAlignment="0" applyProtection="0"/>
    <xf numFmtId="167" fontId="31" fillId="0" borderId="0" applyFont="0" applyFill="0" applyBorder="0" applyAlignment="0" applyProtection="0"/>
    <xf numFmtId="167" fontId="28" fillId="0" borderId="0" applyFont="0" applyFill="0" applyBorder="0" applyAlignment="0" applyProtection="0"/>
    <xf numFmtId="176" fontId="3" fillId="0" borderId="0" applyFont="0" applyFill="0" applyBorder="0" applyAlignment="0" applyProtection="0"/>
    <xf numFmtId="44" fontId="28" fillId="0" borderId="0" applyFont="0" applyFill="0" applyBorder="0" applyAlignment="0" applyProtection="0"/>
    <xf numFmtId="168" fontId="31" fillId="0" borderId="0" applyFont="0" applyFill="0" applyBorder="0" applyAlignment="0" applyProtection="0"/>
    <xf numFmtId="44" fontId="31" fillId="0" borderId="0" applyFont="0" applyFill="0" applyBorder="0" applyAlignment="0" applyProtection="0"/>
    <xf numFmtId="0" fontId="31" fillId="0" borderId="0"/>
    <xf numFmtId="0" fontId="3" fillId="0" borderId="0"/>
    <xf numFmtId="0" fontId="3" fillId="0" borderId="0"/>
  </cellStyleXfs>
  <cellXfs count="528">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34" fillId="0" borderId="0" xfId="0" applyFont="1"/>
    <xf numFmtId="0" fontId="0" fillId="0" borderId="0" xfId="0" applyFont="1" applyFill="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5" fillId="0" borderId="0" xfId="15" applyFont="1" applyFill="1" applyBorder="1"/>
    <xf numFmtId="0" fontId="0" fillId="0" borderId="0" xfId="0" quotePrefix="1" applyFont="1" applyBorder="1" applyAlignment="1">
      <alignment horizontal="center" vertical="center" wrapText="1"/>
    </xf>
    <xf numFmtId="0" fontId="30" fillId="0" borderId="0" xfId="2" quotePrefix="1" applyFont="1" applyBorder="1" applyAlignment="1">
      <alignment horizontal="center" vertical="center" wrapText="1"/>
    </xf>
    <xf numFmtId="170" fontId="0" fillId="0" borderId="0" xfId="0" applyNumberFormat="1" applyFont="1" applyFill="1" applyBorder="1" applyAlignment="1">
      <alignment horizontal="center" vertical="center" wrapText="1"/>
    </xf>
    <xf numFmtId="174" fontId="0" fillId="0" borderId="0" xfId="0" applyNumberFormat="1" applyFont="1" applyFill="1" applyBorder="1" applyAlignment="1">
      <alignment horizontal="center" vertical="center" wrapText="1"/>
    </xf>
    <xf numFmtId="174" fontId="0" fillId="0" borderId="0" xfId="0" applyNumberFormat="1" applyFont="1"/>
    <xf numFmtId="174" fontId="0" fillId="0" borderId="0" xfId="0" applyNumberFormat="1" applyFont="1" applyAlignment="1">
      <alignment horizontal="center" vertical="center" wrapText="1"/>
    </xf>
    <xf numFmtId="0" fontId="36" fillId="0" borderId="0" xfId="0" applyFont="1" applyBorder="1" applyAlignment="1">
      <alignment vertical="center" wrapText="1"/>
    </xf>
    <xf numFmtId="0" fontId="0" fillId="0" borderId="3" xfId="0" applyFont="1" applyBorder="1"/>
    <xf numFmtId="0" fontId="36" fillId="0" borderId="0" xfId="0" applyFont="1" applyBorder="1" applyAlignment="1">
      <alignment horizontal="left" vertical="center" wrapText="1"/>
    </xf>
    <xf numFmtId="14" fontId="36" fillId="0" borderId="0" xfId="0" applyNumberFormat="1" applyFont="1" applyBorder="1" applyAlignment="1">
      <alignment horizontal="center" vertical="center" wrapText="1"/>
    </xf>
    <xf numFmtId="0" fontId="37" fillId="0" borderId="0" xfId="0" applyFont="1" applyBorder="1" applyAlignment="1">
      <alignment horizontal="left" vertical="center" wrapText="1"/>
    </xf>
    <xf numFmtId="0" fontId="5" fillId="0" borderId="0" xfId="15" applyFont="1" applyFill="1" applyBorder="1" applyAlignment="1"/>
    <xf numFmtId="0" fontId="12" fillId="0" borderId="0" xfId="15" applyNumberFormat="1" applyFont="1" applyFill="1" applyBorder="1" applyAlignment="1">
      <alignment horizontal="center" vertical="center" wrapText="1" readingOrder="1"/>
    </xf>
    <xf numFmtId="0" fontId="9" fillId="0" borderId="1" xfId="15" applyNumberFormat="1" applyFont="1" applyFill="1" applyBorder="1" applyAlignment="1">
      <alignment horizontal="center" vertical="center" wrapText="1" readingOrder="1"/>
    </xf>
    <xf numFmtId="0" fontId="7" fillId="3" borderId="1" xfId="15" applyNumberFormat="1" applyFont="1" applyFill="1" applyBorder="1" applyAlignment="1">
      <alignment vertical="center" wrapText="1" readingOrder="1"/>
    </xf>
    <xf numFmtId="0" fontId="7" fillId="6" borderId="1" xfId="15" applyNumberFormat="1" applyFont="1" applyFill="1" applyBorder="1" applyAlignment="1">
      <alignment horizontal="center" vertical="center" wrapText="1" readingOrder="1"/>
    </xf>
    <xf numFmtId="0" fontId="7" fillId="6" borderId="23" xfId="15" applyNumberFormat="1" applyFont="1" applyFill="1" applyBorder="1" applyAlignment="1">
      <alignment horizontal="center" vertical="center" wrapText="1" readingOrder="1"/>
    </xf>
    <xf numFmtId="0" fontId="14" fillId="0" borderId="0" xfId="15" applyFont="1" applyFill="1" applyBorder="1"/>
    <xf numFmtId="0" fontId="14" fillId="6" borderId="0" xfId="15" applyFont="1" applyFill="1" applyBorder="1"/>
    <xf numFmtId="0" fontId="7" fillId="7" borderId="23" xfId="15" applyNumberFormat="1" applyFont="1" applyFill="1" applyBorder="1" applyAlignment="1">
      <alignment horizontal="center" vertical="center" wrapText="1" readingOrder="1"/>
    </xf>
    <xf numFmtId="0" fontId="38" fillId="5" borderId="23" xfId="15" applyNumberFormat="1" applyFont="1" applyFill="1" applyBorder="1" applyAlignment="1">
      <alignment horizontal="center" vertical="center" wrapText="1" readingOrder="1"/>
    </xf>
    <xf numFmtId="0" fontId="38" fillId="5" borderId="1" xfId="15" applyNumberFormat="1" applyFont="1" applyFill="1" applyBorder="1" applyAlignment="1">
      <alignment horizontal="center" vertical="center" wrapText="1" readingOrder="1"/>
    </xf>
    <xf numFmtId="0" fontId="38" fillId="5" borderId="1" xfId="15" applyNumberFormat="1" applyFont="1" applyFill="1" applyBorder="1" applyAlignment="1">
      <alignment vertical="center" wrapText="1" readingOrder="1"/>
    </xf>
    <xf numFmtId="0" fontId="39" fillId="5" borderId="0" xfId="15" applyFont="1" applyFill="1" applyBorder="1"/>
    <xf numFmtId="0" fontId="7" fillId="3" borderId="1" xfId="0" applyNumberFormat="1" applyFont="1" applyFill="1" applyBorder="1" applyAlignment="1">
      <alignment horizontal="center" vertical="center" wrapText="1" readingOrder="1"/>
    </xf>
    <xf numFmtId="0" fontId="41" fillId="5" borderId="1" xfId="15" applyNumberFormat="1" applyFont="1" applyFill="1" applyBorder="1" applyAlignment="1">
      <alignment horizontal="left" vertical="center" wrapText="1" readingOrder="1"/>
    </xf>
    <xf numFmtId="0" fontId="8" fillId="3" borderId="1" xfId="15" applyNumberFormat="1" applyFont="1" applyFill="1" applyBorder="1" applyAlignment="1">
      <alignment horizontal="left" vertical="center" wrapText="1" readingOrder="1"/>
    </xf>
    <xf numFmtId="0" fontId="8" fillId="8" borderId="6" xfId="15" applyNumberFormat="1" applyFont="1" applyFill="1" applyBorder="1" applyAlignment="1">
      <alignment horizontal="center" vertical="center" wrapText="1" readingOrder="1"/>
    </xf>
    <xf numFmtId="0" fontId="7" fillId="3" borderId="1" xfId="15" applyNumberFormat="1" applyFont="1" applyFill="1" applyBorder="1" applyAlignment="1">
      <alignment horizontal="center" vertical="center" wrapText="1" readingOrder="1"/>
    </xf>
    <xf numFmtId="39" fontId="42" fillId="5" borderId="1" xfId="15" applyNumberFormat="1" applyFont="1" applyFill="1" applyBorder="1" applyAlignment="1">
      <alignment horizontal="right" vertical="center" wrapText="1" readingOrder="1"/>
    </xf>
    <xf numFmtId="0" fontId="33"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44" fillId="3" borderId="1" xfId="15" applyNumberFormat="1" applyFont="1" applyFill="1" applyBorder="1" applyAlignment="1">
      <alignment horizontal="left" vertical="center" wrapText="1" readingOrder="1"/>
    </xf>
    <xf numFmtId="0" fontId="35" fillId="0" borderId="0" xfId="0" applyFont="1" applyFill="1"/>
    <xf numFmtId="0" fontId="35" fillId="0" borderId="1" xfId="0" applyFont="1" applyFill="1" applyBorder="1"/>
    <xf numFmtId="0" fontId="35" fillId="0" borderId="3" xfId="0" applyFont="1" applyFill="1" applyBorder="1"/>
    <xf numFmtId="0" fontId="35" fillId="0" borderId="0" xfId="0" applyFont="1" applyFill="1" applyAlignment="1">
      <alignment horizontal="center" vertical="center"/>
    </xf>
    <xf numFmtId="0" fontId="2" fillId="0" borderId="0" xfId="0" applyFont="1" applyFill="1" applyAlignment="1">
      <alignment wrapText="1"/>
    </xf>
    <xf numFmtId="0" fontId="35" fillId="0" borderId="0" xfId="0" applyFont="1" applyFill="1" applyAlignment="1">
      <alignment horizontal="center"/>
    </xf>
    <xf numFmtId="0" fontId="35" fillId="0" borderId="0" xfId="0" applyFont="1" applyFill="1" applyAlignment="1">
      <alignment horizontal="right"/>
    </xf>
    <xf numFmtId="0" fontId="45" fillId="0" borderId="10" xfId="0" applyFont="1" applyBorder="1" applyAlignment="1">
      <alignment horizontal="center" vertical="center" wrapText="1"/>
    </xf>
    <xf numFmtId="0" fontId="45" fillId="0" borderId="11" xfId="0" applyFont="1" applyBorder="1" applyAlignment="1">
      <alignment horizontal="center" vertical="center" wrapText="1"/>
    </xf>
    <xf numFmtId="39" fontId="19" fillId="3" borderId="1" xfId="15" applyNumberFormat="1" applyFont="1" applyFill="1" applyBorder="1" applyAlignment="1">
      <alignment horizontal="right" vertical="center" wrapText="1" readingOrder="1"/>
    </xf>
    <xf numFmtId="39" fontId="19" fillId="3" borderId="1" xfId="15" applyNumberFormat="1" applyFont="1" applyFill="1" applyBorder="1" applyAlignment="1">
      <alignment vertical="center" wrapText="1" readingOrder="1"/>
    </xf>
    <xf numFmtId="39" fontId="48" fillId="3" borderId="1" xfId="15" applyNumberFormat="1" applyFont="1" applyFill="1" applyBorder="1" applyAlignment="1">
      <alignment horizontal="right" vertical="center" wrapText="1" readingOrder="1"/>
    </xf>
    <xf numFmtId="39" fontId="49" fillId="3" borderId="1" xfId="15" applyNumberFormat="1" applyFont="1" applyFill="1" applyBorder="1" applyAlignment="1">
      <alignment horizontal="right" vertical="center" wrapText="1" readingOrder="1"/>
    </xf>
    <xf numFmtId="39" fontId="46" fillId="10" borderId="1" xfId="15" applyNumberFormat="1" applyFont="1" applyFill="1" applyBorder="1" applyAlignment="1">
      <alignment horizontal="right" vertical="center" wrapText="1" readingOrder="1"/>
    </xf>
    <xf numFmtId="0" fontId="19" fillId="3" borderId="1" xfId="15" applyNumberFormat="1" applyFont="1" applyFill="1" applyBorder="1" applyAlignment="1">
      <alignment vertical="center" wrapText="1" readingOrder="1"/>
    </xf>
    <xf numFmtId="44" fontId="0" fillId="0" borderId="0" xfId="0" applyNumberFormat="1" applyFont="1"/>
    <xf numFmtId="179" fontId="17" fillId="3" borderId="1" xfId="8" applyNumberFormat="1" applyFont="1" applyFill="1" applyBorder="1" applyAlignment="1">
      <alignment horizontal="center" vertical="center"/>
    </xf>
    <xf numFmtId="0" fontId="45" fillId="3" borderId="0" xfId="0" applyFont="1" applyFill="1" applyBorder="1" applyAlignment="1">
      <alignment horizontal="center" vertical="center" wrapText="1"/>
    </xf>
    <xf numFmtId="0" fontId="50" fillId="0" borderId="0" xfId="0" applyFont="1" applyFill="1" applyAlignment="1">
      <alignment horizontal="center" vertical="center"/>
    </xf>
    <xf numFmtId="0" fontId="34" fillId="0" borderId="0" xfId="0" applyFont="1" applyAlignment="1">
      <alignment horizontal="center" vertical="center"/>
    </xf>
    <xf numFmtId="174" fontId="34" fillId="0" borderId="0" xfId="0" applyNumberFormat="1" applyFont="1" applyAlignment="1">
      <alignment horizontal="center" vertical="center"/>
    </xf>
    <xf numFmtId="0" fontId="8" fillId="0" borderId="1" xfId="15" applyNumberFormat="1" applyFont="1" applyFill="1" applyBorder="1" applyAlignment="1">
      <alignment horizontal="left" vertical="center" wrapText="1" readingOrder="1"/>
    </xf>
    <xf numFmtId="0" fontId="51" fillId="12" borderId="0" xfId="15" applyNumberFormat="1" applyFont="1" applyFill="1" applyBorder="1" applyAlignment="1">
      <alignment horizontal="center" vertical="center" wrapText="1" readingOrder="1"/>
    </xf>
    <xf numFmtId="0" fontId="52" fillId="12" borderId="12" xfId="15" applyNumberFormat="1" applyFont="1" applyFill="1" applyBorder="1" applyAlignment="1">
      <alignment horizontal="center" vertical="center" wrapText="1" readingOrder="1"/>
    </xf>
    <xf numFmtId="0" fontId="40" fillId="12" borderId="6" xfId="15" applyNumberFormat="1" applyFont="1" applyFill="1" applyBorder="1" applyAlignment="1">
      <alignment horizontal="center" vertical="center" wrapText="1" readingOrder="1"/>
    </xf>
    <xf numFmtId="39" fontId="54" fillId="0" borderId="0" xfId="15" applyNumberFormat="1" applyFont="1" applyFill="1" applyBorder="1" applyAlignment="1"/>
    <xf numFmtId="0" fontId="53" fillId="12" borderId="6" xfId="15" applyNumberFormat="1" applyFont="1" applyFill="1" applyBorder="1" applyAlignment="1">
      <alignment horizontal="center" vertical="center" wrapText="1" readingOrder="1"/>
    </xf>
    <xf numFmtId="39" fontId="7" fillId="3" borderId="1" xfId="15" applyNumberFormat="1" applyFont="1" applyFill="1" applyBorder="1" applyAlignment="1">
      <alignment horizontal="right" vertical="center" wrapText="1" readingOrder="1"/>
    </xf>
    <xf numFmtId="39" fontId="21" fillId="3" borderId="1" xfId="15" applyNumberFormat="1" applyFont="1" applyFill="1" applyBorder="1" applyAlignment="1">
      <alignment horizontal="right" vertical="center" wrapText="1" readingOrder="1"/>
    </xf>
    <xf numFmtId="0" fontId="21" fillId="3" borderId="1" xfId="15" applyNumberFormat="1" applyFont="1" applyFill="1" applyBorder="1" applyAlignment="1">
      <alignment vertical="center" wrapText="1" readingOrder="1"/>
    </xf>
    <xf numFmtId="39" fontId="21" fillId="3" borderId="1" xfId="15" applyNumberFormat="1" applyFont="1" applyFill="1" applyBorder="1" applyAlignment="1">
      <alignment horizontal="center" vertical="center" wrapText="1" readingOrder="1"/>
    </xf>
    <xf numFmtId="39" fontId="21" fillId="3" borderId="1" xfId="15" applyNumberFormat="1" applyFont="1" applyFill="1" applyBorder="1" applyAlignment="1">
      <alignment vertical="center" wrapText="1" readingOrder="1"/>
    </xf>
    <xf numFmtId="39" fontId="19" fillId="3" borderId="1" xfId="15" applyNumberFormat="1" applyFont="1" applyFill="1" applyBorder="1" applyAlignment="1">
      <alignment horizontal="right" vertical="center" readingOrder="1"/>
    </xf>
    <xf numFmtId="39" fontId="49" fillId="3" borderId="1" xfId="15" applyNumberFormat="1" applyFont="1" applyFill="1" applyBorder="1" applyAlignment="1">
      <alignment vertical="center" wrapText="1" readingOrder="1"/>
    </xf>
    <xf numFmtId="0" fontId="8" fillId="8" borderId="14" xfId="15" applyNumberFormat="1" applyFont="1" applyFill="1" applyBorder="1" applyAlignment="1">
      <alignment horizontal="center" vertical="center" wrapText="1" readingOrder="1"/>
    </xf>
    <xf numFmtId="39" fontId="55" fillId="3" borderId="1" xfId="15" applyNumberFormat="1" applyFont="1" applyFill="1" applyBorder="1" applyAlignment="1">
      <alignment horizontal="right" vertical="center" wrapText="1" readingOrder="1"/>
    </xf>
    <xf numFmtId="167" fontId="22" fillId="4" borderId="0" xfId="8" applyFont="1" applyFill="1" applyBorder="1" applyAlignment="1"/>
    <xf numFmtId="0" fontId="56" fillId="9" borderId="0" xfId="0" applyFont="1" applyFill="1" applyBorder="1" applyAlignment="1">
      <alignment vertical="center" wrapText="1"/>
    </xf>
    <xf numFmtId="0" fontId="35" fillId="0" borderId="0" xfId="0" applyFont="1" applyFill="1" applyAlignment="1">
      <alignment vertical="center"/>
    </xf>
    <xf numFmtId="180" fontId="28" fillId="0" borderId="1" xfId="8" applyNumberFormat="1" applyFont="1" applyBorder="1" applyAlignment="1">
      <alignment horizontal="right" vertical="center" wrapText="1"/>
    </xf>
    <xf numFmtId="180" fontId="45" fillId="0" borderId="1" xfId="8" applyNumberFormat="1" applyFont="1" applyBorder="1" applyAlignment="1">
      <alignment horizontal="right" vertical="center" wrapText="1"/>
    </xf>
    <xf numFmtId="0" fontId="57" fillId="13" borderId="0" xfId="0" applyFont="1" applyFill="1" applyAlignment="1">
      <alignment horizontal="center" vertical="center" wrapText="1"/>
    </xf>
    <xf numFmtId="164" fontId="28" fillId="0" borderId="0" xfId="3" applyFont="1" applyBorder="1" applyAlignment="1">
      <alignment horizontal="right" vertical="center" wrapText="1"/>
    </xf>
    <xf numFmtId="164" fontId="28" fillId="0" borderId="0" xfId="3" applyFont="1" applyFill="1" applyAlignment="1">
      <alignment horizontal="right" vertical="center" wrapText="1"/>
    </xf>
    <xf numFmtId="164" fontId="28" fillId="0" borderId="0" xfId="3" applyFont="1" applyFill="1" applyBorder="1" applyAlignment="1">
      <alignment horizontal="right" vertical="center" wrapText="1"/>
    </xf>
    <xf numFmtId="44" fontId="59" fillId="3" borderId="0" xfId="12" applyFont="1" applyFill="1" applyAlignment="1">
      <alignment horizontal="right" vertical="center" wrapText="1"/>
    </xf>
    <xf numFmtId="164" fontId="35" fillId="0" borderId="0" xfId="3" applyFont="1" applyFill="1" applyAlignment="1">
      <alignment horizontal="right"/>
    </xf>
    <xf numFmtId="0" fontId="60" fillId="13" borderId="6" xfId="1" applyFont="1" applyFill="1" applyBorder="1" applyAlignment="1">
      <alignment horizontal="center" vertical="center" wrapText="1"/>
    </xf>
    <xf numFmtId="164" fontId="60" fillId="13" borderId="6" xfId="3" applyFont="1" applyFill="1" applyBorder="1" applyAlignment="1">
      <alignment horizontal="center" vertical="center" wrapText="1"/>
    </xf>
    <xf numFmtId="0" fontId="61" fillId="13" borderId="6" xfId="0" applyFont="1" applyFill="1" applyBorder="1" applyAlignment="1">
      <alignment horizontal="center" vertical="center" wrapText="1"/>
    </xf>
    <xf numFmtId="14" fontId="61" fillId="13" borderId="6" xfId="0" applyNumberFormat="1" applyFont="1" applyFill="1" applyBorder="1" applyAlignment="1">
      <alignment horizontal="center" vertical="center" wrapText="1"/>
    </xf>
    <xf numFmtId="170" fontId="61" fillId="13" borderId="6" xfId="12" applyNumberFormat="1" applyFont="1" applyFill="1" applyBorder="1" applyAlignment="1">
      <alignment horizontal="center" vertical="center" wrapText="1"/>
    </xf>
    <xf numFmtId="44" fontId="61" fillId="13" borderId="6" xfId="12" applyNumberFormat="1" applyFont="1" applyFill="1" applyBorder="1" applyAlignment="1">
      <alignment horizontal="center" vertical="center" wrapText="1"/>
    </xf>
    <xf numFmtId="0" fontId="61" fillId="13" borderId="16" xfId="0" applyFont="1" applyFill="1" applyBorder="1" applyAlignment="1">
      <alignment horizontal="center" vertical="center" wrapText="1"/>
    </xf>
    <xf numFmtId="0" fontId="0" fillId="0" borderId="1" xfId="0" applyFill="1" applyBorder="1"/>
    <xf numFmtId="0" fontId="62" fillId="0" borderId="1" xfId="0" applyFont="1" applyFill="1" applyBorder="1" applyAlignment="1">
      <alignment horizontal="center" vertical="center"/>
    </xf>
    <xf numFmtId="0" fontId="63" fillId="0" borderId="1" xfId="0" applyFont="1" applyFill="1" applyBorder="1" applyAlignment="1">
      <alignment vertical="center" wrapText="1"/>
    </xf>
    <xf numFmtId="0" fontId="26" fillId="0" borderId="1" xfId="0" applyFont="1" applyFill="1" applyBorder="1" applyAlignment="1"/>
    <xf numFmtId="0" fontId="63" fillId="0" borderId="1" xfId="0" applyFont="1" applyFill="1" applyBorder="1" applyAlignment="1"/>
    <xf numFmtId="0" fontId="63" fillId="0" borderId="1" xfId="0" applyFont="1" applyFill="1" applyBorder="1" applyAlignment="1">
      <alignment horizontal="center"/>
    </xf>
    <xf numFmtId="0" fontId="63" fillId="0" borderId="17" xfId="0" applyFont="1" applyFill="1" applyBorder="1" applyAlignment="1"/>
    <xf numFmtId="0" fontId="35" fillId="0" borderId="0" xfId="0" applyFont="1" applyFill="1" applyBorder="1"/>
    <xf numFmtId="14" fontId="63" fillId="0" borderId="1" xfId="0" applyNumberFormat="1" applyFont="1" applyFill="1" applyBorder="1" applyAlignment="1">
      <alignment horizontal="center" vertical="center" wrapText="1"/>
    </xf>
    <xf numFmtId="170" fontId="63" fillId="0" borderId="1" xfId="12"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63"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26" fillId="0" borderId="1" xfId="0" applyFont="1" applyFill="1" applyBorder="1" applyAlignment="1">
      <alignment horizontal="center" vertical="center" wrapText="1"/>
    </xf>
    <xf numFmtId="0" fontId="35" fillId="0" borderId="1" xfId="0" applyFont="1" applyFill="1" applyBorder="1" applyAlignment="1">
      <alignment vertical="center" wrapText="1"/>
    </xf>
    <xf numFmtId="0" fontId="65" fillId="0" borderId="1" xfId="0" applyFont="1" applyFill="1" applyBorder="1" applyAlignment="1">
      <alignment vertical="center" wrapText="1"/>
    </xf>
    <xf numFmtId="14" fontId="63" fillId="0" borderId="1" xfId="0" applyNumberFormat="1" applyFont="1" applyFill="1" applyBorder="1" applyAlignment="1">
      <alignment vertical="center" wrapText="1"/>
    </xf>
    <xf numFmtId="0" fontId="63" fillId="0" borderId="1" xfId="0" applyNumberFormat="1" applyFont="1" applyFill="1" applyBorder="1" applyAlignment="1">
      <alignment horizontal="center" vertical="center" wrapText="1"/>
    </xf>
    <xf numFmtId="170" fontId="63" fillId="0" borderId="17" xfId="12" applyNumberFormat="1" applyFont="1" applyFill="1" applyBorder="1" applyAlignment="1">
      <alignment horizontal="center" vertical="center" wrapText="1"/>
    </xf>
    <xf numFmtId="0" fontId="63" fillId="0" borderId="1" xfId="0" applyFont="1" applyFill="1" applyBorder="1"/>
    <xf numFmtId="0" fontId="63" fillId="0" borderId="17" xfId="0" applyFont="1" applyFill="1" applyBorder="1"/>
    <xf numFmtId="14" fontId="63" fillId="0" borderId="17" xfId="0" applyNumberFormat="1" applyFont="1" applyFill="1" applyBorder="1" applyAlignment="1">
      <alignment horizontal="center" vertical="center" wrapText="1"/>
    </xf>
    <xf numFmtId="15" fontId="63" fillId="0" borderId="1" xfId="0" applyNumberFormat="1" applyFont="1" applyFill="1" applyBorder="1" applyAlignment="1">
      <alignment vertical="center" wrapText="1"/>
    </xf>
    <xf numFmtId="0" fontId="63" fillId="0" borderId="17" xfId="0" applyFont="1" applyFill="1" applyBorder="1" applyAlignment="1">
      <alignment vertical="center" wrapText="1"/>
    </xf>
    <xf numFmtId="0" fontId="66" fillId="0" borderId="1" xfId="0" applyFont="1" applyFill="1" applyBorder="1" applyAlignment="1">
      <alignment horizontal="center" vertical="center" wrapText="1"/>
    </xf>
    <xf numFmtId="0" fontId="66" fillId="0" borderId="1" xfId="0" applyNumberFormat="1" applyFont="1" applyFill="1" applyBorder="1" applyAlignment="1">
      <alignment horizontal="center" vertical="center" wrapText="1"/>
    </xf>
    <xf numFmtId="15" fontId="66" fillId="0" borderId="1" xfId="0" applyNumberFormat="1" applyFont="1" applyFill="1" applyBorder="1" applyAlignment="1">
      <alignment horizontal="center" vertical="center" wrapText="1"/>
    </xf>
    <xf numFmtId="170" fontId="66" fillId="0" borderId="17" xfId="12"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63" fillId="0" borderId="17" xfId="0" applyFont="1" applyFill="1" applyBorder="1" applyAlignment="1">
      <alignment horizontal="center"/>
    </xf>
    <xf numFmtId="179" fontId="16" fillId="3" borderId="1" xfId="8" applyNumberFormat="1" applyFont="1" applyFill="1" applyBorder="1" applyAlignment="1">
      <alignment horizontal="center" vertical="center"/>
    </xf>
    <xf numFmtId="179" fontId="43" fillId="3" borderId="1" xfId="8" applyNumberFormat="1" applyFont="1" applyFill="1" applyBorder="1" applyAlignment="1">
      <alignment horizontal="center" vertical="center"/>
    </xf>
    <xf numFmtId="0" fontId="45" fillId="0" borderId="1" xfId="0" applyFont="1" applyBorder="1" applyAlignment="1">
      <alignment horizontal="center" vertical="center" wrapText="1"/>
    </xf>
    <xf numFmtId="44" fontId="0" fillId="0" borderId="0" xfId="0" applyNumberFormat="1" applyFont="1" applyAlignment="1">
      <alignment horizontal="center" vertical="center" wrapText="1"/>
    </xf>
    <xf numFmtId="170" fontId="70" fillId="0" borderId="1" xfId="12" applyNumberFormat="1" applyFont="1" applyFill="1" applyBorder="1" applyAlignment="1">
      <alignment horizontal="center" vertical="center" wrapText="1"/>
    </xf>
    <xf numFmtId="0" fontId="70" fillId="0" borderId="1" xfId="0" applyFont="1" applyFill="1" applyBorder="1" applyAlignment="1">
      <alignment vertical="center" wrapText="1"/>
    </xf>
    <xf numFmtId="44" fontId="10" fillId="0" borderId="1" xfId="7" applyFont="1" applyFill="1" applyBorder="1" applyAlignment="1">
      <alignment horizontal="center" vertical="center" wrapText="1"/>
    </xf>
    <xf numFmtId="0" fontId="70" fillId="0" borderId="1" xfId="0" applyFont="1" applyFill="1" applyBorder="1" applyAlignment="1"/>
    <xf numFmtId="0" fontId="70" fillId="0" borderId="1" xfId="0" applyFont="1" applyFill="1" applyBorder="1" applyAlignment="1">
      <alignment horizontal="center"/>
    </xf>
    <xf numFmtId="0" fontId="68" fillId="0" borderId="1" xfId="0" applyFont="1" applyFill="1" applyBorder="1" applyAlignment="1"/>
    <xf numFmtId="0" fontId="68" fillId="0" borderId="17" xfId="0" applyFont="1" applyFill="1" applyBorder="1" applyAlignment="1"/>
    <xf numFmtId="0" fontId="18" fillId="9" borderId="1" xfId="0" applyFont="1" applyFill="1" applyBorder="1" applyAlignment="1">
      <alignment horizontal="center" vertical="center" wrapText="1"/>
    </xf>
    <xf numFmtId="0" fontId="26" fillId="3" borderId="8" xfId="0" applyFont="1" applyFill="1" applyBorder="1" applyAlignment="1">
      <alignment horizontal="center" vertical="center" wrapText="1"/>
    </xf>
    <xf numFmtId="44" fontId="10" fillId="3" borderId="1" xfId="7" applyFont="1" applyFill="1" applyBorder="1" applyAlignment="1">
      <alignment horizontal="center" vertical="center" wrapText="1"/>
    </xf>
    <xf numFmtId="0" fontId="70" fillId="3" borderId="1" xfId="0" applyFont="1" applyFill="1" applyBorder="1" applyAlignment="1">
      <alignment vertical="center" wrapText="1"/>
    </xf>
    <xf numFmtId="0" fontId="64" fillId="3" borderId="8" xfId="0" applyFont="1" applyFill="1" applyBorder="1" applyAlignment="1">
      <alignment horizontal="center" vertical="center" wrapText="1"/>
    </xf>
    <xf numFmtId="0" fontId="63" fillId="3" borderId="1" xfId="0" applyFont="1" applyFill="1" applyBorder="1" applyAlignment="1"/>
    <xf numFmtId="15" fontId="64" fillId="3" borderId="8" xfId="0" applyNumberFormat="1" applyFont="1" applyFill="1" applyBorder="1" applyAlignment="1">
      <alignment horizontal="center" vertical="center" wrapText="1"/>
    </xf>
    <xf numFmtId="0" fontId="35" fillId="3" borderId="1" xfId="0" applyFont="1" applyFill="1" applyBorder="1"/>
    <xf numFmtId="44" fontId="73" fillId="0" borderId="0" xfId="12" applyFont="1" applyFill="1" applyAlignment="1">
      <alignment horizontal="right" vertical="center" wrapText="1"/>
    </xf>
    <xf numFmtId="0" fontId="0" fillId="0" borderId="1" xfId="0" applyBorder="1"/>
    <xf numFmtId="0" fontId="0" fillId="11" borderId="0" xfId="0" applyFill="1"/>
    <xf numFmtId="0" fontId="23" fillId="11" borderId="1" xfId="15" applyNumberFormat="1" applyFont="1" applyFill="1" applyBorder="1" applyAlignment="1">
      <alignment horizontal="center" vertical="center" wrapText="1" readingOrder="1"/>
    </xf>
    <xf numFmtId="0" fontId="15" fillId="11" borderId="12" xfId="15" applyNumberFormat="1" applyFont="1" applyFill="1" applyBorder="1" applyAlignment="1">
      <alignment horizontal="center" vertical="center" wrapText="1" readingOrder="1"/>
    </xf>
    <xf numFmtId="0" fontId="44" fillId="11" borderId="1" xfId="15" applyNumberFormat="1" applyFont="1" applyFill="1" applyBorder="1" applyAlignment="1">
      <alignment horizontal="left" vertical="center" wrapText="1" readingOrder="1"/>
    </xf>
    <xf numFmtId="0" fontId="15" fillId="11" borderId="1" xfId="15" applyNumberFormat="1" applyFont="1" applyFill="1" applyBorder="1" applyAlignment="1">
      <alignment horizontal="center" vertical="center" wrapText="1" readingOrder="1"/>
    </xf>
    <xf numFmtId="0" fontId="8" fillId="11" borderId="1" xfId="15" applyNumberFormat="1" applyFont="1" applyFill="1" applyBorder="1" applyAlignment="1">
      <alignment horizontal="left" vertical="center" wrapText="1" readingOrder="1"/>
    </xf>
    <xf numFmtId="179" fontId="62" fillId="11" borderId="1" xfId="0" applyNumberFormat="1" applyFont="1" applyFill="1" applyBorder="1"/>
    <xf numFmtId="0" fontId="74" fillId="0" borderId="1" xfId="0" applyFont="1" applyBorder="1" applyAlignment="1">
      <alignment horizontal="center" vertical="center"/>
    </xf>
    <xf numFmtId="0" fontId="45" fillId="3" borderId="0" xfId="0" applyFont="1" applyFill="1" applyAlignment="1">
      <alignment horizontal="center" vertical="center" wrapText="1"/>
    </xf>
    <xf numFmtId="44" fontId="29" fillId="3" borderId="0" xfId="0" applyNumberFormat="1" applyFont="1" applyFill="1"/>
    <xf numFmtId="0" fontId="25" fillId="3" borderId="1" xfId="0" applyFont="1" applyFill="1" applyBorder="1" applyAlignment="1">
      <alignment vertical="center" wrapText="1"/>
    </xf>
    <xf numFmtId="15" fontId="26" fillId="3" borderId="1" xfId="0" applyNumberFormat="1" applyFont="1" applyFill="1" applyBorder="1" applyAlignment="1">
      <alignment vertical="center" wrapText="1"/>
    </xf>
    <xf numFmtId="0" fontId="26" fillId="3" borderId="1" xfId="0" applyFont="1" applyFill="1" applyBorder="1" applyAlignment="1">
      <alignment horizontal="center" vertical="center" wrapText="1"/>
    </xf>
    <xf numFmtId="170" fontId="64" fillId="3" borderId="19" xfId="7" applyNumberFormat="1" applyFont="1" applyFill="1" applyBorder="1" applyAlignment="1">
      <alignment horizontal="center" vertical="center" wrapText="1"/>
    </xf>
    <xf numFmtId="0" fontId="78" fillId="14" borderId="1" xfId="0" applyFont="1" applyFill="1" applyBorder="1" applyAlignment="1">
      <alignment vertical="center"/>
    </xf>
    <xf numFmtId="0" fontId="32" fillId="14" borderId="0" xfId="0" applyFont="1" applyFill="1" applyAlignment="1"/>
    <xf numFmtId="0" fontId="0" fillId="11" borderId="1" xfId="0" applyFill="1" applyBorder="1"/>
    <xf numFmtId="0" fontId="67" fillId="3" borderId="0" xfId="0" applyFont="1" applyFill="1" applyBorder="1" applyAlignment="1">
      <alignment horizontal="center" vertical="center" wrapText="1"/>
    </xf>
    <xf numFmtId="171" fontId="67" fillId="3" borderId="0" xfId="12" applyNumberFormat="1" applyFont="1" applyFill="1" applyBorder="1" applyAlignment="1">
      <alignment horizontal="right" vertical="center" wrapText="1"/>
    </xf>
    <xf numFmtId="181" fontId="70" fillId="0" borderId="1" xfId="12" applyNumberFormat="1" applyFont="1" applyFill="1" applyBorder="1" applyAlignment="1">
      <alignment horizontal="center" vertical="center" wrapText="1"/>
    </xf>
    <xf numFmtId="181" fontId="70" fillId="0" borderId="1" xfId="0" applyNumberFormat="1" applyFont="1" applyFill="1" applyBorder="1" applyAlignment="1">
      <alignment horizontal="right" vertical="center" wrapText="1"/>
    </xf>
    <xf numFmtId="181" fontId="65" fillId="0" borderId="1" xfId="0" applyNumberFormat="1" applyFont="1" applyFill="1" applyBorder="1" applyAlignment="1">
      <alignment vertical="center" wrapText="1"/>
    </xf>
    <xf numFmtId="181" fontId="70" fillId="0" borderId="1" xfId="10" applyNumberFormat="1" applyFont="1" applyFill="1" applyBorder="1" applyAlignment="1">
      <alignment horizontal="center" vertical="center" wrapText="1"/>
    </xf>
    <xf numFmtId="181" fontId="70" fillId="0" borderId="1" xfId="12" applyNumberFormat="1" applyFont="1" applyFill="1" applyBorder="1" applyAlignment="1">
      <alignment horizontal="right" vertical="center" wrapText="1"/>
    </xf>
    <xf numFmtId="181" fontId="70" fillId="0" borderId="1" xfId="10" applyNumberFormat="1" applyFont="1" applyFill="1" applyBorder="1" applyAlignment="1">
      <alignment horizontal="center" vertical="center"/>
    </xf>
    <xf numFmtId="181" fontId="10" fillId="0" borderId="1" xfId="7" applyNumberFormat="1" applyFont="1" applyFill="1" applyBorder="1" applyAlignment="1">
      <alignment horizontal="center" vertical="center" wrapText="1"/>
    </xf>
    <xf numFmtId="181" fontId="70" fillId="0" borderId="1" xfId="0" applyNumberFormat="1" applyFont="1" applyFill="1" applyBorder="1" applyAlignment="1">
      <alignment horizontal="center"/>
    </xf>
    <xf numFmtId="181" fontId="70" fillId="0" borderId="1" xfId="0" applyNumberFormat="1" applyFont="1" applyFill="1" applyBorder="1" applyAlignment="1"/>
    <xf numFmtId="181" fontId="10" fillId="3" borderId="1" xfId="7" applyNumberFormat="1" applyFont="1" applyFill="1" applyBorder="1" applyAlignment="1">
      <alignment horizontal="center" vertical="center" wrapText="1"/>
    </xf>
    <xf numFmtId="44" fontId="70" fillId="0" borderId="1" xfId="12" applyNumberFormat="1" applyFont="1" applyFill="1" applyBorder="1" applyAlignment="1">
      <alignment horizontal="center" vertical="center" wrapText="1"/>
    </xf>
    <xf numFmtId="44" fontId="10" fillId="3" borderId="1" xfId="7" applyNumberFormat="1" applyFont="1" applyFill="1" applyBorder="1" applyAlignment="1">
      <alignment horizontal="center" vertical="center" wrapText="1"/>
    </xf>
    <xf numFmtId="44" fontId="10" fillId="0" borderId="1" xfId="7" applyNumberFormat="1" applyFont="1" applyFill="1" applyBorder="1" applyAlignment="1">
      <alignment horizontal="center" vertical="center" wrapText="1"/>
    </xf>
    <xf numFmtId="44" fontId="65" fillId="0" borderId="1" xfId="0" applyNumberFormat="1" applyFont="1" applyFill="1" applyBorder="1" applyAlignment="1">
      <alignment vertical="center" wrapText="1"/>
    </xf>
    <xf numFmtId="44" fontId="35" fillId="0" borderId="0" xfId="0" applyNumberFormat="1" applyFont="1" applyFill="1"/>
    <xf numFmtId="0" fontId="32" fillId="14" borderId="0" xfId="0" applyFont="1" applyFill="1" applyBorder="1" applyAlignment="1">
      <alignment vertical="center"/>
    </xf>
    <xf numFmtId="0" fontId="80" fillId="14" borderId="0" xfId="0" applyFont="1" applyFill="1" applyBorder="1" applyAlignment="1">
      <alignment horizontal="center" vertical="center"/>
    </xf>
    <xf numFmtId="0" fontId="32" fillId="14" borderId="0" xfId="0" applyFont="1" applyFill="1" applyAlignment="1">
      <alignment vertical="center"/>
    </xf>
    <xf numFmtId="44" fontId="32" fillId="14" borderId="0" xfId="0" applyNumberFormat="1" applyFont="1" applyFill="1" applyAlignment="1">
      <alignment vertical="center"/>
    </xf>
    <xf numFmtId="174" fontId="32" fillId="14" borderId="0" xfId="0" applyNumberFormat="1" applyFont="1" applyFill="1" applyAlignment="1">
      <alignment vertical="center"/>
    </xf>
    <xf numFmtId="0" fontId="81" fillId="14" borderId="6" xfId="1" applyFont="1" applyFill="1" applyBorder="1" applyAlignment="1">
      <alignment horizontal="center" vertical="center"/>
    </xf>
    <xf numFmtId="0" fontId="23" fillId="3" borderId="1" xfId="15" applyNumberFormat="1" applyFont="1" applyFill="1" applyBorder="1" applyAlignment="1">
      <alignment horizontal="center" vertical="center" wrapText="1" readingOrder="1"/>
    </xf>
    <xf numFmtId="164" fontId="75" fillId="0" borderId="0" xfId="3" applyFont="1" applyFill="1" applyAlignment="1">
      <alignment horizontal="center" vertical="center" wrapText="1"/>
    </xf>
    <xf numFmtId="174" fontId="75" fillId="0" borderId="0" xfId="0" applyNumberFormat="1" applyFont="1" applyFill="1" applyAlignment="1">
      <alignment horizontal="center" vertical="center" wrapText="1"/>
    </xf>
    <xf numFmtId="44" fontId="77" fillId="0" borderId="0" xfId="12" applyFont="1" applyFill="1" applyAlignment="1">
      <alignment horizontal="right" vertical="center" wrapText="1"/>
    </xf>
    <xf numFmtId="44" fontId="75" fillId="0" borderId="0" xfId="0" applyNumberFormat="1" applyFont="1" applyFill="1" applyAlignment="1">
      <alignment horizontal="center" vertical="center"/>
    </xf>
    <xf numFmtId="0" fontId="25" fillId="0" borderId="1" xfId="0" applyFont="1" applyFill="1" applyBorder="1" applyAlignment="1">
      <alignment vertical="center" wrapText="1"/>
    </xf>
    <xf numFmtId="15" fontId="26" fillId="0" borderId="1" xfId="0" applyNumberFormat="1" applyFont="1" applyFill="1" applyBorder="1" applyAlignment="1">
      <alignment vertical="center" wrapText="1"/>
    </xf>
    <xf numFmtId="0" fontId="26" fillId="0" borderId="8" xfId="0" applyFont="1" applyFill="1" applyBorder="1" applyAlignment="1">
      <alignment horizontal="center" vertical="center" wrapText="1"/>
    </xf>
    <xf numFmtId="0" fontId="64" fillId="0" borderId="8" xfId="0" applyFont="1" applyFill="1" applyBorder="1" applyAlignment="1">
      <alignment horizontal="center" vertical="center" wrapText="1"/>
    </xf>
    <xf numFmtId="15" fontId="64" fillId="0" borderId="8" xfId="0" applyNumberFormat="1" applyFont="1" applyFill="1" applyBorder="1" applyAlignment="1">
      <alignment horizontal="center" vertical="center" wrapText="1"/>
    </xf>
    <xf numFmtId="170" fontId="64" fillId="0" borderId="19" xfId="7" applyNumberFormat="1" applyFont="1" applyFill="1" applyBorder="1" applyAlignment="1">
      <alignment horizontal="center" vertical="center" wrapText="1"/>
    </xf>
    <xf numFmtId="167" fontId="44" fillId="3" borderId="1" xfId="8" applyFont="1" applyFill="1" applyBorder="1" applyAlignment="1">
      <alignment horizontal="left" vertical="center" wrapText="1" readingOrder="1"/>
    </xf>
    <xf numFmtId="0" fontId="65" fillId="0" borderId="1" xfId="0" applyFont="1" applyFill="1" applyBorder="1" applyAlignment="1">
      <alignment horizontal="center" vertical="center" wrapText="1"/>
    </xf>
    <xf numFmtId="0" fontId="63" fillId="0" borderId="17" xfId="0" applyFont="1" applyFill="1" applyBorder="1" applyAlignment="1">
      <alignment horizontal="center" vertical="center" wrapText="1"/>
    </xf>
    <xf numFmtId="0" fontId="76" fillId="3" borderId="0" xfId="0" applyFont="1" applyFill="1" applyAlignment="1">
      <alignment horizontal="center"/>
    </xf>
    <xf numFmtId="171" fontId="0" fillId="0" borderId="0" xfId="0" applyNumberFormat="1" applyFont="1" applyFill="1" applyBorder="1" applyAlignment="1">
      <alignment horizontal="center" vertical="center" wrapText="1"/>
    </xf>
    <xf numFmtId="14" fontId="35" fillId="3" borderId="0" xfId="0" applyNumberFormat="1" applyFont="1" applyFill="1" applyBorder="1" applyAlignment="1">
      <alignment horizontal="center" vertical="center" wrapText="1"/>
    </xf>
    <xf numFmtId="0" fontId="67" fillId="3" borderId="1" xfId="0" applyFont="1" applyFill="1" applyBorder="1" applyAlignment="1">
      <alignment horizontal="center" vertical="center" wrapText="1"/>
    </xf>
    <xf numFmtId="0" fontId="67" fillId="9" borderId="1" xfId="0" applyFont="1" applyFill="1" applyBorder="1" applyAlignment="1">
      <alignment horizontal="center" vertical="center" wrapText="1"/>
    </xf>
    <xf numFmtId="0" fontId="95" fillId="0" borderId="1" xfId="0" applyFont="1" applyFill="1" applyBorder="1" applyAlignment="1">
      <alignment horizontal="center" vertical="center" wrapText="1"/>
    </xf>
    <xf numFmtId="0" fontId="95" fillId="0" borderId="1" xfId="0" applyFont="1" applyFill="1" applyBorder="1" applyAlignment="1">
      <alignment horizontal="left" vertical="center" wrapText="1"/>
    </xf>
    <xf numFmtId="14" fontId="96" fillId="0" borderId="1" xfId="0" applyNumberFormat="1" applyFont="1" applyFill="1" applyBorder="1" applyAlignment="1">
      <alignment horizontal="center" vertical="center" wrapText="1"/>
    </xf>
    <xf numFmtId="0" fontId="96" fillId="0" borderId="1" xfId="0" applyFont="1" applyFill="1" applyBorder="1" applyAlignment="1">
      <alignment horizontal="left" vertical="center" wrapText="1"/>
    </xf>
    <xf numFmtId="0" fontId="96" fillId="0" borderId="1" xfId="0" applyFont="1" applyFill="1" applyBorder="1" applyAlignment="1">
      <alignment horizontal="center" vertical="center" wrapText="1"/>
    </xf>
    <xf numFmtId="181" fontId="90" fillId="0" borderId="1" xfId="12" applyNumberFormat="1" applyFont="1" applyFill="1" applyBorder="1" applyAlignment="1">
      <alignment horizontal="center" vertical="center" wrapText="1"/>
    </xf>
    <xf numFmtId="0" fontId="90" fillId="0" borderId="1" xfId="0" applyFont="1" applyFill="1" applyBorder="1" applyAlignment="1">
      <alignment vertical="center" wrapText="1"/>
    </xf>
    <xf numFmtId="170" fontId="90" fillId="0" borderId="1" xfId="12" applyNumberFormat="1" applyFont="1" applyFill="1" applyBorder="1" applyAlignment="1">
      <alignment horizontal="center" vertical="center" wrapText="1"/>
    </xf>
    <xf numFmtId="44" fontId="90" fillId="0" borderId="1" xfId="12" applyNumberFormat="1" applyFont="1" applyFill="1" applyBorder="1" applyAlignment="1">
      <alignment horizontal="center" vertical="center" wrapText="1"/>
    </xf>
    <xf numFmtId="15" fontId="96" fillId="0" borderId="1" xfId="0" applyNumberFormat="1" applyFont="1" applyFill="1" applyBorder="1" applyAlignment="1">
      <alignment horizontal="center" vertical="center" wrapText="1"/>
    </xf>
    <xf numFmtId="0" fontId="96" fillId="0" borderId="17" xfId="0" applyFont="1" applyFill="1" applyBorder="1" applyAlignment="1">
      <alignment horizontal="center" vertical="center" wrapText="1"/>
    </xf>
    <xf numFmtId="0" fontId="97" fillId="0" borderId="1" xfId="0" applyFont="1" applyFill="1" applyBorder="1" applyAlignment="1">
      <alignment vertical="center" wrapText="1"/>
    </xf>
    <xf numFmtId="0" fontId="95" fillId="0" borderId="1" xfId="0" applyFont="1" applyFill="1" applyBorder="1" applyAlignment="1">
      <alignment vertical="center" wrapText="1"/>
    </xf>
    <xf numFmtId="181" fontId="95" fillId="0" borderId="1" xfId="0" applyNumberFormat="1" applyFont="1" applyFill="1" applyBorder="1" applyAlignment="1">
      <alignment vertical="center" wrapText="1"/>
    </xf>
    <xf numFmtId="0" fontId="96" fillId="0" borderId="1" xfId="0" applyNumberFormat="1" applyFont="1" applyFill="1" applyBorder="1" applyAlignment="1">
      <alignment horizontal="center" vertical="center" wrapText="1"/>
    </xf>
    <xf numFmtId="170" fontId="96" fillId="0" borderId="17" xfId="12" applyNumberFormat="1" applyFont="1" applyFill="1" applyBorder="1" applyAlignment="1">
      <alignment horizontal="center" vertical="center" wrapText="1"/>
    </xf>
    <xf numFmtId="0" fontId="96" fillId="0" borderId="1" xfId="0" applyFont="1" applyFill="1" applyBorder="1" applyAlignment="1">
      <alignment vertical="center" wrapText="1"/>
    </xf>
    <xf numFmtId="44" fontId="90" fillId="0" borderId="1" xfId="0" applyNumberFormat="1" applyFont="1" applyFill="1" applyBorder="1" applyAlignment="1">
      <alignment horizontal="center" vertical="center" wrapText="1"/>
    </xf>
    <xf numFmtId="0" fontId="95" fillId="0" borderId="6" xfId="0" applyFont="1" applyFill="1" applyBorder="1" applyAlignment="1">
      <alignment vertical="center" wrapText="1"/>
    </xf>
    <xf numFmtId="0" fontId="95" fillId="0" borderId="16" xfId="0" applyFont="1" applyFill="1" applyBorder="1" applyAlignment="1">
      <alignment vertical="center" wrapText="1"/>
    </xf>
    <xf numFmtId="0" fontId="97" fillId="0" borderId="1" xfId="0" applyFont="1" applyFill="1" applyBorder="1"/>
    <xf numFmtId="170" fontId="96" fillId="0" borderId="1" xfId="12" applyNumberFormat="1" applyFont="1" applyFill="1" applyBorder="1" applyAlignment="1">
      <alignment horizontal="center" vertical="center" wrapText="1"/>
    </xf>
    <xf numFmtId="14" fontId="96" fillId="0" borderId="17" xfId="0" applyNumberFormat="1" applyFont="1" applyFill="1" applyBorder="1" applyAlignment="1">
      <alignment horizontal="center" vertical="center" wrapText="1"/>
    </xf>
    <xf numFmtId="0" fontId="95" fillId="3" borderId="1" xfId="0" applyFont="1" applyFill="1" applyBorder="1" applyAlignment="1">
      <alignment vertical="center" wrapText="1"/>
    </xf>
    <xf numFmtId="0" fontId="98" fillId="0" borderId="0" xfId="3" applyNumberFormat="1" applyFont="1" applyAlignment="1">
      <alignment horizontal="left" wrapText="1"/>
    </xf>
    <xf numFmtId="0" fontId="99" fillId="13" borderId="6" xfId="0" applyFont="1" applyFill="1" applyBorder="1" applyAlignment="1">
      <alignment horizontal="center" vertical="center" wrapText="1"/>
    </xf>
    <xf numFmtId="0" fontId="96" fillId="0" borderId="1" xfId="3" applyNumberFormat="1" applyFont="1" applyFill="1" applyBorder="1" applyAlignment="1">
      <alignment horizontal="center" vertical="center" wrapText="1"/>
    </xf>
    <xf numFmtId="0" fontId="96" fillId="0" borderId="1" xfId="0" applyFont="1" applyFill="1" applyBorder="1" applyAlignment="1">
      <alignment horizontal="center"/>
    </xf>
    <xf numFmtId="0" fontId="96" fillId="0" borderId="1" xfId="0" applyFont="1" applyFill="1" applyBorder="1" applyAlignment="1"/>
    <xf numFmtId="0" fontId="97" fillId="0" borderId="0" xfId="12" applyNumberFormat="1" applyFont="1" applyFill="1"/>
    <xf numFmtId="0" fontId="67" fillId="0" borderId="0" xfId="0" applyFont="1" applyFill="1" applyBorder="1" applyAlignment="1">
      <alignment horizontal="center" vertical="center" wrapText="1"/>
    </xf>
    <xf numFmtId="0" fontId="100" fillId="0" borderId="0" xfId="0" applyFont="1" applyFill="1" applyBorder="1" applyAlignment="1">
      <alignment horizontal="center" vertical="center" wrapText="1"/>
    </xf>
    <xf numFmtId="0" fontId="100" fillId="0" borderId="0" xfId="0" applyFont="1" applyFill="1" applyAlignment="1">
      <alignment horizontal="center"/>
    </xf>
    <xf numFmtId="0" fontId="100" fillId="0" borderId="0" xfId="0" applyFont="1" applyFill="1" applyAlignment="1">
      <alignment horizontal="center" vertical="center" wrapText="1"/>
    </xf>
    <xf numFmtId="0" fontId="101" fillId="0" borderId="6" xfId="1" applyFont="1" applyFill="1" applyBorder="1" applyAlignment="1">
      <alignment horizontal="center" vertical="center" wrapText="1"/>
    </xf>
    <xf numFmtId="0" fontId="67" fillId="0" borderId="10" xfId="0" applyFont="1" applyFill="1" applyBorder="1" applyAlignment="1">
      <alignment horizontal="center" vertical="center" wrapText="1"/>
    </xf>
    <xf numFmtId="0" fontId="67" fillId="0" borderId="27" xfId="0" applyFont="1" applyFill="1" applyBorder="1" applyAlignment="1">
      <alignment horizontal="center" vertical="center" wrapText="1"/>
    </xf>
    <xf numFmtId="0" fontId="67" fillId="0" borderId="26" xfId="0" applyFont="1" applyFill="1" applyBorder="1" applyAlignment="1">
      <alignment horizontal="center" vertical="center" wrapText="1"/>
    </xf>
    <xf numFmtId="0" fontId="100" fillId="0" borderId="0" xfId="0" applyFont="1" applyFill="1" applyAlignment="1">
      <alignment horizontal="center" vertical="center"/>
    </xf>
    <xf numFmtId="0" fontId="67" fillId="0" borderId="12" xfId="0" applyFont="1" applyFill="1" applyBorder="1" applyAlignment="1">
      <alignment horizontal="center" vertical="center" wrapText="1"/>
    </xf>
    <xf numFmtId="0" fontId="67" fillId="0" borderId="1" xfId="0" applyFont="1" applyFill="1" applyBorder="1" applyAlignment="1">
      <alignment vertical="center" wrapText="1"/>
    </xf>
    <xf numFmtId="0" fontId="25" fillId="0" borderId="8" xfId="0" applyFont="1" applyFill="1" applyBorder="1" applyAlignment="1">
      <alignment vertical="center" wrapText="1"/>
    </xf>
    <xf numFmtId="0" fontId="95" fillId="0" borderId="8" xfId="0" applyFont="1" applyFill="1" applyBorder="1" applyAlignment="1">
      <alignment vertical="center" wrapText="1"/>
    </xf>
    <xf numFmtId="15" fontId="26" fillId="0" borderId="8" xfId="0" applyNumberFormat="1" applyFont="1" applyFill="1" applyBorder="1" applyAlignment="1">
      <alignment vertical="center" wrapText="1"/>
    </xf>
    <xf numFmtId="0" fontId="63" fillId="0" borderId="6" xfId="0" applyFont="1" applyFill="1" applyBorder="1" applyAlignment="1">
      <alignment vertical="center" wrapText="1"/>
    </xf>
    <xf numFmtId="15" fontId="63" fillId="0" borderId="6" xfId="0" applyNumberFormat="1" applyFont="1" applyFill="1" applyBorder="1" applyAlignment="1">
      <alignment vertical="center" wrapText="1"/>
    </xf>
    <xf numFmtId="0" fontId="63" fillId="0" borderId="16" xfId="0" applyFont="1" applyFill="1" applyBorder="1" applyAlignment="1">
      <alignment vertical="center" wrapText="1"/>
    </xf>
    <xf numFmtId="179" fontId="16" fillId="9" borderId="1" xfId="8" applyNumberFormat="1" applyFont="1" applyFill="1" applyBorder="1" applyAlignment="1">
      <alignment horizontal="center" vertical="center"/>
    </xf>
    <xf numFmtId="0" fontId="15" fillId="3" borderId="1" xfId="15" applyNumberFormat="1" applyFont="1" applyFill="1" applyBorder="1" applyAlignment="1">
      <alignment vertical="center" wrapText="1" readingOrder="1"/>
    </xf>
    <xf numFmtId="167" fontId="23" fillId="3" borderId="1" xfId="8" applyFont="1" applyFill="1" applyBorder="1" applyAlignment="1">
      <alignment horizontal="center" vertical="center" wrapText="1" readingOrder="1"/>
    </xf>
    <xf numFmtId="167" fontId="15" fillId="3" borderId="12" xfId="8" applyFont="1" applyFill="1" applyBorder="1" applyAlignment="1">
      <alignment horizontal="center" vertical="center" wrapText="1" readingOrder="1"/>
    </xf>
    <xf numFmtId="167" fontId="17" fillId="3" borderId="1" xfId="8" applyFont="1" applyFill="1" applyBorder="1" applyAlignment="1">
      <alignment horizontal="center" vertical="center" wrapText="1"/>
    </xf>
    <xf numFmtId="167" fontId="15" fillId="3" borderId="1" xfId="8" applyFont="1" applyFill="1" applyBorder="1" applyAlignment="1">
      <alignment horizontal="center" vertical="center" wrapText="1" readingOrder="1"/>
    </xf>
    <xf numFmtId="167" fontId="11" fillId="3" borderId="1" xfId="8" applyFont="1" applyFill="1" applyBorder="1" applyAlignment="1">
      <alignment horizontal="center" vertical="center"/>
    </xf>
    <xf numFmtId="167" fontId="17" fillId="3" borderId="1" xfId="8" applyFont="1" applyFill="1" applyBorder="1" applyAlignment="1">
      <alignment horizontal="center" vertical="center"/>
    </xf>
    <xf numFmtId="167" fontId="16" fillId="3" borderId="1" xfId="8" applyFont="1" applyFill="1" applyBorder="1" applyAlignment="1">
      <alignment horizontal="center" vertical="center"/>
    </xf>
    <xf numFmtId="167" fontId="8" fillId="3" borderId="1" xfId="8" applyFont="1" applyFill="1" applyBorder="1" applyAlignment="1">
      <alignment horizontal="left" vertical="center" wrapText="1" readingOrder="1"/>
    </xf>
    <xf numFmtId="167" fontId="0" fillId="0" borderId="1" xfId="8" applyFont="1" applyBorder="1"/>
    <xf numFmtId="167" fontId="0" fillId="0" borderId="0" xfId="8" applyFont="1"/>
    <xf numFmtId="167" fontId="89" fillId="0" borderId="1" xfId="8" applyFont="1" applyBorder="1"/>
    <xf numFmtId="167" fontId="20" fillId="3" borderId="1" xfId="8" applyFont="1" applyFill="1" applyBorder="1" applyAlignment="1">
      <alignment horizontal="center" vertical="center" wrapText="1"/>
    </xf>
    <xf numFmtId="167" fontId="89" fillId="0" borderId="8" xfId="8" applyFont="1" applyBorder="1"/>
    <xf numFmtId="0" fontId="15" fillId="3" borderId="7" xfId="15" applyNumberFormat="1" applyFont="1" applyFill="1" applyBorder="1" applyAlignment="1">
      <alignment horizontal="center" vertical="center" wrapText="1" readingOrder="1"/>
    </xf>
    <xf numFmtId="0" fontId="15" fillId="3" borderId="12" xfId="15" applyNumberFormat="1" applyFont="1" applyFill="1" applyBorder="1" applyAlignment="1">
      <alignment horizontal="center" vertical="center" wrapText="1" readingOrder="1"/>
    </xf>
    <xf numFmtId="0" fontId="15" fillId="3" borderId="1" xfId="15" applyNumberFormat="1" applyFont="1" applyFill="1" applyBorder="1" applyAlignment="1">
      <alignment horizontal="center" vertical="center" wrapText="1" readingOrder="1"/>
    </xf>
    <xf numFmtId="0" fontId="23" fillId="3" borderId="1" xfId="15" applyNumberFormat="1" applyFont="1" applyFill="1" applyBorder="1" applyAlignment="1">
      <alignment horizontal="center" vertical="center" wrapText="1" readingOrder="1"/>
    </xf>
    <xf numFmtId="0" fontId="44" fillId="3" borderId="9" xfId="15" applyNumberFormat="1" applyFont="1" applyFill="1" applyBorder="1" applyAlignment="1">
      <alignment horizontal="left" vertical="center" wrapText="1" readingOrder="1"/>
    </xf>
    <xf numFmtId="0" fontId="74" fillId="0" borderId="1" xfId="0" applyFont="1" applyBorder="1"/>
    <xf numFmtId="179" fontId="8" fillId="3" borderId="1" xfId="15" applyNumberFormat="1" applyFont="1" applyFill="1" applyBorder="1" applyAlignment="1">
      <alignment horizontal="left" vertical="center" wrapText="1" readingOrder="1"/>
    </xf>
    <xf numFmtId="179" fontId="87" fillId="0" borderId="1" xfId="8" applyNumberFormat="1" applyFont="1" applyBorder="1"/>
    <xf numFmtId="167" fontId="23" fillId="11" borderId="1" xfId="8" applyFont="1" applyFill="1" applyBorder="1" applyAlignment="1">
      <alignment horizontal="center" vertical="center" wrapText="1" readingOrder="1"/>
    </xf>
    <xf numFmtId="0" fontId="15" fillId="11" borderId="1" xfId="15" applyNumberFormat="1" applyFont="1" applyFill="1" applyBorder="1" applyAlignment="1">
      <alignment vertical="center" wrapText="1" readingOrder="1"/>
    </xf>
    <xf numFmtId="0" fontId="44" fillId="11" borderId="9" xfId="15" applyNumberFormat="1" applyFont="1" applyFill="1" applyBorder="1" applyAlignment="1">
      <alignment horizontal="left" vertical="center" wrapText="1" readingOrder="1"/>
    </xf>
    <xf numFmtId="0" fontId="15" fillId="11" borderId="7" xfId="15" applyNumberFormat="1" applyFont="1" applyFill="1" applyBorder="1" applyAlignment="1">
      <alignment horizontal="center" vertical="center" wrapText="1" readingOrder="1"/>
    </xf>
    <xf numFmtId="0" fontId="74" fillId="11" borderId="1" xfId="0" applyFont="1" applyFill="1" applyBorder="1"/>
    <xf numFmtId="0" fontId="74" fillId="0" borderId="20" xfId="0" applyFont="1" applyBorder="1" applyAlignment="1"/>
    <xf numFmtId="165" fontId="76" fillId="11" borderId="0" xfId="0" applyNumberFormat="1" applyFont="1" applyFill="1"/>
    <xf numFmtId="165" fontId="0" fillId="11" borderId="0" xfId="0" applyNumberFormat="1" applyFill="1"/>
    <xf numFmtId="0" fontId="0" fillId="11" borderId="5" xfId="0" applyFill="1" applyBorder="1"/>
    <xf numFmtId="0" fontId="0" fillId="0" borderId="12" xfId="0" applyBorder="1"/>
    <xf numFmtId="0" fontId="74" fillId="17" borderId="1" xfId="0" applyFont="1" applyFill="1" applyBorder="1" applyAlignment="1">
      <alignment horizontal="center" vertical="center"/>
    </xf>
    <xf numFmtId="0" fontId="76" fillId="17" borderId="1" xfId="0" applyFont="1" applyFill="1" applyBorder="1"/>
    <xf numFmtId="165" fontId="76" fillId="17" borderId="1" xfId="0" applyNumberFormat="1" applyFont="1" applyFill="1" applyBorder="1" applyAlignment="1">
      <alignment vertical="center"/>
    </xf>
    <xf numFmtId="165" fontId="76" fillId="17" borderId="1" xfId="0" applyNumberFormat="1" applyFont="1" applyFill="1" applyBorder="1"/>
    <xf numFmtId="0" fontId="0" fillId="17" borderId="1" xfId="0" applyFill="1" applyBorder="1"/>
    <xf numFmtId="0" fontId="67" fillId="9" borderId="6" xfId="0" applyFont="1" applyFill="1" applyBorder="1" applyAlignment="1">
      <alignment horizontal="center" vertical="center" wrapText="1"/>
    </xf>
    <xf numFmtId="0" fontId="67" fillId="9" borderId="8" xfId="0" applyFont="1" applyFill="1" applyBorder="1" applyAlignment="1">
      <alignment horizontal="center" vertical="center" wrapText="1"/>
    </xf>
    <xf numFmtId="0" fontId="67" fillId="0" borderId="8" xfId="0" applyFont="1" applyFill="1" applyBorder="1" applyAlignment="1">
      <alignment horizontal="center" vertical="center" wrapText="1"/>
    </xf>
    <xf numFmtId="0" fontId="69" fillId="0" borderId="1" xfId="0" applyFont="1" applyFill="1" applyBorder="1" applyAlignment="1">
      <alignment horizontal="center" vertical="center" wrapText="1"/>
    </xf>
    <xf numFmtId="0" fontId="67" fillId="0" borderId="1" xfId="0" applyFont="1" applyFill="1" applyBorder="1" applyAlignment="1">
      <alignment horizontal="center" vertical="center" wrapText="1"/>
    </xf>
    <xf numFmtId="0" fontId="67" fillId="0" borderId="6" xfId="0" applyFont="1" applyFill="1" applyBorder="1" applyAlignment="1">
      <alignment horizontal="center" vertical="center" wrapText="1"/>
    </xf>
    <xf numFmtId="0" fontId="67" fillId="0" borderId="8" xfId="0" applyFont="1" applyFill="1" applyBorder="1" applyAlignment="1">
      <alignment horizontal="center" vertical="center" wrapText="1"/>
    </xf>
    <xf numFmtId="0" fontId="67" fillId="0" borderId="1" xfId="0" applyFont="1" applyFill="1" applyBorder="1" applyAlignment="1">
      <alignment horizontal="center" vertical="center" wrapText="1"/>
    </xf>
    <xf numFmtId="0" fontId="63" fillId="0" borderId="1" xfId="0" applyFont="1" applyFill="1" applyBorder="1" applyAlignment="1">
      <alignment horizontal="center" vertical="center" wrapText="1"/>
    </xf>
    <xf numFmtId="15" fontId="63" fillId="0" borderId="1" xfId="0" applyNumberFormat="1" applyFont="1" applyFill="1" applyBorder="1" applyAlignment="1">
      <alignment horizontal="center" vertical="center" wrapText="1"/>
    </xf>
    <xf numFmtId="0" fontId="69" fillId="0" borderId="6" xfId="0" applyFont="1" applyFill="1" applyBorder="1" applyAlignment="1">
      <alignment horizontal="center" vertical="center" wrapText="1"/>
    </xf>
    <xf numFmtId="0" fontId="69" fillId="0" borderId="8" xfId="0" applyFont="1" applyFill="1" applyBorder="1" applyAlignment="1">
      <alignment horizontal="center" vertical="center" wrapText="1"/>
    </xf>
    <xf numFmtId="0" fontId="69" fillId="0" borderId="1" xfId="0" applyFont="1" applyFill="1" applyBorder="1" applyAlignment="1">
      <alignment horizontal="center" vertical="center" wrapText="1"/>
    </xf>
    <xf numFmtId="0" fontId="67" fillId="9" borderId="10" xfId="0" applyFont="1" applyFill="1" applyBorder="1" applyAlignment="1">
      <alignment horizontal="center" vertical="center" wrapText="1"/>
    </xf>
    <xf numFmtId="0" fontId="23" fillId="3" borderId="1" xfId="15" applyNumberFormat="1" applyFont="1" applyFill="1" applyBorder="1" applyAlignment="1">
      <alignment horizontal="center" vertical="center" wrapText="1" readingOrder="1"/>
    </xf>
    <xf numFmtId="0" fontId="15" fillId="3" borderId="1" xfId="15" applyNumberFormat="1" applyFont="1" applyFill="1" applyBorder="1" applyAlignment="1">
      <alignment horizontal="center" vertical="center" wrapText="1" readingOrder="1"/>
    </xf>
    <xf numFmtId="0" fontId="74" fillId="0" borderId="1" xfId="0" applyFont="1" applyBorder="1" applyAlignment="1">
      <alignment horizontal="center"/>
    </xf>
    <xf numFmtId="0" fontId="74" fillId="17" borderId="1" xfId="0" applyFont="1" applyFill="1" applyBorder="1" applyAlignment="1">
      <alignment horizontal="center"/>
    </xf>
    <xf numFmtId="0" fontId="18" fillId="3" borderId="5" xfId="15" applyNumberFormat="1" applyFont="1" applyFill="1" applyBorder="1" applyAlignment="1">
      <alignment horizontal="center" vertical="center" wrapText="1" readingOrder="1"/>
    </xf>
    <xf numFmtId="0" fontId="18" fillId="3" borderId="7" xfId="15" applyNumberFormat="1" applyFont="1" applyFill="1" applyBorder="1" applyAlignment="1">
      <alignment horizontal="center" vertical="center" wrapText="1" readingOrder="1"/>
    </xf>
    <xf numFmtId="0" fontId="18" fillId="3" borderId="12" xfId="15" applyNumberFormat="1" applyFont="1" applyFill="1" applyBorder="1" applyAlignment="1">
      <alignment horizontal="center" vertical="center" wrapText="1" readingOrder="1"/>
    </xf>
    <xf numFmtId="0" fontId="74" fillId="0" borderId="20" xfId="0" applyFont="1" applyBorder="1" applyAlignment="1">
      <alignment horizontal="center"/>
    </xf>
    <xf numFmtId="0" fontId="15" fillId="3" borderId="5" xfId="15" applyNumberFormat="1" applyFont="1" applyFill="1" applyBorder="1" applyAlignment="1">
      <alignment horizontal="center" vertical="center" wrapText="1" readingOrder="1"/>
    </xf>
    <xf numFmtId="0" fontId="15" fillId="3" borderId="7" xfId="15" applyNumberFormat="1" applyFont="1" applyFill="1" applyBorder="1" applyAlignment="1">
      <alignment horizontal="center" vertical="center" wrapText="1" readingOrder="1"/>
    </xf>
    <xf numFmtId="0" fontId="15" fillId="3" borderId="12" xfId="15" applyNumberFormat="1" applyFont="1" applyFill="1" applyBorder="1" applyAlignment="1">
      <alignment horizontal="center" vertical="center" wrapText="1" readingOrder="1"/>
    </xf>
    <xf numFmtId="0" fontId="6" fillId="0" borderId="0" xfId="15" applyFont="1" applyFill="1" applyBorder="1" applyAlignment="1">
      <alignment horizontal="center"/>
    </xf>
    <xf numFmtId="0" fontId="13" fillId="0" borderId="0" xfId="15" applyFont="1" applyFill="1" applyBorder="1" applyAlignment="1">
      <alignment horizontal="center"/>
    </xf>
    <xf numFmtId="167" fontId="17" fillId="0" borderId="0" xfId="8" applyFont="1" applyFill="1" applyBorder="1" applyAlignment="1">
      <alignment horizontal="center"/>
    </xf>
    <xf numFmtId="0" fontId="83" fillId="15" borderId="1" xfId="15" applyNumberFormat="1" applyFont="1" applyFill="1" applyBorder="1" applyAlignment="1">
      <alignment horizontal="center" vertical="center" wrapText="1" readingOrder="1"/>
    </xf>
    <xf numFmtId="0" fontId="83" fillId="16" borderId="1" xfId="15" applyNumberFormat="1" applyFont="1" applyFill="1" applyBorder="1" applyAlignment="1">
      <alignment horizontal="center" vertical="center" wrapText="1" readingOrder="1"/>
    </xf>
    <xf numFmtId="0" fontId="83" fillId="13" borderId="1" xfId="15" applyNumberFormat="1" applyFont="1" applyFill="1" applyBorder="1" applyAlignment="1">
      <alignment horizontal="center" vertical="center" wrapText="1" readingOrder="1"/>
    </xf>
    <xf numFmtId="0" fontId="47" fillId="15" borderId="5" xfId="15" applyNumberFormat="1" applyFont="1" applyFill="1" applyBorder="1" applyAlignment="1">
      <alignment horizontal="center" vertical="center" wrapText="1" readingOrder="1"/>
    </xf>
    <xf numFmtId="0" fontId="47" fillId="15" borderId="7" xfId="15" applyNumberFormat="1" applyFont="1" applyFill="1" applyBorder="1" applyAlignment="1">
      <alignment horizontal="center" vertical="center" wrapText="1" readingOrder="1"/>
    </xf>
    <xf numFmtId="0" fontId="87" fillId="0" borderId="0" xfId="0" applyFont="1" applyBorder="1" applyAlignment="1">
      <alignment horizontal="center" vertical="center" wrapText="1"/>
    </xf>
    <xf numFmtId="0" fontId="33" fillId="0" borderId="0" xfId="0" applyFont="1" applyBorder="1" applyAlignment="1">
      <alignment horizontal="left" vertical="center" wrapText="1"/>
    </xf>
    <xf numFmtId="0" fontId="85" fillId="0" borderId="1" xfId="0" applyFont="1" applyBorder="1" applyAlignment="1">
      <alignment horizontal="center" vertical="center" wrapText="1"/>
    </xf>
    <xf numFmtId="0" fontId="76" fillId="0" borderId="1" xfId="0" applyFont="1" applyFill="1" applyBorder="1" applyAlignment="1">
      <alignment horizontal="center" vertical="center" wrapText="1"/>
    </xf>
    <xf numFmtId="0" fontId="85" fillId="0" borderId="1" xfId="0" quotePrefix="1" applyFont="1" applyBorder="1" applyAlignment="1">
      <alignment horizontal="center" vertical="center" wrapText="1"/>
    </xf>
    <xf numFmtId="0" fontId="85" fillId="0" borderId="0" xfId="0" quotePrefix="1" applyFont="1" applyAlignment="1">
      <alignment horizontal="center" vertical="center"/>
    </xf>
    <xf numFmtId="0" fontId="33" fillId="0" borderId="15" xfId="0" applyFont="1" applyBorder="1" applyAlignment="1">
      <alignment horizontal="left" vertical="center" wrapText="1"/>
    </xf>
    <xf numFmtId="0" fontId="67" fillId="0" borderId="6" xfId="0" applyFont="1" applyFill="1" applyBorder="1" applyAlignment="1">
      <alignment horizontal="center" vertical="center" wrapText="1"/>
    </xf>
    <xf numFmtId="0" fontId="67" fillId="0" borderId="9" xfId="0" applyFont="1" applyFill="1" applyBorder="1" applyAlignment="1">
      <alignment horizontal="center" vertical="center" wrapText="1"/>
    </xf>
    <xf numFmtId="0" fontId="67" fillId="0" borderId="8" xfId="0" applyFont="1" applyFill="1" applyBorder="1" applyAlignment="1">
      <alignment horizontal="center" vertical="center" wrapText="1"/>
    </xf>
    <xf numFmtId="0" fontId="63" fillId="0" borderId="1" xfId="0" applyFont="1" applyFill="1" applyBorder="1" applyAlignment="1">
      <alignment horizontal="center" vertical="center" wrapText="1"/>
    </xf>
    <xf numFmtId="0" fontId="85" fillId="3" borderId="1" xfId="0" applyFont="1" applyFill="1" applyBorder="1" applyAlignment="1">
      <alignment horizontal="center" vertical="center" wrapText="1"/>
    </xf>
    <xf numFmtId="0" fontId="85" fillId="0" borderId="5" xfId="0" applyFont="1" applyBorder="1" applyAlignment="1">
      <alignment horizontal="left" vertical="center" wrapText="1"/>
    </xf>
    <xf numFmtId="0" fontId="85" fillId="0" borderId="12" xfId="0" applyFont="1" applyBorder="1" applyAlignment="1">
      <alignment horizontal="left" vertical="center" wrapText="1"/>
    </xf>
    <xf numFmtId="0" fontId="82" fillId="0" borderId="13" xfId="0" applyFont="1" applyFill="1" applyBorder="1" applyAlignment="1">
      <alignment horizontal="center" vertical="center" wrapText="1"/>
    </xf>
    <xf numFmtId="0" fontId="82" fillId="0" borderId="22" xfId="0" applyFont="1" applyFill="1" applyBorder="1" applyAlignment="1">
      <alignment horizontal="center" vertical="center" wrapText="1"/>
    </xf>
    <xf numFmtId="0" fontId="82" fillId="0" borderId="14" xfId="0" applyFont="1" applyFill="1" applyBorder="1" applyAlignment="1">
      <alignment horizontal="center" vertical="center" wrapText="1"/>
    </xf>
    <xf numFmtId="0" fontId="82" fillId="0" borderId="4" xfId="0" applyFont="1" applyFill="1" applyBorder="1" applyAlignment="1">
      <alignment horizontal="center" vertical="center" wrapText="1"/>
    </xf>
    <xf numFmtId="0" fontId="82" fillId="0" borderId="0" xfId="0" applyFont="1" applyFill="1" applyBorder="1" applyAlignment="1">
      <alignment horizontal="center" vertical="center" wrapText="1"/>
    </xf>
    <xf numFmtId="0" fontId="82" fillId="0" borderId="2" xfId="0" applyFont="1" applyFill="1" applyBorder="1" applyAlignment="1">
      <alignment horizontal="center" vertical="center" wrapText="1"/>
    </xf>
    <xf numFmtId="0" fontId="82" fillId="0" borderId="21" xfId="0" applyFont="1" applyFill="1" applyBorder="1" applyAlignment="1">
      <alignment horizontal="center" vertical="center" wrapText="1"/>
    </xf>
    <xf numFmtId="0" fontId="82" fillId="0" borderId="20" xfId="0" applyFont="1" applyFill="1" applyBorder="1" applyAlignment="1">
      <alignment horizontal="center" vertical="center" wrapText="1"/>
    </xf>
    <xf numFmtId="0" fontId="82" fillId="0" borderId="18" xfId="0" applyFont="1" applyFill="1" applyBorder="1" applyAlignment="1">
      <alignment horizontal="center" vertical="center" wrapText="1"/>
    </xf>
    <xf numFmtId="170" fontId="82" fillId="3" borderId="5" xfId="0" applyNumberFormat="1" applyFont="1" applyFill="1" applyBorder="1" applyAlignment="1">
      <alignment horizontal="left" vertical="center" wrapText="1"/>
    </xf>
    <xf numFmtId="170" fontId="82" fillId="3" borderId="12" xfId="0" applyNumberFormat="1" applyFont="1" applyFill="1" applyBorder="1" applyAlignment="1">
      <alignment horizontal="left" vertical="center" wrapText="1"/>
    </xf>
    <xf numFmtId="171" fontId="86" fillId="3" borderId="1" xfId="0" applyNumberFormat="1" applyFont="1" applyFill="1" applyBorder="1" applyAlignment="1">
      <alignment horizontal="right" vertical="center" wrapText="1"/>
    </xf>
    <xf numFmtId="167" fontId="86" fillId="3" borderId="1" xfId="10" applyFont="1" applyFill="1" applyBorder="1" applyAlignment="1">
      <alignment horizontal="right" vertical="center" wrapText="1"/>
    </xf>
    <xf numFmtId="14" fontId="93" fillId="4" borderId="5" xfId="0" applyNumberFormat="1" applyFont="1" applyFill="1" applyBorder="1" applyAlignment="1">
      <alignment horizontal="right" vertical="center" wrapText="1"/>
    </xf>
    <xf numFmtId="14" fontId="93" fillId="4" borderId="12" xfId="0" applyNumberFormat="1" applyFont="1" applyFill="1" applyBorder="1" applyAlignment="1">
      <alignment horizontal="right" vertical="center" wrapText="1"/>
    </xf>
    <xf numFmtId="0" fontId="69" fillId="0" borderId="1" xfId="0" applyFont="1" applyFill="1" applyBorder="1" applyAlignment="1">
      <alignment horizontal="center" vertical="center" wrapText="1"/>
    </xf>
    <xf numFmtId="0" fontId="67" fillId="0" borderId="1" xfId="0" applyFont="1" applyFill="1" applyBorder="1" applyAlignment="1">
      <alignment horizontal="center" vertical="center" wrapText="1"/>
    </xf>
    <xf numFmtId="0" fontId="69" fillId="0" borderId="6" xfId="0" applyFont="1" applyFill="1" applyBorder="1" applyAlignment="1">
      <alignment horizontal="center" vertical="center" wrapText="1"/>
    </xf>
    <xf numFmtId="0" fontId="69" fillId="0" borderId="8" xfId="0" applyFont="1" applyFill="1" applyBorder="1" applyAlignment="1">
      <alignment horizontal="center" vertical="center" wrapText="1"/>
    </xf>
    <xf numFmtId="15" fontId="63" fillId="0" borderId="1" xfId="0" applyNumberFormat="1" applyFont="1" applyFill="1" applyBorder="1" applyAlignment="1">
      <alignment horizontal="center" vertical="center" wrapText="1"/>
    </xf>
    <xf numFmtId="0" fontId="67" fillId="9" borderId="6" xfId="0" applyFont="1" applyFill="1" applyBorder="1" applyAlignment="1">
      <alignment horizontal="center" vertical="center" wrapText="1"/>
    </xf>
    <xf numFmtId="0" fontId="67" fillId="9" borderId="8" xfId="0" applyFont="1" applyFill="1" applyBorder="1" applyAlignment="1">
      <alignment horizontal="center" vertical="center" wrapText="1"/>
    </xf>
    <xf numFmtId="0" fontId="67" fillId="3" borderId="0" xfId="0" applyFont="1" applyFill="1" applyBorder="1" applyAlignment="1">
      <alignment horizontal="center" wrapText="1"/>
    </xf>
    <xf numFmtId="0" fontId="84" fillId="0" borderId="0" xfId="0" applyFont="1" applyFill="1" applyBorder="1" applyAlignment="1">
      <alignment horizontal="center" vertical="center" wrapText="1"/>
    </xf>
    <xf numFmtId="0" fontId="69" fillId="0" borderId="1" xfId="0" applyFont="1" applyFill="1" applyBorder="1" applyAlignment="1">
      <alignment vertical="center" wrapText="1"/>
    </xf>
    <xf numFmtId="14" fontId="69" fillId="0" borderId="1" xfId="0" applyNumberFormat="1" applyFont="1" applyFill="1" applyBorder="1" applyAlignment="1">
      <alignment horizontal="center" vertical="center" wrapText="1"/>
    </xf>
    <xf numFmtId="173" fontId="69" fillId="0" borderId="1" xfId="0" applyNumberFormat="1" applyFont="1" applyFill="1" applyBorder="1" applyAlignment="1">
      <alignment horizontal="center" vertical="center" wrapText="1"/>
    </xf>
    <xf numFmtId="171" fontId="69" fillId="0" borderId="1" xfId="3" applyNumberFormat="1" applyFont="1" applyFill="1" applyBorder="1" applyAlignment="1">
      <alignment horizontal="right" vertical="center" wrapText="1"/>
    </xf>
    <xf numFmtId="171" fontId="69" fillId="0" borderId="1" xfId="12" applyNumberFormat="1" applyFont="1" applyFill="1" applyBorder="1" applyAlignment="1">
      <alignment horizontal="right" vertical="center" wrapText="1"/>
    </xf>
    <xf numFmtId="0" fontId="78" fillId="0" borderId="1" xfId="0" applyFont="1" applyFill="1" applyBorder="1" applyAlignment="1">
      <alignment vertical="center"/>
    </xf>
    <xf numFmtId="0" fontId="0" fillId="0" borderId="1" xfId="0" applyFill="1" applyBorder="1" applyAlignment="1">
      <alignment vertical="center" wrapText="1"/>
    </xf>
    <xf numFmtId="0" fontId="94" fillId="0" borderId="1" xfId="0" applyFont="1" applyFill="1" applyBorder="1" applyAlignment="1">
      <alignment vertical="center"/>
    </xf>
    <xf numFmtId="14" fontId="67" fillId="0" borderId="1" xfId="0" applyNumberFormat="1" applyFont="1" applyFill="1" applyBorder="1" applyAlignment="1">
      <alignment horizontal="center" vertical="center" wrapText="1"/>
    </xf>
    <xf numFmtId="173" fontId="67" fillId="0" borderId="1" xfId="0" applyNumberFormat="1" applyFont="1" applyFill="1" applyBorder="1" applyAlignment="1">
      <alignment horizontal="center" vertical="center" wrapText="1"/>
    </xf>
    <xf numFmtId="171" fontId="67" fillId="0" borderId="1" xfId="3" applyNumberFormat="1" applyFont="1" applyFill="1" applyBorder="1" applyAlignment="1">
      <alignment horizontal="right" vertical="center" wrapText="1"/>
    </xf>
    <xf numFmtId="171" fontId="67" fillId="0" borderId="1" xfId="12" applyNumberFormat="1" applyFont="1" applyFill="1" applyBorder="1" applyAlignment="1">
      <alignment horizontal="right" vertical="center" wrapText="1"/>
    </xf>
    <xf numFmtId="15" fontId="26" fillId="0" borderId="1" xfId="0" applyNumberFormat="1" applyFont="1" applyFill="1" applyBorder="1" applyAlignment="1">
      <alignment horizontal="center" vertical="center" wrapText="1"/>
    </xf>
    <xf numFmtId="0" fontId="26" fillId="0" borderId="1" xfId="0" applyFont="1" applyFill="1" applyBorder="1" applyAlignment="1">
      <alignment horizontal="left" vertical="center" wrapText="1"/>
    </xf>
    <xf numFmtId="0" fontId="64" fillId="0" borderId="1" xfId="7" applyNumberFormat="1" applyFont="1" applyFill="1" applyBorder="1" applyAlignment="1">
      <alignment horizontal="center" vertical="center" wrapText="1"/>
    </xf>
    <xf numFmtId="0" fontId="64" fillId="0" borderId="1" xfId="0" applyFont="1" applyFill="1" applyBorder="1" applyAlignment="1">
      <alignment horizontal="left" vertical="center" wrapText="1"/>
    </xf>
    <xf numFmtId="15" fontId="64" fillId="0" borderId="1" xfId="0" applyNumberFormat="1" applyFont="1" applyFill="1" applyBorder="1" applyAlignment="1">
      <alignment horizontal="center" vertical="center" wrapText="1"/>
    </xf>
    <xf numFmtId="0" fontId="64" fillId="0" borderId="1" xfId="0" applyFont="1" applyFill="1" applyBorder="1" applyAlignment="1">
      <alignment horizontal="center" vertical="center" wrapText="1"/>
    </xf>
    <xf numFmtId="170" fontId="64" fillId="0" borderId="1" xfId="7" applyNumberFormat="1" applyFont="1" applyFill="1" applyBorder="1" applyAlignment="1">
      <alignment horizontal="center" vertical="center" wrapText="1"/>
    </xf>
    <xf numFmtId="44" fontId="90" fillId="0" borderId="1" xfId="7" applyFont="1" applyFill="1" applyBorder="1" applyAlignment="1">
      <alignment horizontal="center" vertical="center" wrapText="1"/>
    </xf>
    <xf numFmtId="181" fontId="71" fillId="0" borderId="1" xfId="7" applyNumberFormat="1" applyFont="1" applyFill="1" applyBorder="1" applyAlignment="1">
      <alignment horizontal="right" vertical="center" wrapText="1"/>
    </xf>
    <xf numFmtId="44" fontId="71" fillId="0" borderId="1" xfId="7" applyFont="1" applyFill="1" applyBorder="1" applyAlignment="1">
      <alignment horizontal="center" vertical="center" wrapText="1"/>
    </xf>
    <xf numFmtId="44" fontId="71" fillId="0" borderId="1" xfId="7" applyNumberFormat="1" applyFont="1" applyFill="1" applyBorder="1" applyAlignment="1">
      <alignment horizontal="center" vertical="center" wrapText="1"/>
    </xf>
    <xf numFmtId="170" fontId="64" fillId="0" borderId="17" xfId="7" applyNumberFormat="1" applyFont="1" applyFill="1" applyBorder="1" applyAlignment="1">
      <alignment horizontal="center" vertical="center" wrapText="1"/>
    </xf>
    <xf numFmtId="181" fontId="71" fillId="0" borderId="1" xfId="7" applyNumberFormat="1" applyFont="1" applyFill="1" applyBorder="1" applyAlignment="1">
      <alignment horizontal="center" vertical="center" wrapText="1"/>
    </xf>
    <xf numFmtId="173" fontId="67" fillId="0" borderId="1" xfId="0" applyNumberFormat="1" applyFont="1" applyFill="1" applyBorder="1" applyAlignment="1">
      <alignment vertical="center" wrapText="1"/>
    </xf>
    <xf numFmtId="44" fontId="71" fillId="0" borderId="1" xfId="12" applyFont="1" applyFill="1" applyBorder="1" applyAlignment="1">
      <alignment horizontal="center" vertical="center" wrapText="1"/>
    </xf>
    <xf numFmtId="14" fontId="26" fillId="0" borderId="1" xfId="0" applyNumberFormat="1" applyFont="1" applyFill="1" applyBorder="1" applyAlignment="1">
      <alignment horizontal="center" vertical="center" wrapText="1"/>
    </xf>
    <xf numFmtId="181" fontId="10" fillId="0" borderId="1" xfId="12" applyNumberFormat="1" applyFont="1" applyFill="1" applyBorder="1" applyAlignment="1">
      <alignment horizontal="center" vertical="center" wrapText="1"/>
    </xf>
    <xf numFmtId="0" fontId="10" fillId="0" borderId="1" xfId="0" applyFont="1" applyFill="1" applyBorder="1" applyAlignment="1">
      <alignment vertical="center" wrapText="1"/>
    </xf>
    <xf numFmtId="170" fontId="10" fillId="0" borderId="1" xfId="12" applyNumberFormat="1" applyFont="1" applyFill="1" applyBorder="1" applyAlignment="1">
      <alignment horizontal="center" vertical="center" wrapText="1"/>
    </xf>
    <xf numFmtId="181" fontId="71" fillId="0" borderId="1" xfId="12" applyNumberFormat="1" applyFont="1" applyFill="1" applyBorder="1" applyAlignment="1">
      <alignment horizontal="center" vertical="center" wrapText="1"/>
    </xf>
    <xf numFmtId="170" fontId="64" fillId="0" borderId="17" xfId="12" applyNumberFormat="1" applyFont="1" applyFill="1" applyBorder="1" applyAlignment="1">
      <alignment horizontal="center" vertical="center" wrapText="1"/>
    </xf>
    <xf numFmtId="44" fontId="90" fillId="0" borderId="1" xfId="7" applyNumberFormat="1" applyFont="1" applyFill="1" applyBorder="1" applyAlignment="1">
      <alignment horizontal="center" vertical="center" wrapText="1"/>
    </xf>
    <xf numFmtId="0" fontId="95" fillId="0" borderId="6" xfId="0" applyFont="1" applyFill="1" applyBorder="1" applyAlignment="1">
      <alignment horizontal="center" vertical="center" wrapText="1"/>
    </xf>
    <xf numFmtId="44" fontId="10" fillId="0" borderId="1" xfId="12" applyNumberFormat="1" applyFont="1" applyFill="1" applyBorder="1" applyAlignment="1">
      <alignment horizontal="center" vertical="center" wrapText="1"/>
    </xf>
    <xf numFmtId="0" fontId="64" fillId="0" borderId="6" xfId="0" applyFont="1" applyFill="1" applyBorder="1" applyAlignment="1">
      <alignment horizontal="center" vertical="center" wrapText="1"/>
    </xf>
    <xf numFmtId="15" fontId="64" fillId="0" borderId="6" xfId="0" applyNumberFormat="1" applyFont="1" applyFill="1" applyBorder="1" applyAlignment="1">
      <alignment horizontal="center" vertical="center" wrapText="1"/>
    </xf>
    <xf numFmtId="179" fontId="10" fillId="0" borderId="1" xfId="8" applyNumberFormat="1" applyFont="1" applyFill="1" applyBorder="1" applyAlignment="1">
      <alignment vertical="center" wrapText="1"/>
    </xf>
    <xf numFmtId="0" fontId="67" fillId="0" borderId="1" xfId="0" applyFont="1" applyFill="1" applyBorder="1" applyAlignment="1">
      <alignment horizontal="left" vertical="center" wrapText="1"/>
    </xf>
    <xf numFmtId="0" fontId="72"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90" fillId="0" borderId="1" xfId="0" applyFont="1" applyFill="1" applyBorder="1" applyAlignment="1">
      <alignment horizontal="center" vertical="center" wrapText="1"/>
    </xf>
    <xf numFmtId="15" fontId="88" fillId="0" borderId="1" xfId="0" applyNumberFormat="1" applyFont="1" applyFill="1" applyBorder="1" applyAlignment="1">
      <alignment horizontal="center" vertical="center" wrapText="1"/>
    </xf>
    <xf numFmtId="0" fontId="88" fillId="0" borderId="1" xfId="0" applyFont="1" applyFill="1" applyBorder="1" applyAlignment="1">
      <alignment horizontal="left" vertical="center" wrapText="1"/>
    </xf>
    <xf numFmtId="0" fontId="88" fillId="0" borderId="1" xfId="0" applyFont="1" applyFill="1" applyBorder="1" applyAlignment="1">
      <alignment horizontal="center" vertical="center" wrapText="1"/>
    </xf>
    <xf numFmtId="0" fontId="26" fillId="0" borderId="1" xfId="0" applyFont="1" applyFill="1" applyBorder="1" applyAlignment="1">
      <alignment vertical="center" wrapText="1"/>
    </xf>
    <xf numFmtId="0" fontId="64" fillId="0" borderId="6" xfId="0" applyFont="1" applyFill="1" applyBorder="1" applyAlignment="1">
      <alignment horizontal="center" vertical="center" wrapText="1"/>
    </xf>
    <xf numFmtId="15" fontId="64" fillId="0" borderId="6" xfId="0" applyNumberFormat="1" applyFont="1" applyFill="1" applyBorder="1" applyAlignment="1">
      <alignment horizontal="center" vertical="center" wrapText="1"/>
    </xf>
    <xf numFmtId="170" fontId="64" fillId="0" borderId="16" xfId="7" applyNumberFormat="1" applyFont="1" applyFill="1" applyBorder="1" applyAlignment="1">
      <alignment horizontal="center" vertical="center" wrapText="1"/>
    </xf>
    <xf numFmtId="181" fontId="10" fillId="0" borderId="1" xfId="12" applyNumberFormat="1" applyFont="1" applyFill="1" applyBorder="1" applyAlignment="1">
      <alignment horizontal="right" vertical="center" wrapText="1"/>
    </xf>
    <xf numFmtId="44" fontId="10" fillId="0" borderId="1" xfId="12" applyFont="1" applyFill="1" applyBorder="1" applyAlignment="1">
      <alignment horizontal="right" vertical="center" wrapText="1"/>
    </xf>
    <xf numFmtId="0" fontId="64" fillId="0" borderId="8" xfId="0" applyFont="1" applyFill="1" applyBorder="1" applyAlignment="1">
      <alignment horizontal="center" vertical="center" wrapText="1"/>
    </xf>
    <xf numFmtId="15" fontId="64" fillId="0" borderId="8" xfId="0" applyNumberFormat="1" applyFont="1" applyFill="1" applyBorder="1" applyAlignment="1">
      <alignment horizontal="center" vertical="center" wrapText="1"/>
    </xf>
    <xf numFmtId="170" fontId="64" fillId="0" borderId="19" xfId="7" applyNumberFormat="1" applyFont="1" applyFill="1" applyBorder="1" applyAlignment="1">
      <alignment horizontal="center" vertical="center" wrapText="1"/>
    </xf>
    <xf numFmtId="0" fontId="63" fillId="0" borderId="1" xfId="12" applyNumberFormat="1" applyFont="1" applyFill="1" applyBorder="1" applyAlignment="1">
      <alignment vertical="center" wrapText="1"/>
    </xf>
    <xf numFmtId="0" fontId="36" fillId="0" borderId="1" xfId="0" applyFont="1" applyFill="1" applyBorder="1" applyAlignment="1">
      <alignment horizontal="center" vertical="center" wrapText="1"/>
    </xf>
    <xf numFmtId="171" fontId="67" fillId="0" borderId="1" xfId="12" applyNumberFormat="1" applyFont="1" applyFill="1" applyBorder="1" applyAlignment="1">
      <alignment vertical="center" wrapText="1"/>
    </xf>
    <xf numFmtId="0" fontId="69" fillId="0" borderId="1" xfId="0" applyFont="1" applyFill="1" applyBorder="1" applyAlignment="1">
      <alignment horizontal="left" vertical="center" wrapText="1"/>
    </xf>
    <xf numFmtId="175" fontId="69" fillId="0" borderId="1" xfId="0" applyNumberFormat="1" applyFont="1" applyFill="1" applyBorder="1" applyAlignment="1">
      <alignment horizontal="center" vertical="center" wrapText="1"/>
    </xf>
    <xf numFmtId="171" fontId="69" fillId="0" borderId="1" xfId="12" applyNumberFormat="1" applyFont="1" applyFill="1" applyBorder="1" applyAlignment="1">
      <alignment horizontal="left" vertical="center" wrapText="1"/>
    </xf>
    <xf numFmtId="0" fontId="68" fillId="0" borderId="1" xfId="0" applyFont="1" applyFill="1" applyBorder="1" applyAlignment="1">
      <alignment horizontal="center" vertical="center" wrapText="1"/>
    </xf>
    <xf numFmtId="171" fontId="69" fillId="0" borderId="1" xfId="12" applyNumberFormat="1" applyFont="1" applyFill="1" applyBorder="1" applyAlignment="1">
      <alignment horizontal="center" vertical="center" wrapText="1"/>
    </xf>
    <xf numFmtId="171" fontId="18" fillId="0" borderId="1" xfId="12" applyNumberFormat="1" applyFont="1" applyFill="1" applyBorder="1" applyAlignment="1">
      <alignment horizontal="right" vertical="center" wrapText="1"/>
    </xf>
    <xf numFmtId="175" fontId="67" fillId="0" borderId="1" xfId="0" applyNumberFormat="1" applyFont="1" applyFill="1" applyBorder="1" applyAlignment="1">
      <alignment horizontal="center" vertical="center" wrapText="1"/>
    </xf>
    <xf numFmtId="44" fontId="10" fillId="0" borderId="1" xfId="12" applyFont="1" applyFill="1" applyBorder="1" applyAlignment="1">
      <alignment horizontal="center" vertical="center" wrapText="1"/>
    </xf>
    <xf numFmtId="44" fontId="64" fillId="0" borderId="1" xfId="7" applyFont="1" applyFill="1" applyBorder="1" applyAlignment="1">
      <alignment horizontal="center" vertical="center" wrapText="1"/>
    </xf>
    <xf numFmtId="0" fontId="25" fillId="0" borderId="6" xfId="0" applyFont="1" applyFill="1" applyBorder="1" applyAlignment="1">
      <alignment horizontal="center" vertical="center" wrapText="1"/>
    </xf>
    <xf numFmtId="15" fontId="26" fillId="0" borderId="6" xfId="0" applyNumberFormat="1" applyFont="1" applyFill="1" applyBorder="1" applyAlignment="1">
      <alignment horizontal="center" vertical="center" wrapText="1"/>
    </xf>
    <xf numFmtId="0" fontId="26" fillId="0" borderId="6" xfId="0" applyFont="1" applyFill="1" applyBorder="1" applyAlignment="1">
      <alignment horizontal="center" vertical="center" wrapText="1"/>
    </xf>
    <xf numFmtId="170" fontId="64" fillId="0" borderId="13" xfId="7" applyNumberFormat="1" applyFont="1" applyFill="1" applyBorder="1" applyAlignment="1">
      <alignment horizontal="center" vertical="center" wrapText="1"/>
    </xf>
    <xf numFmtId="0" fontId="25" fillId="0" borderId="8" xfId="0" applyFont="1" applyFill="1" applyBorder="1" applyAlignment="1">
      <alignment horizontal="center" vertical="center" wrapText="1"/>
    </xf>
    <xf numFmtId="15" fontId="26" fillId="0" borderId="8" xfId="0" applyNumberFormat="1" applyFont="1" applyFill="1" applyBorder="1" applyAlignment="1">
      <alignment horizontal="center" vertical="center" wrapText="1"/>
    </xf>
    <xf numFmtId="0" fontId="26" fillId="0" borderId="8" xfId="0" applyFont="1" applyFill="1" applyBorder="1" applyAlignment="1">
      <alignment horizontal="center" vertical="center" wrapText="1"/>
    </xf>
    <xf numFmtId="170" fontId="64" fillId="0" borderId="21" xfId="7" applyNumberFormat="1" applyFont="1" applyFill="1" applyBorder="1" applyAlignment="1">
      <alignment horizontal="center" vertical="center" wrapText="1"/>
    </xf>
    <xf numFmtId="15" fontId="64" fillId="0" borderId="1" xfId="0" applyNumberFormat="1" applyFont="1" applyFill="1" applyBorder="1" applyAlignment="1">
      <alignment vertical="center" wrapText="1"/>
    </xf>
    <xf numFmtId="0" fontId="64" fillId="0" borderId="1" xfId="0" applyFont="1" applyFill="1" applyBorder="1" applyAlignment="1">
      <alignment vertical="center" wrapText="1"/>
    </xf>
    <xf numFmtId="0" fontId="64" fillId="0" borderId="1" xfId="0" applyFont="1" applyFill="1" applyBorder="1" applyAlignment="1">
      <alignment horizontal="center" vertical="center" wrapText="1"/>
    </xf>
    <xf numFmtId="15" fontId="64" fillId="0" borderId="1" xfId="0" applyNumberFormat="1" applyFont="1" applyFill="1" applyBorder="1" applyAlignment="1">
      <alignment horizontal="center" vertical="center" wrapText="1"/>
    </xf>
    <xf numFmtId="170" fontId="64" fillId="0" borderId="17" xfId="12" applyNumberFormat="1" applyFont="1" applyFill="1" applyBorder="1" applyAlignment="1">
      <alignment horizontal="center" vertical="center" wrapText="1"/>
    </xf>
    <xf numFmtId="170" fontId="64" fillId="0" borderId="1" xfId="12" applyNumberFormat="1" applyFont="1" applyFill="1" applyBorder="1" applyAlignment="1">
      <alignment horizontal="center" vertical="center" wrapText="1"/>
    </xf>
    <xf numFmtId="170" fontId="72" fillId="0" borderId="1" xfId="12" applyNumberFormat="1" applyFont="1" applyFill="1" applyBorder="1" applyAlignment="1">
      <alignment horizontal="center" vertical="center" wrapText="1"/>
    </xf>
    <xf numFmtId="44" fontId="72" fillId="0" borderId="1" xfId="7" applyNumberFormat="1" applyFont="1" applyFill="1" applyBorder="1" applyAlignment="1">
      <alignment horizontal="center" vertical="center" wrapText="1"/>
    </xf>
    <xf numFmtId="181" fontId="72" fillId="0" borderId="1" xfId="12" applyNumberFormat="1" applyFont="1" applyFill="1" applyBorder="1" applyAlignment="1">
      <alignment horizontal="right" vertical="center" wrapText="1"/>
    </xf>
    <xf numFmtId="44" fontId="72" fillId="0" borderId="1" xfId="12" applyFont="1" applyFill="1" applyBorder="1" applyAlignment="1">
      <alignment horizontal="center" vertical="center" wrapText="1"/>
    </xf>
    <xf numFmtId="0" fontId="67" fillId="0" borderId="6" xfId="0" applyFont="1" applyFill="1" applyBorder="1" applyAlignment="1">
      <alignment vertical="center" wrapText="1"/>
    </xf>
    <xf numFmtId="44" fontId="10" fillId="0" borderId="1" xfId="7" applyFont="1" applyFill="1" applyBorder="1" applyAlignment="1">
      <alignment vertical="center" wrapText="1"/>
    </xf>
    <xf numFmtId="0" fontId="64" fillId="0" borderId="6" xfId="0" applyFont="1" applyFill="1" applyBorder="1" applyAlignment="1">
      <alignment vertical="center" wrapText="1"/>
    </xf>
    <xf numFmtId="170" fontId="64" fillId="0" borderId="16" xfId="12" applyNumberFormat="1" applyFont="1" applyFill="1" applyBorder="1" applyAlignment="1">
      <alignment vertical="center" wrapText="1"/>
    </xf>
    <xf numFmtId="14" fontId="67" fillId="0" borderId="6" xfId="0" applyNumberFormat="1" applyFont="1" applyFill="1" applyBorder="1" applyAlignment="1">
      <alignment horizontal="center" vertical="center" wrapText="1"/>
    </xf>
    <xf numFmtId="175" fontId="67" fillId="0" borderId="6" xfId="0" applyNumberFormat="1" applyFont="1" applyFill="1" applyBorder="1" applyAlignment="1">
      <alignment horizontal="center" vertical="center" wrapText="1"/>
    </xf>
    <xf numFmtId="171" fontId="67" fillId="0" borderId="6" xfId="3" applyNumberFormat="1" applyFont="1" applyFill="1" applyBorder="1" applyAlignment="1">
      <alignment horizontal="right" vertical="center" wrapText="1"/>
    </xf>
    <xf numFmtId="171" fontId="67" fillId="0" borderId="6" xfId="12" applyNumberFormat="1" applyFont="1" applyFill="1" applyBorder="1" applyAlignment="1">
      <alignment horizontal="right" vertical="center" wrapText="1"/>
    </xf>
    <xf numFmtId="0" fontId="25" fillId="0" borderId="6" xfId="0" applyFont="1" applyFill="1" applyBorder="1" applyAlignment="1">
      <alignment vertical="center" wrapText="1"/>
    </xf>
    <xf numFmtId="15" fontId="26" fillId="0" borderId="6" xfId="0" applyNumberFormat="1" applyFont="1" applyFill="1" applyBorder="1" applyAlignment="1">
      <alignment vertical="center" wrapText="1"/>
    </xf>
    <xf numFmtId="0" fontId="26" fillId="0" borderId="6" xfId="0" applyFont="1" applyFill="1" applyBorder="1" applyAlignment="1">
      <alignment vertical="center" wrapText="1"/>
    </xf>
    <xf numFmtId="15" fontId="64" fillId="0" borderId="6" xfId="0" applyNumberFormat="1" applyFont="1" applyFill="1" applyBorder="1" applyAlignment="1">
      <alignment vertical="center" wrapText="1"/>
    </xf>
    <xf numFmtId="170" fontId="64" fillId="0" borderId="16" xfId="7" applyNumberFormat="1" applyFont="1" applyFill="1" applyBorder="1" applyAlignment="1">
      <alignment vertical="center" wrapText="1"/>
    </xf>
    <xf numFmtId="171" fontId="67" fillId="0" borderId="6" xfId="3" applyNumberFormat="1" applyFont="1" applyFill="1" applyBorder="1" applyAlignment="1">
      <alignment horizontal="center" vertical="center" wrapText="1"/>
    </xf>
    <xf numFmtId="171" fontId="67" fillId="0" borderId="6" xfId="12" applyNumberFormat="1" applyFont="1" applyFill="1" applyBorder="1" applyAlignment="1">
      <alignment horizontal="center" vertical="center" wrapText="1"/>
    </xf>
    <xf numFmtId="181" fontId="10" fillId="0" borderId="6" xfId="12" applyNumberFormat="1" applyFont="1" applyFill="1" applyBorder="1" applyAlignment="1">
      <alignment horizontal="center" vertical="center" wrapText="1"/>
    </xf>
    <xf numFmtId="170" fontId="26" fillId="0" borderId="17" xfId="12" applyNumberFormat="1" applyFont="1" applyFill="1" applyBorder="1" applyAlignment="1">
      <alignment horizontal="center" vertical="center" wrapText="1"/>
    </xf>
    <xf numFmtId="44" fontId="10" fillId="0" borderId="1" xfId="0" applyNumberFormat="1" applyFont="1" applyFill="1" applyBorder="1" applyAlignment="1">
      <alignment horizontal="center" vertical="center"/>
    </xf>
    <xf numFmtId="170" fontId="26" fillId="0" borderId="17" xfId="7" applyNumberFormat="1" applyFont="1" applyFill="1" applyBorder="1" applyAlignment="1">
      <alignment horizontal="center" vertical="center" wrapText="1"/>
    </xf>
    <xf numFmtId="44" fontId="10" fillId="0" borderId="1" xfId="7" applyFont="1" applyFill="1" applyBorder="1" applyAlignment="1">
      <alignment horizontal="center" vertical="center"/>
    </xf>
    <xf numFmtId="171" fontId="67" fillId="0" borderId="1" xfId="12" applyNumberFormat="1" applyFont="1" applyFill="1" applyBorder="1" applyAlignment="1">
      <alignment horizontal="center" vertical="center" wrapText="1"/>
    </xf>
    <xf numFmtId="0" fontId="72" fillId="0" borderId="1" xfId="0" applyFont="1" applyFill="1" applyBorder="1" applyAlignment="1">
      <alignment horizontal="center" vertical="center" wrapText="1"/>
    </xf>
    <xf numFmtId="181" fontId="10" fillId="0" borderId="1" xfId="7" applyNumberFormat="1" applyFont="1" applyFill="1" applyBorder="1" applyAlignment="1">
      <alignment horizontal="center" vertical="center"/>
    </xf>
    <xf numFmtId="0" fontId="26" fillId="0" borderId="17" xfId="0" applyFont="1" applyFill="1" applyBorder="1" applyAlignment="1">
      <alignment horizontal="center" vertical="center" wrapText="1"/>
    </xf>
    <xf numFmtId="170" fontId="64" fillId="0" borderId="17" xfId="7"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vertical="center" wrapText="1"/>
    </xf>
    <xf numFmtId="14" fontId="18" fillId="0" borderId="1" xfId="0" applyNumberFormat="1" applyFont="1" applyFill="1" applyBorder="1" applyAlignment="1">
      <alignment horizontal="center" vertical="center" wrapText="1"/>
    </xf>
    <xf numFmtId="173" fontId="18" fillId="0" borderId="1" xfId="0" applyNumberFormat="1" applyFont="1" applyFill="1" applyBorder="1" applyAlignment="1">
      <alignment horizontal="center" vertical="center" wrapText="1"/>
    </xf>
    <xf numFmtId="171" fontId="18" fillId="0" borderId="1" xfId="3" applyNumberFormat="1" applyFont="1" applyFill="1" applyBorder="1" applyAlignment="1">
      <alignment horizontal="right" vertical="center" wrapText="1"/>
    </xf>
    <xf numFmtId="0" fontId="58" fillId="0" borderId="1" xfId="0" applyFont="1" applyFill="1" applyBorder="1" applyAlignment="1"/>
    <xf numFmtId="0" fontId="63" fillId="0" borderId="6" xfId="0" applyFont="1" applyFill="1" applyBorder="1" applyAlignment="1">
      <alignment horizontal="center"/>
    </xf>
    <xf numFmtId="0" fontId="63" fillId="0" borderId="16" xfId="0" applyFont="1" applyFill="1" applyBorder="1" applyAlignment="1">
      <alignment horizontal="center"/>
    </xf>
    <xf numFmtId="0" fontId="63" fillId="0" borderId="8" xfId="0" applyFont="1" applyFill="1" applyBorder="1" applyAlignment="1">
      <alignment horizontal="center"/>
    </xf>
    <xf numFmtId="0" fontId="63" fillId="0" borderId="19" xfId="0" applyFont="1" applyFill="1" applyBorder="1" applyAlignment="1">
      <alignment horizontal="center"/>
    </xf>
    <xf numFmtId="0" fontId="36" fillId="0" borderId="6" xfId="0" applyFont="1" applyFill="1" applyBorder="1" applyAlignment="1">
      <alignment horizontal="center" vertical="center" wrapText="1"/>
    </xf>
    <xf numFmtId="0" fontId="36" fillId="0" borderId="8" xfId="0" applyFont="1" applyFill="1" applyBorder="1" applyAlignment="1">
      <alignment horizontal="center" vertical="center" wrapText="1"/>
    </xf>
    <xf numFmtId="14" fontId="67" fillId="0" borderId="6" xfId="0" applyNumberFormat="1" applyFont="1" applyFill="1" applyBorder="1" applyAlignment="1">
      <alignment horizontal="center" vertical="center" wrapText="1"/>
    </xf>
    <xf numFmtId="173" fontId="67" fillId="0" borderId="6" xfId="0" applyNumberFormat="1" applyFont="1" applyFill="1" applyBorder="1" applyAlignment="1">
      <alignment horizontal="center" vertical="center" wrapText="1"/>
    </xf>
    <xf numFmtId="14" fontId="67" fillId="0" borderId="8" xfId="0" applyNumberFormat="1" applyFont="1" applyFill="1" applyBorder="1" applyAlignment="1">
      <alignment horizontal="center" vertical="center" wrapText="1"/>
    </xf>
    <xf numFmtId="173" fontId="67" fillId="0" borderId="8" xfId="0" applyNumberFormat="1" applyFont="1" applyFill="1" applyBorder="1" applyAlignment="1">
      <alignment horizontal="center" vertical="center" wrapText="1"/>
    </xf>
    <xf numFmtId="0" fontId="67" fillId="0" borderId="8" xfId="0" applyFont="1" applyFill="1" applyBorder="1" applyAlignment="1">
      <alignment vertical="center" wrapText="1"/>
    </xf>
    <xf numFmtId="0" fontId="67" fillId="0" borderId="1" xfId="0" applyFont="1" applyFill="1" applyBorder="1" applyAlignment="1">
      <alignment horizontal="left" vertical="top" wrapText="1"/>
    </xf>
    <xf numFmtId="167" fontId="72" fillId="0" borderId="1" xfId="8" applyFont="1" applyFill="1" applyBorder="1" applyAlignment="1">
      <alignment vertical="center" wrapText="1"/>
    </xf>
    <xf numFmtId="171" fontId="79" fillId="0" borderId="1" xfId="12" applyNumberFormat="1" applyFont="1" applyFill="1" applyBorder="1" applyAlignment="1">
      <alignment horizontal="right" vertical="center" wrapText="1"/>
    </xf>
    <xf numFmtId="0" fontId="78" fillId="0" borderId="12" xfId="0" applyFont="1" applyFill="1" applyBorder="1" applyAlignment="1">
      <alignment vertical="center"/>
    </xf>
    <xf numFmtId="0" fontId="90" fillId="0" borderId="6" xfId="0" applyFont="1" applyFill="1" applyBorder="1" applyAlignment="1">
      <alignment horizontal="center" vertical="center" wrapText="1"/>
    </xf>
    <xf numFmtId="0" fontId="67" fillId="0" borderId="6" xfId="0" applyFont="1" applyFill="1" applyBorder="1" applyAlignment="1">
      <alignment horizontal="justify" vertical="center" wrapText="1"/>
    </xf>
    <xf numFmtId="0" fontId="67" fillId="0" borderId="1" xfId="0" applyFont="1" applyFill="1" applyBorder="1" applyAlignment="1">
      <alignment horizontal="center" vertical="center"/>
    </xf>
    <xf numFmtId="0" fontId="67" fillId="0" borderId="25" xfId="0" applyFont="1" applyFill="1" applyBorder="1" applyAlignment="1">
      <alignment horizontal="center" vertical="center" wrapText="1"/>
    </xf>
    <xf numFmtId="0" fontId="67" fillId="0" borderId="28" xfId="0" applyFont="1" applyFill="1" applyBorder="1" applyAlignment="1">
      <alignment horizontal="center" vertical="center" wrapText="1"/>
    </xf>
    <xf numFmtId="0" fontId="69" fillId="0" borderId="6" xfId="0" applyFont="1" applyFill="1" applyBorder="1" applyAlignment="1">
      <alignment vertical="center" wrapText="1"/>
    </xf>
    <xf numFmtId="0" fontId="69" fillId="0" borderId="1" xfId="0" applyFont="1" applyFill="1" applyBorder="1" applyAlignment="1">
      <alignment horizontal="center" vertical="center"/>
    </xf>
    <xf numFmtId="0" fontId="69" fillId="0" borderId="9" xfId="0" applyFont="1" applyFill="1" applyBorder="1" applyAlignment="1">
      <alignment horizontal="center" vertical="center" wrapText="1"/>
    </xf>
    <xf numFmtId="0" fontId="91" fillId="0" borderId="24" xfId="0" applyFont="1" applyFill="1" applyBorder="1" applyAlignment="1">
      <alignment vertical="center" wrapText="1"/>
    </xf>
    <xf numFmtId="0" fontId="103" fillId="0" borderId="1" xfId="0" applyFont="1" applyFill="1" applyBorder="1" applyAlignment="1">
      <alignment horizontal="center" vertical="center" wrapText="1"/>
    </xf>
    <xf numFmtId="0" fontId="103" fillId="0" borderId="8" xfId="0" applyFont="1" applyFill="1" applyBorder="1" applyAlignment="1">
      <alignment horizontal="center" vertical="center" wrapText="1"/>
    </xf>
    <xf numFmtId="0" fontId="103" fillId="0" borderId="1" xfId="0" applyFont="1" applyFill="1" applyBorder="1" applyAlignment="1">
      <alignment horizontal="center" vertical="center"/>
    </xf>
    <xf numFmtId="171" fontId="102" fillId="0" borderId="1" xfId="12" applyNumberFormat="1" applyFont="1" applyFill="1" applyBorder="1" applyAlignment="1">
      <alignment horizontal="right" vertical="center" wrapText="1"/>
    </xf>
    <xf numFmtId="0" fontId="91" fillId="0" borderId="2" xfId="0" applyFont="1" applyFill="1" applyBorder="1" applyAlignment="1">
      <alignment vertical="center" wrapText="1"/>
    </xf>
    <xf numFmtId="0" fontId="67" fillId="0" borderId="1" xfId="0" applyFont="1" applyFill="1" applyBorder="1" applyAlignment="1">
      <alignment horizontal="justify" vertical="center" wrapText="1"/>
    </xf>
    <xf numFmtId="0" fontId="94" fillId="0" borderId="12" xfId="0" applyFont="1" applyFill="1" applyBorder="1" applyAlignment="1">
      <alignment vertical="center"/>
    </xf>
    <xf numFmtId="15" fontId="96" fillId="0" borderId="1" xfId="0" applyNumberFormat="1" applyFont="1" applyFill="1" applyBorder="1" applyAlignment="1">
      <alignment vertical="center" wrapText="1"/>
    </xf>
    <xf numFmtId="0" fontId="96" fillId="0" borderId="8" xfId="0" applyFont="1" applyFill="1" applyBorder="1" applyAlignment="1">
      <alignment horizontal="center" vertical="center" wrapText="1"/>
    </xf>
    <xf numFmtId="181" fontId="90" fillId="0" borderId="1" xfId="7" applyNumberFormat="1" applyFont="1" applyFill="1" applyBorder="1" applyAlignment="1">
      <alignment horizontal="center" vertical="center" wrapText="1"/>
    </xf>
    <xf numFmtId="15" fontId="96" fillId="0" borderId="8" xfId="0" applyNumberFormat="1" applyFont="1" applyFill="1" applyBorder="1" applyAlignment="1">
      <alignment horizontal="center" vertical="center" wrapText="1"/>
    </xf>
    <xf numFmtId="170" fontId="96" fillId="0" borderId="19" xfId="7" applyNumberFormat="1" applyFont="1" applyFill="1" applyBorder="1" applyAlignment="1">
      <alignment horizontal="center" vertical="center" wrapText="1"/>
    </xf>
    <xf numFmtId="171" fontId="10" fillId="0" borderId="1" xfId="12" applyNumberFormat="1" applyFont="1" applyFill="1" applyBorder="1" applyAlignment="1">
      <alignment horizontal="right" vertical="center" wrapText="1"/>
    </xf>
    <xf numFmtId="0" fontId="18" fillId="0" borderId="1" xfId="0" applyFont="1" applyFill="1" applyBorder="1" applyAlignment="1">
      <alignment horizontal="justify" vertical="center" wrapText="1"/>
    </xf>
    <xf numFmtId="0" fontId="18" fillId="0" borderId="1" xfId="0" applyFont="1" applyFill="1" applyBorder="1" applyAlignment="1">
      <alignment horizontal="center" vertical="center"/>
    </xf>
    <xf numFmtId="0" fontId="92" fillId="0" borderId="1" xfId="0" applyFont="1" applyFill="1" applyBorder="1" applyAlignment="1">
      <alignment horizontal="center" vertical="center" wrapText="1"/>
    </xf>
    <xf numFmtId="0" fontId="92" fillId="0" borderId="1" xfId="0" applyFont="1" applyFill="1" applyBorder="1" applyAlignment="1">
      <alignment vertical="center" wrapText="1"/>
    </xf>
    <xf numFmtId="0" fontId="92" fillId="0" borderId="1" xfId="0" applyFont="1" applyFill="1" applyBorder="1" applyAlignment="1">
      <alignment horizontal="center" vertical="center"/>
    </xf>
    <xf numFmtId="171" fontId="92" fillId="0" borderId="1" xfId="12" applyNumberFormat="1" applyFont="1" applyFill="1" applyBorder="1" applyAlignment="1">
      <alignment horizontal="right" vertical="center" wrapText="1"/>
    </xf>
    <xf numFmtId="0" fontId="78" fillId="0" borderId="14" xfId="0" applyFont="1" applyFill="1" applyBorder="1" applyAlignment="1">
      <alignment vertical="center"/>
    </xf>
    <xf numFmtId="173" fontId="92" fillId="0" borderId="1" xfId="0" applyNumberFormat="1" applyFont="1" applyFill="1" applyBorder="1" applyAlignment="1">
      <alignment horizontal="center" vertical="center" wrapText="1"/>
    </xf>
    <xf numFmtId="171" fontId="92" fillId="0" borderId="1" xfId="3" applyNumberFormat="1" applyFont="1" applyFill="1" applyBorder="1" applyAlignment="1">
      <alignment horizontal="right" vertical="center" wrapText="1"/>
    </xf>
    <xf numFmtId="0" fontId="92" fillId="0" borderId="1" xfId="0" applyFont="1" applyFill="1" applyBorder="1" applyAlignment="1">
      <alignment horizontal="left" vertical="center" wrapText="1"/>
    </xf>
  </cellXfs>
  <cellStyles count="18">
    <cellStyle name="Énfasis1" xfId="1" builtinId="29"/>
    <cellStyle name="Hipervínculo" xfId="2" builtinId="8"/>
    <cellStyle name="Millares [0] 2" xfId="3"/>
    <cellStyle name="Millares 2" xfId="4"/>
    <cellStyle name="Millares 3" xfId="5"/>
    <cellStyle name="Millares 4" xfId="6"/>
    <cellStyle name="Moneda" xfId="7" builtinId="4"/>
    <cellStyle name="Moneda [0]" xfId="8" builtinId="7"/>
    <cellStyle name="Moneda [0] 2" xfId="9"/>
    <cellStyle name="Moneda [0] 2 2" xfId="10"/>
    <cellStyle name="Moneda 2" xfId="11"/>
    <cellStyle name="Moneda 2 2" xfId="12"/>
    <cellStyle name="Moneda 3" xfId="13"/>
    <cellStyle name="Moneda 4" xfId="14"/>
    <cellStyle name="Normal" xfId="0" builtinId="0"/>
    <cellStyle name="Normal 2" xfId="15"/>
    <cellStyle name="Normal 3" xfId="16"/>
    <cellStyle name="Normal 6" xfId="17"/>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RAS_2003"/>
      <sheetName val="Consolidado almacén"/>
      <sheetName val="Aprobado Comité de L y A 2004"/>
      <sheetName val="Aprob Comité 2004"/>
      <sheetName val="Hoja2"/>
      <sheetName val="Hoja3"/>
      <sheetName val="Aprob Comité 2004 (2)"/>
    </sheetNames>
    <sheetDataSet>
      <sheetData sheetId="0">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7"/>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0"/>
  <sheetViews>
    <sheetView zoomScale="50" zoomScaleNormal="50" workbookViewId="0">
      <selection activeCell="I1" sqref="I1:O1048576"/>
    </sheetView>
  </sheetViews>
  <sheetFormatPr baseColWidth="10" defaultRowHeight="15" x14ac:dyDescent="0.25"/>
  <cols>
    <col min="1" max="8" width="4.85546875" customWidth="1"/>
    <col min="9" max="12" width="39" customWidth="1"/>
    <col min="13" max="13" width="4.28515625" style="150" customWidth="1"/>
    <col min="14" max="14" width="35" style="267" customWidth="1"/>
    <col min="15" max="15" width="33" style="267" customWidth="1"/>
    <col min="16" max="16" width="65.28515625" style="267" customWidth="1"/>
    <col min="17" max="17" width="5.140625" style="150" customWidth="1"/>
    <col min="18" max="18" width="28.5703125" customWidth="1"/>
    <col min="19" max="19" width="31.7109375" customWidth="1"/>
    <col min="20" max="20" width="24.42578125" customWidth="1"/>
    <col min="21" max="21" width="8" style="150" customWidth="1"/>
    <col min="22" max="22" width="33.28515625" customWidth="1"/>
    <col min="23" max="23" width="30.7109375" customWidth="1"/>
    <col min="257" max="264" width="4.85546875" customWidth="1"/>
    <col min="265" max="265" width="39" customWidth="1"/>
    <col min="266" max="266" width="35" customWidth="1"/>
    <col min="267" max="267" width="33" customWidth="1"/>
    <col min="268" max="268" width="32.5703125" customWidth="1"/>
    <col min="269" max="269" width="5.140625" customWidth="1"/>
    <col min="270" max="270" width="30.7109375" customWidth="1"/>
    <col min="271" max="271" width="29" customWidth="1"/>
    <col min="272" max="272" width="42.42578125" customWidth="1"/>
    <col min="273" max="273" width="7" customWidth="1"/>
    <col min="274" max="274" width="28.5703125" customWidth="1"/>
    <col min="275" max="275" width="30.140625" customWidth="1"/>
    <col min="276" max="276" width="24.42578125" customWidth="1"/>
    <col min="513" max="520" width="4.85546875" customWidth="1"/>
    <col min="521" max="521" width="39" customWidth="1"/>
    <col min="522" max="522" width="35" customWidth="1"/>
    <col min="523" max="523" width="33" customWidth="1"/>
    <col min="524" max="524" width="32.5703125" customWidth="1"/>
    <col min="525" max="525" width="5.140625" customWidth="1"/>
    <col min="526" max="526" width="30.7109375" customWidth="1"/>
    <col min="527" max="527" width="29" customWidth="1"/>
    <col min="528" max="528" width="42.42578125" customWidth="1"/>
    <col min="529" max="529" width="7" customWidth="1"/>
    <col min="530" max="530" width="28.5703125" customWidth="1"/>
    <col min="531" max="531" width="30.140625" customWidth="1"/>
    <col min="532" max="532" width="24.42578125" customWidth="1"/>
    <col min="769" max="776" width="4.85546875" customWidth="1"/>
    <col min="777" max="777" width="39" customWidth="1"/>
    <col min="778" max="778" width="35" customWidth="1"/>
    <col min="779" max="779" width="33" customWidth="1"/>
    <col min="780" max="780" width="32.5703125" customWidth="1"/>
    <col min="781" max="781" width="5.140625" customWidth="1"/>
    <col min="782" max="782" width="30.7109375" customWidth="1"/>
    <col min="783" max="783" width="29" customWidth="1"/>
    <col min="784" max="784" width="42.42578125" customWidth="1"/>
    <col min="785" max="785" width="7" customWidth="1"/>
    <col min="786" max="786" width="28.5703125" customWidth="1"/>
    <col min="787" max="787" width="30.140625" customWidth="1"/>
    <col min="788" max="788" width="24.42578125" customWidth="1"/>
    <col min="1025" max="1032" width="4.85546875" customWidth="1"/>
    <col min="1033" max="1033" width="39" customWidth="1"/>
    <col min="1034" max="1034" width="35" customWidth="1"/>
    <col min="1035" max="1035" width="33" customWidth="1"/>
    <col min="1036" max="1036" width="32.5703125" customWidth="1"/>
    <col min="1037" max="1037" width="5.140625" customWidth="1"/>
    <col min="1038" max="1038" width="30.7109375" customWidth="1"/>
    <col min="1039" max="1039" width="29" customWidth="1"/>
    <col min="1040" max="1040" width="42.42578125" customWidth="1"/>
    <col min="1041" max="1041" width="7" customWidth="1"/>
    <col min="1042" max="1042" width="28.5703125" customWidth="1"/>
    <col min="1043" max="1043" width="30.140625" customWidth="1"/>
    <col min="1044" max="1044" width="24.42578125" customWidth="1"/>
    <col min="1281" max="1288" width="4.85546875" customWidth="1"/>
    <col min="1289" max="1289" width="39" customWidth="1"/>
    <col min="1290" max="1290" width="35" customWidth="1"/>
    <col min="1291" max="1291" width="33" customWidth="1"/>
    <col min="1292" max="1292" width="32.5703125" customWidth="1"/>
    <col min="1293" max="1293" width="5.140625" customWidth="1"/>
    <col min="1294" max="1294" width="30.7109375" customWidth="1"/>
    <col min="1295" max="1295" width="29" customWidth="1"/>
    <col min="1296" max="1296" width="42.42578125" customWidth="1"/>
    <col min="1297" max="1297" width="7" customWidth="1"/>
    <col min="1298" max="1298" width="28.5703125" customWidth="1"/>
    <col min="1299" max="1299" width="30.140625" customWidth="1"/>
    <col min="1300" max="1300" width="24.42578125" customWidth="1"/>
    <col min="1537" max="1544" width="4.85546875" customWidth="1"/>
    <col min="1545" max="1545" width="39" customWidth="1"/>
    <col min="1546" max="1546" width="35" customWidth="1"/>
    <col min="1547" max="1547" width="33" customWidth="1"/>
    <col min="1548" max="1548" width="32.5703125" customWidth="1"/>
    <col min="1549" max="1549" width="5.140625" customWidth="1"/>
    <col min="1550" max="1550" width="30.7109375" customWidth="1"/>
    <col min="1551" max="1551" width="29" customWidth="1"/>
    <col min="1552" max="1552" width="42.42578125" customWidth="1"/>
    <col min="1553" max="1553" width="7" customWidth="1"/>
    <col min="1554" max="1554" width="28.5703125" customWidth="1"/>
    <col min="1555" max="1555" width="30.140625" customWidth="1"/>
    <col min="1556" max="1556" width="24.42578125" customWidth="1"/>
    <col min="1793" max="1800" width="4.85546875" customWidth="1"/>
    <col min="1801" max="1801" width="39" customWidth="1"/>
    <col min="1802" max="1802" width="35" customWidth="1"/>
    <col min="1803" max="1803" width="33" customWidth="1"/>
    <col min="1804" max="1804" width="32.5703125" customWidth="1"/>
    <col min="1805" max="1805" width="5.140625" customWidth="1"/>
    <col min="1806" max="1806" width="30.7109375" customWidth="1"/>
    <col min="1807" max="1807" width="29" customWidth="1"/>
    <col min="1808" max="1808" width="42.42578125" customWidth="1"/>
    <col min="1809" max="1809" width="7" customWidth="1"/>
    <col min="1810" max="1810" width="28.5703125" customWidth="1"/>
    <col min="1811" max="1811" width="30.140625" customWidth="1"/>
    <col min="1812" max="1812" width="24.42578125" customWidth="1"/>
    <col min="2049" max="2056" width="4.85546875" customWidth="1"/>
    <col min="2057" max="2057" width="39" customWidth="1"/>
    <col min="2058" max="2058" width="35" customWidth="1"/>
    <col min="2059" max="2059" width="33" customWidth="1"/>
    <col min="2060" max="2060" width="32.5703125" customWidth="1"/>
    <col min="2061" max="2061" width="5.140625" customWidth="1"/>
    <col min="2062" max="2062" width="30.7109375" customWidth="1"/>
    <col min="2063" max="2063" width="29" customWidth="1"/>
    <col min="2064" max="2064" width="42.42578125" customWidth="1"/>
    <col min="2065" max="2065" width="7" customWidth="1"/>
    <col min="2066" max="2066" width="28.5703125" customWidth="1"/>
    <col min="2067" max="2067" width="30.140625" customWidth="1"/>
    <col min="2068" max="2068" width="24.42578125" customWidth="1"/>
    <col min="2305" max="2312" width="4.85546875" customWidth="1"/>
    <col min="2313" max="2313" width="39" customWidth="1"/>
    <col min="2314" max="2314" width="35" customWidth="1"/>
    <col min="2315" max="2315" width="33" customWidth="1"/>
    <col min="2316" max="2316" width="32.5703125" customWidth="1"/>
    <col min="2317" max="2317" width="5.140625" customWidth="1"/>
    <col min="2318" max="2318" width="30.7109375" customWidth="1"/>
    <col min="2319" max="2319" width="29" customWidth="1"/>
    <col min="2320" max="2320" width="42.42578125" customWidth="1"/>
    <col min="2321" max="2321" width="7" customWidth="1"/>
    <col min="2322" max="2322" width="28.5703125" customWidth="1"/>
    <col min="2323" max="2323" width="30.140625" customWidth="1"/>
    <col min="2324" max="2324" width="24.42578125" customWidth="1"/>
    <col min="2561" max="2568" width="4.85546875" customWidth="1"/>
    <col min="2569" max="2569" width="39" customWidth="1"/>
    <col min="2570" max="2570" width="35" customWidth="1"/>
    <col min="2571" max="2571" width="33" customWidth="1"/>
    <col min="2572" max="2572" width="32.5703125" customWidth="1"/>
    <col min="2573" max="2573" width="5.140625" customWidth="1"/>
    <col min="2574" max="2574" width="30.7109375" customWidth="1"/>
    <col min="2575" max="2575" width="29" customWidth="1"/>
    <col min="2576" max="2576" width="42.42578125" customWidth="1"/>
    <col min="2577" max="2577" width="7" customWidth="1"/>
    <col min="2578" max="2578" width="28.5703125" customWidth="1"/>
    <col min="2579" max="2579" width="30.140625" customWidth="1"/>
    <col min="2580" max="2580" width="24.42578125" customWidth="1"/>
    <col min="2817" max="2824" width="4.85546875" customWidth="1"/>
    <col min="2825" max="2825" width="39" customWidth="1"/>
    <col min="2826" max="2826" width="35" customWidth="1"/>
    <col min="2827" max="2827" width="33" customWidth="1"/>
    <col min="2828" max="2828" width="32.5703125" customWidth="1"/>
    <col min="2829" max="2829" width="5.140625" customWidth="1"/>
    <col min="2830" max="2830" width="30.7109375" customWidth="1"/>
    <col min="2831" max="2831" width="29" customWidth="1"/>
    <col min="2832" max="2832" width="42.42578125" customWidth="1"/>
    <col min="2833" max="2833" width="7" customWidth="1"/>
    <col min="2834" max="2834" width="28.5703125" customWidth="1"/>
    <col min="2835" max="2835" width="30.140625" customWidth="1"/>
    <col min="2836" max="2836" width="24.42578125" customWidth="1"/>
    <col min="3073" max="3080" width="4.85546875" customWidth="1"/>
    <col min="3081" max="3081" width="39" customWidth="1"/>
    <col min="3082" max="3082" width="35" customWidth="1"/>
    <col min="3083" max="3083" width="33" customWidth="1"/>
    <col min="3084" max="3084" width="32.5703125" customWidth="1"/>
    <col min="3085" max="3085" width="5.140625" customWidth="1"/>
    <col min="3086" max="3086" width="30.7109375" customWidth="1"/>
    <col min="3087" max="3087" width="29" customWidth="1"/>
    <col min="3088" max="3088" width="42.42578125" customWidth="1"/>
    <col min="3089" max="3089" width="7" customWidth="1"/>
    <col min="3090" max="3090" width="28.5703125" customWidth="1"/>
    <col min="3091" max="3091" width="30.140625" customWidth="1"/>
    <col min="3092" max="3092" width="24.42578125" customWidth="1"/>
    <col min="3329" max="3336" width="4.85546875" customWidth="1"/>
    <col min="3337" max="3337" width="39" customWidth="1"/>
    <col min="3338" max="3338" width="35" customWidth="1"/>
    <col min="3339" max="3339" width="33" customWidth="1"/>
    <col min="3340" max="3340" width="32.5703125" customWidth="1"/>
    <col min="3341" max="3341" width="5.140625" customWidth="1"/>
    <col min="3342" max="3342" width="30.7109375" customWidth="1"/>
    <col min="3343" max="3343" width="29" customWidth="1"/>
    <col min="3344" max="3344" width="42.42578125" customWidth="1"/>
    <col min="3345" max="3345" width="7" customWidth="1"/>
    <col min="3346" max="3346" width="28.5703125" customWidth="1"/>
    <col min="3347" max="3347" width="30.140625" customWidth="1"/>
    <col min="3348" max="3348" width="24.42578125" customWidth="1"/>
    <col min="3585" max="3592" width="4.85546875" customWidth="1"/>
    <col min="3593" max="3593" width="39" customWidth="1"/>
    <col min="3594" max="3594" width="35" customWidth="1"/>
    <col min="3595" max="3595" width="33" customWidth="1"/>
    <col min="3596" max="3596" width="32.5703125" customWidth="1"/>
    <col min="3597" max="3597" width="5.140625" customWidth="1"/>
    <col min="3598" max="3598" width="30.7109375" customWidth="1"/>
    <col min="3599" max="3599" width="29" customWidth="1"/>
    <col min="3600" max="3600" width="42.42578125" customWidth="1"/>
    <col min="3601" max="3601" width="7" customWidth="1"/>
    <col min="3602" max="3602" width="28.5703125" customWidth="1"/>
    <col min="3603" max="3603" width="30.140625" customWidth="1"/>
    <col min="3604" max="3604" width="24.42578125" customWidth="1"/>
    <col min="3841" max="3848" width="4.85546875" customWidth="1"/>
    <col min="3849" max="3849" width="39" customWidth="1"/>
    <col min="3850" max="3850" width="35" customWidth="1"/>
    <col min="3851" max="3851" width="33" customWidth="1"/>
    <col min="3852" max="3852" width="32.5703125" customWidth="1"/>
    <col min="3853" max="3853" width="5.140625" customWidth="1"/>
    <col min="3854" max="3854" width="30.7109375" customWidth="1"/>
    <col min="3855" max="3855" width="29" customWidth="1"/>
    <col min="3856" max="3856" width="42.42578125" customWidth="1"/>
    <col min="3857" max="3857" width="7" customWidth="1"/>
    <col min="3858" max="3858" width="28.5703125" customWidth="1"/>
    <col min="3859" max="3859" width="30.140625" customWidth="1"/>
    <col min="3860" max="3860" width="24.42578125" customWidth="1"/>
    <col min="4097" max="4104" width="4.85546875" customWidth="1"/>
    <col min="4105" max="4105" width="39" customWidth="1"/>
    <col min="4106" max="4106" width="35" customWidth="1"/>
    <col min="4107" max="4107" width="33" customWidth="1"/>
    <col min="4108" max="4108" width="32.5703125" customWidth="1"/>
    <col min="4109" max="4109" width="5.140625" customWidth="1"/>
    <col min="4110" max="4110" width="30.7109375" customWidth="1"/>
    <col min="4111" max="4111" width="29" customWidth="1"/>
    <col min="4112" max="4112" width="42.42578125" customWidth="1"/>
    <col min="4113" max="4113" width="7" customWidth="1"/>
    <col min="4114" max="4114" width="28.5703125" customWidth="1"/>
    <col min="4115" max="4115" width="30.140625" customWidth="1"/>
    <col min="4116" max="4116" width="24.42578125" customWidth="1"/>
    <col min="4353" max="4360" width="4.85546875" customWidth="1"/>
    <col min="4361" max="4361" width="39" customWidth="1"/>
    <col min="4362" max="4362" width="35" customWidth="1"/>
    <col min="4363" max="4363" width="33" customWidth="1"/>
    <col min="4364" max="4364" width="32.5703125" customWidth="1"/>
    <col min="4365" max="4365" width="5.140625" customWidth="1"/>
    <col min="4366" max="4366" width="30.7109375" customWidth="1"/>
    <col min="4367" max="4367" width="29" customWidth="1"/>
    <col min="4368" max="4368" width="42.42578125" customWidth="1"/>
    <col min="4369" max="4369" width="7" customWidth="1"/>
    <col min="4370" max="4370" width="28.5703125" customWidth="1"/>
    <col min="4371" max="4371" width="30.140625" customWidth="1"/>
    <col min="4372" max="4372" width="24.42578125" customWidth="1"/>
    <col min="4609" max="4616" width="4.85546875" customWidth="1"/>
    <col min="4617" max="4617" width="39" customWidth="1"/>
    <col min="4618" max="4618" width="35" customWidth="1"/>
    <col min="4619" max="4619" width="33" customWidth="1"/>
    <col min="4620" max="4620" width="32.5703125" customWidth="1"/>
    <col min="4621" max="4621" width="5.140625" customWidth="1"/>
    <col min="4622" max="4622" width="30.7109375" customWidth="1"/>
    <col min="4623" max="4623" width="29" customWidth="1"/>
    <col min="4624" max="4624" width="42.42578125" customWidth="1"/>
    <col min="4625" max="4625" width="7" customWidth="1"/>
    <col min="4626" max="4626" width="28.5703125" customWidth="1"/>
    <col min="4627" max="4627" width="30.140625" customWidth="1"/>
    <col min="4628" max="4628" width="24.42578125" customWidth="1"/>
    <col min="4865" max="4872" width="4.85546875" customWidth="1"/>
    <col min="4873" max="4873" width="39" customWidth="1"/>
    <col min="4874" max="4874" width="35" customWidth="1"/>
    <col min="4875" max="4875" width="33" customWidth="1"/>
    <col min="4876" max="4876" width="32.5703125" customWidth="1"/>
    <col min="4877" max="4877" width="5.140625" customWidth="1"/>
    <col min="4878" max="4878" width="30.7109375" customWidth="1"/>
    <col min="4879" max="4879" width="29" customWidth="1"/>
    <col min="4880" max="4880" width="42.42578125" customWidth="1"/>
    <col min="4881" max="4881" width="7" customWidth="1"/>
    <col min="4882" max="4882" width="28.5703125" customWidth="1"/>
    <col min="4883" max="4883" width="30.140625" customWidth="1"/>
    <col min="4884" max="4884" width="24.42578125" customWidth="1"/>
    <col min="5121" max="5128" width="4.85546875" customWidth="1"/>
    <col min="5129" max="5129" width="39" customWidth="1"/>
    <col min="5130" max="5130" width="35" customWidth="1"/>
    <col min="5131" max="5131" width="33" customWidth="1"/>
    <col min="5132" max="5132" width="32.5703125" customWidth="1"/>
    <col min="5133" max="5133" width="5.140625" customWidth="1"/>
    <col min="5134" max="5134" width="30.7109375" customWidth="1"/>
    <col min="5135" max="5135" width="29" customWidth="1"/>
    <col min="5136" max="5136" width="42.42578125" customWidth="1"/>
    <col min="5137" max="5137" width="7" customWidth="1"/>
    <col min="5138" max="5138" width="28.5703125" customWidth="1"/>
    <col min="5139" max="5139" width="30.140625" customWidth="1"/>
    <col min="5140" max="5140" width="24.42578125" customWidth="1"/>
    <col min="5377" max="5384" width="4.85546875" customWidth="1"/>
    <col min="5385" max="5385" width="39" customWidth="1"/>
    <col min="5386" max="5386" width="35" customWidth="1"/>
    <col min="5387" max="5387" width="33" customWidth="1"/>
    <col min="5388" max="5388" width="32.5703125" customWidth="1"/>
    <col min="5389" max="5389" width="5.140625" customWidth="1"/>
    <col min="5390" max="5390" width="30.7109375" customWidth="1"/>
    <col min="5391" max="5391" width="29" customWidth="1"/>
    <col min="5392" max="5392" width="42.42578125" customWidth="1"/>
    <col min="5393" max="5393" width="7" customWidth="1"/>
    <col min="5394" max="5394" width="28.5703125" customWidth="1"/>
    <col min="5395" max="5395" width="30.140625" customWidth="1"/>
    <col min="5396" max="5396" width="24.42578125" customWidth="1"/>
    <col min="5633" max="5640" width="4.85546875" customWidth="1"/>
    <col min="5641" max="5641" width="39" customWidth="1"/>
    <col min="5642" max="5642" width="35" customWidth="1"/>
    <col min="5643" max="5643" width="33" customWidth="1"/>
    <col min="5644" max="5644" width="32.5703125" customWidth="1"/>
    <col min="5645" max="5645" width="5.140625" customWidth="1"/>
    <col min="5646" max="5646" width="30.7109375" customWidth="1"/>
    <col min="5647" max="5647" width="29" customWidth="1"/>
    <col min="5648" max="5648" width="42.42578125" customWidth="1"/>
    <col min="5649" max="5649" width="7" customWidth="1"/>
    <col min="5650" max="5650" width="28.5703125" customWidth="1"/>
    <col min="5651" max="5651" width="30.140625" customWidth="1"/>
    <col min="5652" max="5652" width="24.42578125" customWidth="1"/>
    <col min="5889" max="5896" width="4.85546875" customWidth="1"/>
    <col min="5897" max="5897" width="39" customWidth="1"/>
    <col min="5898" max="5898" width="35" customWidth="1"/>
    <col min="5899" max="5899" width="33" customWidth="1"/>
    <col min="5900" max="5900" width="32.5703125" customWidth="1"/>
    <col min="5901" max="5901" width="5.140625" customWidth="1"/>
    <col min="5902" max="5902" width="30.7109375" customWidth="1"/>
    <col min="5903" max="5903" width="29" customWidth="1"/>
    <col min="5904" max="5904" width="42.42578125" customWidth="1"/>
    <col min="5905" max="5905" width="7" customWidth="1"/>
    <col min="5906" max="5906" width="28.5703125" customWidth="1"/>
    <col min="5907" max="5907" width="30.140625" customWidth="1"/>
    <col min="5908" max="5908" width="24.42578125" customWidth="1"/>
    <col min="6145" max="6152" width="4.85546875" customWidth="1"/>
    <col min="6153" max="6153" width="39" customWidth="1"/>
    <col min="6154" max="6154" width="35" customWidth="1"/>
    <col min="6155" max="6155" width="33" customWidth="1"/>
    <col min="6156" max="6156" width="32.5703125" customWidth="1"/>
    <col min="6157" max="6157" width="5.140625" customWidth="1"/>
    <col min="6158" max="6158" width="30.7109375" customWidth="1"/>
    <col min="6159" max="6159" width="29" customWidth="1"/>
    <col min="6160" max="6160" width="42.42578125" customWidth="1"/>
    <col min="6161" max="6161" width="7" customWidth="1"/>
    <col min="6162" max="6162" width="28.5703125" customWidth="1"/>
    <col min="6163" max="6163" width="30.140625" customWidth="1"/>
    <col min="6164" max="6164" width="24.42578125" customWidth="1"/>
    <col min="6401" max="6408" width="4.85546875" customWidth="1"/>
    <col min="6409" max="6409" width="39" customWidth="1"/>
    <col min="6410" max="6410" width="35" customWidth="1"/>
    <col min="6411" max="6411" width="33" customWidth="1"/>
    <col min="6412" max="6412" width="32.5703125" customWidth="1"/>
    <col min="6413" max="6413" width="5.140625" customWidth="1"/>
    <col min="6414" max="6414" width="30.7109375" customWidth="1"/>
    <col min="6415" max="6415" width="29" customWidth="1"/>
    <col min="6416" max="6416" width="42.42578125" customWidth="1"/>
    <col min="6417" max="6417" width="7" customWidth="1"/>
    <col min="6418" max="6418" width="28.5703125" customWidth="1"/>
    <col min="6419" max="6419" width="30.140625" customWidth="1"/>
    <col min="6420" max="6420" width="24.42578125" customWidth="1"/>
    <col min="6657" max="6664" width="4.85546875" customWidth="1"/>
    <col min="6665" max="6665" width="39" customWidth="1"/>
    <col min="6666" max="6666" width="35" customWidth="1"/>
    <col min="6667" max="6667" width="33" customWidth="1"/>
    <col min="6668" max="6668" width="32.5703125" customWidth="1"/>
    <col min="6669" max="6669" width="5.140625" customWidth="1"/>
    <col min="6670" max="6670" width="30.7109375" customWidth="1"/>
    <col min="6671" max="6671" width="29" customWidth="1"/>
    <col min="6672" max="6672" width="42.42578125" customWidth="1"/>
    <col min="6673" max="6673" width="7" customWidth="1"/>
    <col min="6674" max="6674" width="28.5703125" customWidth="1"/>
    <col min="6675" max="6675" width="30.140625" customWidth="1"/>
    <col min="6676" max="6676" width="24.42578125" customWidth="1"/>
    <col min="6913" max="6920" width="4.85546875" customWidth="1"/>
    <col min="6921" max="6921" width="39" customWidth="1"/>
    <col min="6922" max="6922" width="35" customWidth="1"/>
    <col min="6923" max="6923" width="33" customWidth="1"/>
    <col min="6924" max="6924" width="32.5703125" customWidth="1"/>
    <col min="6925" max="6925" width="5.140625" customWidth="1"/>
    <col min="6926" max="6926" width="30.7109375" customWidth="1"/>
    <col min="6927" max="6927" width="29" customWidth="1"/>
    <col min="6928" max="6928" width="42.42578125" customWidth="1"/>
    <col min="6929" max="6929" width="7" customWidth="1"/>
    <col min="6930" max="6930" width="28.5703125" customWidth="1"/>
    <col min="6931" max="6931" width="30.140625" customWidth="1"/>
    <col min="6932" max="6932" width="24.42578125" customWidth="1"/>
    <col min="7169" max="7176" width="4.85546875" customWidth="1"/>
    <col min="7177" max="7177" width="39" customWidth="1"/>
    <col min="7178" max="7178" width="35" customWidth="1"/>
    <col min="7179" max="7179" width="33" customWidth="1"/>
    <col min="7180" max="7180" width="32.5703125" customWidth="1"/>
    <col min="7181" max="7181" width="5.140625" customWidth="1"/>
    <col min="7182" max="7182" width="30.7109375" customWidth="1"/>
    <col min="7183" max="7183" width="29" customWidth="1"/>
    <col min="7184" max="7184" width="42.42578125" customWidth="1"/>
    <col min="7185" max="7185" width="7" customWidth="1"/>
    <col min="7186" max="7186" width="28.5703125" customWidth="1"/>
    <col min="7187" max="7187" width="30.140625" customWidth="1"/>
    <col min="7188" max="7188" width="24.42578125" customWidth="1"/>
    <col min="7425" max="7432" width="4.85546875" customWidth="1"/>
    <col min="7433" max="7433" width="39" customWidth="1"/>
    <col min="7434" max="7434" width="35" customWidth="1"/>
    <col min="7435" max="7435" width="33" customWidth="1"/>
    <col min="7436" max="7436" width="32.5703125" customWidth="1"/>
    <col min="7437" max="7437" width="5.140625" customWidth="1"/>
    <col min="7438" max="7438" width="30.7109375" customWidth="1"/>
    <col min="7439" max="7439" width="29" customWidth="1"/>
    <col min="7440" max="7440" width="42.42578125" customWidth="1"/>
    <col min="7441" max="7441" width="7" customWidth="1"/>
    <col min="7442" max="7442" width="28.5703125" customWidth="1"/>
    <col min="7443" max="7443" width="30.140625" customWidth="1"/>
    <col min="7444" max="7444" width="24.42578125" customWidth="1"/>
    <col min="7681" max="7688" width="4.85546875" customWidth="1"/>
    <col min="7689" max="7689" width="39" customWidth="1"/>
    <col min="7690" max="7690" width="35" customWidth="1"/>
    <col min="7691" max="7691" width="33" customWidth="1"/>
    <col min="7692" max="7692" width="32.5703125" customWidth="1"/>
    <col min="7693" max="7693" width="5.140625" customWidth="1"/>
    <col min="7694" max="7694" width="30.7109375" customWidth="1"/>
    <col min="7695" max="7695" width="29" customWidth="1"/>
    <col min="7696" max="7696" width="42.42578125" customWidth="1"/>
    <col min="7697" max="7697" width="7" customWidth="1"/>
    <col min="7698" max="7698" width="28.5703125" customWidth="1"/>
    <col min="7699" max="7699" width="30.140625" customWidth="1"/>
    <col min="7700" max="7700" width="24.42578125" customWidth="1"/>
    <col min="7937" max="7944" width="4.85546875" customWidth="1"/>
    <col min="7945" max="7945" width="39" customWidth="1"/>
    <col min="7946" max="7946" width="35" customWidth="1"/>
    <col min="7947" max="7947" width="33" customWidth="1"/>
    <col min="7948" max="7948" width="32.5703125" customWidth="1"/>
    <col min="7949" max="7949" width="5.140625" customWidth="1"/>
    <col min="7950" max="7950" width="30.7109375" customWidth="1"/>
    <col min="7951" max="7951" width="29" customWidth="1"/>
    <col min="7952" max="7952" width="42.42578125" customWidth="1"/>
    <col min="7953" max="7953" width="7" customWidth="1"/>
    <col min="7954" max="7954" width="28.5703125" customWidth="1"/>
    <col min="7955" max="7955" width="30.140625" customWidth="1"/>
    <col min="7956" max="7956" width="24.42578125" customWidth="1"/>
    <col min="8193" max="8200" width="4.85546875" customWidth="1"/>
    <col min="8201" max="8201" width="39" customWidth="1"/>
    <col min="8202" max="8202" width="35" customWidth="1"/>
    <col min="8203" max="8203" width="33" customWidth="1"/>
    <col min="8204" max="8204" width="32.5703125" customWidth="1"/>
    <col min="8205" max="8205" width="5.140625" customWidth="1"/>
    <col min="8206" max="8206" width="30.7109375" customWidth="1"/>
    <col min="8207" max="8207" width="29" customWidth="1"/>
    <col min="8208" max="8208" width="42.42578125" customWidth="1"/>
    <col min="8209" max="8209" width="7" customWidth="1"/>
    <col min="8210" max="8210" width="28.5703125" customWidth="1"/>
    <col min="8211" max="8211" width="30.140625" customWidth="1"/>
    <col min="8212" max="8212" width="24.42578125" customWidth="1"/>
    <col min="8449" max="8456" width="4.85546875" customWidth="1"/>
    <col min="8457" max="8457" width="39" customWidth="1"/>
    <col min="8458" max="8458" width="35" customWidth="1"/>
    <col min="8459" max="8459" width="33" customWidth="1"/>
    <col min="8460" max="8460" width="32.5703125" customWidth="1"/>
    <col min="8461" max="8461" width="5.140625" customWidth="1"/>
    <col min="8462" max="8462" width="30.7109375" customWidth="1"/>
    <col min="8463" max="8463" width="29" customWidth="1"/>
    <col min="8464" max="8464" width="42.42578125" customWidth="1"/>
    <col min="8465" max="8465" width="7" customWidth="1"/>
    <col min="8466" max="8466" width="28.5703125" customWidth="1"/>
    <col min="8467" max="8467" width="30.140625" customWidth="1"/>
    <col min="8468" max="8468" width="24.42578125" customWidth="1"/>
    <col min="8705" max="8712" width="4.85546875" customWidth="1"/>
    <col min="8713" max="8713" width="39" customWidth="1"/>
    <col min="8714" max="8714" width="35" customWidth="1"/>
    <col min="8715" max="8715" width="33" customWidth="1"/>
    <col min="8716" max="8716" width="32.5703125" customWidth="1"/>
    <col min="8717" max="8717" width="5.140625" customWidth="1"/>
    <col min="8718" max="8718" width="30.7109375" customWidth="1"/>
    <col min="8719" max="8719" width="29" customWidth="1"/>
    <col min="8720" max="8720" width="42.42578125" customWidth="1"/>
    <col min="8721" max="8721" width="7" customWidth="1"/>
    <col min="8722" max="8722" width="28.5703125" customWidth="1"/>
    <col min="8723" max="8723" width="30.140625" customWidth="1"/>
    <col min="8724" max="8724" width="24.42578125" customWidth="1"/>
    <col min="8961" max="8968" width="4.85546875" customWidth="1"/>
    <col min="8969" max="8969" width="39" customWidth="1"/>
    <col min="8970" max="8970" width="35" customWidth="1"/>
    <col min="8971" max="8971" width="33" customWidth="1"/>
    <col min="8972" max="8972" width="32.5703125" customWidth="1"/>
    <col min="8973" max="8973" width="5.140625" customWidth="1"/>
    <col min="8974" max="8974" width="30.7109375" customWidth="1"/>
    <col min="8975" max="8975" width="29" customWidth="1"/>
    <col min="8976" max="8976" width="42.42578125" customWidth="1"/>
    <col min="8977" max="8977" width="7" customWidth="1"/>
    <col min="8978" max="8978" width="28.5703125" customWidth="1"/>
    <col min="8979" max="8979" width="30.140625" customWidth="1"/>
    <col min="8980" max="8980" width="24.42578125" customWidth="1"/>
    <col min="9217" max="9224" width="4.85546875" customWidth="1"/>
    <col min="9225" max="9225" width="39" customWidth="1"/>
    <col min="9226" max="9226" width="35" customWidth="1"/>
    <col min="9227" max="9227" width="33" customWidth="1"/>
    <col min="9228" max="9228" width="32.5703125" customWidth="1"/>
    <col min="9229" max="9229" width="5.140625" customWidth="1"/>
    <col min="9230" max="9230" width="30.7109375" customWidth="1"/>
    <col min="9231" max="9231" width="29" customWidth="1"/>
    <col min="9232" max="9232" width="42.42578125" customWidth="1"/>
    <col min="9233" max="9233" width="7" customWidth="1"/>
    <col min="9234" max="9234" width="28.5703125" customWidth="1"/>
    <col min="9235" max="9235" width="30.140625" customWidth="1"/>
    <col min="9236" max="9236" width="24.42578125" customWidth="1"/>
    <col min="9473" max="9480" width="4.85546875" customWidth="1"/>
    <col min="9481" max="9481" width="39" customWidth="1"/>
    <col min="9482" max="9482" width="35" customWidth="1"/>
    <col min="9483" max="9483" width="33" customWidth="1"/>
    <col min="9484" max="9484" width="32.5703125" customWidth="1"/>
    <col min="9485" max="9485" width="5.140625" customWidth="1"/>
    <col min="9486" max="9486" width="30.7109375" customWidth="1"/>
    <col min="9487" max="9487" width="29" customWidth="1"/>
    <col min="9488" max="9488" width="42.42578125" customWidth="1"/>
    <col min="9489" max="9489" width="7" customWidth="1"/>
    <col min="9490" max="9490" width="28.5703125" customWidth="1"/>
    <col min="9491" max="9491" width="30.140625" customWidth="1"/>
    <col min="9492" max="9492" width="24.42578125" customWidth="1"/>
    <col min="9729" max="9736" width="4.85546875" customWidth="1"/>
    <col min="9737" max="9737" width="39" customWidth="1"/>
    <col min="9738" max="9738" width="35" customWidth="1"/>
    <col min="9739" max="9739" width="33" customWidth="1"/>
    <col min="9740" max="9740" width="32.5703125" customWidth="1"/>
    <col min="9741" max="9741" width="5.140625" customWidth="1"/>
    <col min="9742" max="9742" width="30.7109375" customWidth="1"/>
    <col min="9743" max="9743" width="29" customWidth="1"/>
    <col min="9744" max="9744" width="42.42578125" customWidth="1"/>
    <col min="9745" max="9745" width="7" customWidth="1"/>
    <col min="9746" max="9746" width="28.5703125" customWidth="1"/>
    <col min="9747" max="9747" width="30.140625" customWidth="1"/>
    <col min="9748" max="9748" width="24.42578125" customWidth="1"/>
    <col min="9985" max="9992" width="4.85546875" customWidth="1"/>
    <col min="9993" max="9993" width="39" customWidth="1"/>
    <col min="9994" max="9994" width="35" customWidth="1"/>
    <col min="9995" max="9995" width="33" customWidth="1"/>
    <col min="9996" max="9996" width="32.5703125" customWidth="1"/>
    <col min="9997" max="9997" width="5.140625" customWidth="1"/>
    <col min="9998" max="9998" width="30.7109375" customWidth="1"/>
    <col min="9999" max="9999" width="29" customWidth="1"/>
    <col min="10000" max="10000" width="42.42578125" customWidth="1"/>
    <col min="10001" max="10001" width="7" customWidth="1"/>
    <col min="10002" max="10002" width="28.5703125" customWidth="1"/>
    <col min="10003" max="10003" width="30.140625" customWidth="1"/>
    <col min="10004" max="10004" width="24.42578125" customWidth="1"/>
    <col min="10241" max="10248" width="4.85546875" customWidth="1"/>
    <col min="10249" max="10249" width="39" customWidth="1"/>
    <col min="10250" max="10250" width="35" customWidth="1"/>
    <col min="10251" max="10251" width="33" customWidth="1"/>
    <col min="10252" max="10252" width="32.5703125" customWidth="1"/>
    <col min="10253" max="10253" width="5.140625" customWidth="1"/>
    <col min="10254" max="10254" width="30.7109375" customWidth="1"/>
    <col min="10255" max="10255" width="29" customWidth="1"/>
    <col min="10256" max="10256" width="42.42578125" customWidth="1"/>
    <col min="10257" max="10257" width="7" customWidth="1"/>
    <col min="10258" max="10258" width="28.5703125" customWidth="1"/>
    <col min="10259" max="10259" width="30.140625" customWidth="1"/>
    <col min="10260" max="10260" width="24.42578125" customWidth="1"/>
    <col min="10497" max="10504" width="4.85546875" customWidth="1"/>
    <col min="10505" max="10505" width="39" customWidth="1"/>
    <col min="10506" max="10506" width="35" customWidth="1"/>
    <col min="10507" max="10507" width="33" customWidth="1"/>
    <col min="10508" max="10508" width="32.5703125" customWidth="1"/>
    <col min="10509" max="10509" width="5.140625" customWidth="1"/>
    <col min="10510" max="10510" width="30.7109375" customWidth="1"/>
    <col min="10511" max="10511" width="29" customWidth="1"/>
    <col min="10512" max="10512" width="42.42578125" customWidth="1"/>
    <col min="10513" max="10513" width="7" customWidth="1"/>
    <col min="10514" max="10514" width="28.5703125" customWidth="1"/>
    <col min="10515" max="10515" width="30.140625" customWidth="1"/>
    <col min="10516" max="10516" width="24.42578125" customWidth="1"/>
    <col min="10753" max="10760" width="4.85546875" customWidth="1"/>
    <col min="10761" max="10761" width="39" customWidth="1"/>
    <col min="10762" max="10762" width="35" customWidth="1"/>
    <col min="10763" max="10763" width="33" customWidth="1"/>
    <col min="10764" max="10764" width="32.5703125" customWidth="1"/>
    <col min="10765" max="10765" width="5.140625" customWidth="1"/>
    <col min="10766" max="10766" width="30.7109375" customWidth="1"/>
    <col min="10767" max="10767" width="29" customWidth="1"/>
    <col min="10768" max="10768" width="42.42578125" customWidth="1"/>
    <col min="10769" max="10769" width="7" customWidth="1"/>
    <col min="10770" max="10770" width="28.5703125" customWidth="1"/>
    <col min="10771" max="10771" width="30.140625" customWidth="1"/>
    <col min="10772" max="10772" width="24.42578125" customWidth="1"/>
    <col min="11009" max="11016" width="4.85546875" customWidth="1"/>
    <col min="11017" max="11017" width="39" customWidth="1"/>
    <col min="11018" max="11018" width="35" customWidth="1"/>
    <col min="11019" max="11019" width="33" customWidth="1"/>
    <col min="11020" max="11020" width="32.5703125" customWidth="1"/>
    <col min="11021" max="11021" width="5.140625" customWidth="1"/>
    <col min="11022" max="11022" width="30.7109375" customWidth="1"/>
    <col min="11023" max="11023" width="29" customWidth="1"/>
    <col min="11024" max="11024" width="42.42578125" customWidth="1"/>
    <col min="11025" max="11025" width="7" customWidth="1"/>
    <col min="11026" max="11026" width="28.5703125" customWidth="1"/>
    <col min="11027" max="11027" width="30.140625" customWidth="1"/>
    <col min="11028" max="11028" width="24.42578125" customWidth="1"/>
    <col min="11265" max="11272" width="4.85546875" customWidth="1"/>
    <col min="11273" max="11273" width="39" customWidth="1"/>
    <col min="11274" max="11274" width="35" customWidth="1"/>
    <col min="11275" max="11275" width="33" customWidth="1"/>
    <col min="11276" max="11276" width="32.5703125" customWidth="1"/>
    <col min="11277" max="11277" width="5.140625" customWidth="1"/>
    <col min="11278" max="11278" width="30.7109375" customWidth="1"/>
    <col min="11279" max="11279" width="29" customWidth="1"/>
    <col min="11280" max="11280" width="42.42578125" customWidth="1"/>
    <col min="11281" max="11281" width="7" customWidth="1"/>
    <col min="11282" max="11282" width="28.5703125" customWidth="1"/>
    <col min="11283" max="11283" width="30.140625" customWidth="1"/>
    <col min="11284" max="11284" width="24.42578125" customWidth="1"/>
    <col min="11521" max="11528" width="4.85546875" customWidth="1"/>
    <col min="11529" max="11529" width="39" customWidth="1"/>
    <col min="11530" max="11530" width="35" customWidth="1"/>
    <col min="11531" max="11531" width="33" customWidth="1"/>
    <col min="11532" max="11532" width="32.5703125" customWidth="1"/>
    <col min="11533" max="11533" width="5.140625" customWidth="1"/>
    <col min="11534" max="11534" width="30.7109375" customWidth="1"/>
    <col min="11535" max="11535" width="29" customWidth="1"/>
    <col min="11536" max="11536" width="42.42578125" customWidth="1"/>
    <col min="11537" max="11537" width="7" customWidth="1"/>
    <col min="11538" max="11538" width="28.5703125" customWidth="1"/>
    <col min="11539" max="11539" width="30.140625" customWidth="1"/>
    <col min="11540" max="11540" width="24.42578125" customWidth="1"/>
    <col min="11777" max="11784" width="4.85546875" customWidth="1"/>
    <col min="11785" max="11785" width="39" customWidth="1"/>
    <col min="11786" max="11786" width="35" customWidth="1"/>
    <col min="11787" max="11787" width="33" customWidth="1"/>
    <col min="11788" max="11788" width="32.5703125" customWidth="1"/>
    <col min="11789" max="11789" width="5.140625" customWidth="1"/>
    <col min="11790" max="11790" width="30.7109375" customWidth="1"/>
    <col min="11791" max="11791" width="29" customWidth="1"/>
    <col min="11792" max="11792" width="42.42578125" customWidth="1"/>
    <col min="11793" max="11793" width="7" customWidth="1"/>
    <col min="11794" max="11794" width="28.5703125" customWidth="1"/>
    <col min="11795" max="11795" width="30.140625" customWidth="1"/>
    <col min="11796" max="11796" width="24.42578125" customWidth="1"/>
    <col min="12033" max="12040" width="4.85546875" customWidth="1"/>
    <col min="12041" max="12041" width="39" customWidth="1"/>
    <col min="12042" max="12042" width="35" customWidth="1"/>
    <col min="12043" max="12043" width="33" customWidth="1"/>
    <col min="12044" max="12044" width="32.5703125" customWidth="1"/>
    <col min="12045" max="12045" width="5.140625" customWidth="1"/>
    <col min="12046" max="12046" width="30.7109375" customWidth="1"/>
    <col min="12047" max="12047" width="29" customWidth="1"/>
    <col min="12048" max="12048" width="42.42578125" customWidth="1"/>
    <col min="12049" max="12049" width="7" customWidth="1"/>
    <col min="12050" max="12050" width="28.5703125" customWidth="1"/>
    <col min="12051" max="12051" width="30.140625" customWidth="1"/>
    <col min="12052" max="12052" width="24.42578125" customWidth="1"/>
    <col min="12289" max="12296" width="4.85546875" customWidth="1"/>
    <col min="12297" max="12297" width="39" customWidth="1"/>
    <col min="12298" max="12298" width="35" customWidth="1"/>
    <col min="12299" max="12299" width="33" customWidth="1"/>
    <col min="12300" max="12300" width="32.5703125" customWidth="1"/>
    <col min="12301" max="12301" width="5.140625" customWidth="1"/>
    <col min="12302" max="12302" width="30.7109375" customWidth="1"/>
    <col min="12303" max="12303" width="29" customWidth="1"/>
    <col min="12304" max="12304" width="42.42578125" customWidth="1"/>
    <col min="12305" max="12305" width="7" customWidth="1"/>
    <col min="12306" max="12306" width="28.5703125" customWidth="1"/>
    <col min="12307" max="12307" width="30.140625" customWidth="1"/>
    <col min="12308" max="12308" width="24.42578125" customWidth="1"/>
    <col min="12545" max="12552" width="4.85546875" customWidth="1"/>
    <col min="12553" max="12553" width="39" customWidth="1"/>
    <col min="12554" max="12554" width="35" customWidth="1"/>
    <col min="12555" max="12555" width="33" customWidth="1"/>
    <col min="12556" max="12556" width="32.5703125" customWidth="1"/>
    <col min="12557" max="12557" width="5.140625" customWidth="1"/>
    <col min="12558" max="12558" width="30.7109375" customWidth="1"/>
    <col min="12559" max="12559" width="29" customWidth="1"/>
    <col min="12560" max="12560" width="42.42578125" customWidth="1"/>
    <col min="12561" max="12561" width="7" customWidth="1"/>
    <col min="12562" max="12562" width="28.5703125" customWidth="1"/>
    <col min="12563" max="12563" width="30.140625" customWidth="1"/>
    <col min="12564" max="12564" width="24.42578125" customWidth="1"/>
    <col min="12801" max="12808" width="4.85546875" customWidth="1"/>
    <col min="12809" max="12809" width="39" customWidth="1"/>
    <col min="12810" max="12810" width="35" customWidth="1"/>
    <col min="12811" max="12811" width="33" customWidth="1"/>
    <col min="12812" max="12812" width="32.5703125" customWidth="1"/>
    <col min="12813" max="12813" width="5.140625" customWidth="1"/>
    <col min="12814" max="12814" width="30.7109375" customWidth="1"/>
    <col min="12815" max="12815" width="29" customWidth="1"/>
    <col min="12816" max="12816" width="42.42578125" customWidth="1"/>
    <col min="12817" max="12817" width="7" customWidth="1"/>
    <col min="12818" max="12818" width="28.5703125" customWidth="1"/>
    <col min="12819" max="12819" width="30.140625" customWidth="1"/>
    <col min="12820" max="12820" width="24.42578125" customWidth="1"/>
    <col min="13057" max="13064" width="4.85546875" customWidth="1"/>
    <col min="13065" max="13065" width="39" customWidth="1"/>
    <col min="13066" max="13066" width="35" customWidth="1"/>
    <col min="13067" max="13067" width="33" customWidth="1"/>
    <col min="13068" max="13068" width="32.5703125" customWidth="1"/>
    <col min="13069" max="13069" width="5.140625" customWidth="1"/>
    <col min="13070" max="13070" width="30.7109375" customWidth="1"/>
    <col min="13071" max="13071" width="29" customWidth="1"/>
    <col min="13072" max="13072" width="42.42578125" customWidth="1"/>
    <col min="13073" max="13073" width="7" customWidth="1"/>
    <col min="13074" max="13074" width="28.5703125" customWidth="1"/>
    <col min="13075" max="13075" width="30.140625" customWidth="1"/>
    <col min="13076" max="13076" width="24.42578125" customWidth="1"/>
    <col min="13313" max="13320" width="4.85546875" customWidth="1"/>
    <col min="13321" max="13321" width="39" customWidth="1"/>
    <col min="13322" max="13322" width="35" customWidth="1"/>
    <col min="13323" max="13323" width="33" customWidth="1"/>
    <col min="13324" max="13324" width="32.5703125" customWidth="1"/>
    <col min="13325" max="13325" width="5.140625" customWidth="1"/>
    <col min="13326" max="13326" width="30.7109375" customWidth="1"/>
    <col min="13327" max="13327" width="29" customWidth="1"/>
    <col min="13328" max="13328" width="42.42578125" customWidth="1"/>
    <col min="13329" max="13329" width="7" customWidth="1"/>
    <col min="13330" max="13330" width="28.5703125" customWidth="1"/>
    <col min="13331" max="13331" width="30.140625" customWidth="1"/>
    <col min="13332" max="13332" width="24.42578125" customWidth="1"/>
    <col min="13569" max="13576" width="4.85546875" customWidth="1"/>
    <col min="13577" max="13577" width="39" customWidth="1"/>
    <col min="13578" max="13578" width="35" customWidth="1"/>
    <col min="13579" max="13579" width="33" customWidth="1"/>
    <col min="13580" max="13580" width="32.5703125" customWidth="1"/>
    <col min="13581" max="13581" width="5.140625" customWidth="1"/>
    <col min="13582" max="13582" width="30.7109375" customWidth="1"/>
    <col min="13583" max="13583" width="29" customWidth="1"/>
    <col min="13584" max="13584" width="42.42578125" customWidth="1"/>
    <col min="13585" max="13585" width="7" customWidth="1"/>
    <col min="13586" max="13586" width="28.5703125" customWidth="1"/>
    <col min="13587" max="13587" width="30.140625" customWidth="1"/>
    <col min="13588" max="13588" width="24.42578125" customWidth="1"/>
    <col min="13825" max="13832" width="4.85546875" customWidth="1"/>
    <col min="13833" max="13833" width="39" customWidth="1"/>
    <col min="13834" max="13834" width="35" customWidth="1"/>
    <col min="13835" max="13835" width="33" customWidth="1"/>
    <col min="13836" max="13836" width="32.5703125" customWidth="1"/>
    <col min="13837" max="13837" width="5.140625" customWidth="1"/>
    <col min="13838" max="13838" width="30.7109375" customWidth="1"/>
    <col min="13839" max="13839" width="29" customWidth="1"/>
    <col min="13840" max="13840" width="42.42578125" customWidth="1"/>
    <col min="13841" max="13841" width="7" customWidth="1"/>
    <col min="13842" max="13842" width="28.5703125" customWidth="1"/>
    <col min="13843" max="13843" width="30.140625" customWidth="1"/>
    <col min="13844" max="13844" width="24.42578125" customWidth="1"/>
    <col min="14081" max="14088" width="4.85546875" customWidth="1"/>
    <col min="14089" max="14089" width="39" customWidth="1"/>
    <col min="14090" max="14090" width="35" customWidth="1"/>
    <col min="14091" max="14091" width="33" customWidth="1"/>
    <col min="14092" max="14092" width="32.5703125" customWidth="1"/>
    <col min="14093" max="14093" width="5.140625" customWidth="1"/>
    <col min="14094" max="14094" width="30.7109375" customWidth="1"/>
    <col min="14095" max="14095" width="29" customWidth="1"/>
    <col min="14096" max="14096" width="42.42578125" customWidth="1"/>
    <col min="14097" max="14097" width="7" customWidth="1"/>
    <col min="14098" max="14098" width="28.5703125" customWidth="1"/>
    <col min="14099" max="14099" width="30.140625" customWidth="1"/>
    <col min="14100" max="14100" width="24.42578125" customWidth="1"/>
    <col min="14337" max="14344" width="4.85546875" customWidth="1"/>
    <col min="14345" max="14345" width="39" customWidth="1"/>
    <col min="14346" max="14346" width="35" customWidth="1"/>
    <col min="14347" max="14347" width="33" customWidth="1"/>
    <col min="14348" max="14348" width="32.5703125" customWidth="1"/>
    <col min="14349" max="14349" width="5.140625" customWidth="1"/>
    <col min="14350" max="14350" width="30.7109375" customWidth="1"/>
    <col min="14351" max="14351" width="29" customWidth="1"/>
    <col min="14352" max="14352" width="42.42578125" customWidth="1"/>
    <col min="14353" max="14353" width="7" customWidth="1"/>
    <col min="14354" max="14354" width="28.5703125" customWidth="1"/>
    <col min="14355" max="14355" width="30.140625" customWidth="1"/>
    <col min="14356" max="14356" width="24.42578125" customWidth="1"/>
    <col min="14593" max="14600" width="4.85546875" customWidth="1"/>
    <col min="14601" max="14601" width="39" customWidth="1"/>
    <col min="14602" max="14602" width="35" customWidth="1"/>
    <col min="14603" max="14603" width="33" customWidth="1"/>
    <col min="14604" max="14604" width="32.5703125" customWidth="1"/>
    <col min="14605" max="14605" width="5.140625" customWidth="1"/>
    <col min="14606" max="14606" width="30.7109375" customWidth="1"/>
    <col min="14607" max="14607" width="29" customWidth="1"/>
    <col min="14608" max="14608" width="42.42578125" customWidth="1"/>
    <col min="14609" max="14609" width="7" customWidth="1"/>
    <col min="14610" max="14610" width="28.5703125" customWidth="1"/>
    <col min="14611" max="14611" width="30.140625" customWidth="1"/>
    <col min="14612" max="14612" width="24.42578125" customWidth="1"/>
    <col min="14849" max="14856" width="4.85546875" customWidth="1"/>
    <col min="14857" max="14857" width="39" customWidth="1"/>
    <col min="14858" max="14858" width="35" customWidth="1"/>
    <col min="14859" max="14859" width="33" customWidth="1"/>
    <col min="14860" max="14860" width="32.5703125" customWidth="1"/>
    <col min="14861" max="14861" width="5.140625" customWidth="1"/>
    <col min="14862" max="14862" width="30.7109375" customWidth="1"/>
    <col min="14863" max="14863" width="29" customWidth="1"/>
    <col min="14864" max="14864" width="42.42578125" customWidth="1"/>
    <col min="14865" max="14865" width="7" customWidth="1"/>
    <col min="14866" max="14866" width="28.5703125" customWidth="1"/>
    <col min="14867" max="14867" width="30.140625" customWidth="1"/>
    <col min="14868" max="14868" width="24.42578125" customWidth="1"/>
    <col min="15105" max="15112" width="4.85546875" customWidth="1"/>
    <col min="15113" max="15113" width="39" customWidth="1"/>
    <col min="15114" max="15114" width="35" customWidth="1"/>
    <col min="15115" max="15115" width="33" customWidth="1"/>
    <col min="15116" max="15116" width="32.5703125" customWidth="1"/>
    <col min="15117" max="15117" width="5.140625" customWidth="1"/>
    <col min="15118" max="15118" width="30.7109375" customWidth="1"/>
    <col min="15119" max="15119" width="29" customWidth="1"/>
    <col min="15120" max="15120" width="42.42578125" customWidth="1"/>
    <col min="15121" max="15121" width="7" customWidth="1"/>
    <col min="15122" max="15122" width="28.5703125" customWidth="1"/>
    <col min="15123" max="15123" width="30.140625" customWidth="1"/>
    <col min="15124" max="15124" width="24.42578125" customWidth="1"/>
    <col min="15361" max="15368" width="4.85546875" customWidth="1"/>
    <col min="15369" max="15369" width="39" customWidth="1"/>
    <col min="15370" max="15370" width="35" customWidth="1"/>
    <col min="15371" max="15371" width="33" customWidth="1"/>
    <col min="15372" max="15372" width="32.5703125" customWidth="1"/>
    <col min="15373" max="15373" width="5.140625" customWidth="1"/>
    <col min="15374" max="15374" width="30.7109375" customWidth="1"/>
    <col min="15375" max="15375" width="29" customWidth="1"/>
    <col min="15376" max="15376" width="42.42578125" customWidth="1"/>
    <col min="15377" max="15377" width="7" customWidth="1"/>
    <col min="15378" max="15378" width="28.5703125" customWidth="1"/>
    <col min="15379" max="15379" width="30.140625" customWidth="1"/>
    <col min="15380" max="15380" width="24.42578125" customWidth="1"/>
    <col min="15617" max="15624" width="4.85546875" customWidth="1"/>
    <col min="15625" max="15625" width="39" customWidth="1"/>
    <col min="15626" max="15626" width="35" customWidth="1"/>
    <col min="15627" max="15627" width="33" customWidth="1"/>
    <col min="15628" max="15628" width="32.5703125" customWidth="1"/>
    <col min="15629" max="15629" width="5.140625" customWidth="1"/>
    <col min="15630" max="15630" width="30.7109375" customWidth="1"/>
    <col min="15631" max="15631" width="29" customWidth="1"/>
    <col min="15632" max="15632" width="42.42578125" customWidth="1"/>
    <col min="15633" max="15633" width="7" customWidth="1"/>
    <col min="15634" max="15634" width="28.5703125" customWidth="1"/>
    <col min="15635" max="15635" width="30.140625" customWidth="1"/>
    <col min="15636" max="15636" width="24.42578125" customWidth="1"/>
    <col min="15873" max="15880" width="4.85546875" customWidth="1"/>
    <col min="15881" max="15881" width="39" customWidth="1"/>
    <col min="15882" max="15882" width="35" customWidth="1"/>
    <col min="15883" max="15883" width="33" customWidth="1"/>
    <col min="15884" max="15884" width="32.5703125" customWidth="1"/>
    <col min="15885" max="15885" width="5.140625" customWidth="1"/>
    <col min="15886" max="15886" width="30.7109375" customWidth="1"/>
    <col min="15887" max="15887" width="29" customWidth="1"/>
    <col min="15888" max="15888" width="42.42578125" customWidth="1"/>
    <col min="15889" max="15889" width="7" customWidth="1"/>
    <col min="15890" max="15890" width="28.5703125" customWidth="1"/>
    <col min="15891" max="15891" width="30.140625" customWidth="1"/>
    <col min="15892" max="15892" width="24.42578125" customWidth="1"/>
    <col min="16129" max="16136" width="4.85546875" customWidth="1"/>
    <col min="16137" max="16137" width="39" customWidth="1"/>
    <col min="16138" max="16138" width="35" customWidth="1"/>
    <col min="16139" max="16139" width="33" customWidth="1"/>
    <col min="16140" max="16140" width="32.5703125" customWidth="1"/>
    <col min="16141" max="16141" width="5.140625" customWidth="1"/>
    <col min="16142" max="16142" width="30.7109375" customWidth="1"/>
    <col min="16143" max="16143" width="29" customWidth="1"/>
    <col min="16144" max="16144" width="42.42578125" customWidth="1"/>
    <col min="16145" max="16145" width="7" customWidth="1"/>
    <col min="16146" max="16146" width="28.5703125" customWidth="1"/>
    <col min="16147" max="16147" width="30.140625" customWidth="1"/>
    <col min="16148" max="16148" width="24.42578125" customWidth="1"/>
  </cols>
  <sheetData>
    <row r="1" spans="1:23" ht="21" x14ac:dyDescent="0.4">
      <c r="A1" s="284" t="s">
        <v>1141</v>
      </c>
      <c r="B1" s="284"/>
      <c r="C1" s="284"/>
      <c r="D1" s="284"/>
      <c r="E1" s="284"/>
      <c r="F1" s="284"/>
      <c r="G1" s="284"/>
      <c r="H1" s="284"/>
      <c r="I1" s="284"/>
      <c r="J1" s="315" t="s">
        <v>1719</v>
      </c>
      <c r="K1" s="315"/>
      <c r="L1" s="315"/>
      <c r="M1" s="284"/>
      <c r="N1" s="315" t="s">
        <v>1720</v>
      </c>
      <c r="O1" s="315"/>
      <c r="P1" s="315"/>
      <c r="R1" s="310" t="s">
        <v>1140</v>
      </c>
      <c r="S1" s="310"/>
      <c r="T1" s="149"/>
      <c r="V1" s="311" t="s">
        <v>1721</v>
      </c>
      <c r="W1" s="311"/>
    </row>
    <row r="2" spans="1:23" ht="21" x14ac:dyDescent="0.3">
      <c r="A2" s="308" t="s">
        <v>609</v>
      </c>
      <c r="B2" s="308"/>
      <c r="C2" s="308"/>
      <c r="D2" s="308"/>
      <c r="E2" s="308"/>
      <c r="F2" s="308"/>
      <c r="G2" s="308"/>
      <c r="H2" s="308"/>
      <c r="I2" s="308"/>
      <c r="J2" s="258" t="s">
        <v>319</v>
      </c>
      <c r="K2" s="258" t="s">
        <v>320</v>
      </c>
      <c r="L2" s="258" t="s">
        <v>321</v>
      </c>
      <c r="M2" s="279"/>
      <c r="N2" s="258" t="s">
        <v>319</v>
      </c>
      <c r="O2" s="258" t="s">
        <v>320</v>
      </c>
      <c r="P2" s="258" t="s">
        <v>321</v>
      </c>
      <c r="Q2" s="151"/>
      <c r="R2" s="157" t="s">
        <v>319</v>
      </c>
      <c r="S2" s="157" t="s">
        <v>320</v>
      </c>
      <c r="T2" s="190" t="s">
        <v>321</v>
      </c>
      <c r="V2" s="289" t="s">
        <v>319</v>
      </c>
      <c r="W2" s="289" t="s">
        <v>320</v>
      </c>
    </row>
    <row r="3" spans="1:23" ht="26.25" customHeight="1" x14ac:dyDescent="0.45">
      <c r="A3" s="309" t="s">
        <v>120</v>
      </c>
      <c r="B3" s="309"/>
      <c r="C3" s="309"/>
      <c r="D3" s="309"/>
      <c r="E3" s="309"/>
      <c r="F3" s="309"/>
      <c r="G3" s="309"/>
      <c r="H3" s="309"/>
      <c r="I3" s="309"/>
      <c r="J3" s="272"/>
      <c r="K3" s="272"/>
      <c r="L3" s="272"/>
      <c r="M3" s="152"/>
      <c r="N3" s="259"/>
      <c r="O3" s="259"/>
      <c r="P3" s="259"/>
      <c r="Q3" s="152"/>
      <c r="R3" s="61"/>
      <c r="S3" s="61"/>
      <c r="T3" s="84"/>
      <c r="V3" s="290"/>
      <c r="W3" s="290"/>
    </row>
    <row r="4" spans="1:23" ht="37.9" customHeight="1" x14ac:dyDescent="0.35">
      <c r="A4" s="36">
        <v>2</v>
      </c>
      <c r="B4" s="36">
        <v>0</v>
      </c>
      <c r="C4" s="36">
        <v>4</v>
      </c>
      <c r="D4" s="36">
        <v>1</v>
      </c>
      <c r="E4" s="36">
        <v>6</v>
      </c>
      <c r="F4" s="40" t="s">
        <v>164</v>
      </c>
      <c r="G4" s="26">
        <v>10</v>
      </c>
      <c r="H4" s="26" t="s">
        <v>94</v>
      </c>
      <c r="I4" s="38" t="s">
        <v>168</v>
      </c>
      <c r="J4" s="38"/>
      <c r="K4" s="38"/>
      <c r="L4" s="38"/>
      <c r="M4" s="155"/>
      <c r="N4" s="201"/>
      <c r="O4" s="260"/>
      <c r="P4" s="260"/>
      <c r="Q4" s="153"/>
      <c r="R4" s="61"/>
      <c r="S4" s="61"/>
      <c r="T4" s="84"/>
      <c r="V4" s="290"/>
      <c r="W4" s="290"/>
    </row>
    <row r="5" spans="1:23" ht="26.25" customHeight="1" x14ac:dyDescent="0.35">
      <c r="A5" s="40">
        <v>2</v>
      </c>
      <c r="B5" s="40">
        <v>0</v>
      </c>
      <c r="C5" s="40">
        <v>4</v>
      </c>
      <c r="D5" s="40">
        <v>1</v>
      </c>
      <c r="E5" s="40">
        <v>8</v>
      </c>
      <c r="F5" s="40" t="s">
        <v>164</v>
      </c>
      <c r="G5" s="26">
        <v>10</v>
      </c>
      <c r="H5" s="26" t="s">
        <v>94</v>
      </c>
      <c r="I5" s="44" t="s">
        <v>121</v>
      </c>
      <c r="J5" s="44"/>
      <c r="K5" s="44"/>
      <c r="L5" s="44"/>
      <c r="M5" s="153"/>
      <c r="N5" s="61"/>
      <c r="O5" s="61"/>
      <c r="P5" s="262"/>
      <c r="Q5" s="154"/>
      <c r="R5" s="61"/>
      <c r="S5" s="61"/>
      <c r="T5" s="84"/>
      <c r="V5" s="290"/>
      <c r="W5" s="290"/>
    </row>
    <row r="6" spans="1:23" ht="88.15" customHeight="1" x14ac:dyDescent="0.35">
      <c r="A6" s="40">
        <v>2</v>
      </c>
      <c r="B6" s="40">
        <v>0</v>
      </c>
      <c r="C6" s="40">
        <v>4</v>
      </c>
      <c r="D6" s="40">
        <v>1</v>
      </c>
      <c r="E6" s="40">
        <v>25</v>
      </c>
      <c r="F6" s="40" t="s">
        <v>164</v>
      </c>
      <c r="G6" s="26">
        <v>10</v>
      </c>
      <c r="H6" s="26" t="s">
        <v>94</v>
      </c>
      <c r="I6" s="38" t="s">
        <v>210</v>
      </c>
      <c r="J6" s="256">
        <v>47509225</v>
      </c>
      <c r="K6" s="38"/>
      <c r="L6" s="38"/>
      <c r="M6" s="155"/>
      <c r="N6" s="61">
        <v>47509225</v>
      </c>
      <c r="O6" s="61"/>
      <c r="P6" s="269"/>
      <c r="Q6" s="153"/>
      <c r="R6" s="61"/>
      <c r="S6" s="61"/>
      <c r="T6" s="84"/>
      <c r="V6" s="291">
        <f>SUM(N6+R6)</f>
        <v>47509225</v>
      </c>
      <c r="W6" s="292">
        <f>SUM(O6+S6)</f>
        <v>0</v>
      </c>
    </row>
    <row r="7" spans="1:23" ht="43.9" customHeight="1" x14ac:dyDescent="0.45">
      <c r="A7" s="312" t="s">
        <v>169</v>
      </c>
      <c r="B7" s="313"/>
      <c r="C7" s="313"/>
      <c r="D7" s="313"/>
      <c r="E7" s="313"/>
      <c r="F7" s="313"/>
      <c r="G7" s="313"/>
      <c r="H7" s="313"/>
      <c r="I7" s="314"/>
      <c r="J7" s="129"/>
      <c r="K7" s="38"/>
      <c r="L7" s="38"/>
      <c r="M7" s="155"/>
      <c r="N7" s="61"/>
      <c r="O7" s="61"/>
      <c r="P7" s="269"/>
      <c r="Q7" s="153"/>
      <c r="R7" s="61"/>
      <c r="S7" s="61"/>
      <c r="T7" s="84"/>
      <c r="V7" s="291">
        <f t="shared" ref="V7:V49" si="0">SUM(N7+R7)</f>
        <v>0</v>
      </c>
      <c r="W7" s="292">
        <f t="shared" ref="W7:W49" si="1">SUM(O7+S7)</f>
        <v>0</v>
      </c>
    </row>
    <row r="8" spans="1:23" ht="67.900000000000006" customHeight="1" x14ac:dyDescent="0.35">
      <c r="A8" s="40">
        <v>2</v>
      </c>
      <c r="B8" s="40">
        <v>0</v>
      </c>
      <c r="C8" s="40">
        <v>4</v>
      </c>
      <c r="D8" s="40">
        <v>2</v>
      </c>
      <c r="E8" s="40">
        <v>2</v>
      </c>
      <c r="F8" s="40" t="s">
        <v>164</v>
      </c>
      <c r="G8" s="26">
        <v>10</v>
      </c>
      <c r="H8" s="26" t="s">
        <v>94</v>
      </c>
      <c r="I8" s="38" t="s">
        <v>169</v>
      </c>
      <c r="J8" s="129"/>
      <c r="K8" s="256">
        <v>64177.5</v>
      </c>
      <c r="L8" s="38"/>
      <c r="M8" s="155"/>
      <c r="N8" s="61"/>
      <c r="O8" s="61">
        <v>64177.5</v>
      </c>
      <c r="P8" s="269"/>
      <c r="Q8" s="153"/>
      <c r="R8" s="61"/>
      <c r="S8" s="61"/>
      <c r="T8" s="84"/>
      <c r="V8" s="291">
        <f t="shared" si="0"/>
        <v>0</v>
      </c>
      <c r="W8" s="292">
        <f t="shared" si="1"/>
        <v>64177.5</v>
      </c>
    </row>
    <row r="9" spans="1:23" ht="42.6" customHeight="1" x14ac:dyDescent="0.45">
      <c r="A9" s="40"/>
      <c r="B9" s="40"/>
      <c r="C9" s="40"/>
      <c r="D9" s="40"/>
      <c r="E9" s="40"/>
      <c r="F9" s="40"/>
      <c r="G9" s="26"/>
      <c r="H9" s="26"/>
      <c r="I9" s="38" t="s">
        <v>1718</v>
      </c>
      <c r="J9" s="129"/>
      <c r="K9" s="38"/>
      <c r="L9" s="38"/>
      <c r="M9" s="155"/>
      <c r="N9" s="61"/>
      <c r="O9" s="61"/>
      <c r="P9" s="269"/>
      <c r="Q9" s="153"/>
      <c r="R9" s="61"/>
      <c r="S9" s="61"/>
      <c r="T9" s="84"/>
      <c r="V9" s="291">
        <f t="shared" si="0"/>
        <v>0</v>
      </c>
      <c r="W9" s="292">
        <f t="shared" si="1"/>
        <v>0</v>
      </c>
    </row>
    <row r="10" spans="1:23" ht="26.25" x14ac:dyDescent="0.35">
      <c r="A10" s="308" t="s">
        <v>609</v>
      </c>
      <c r="B10" s="308"/>
      <c r="C10" s="308"/>
      <c r="D10" s="308"/>
      <c r="E10" s="308"/>
      <c r="F10" s="308"/>
      <c r="G10" s="308"/>
      <c r="H10" s="308"/>
      <c r="I10" s="308"/>
      <c r="J10" s="274"/>
      <c r="K10" s="274"/>
      <c r="L10" s="274"/>
      <c r="M10" s="151"/>
      <c r="N10" s="61"/>
      <c r="O10" s="61"/>
      <c r="P10" s="261"/>
      <c r="Q10" s="154"/>
      <c r="R10" s="310" t="s">
        <v>1140</v>
      </c>
      <c r="S10" s="310"/>
      <c r="T10" s="84"/>
      <c r="V10" s="291" t="e">
        <f t="shared" si="0"/>
        <v>#VALUE!</v>
      </c>
      <c r="W10" s="292">
        <f t="shared" si="1"/>
        <v>0</v>
      </c>
    </row>
    <row r="11" spans="1:23" ht="25.9" customHeight="1" x14ac:dyDescent="0.35">
      <c r="A11" s="309" t="s">
        <v>139</v>
      </c>
      <c r="B11" s="309"/>
      <c r="C11" s="309"/>
      <c r="D11" s="309"/>
      <c r="E11" s="309"/>
      <c r="F11" s="309"/>
      <c r="G11" s="309"/>
      <c r="H11" s="309"/>
      <c r="I11" s="309"/>
      <c r="J11" s="273"/>
      <c r="K11" s="273"/>
      <c r="L11" s="273"/>
      <c r="M11" s="154"/>
      <c r="N11" s="61"/>
      <c r="O11" s="61"/>
      <c r="P11" s="201"/>
      <c r="Q11" s="153"/>
      <c r="R11" s="61" t="s">
        <v>319</v>
      </c>
      <c r="S11" s="61" t="s">
        <v>320</v>
      </c>
      <c r="T11" s="84"/>
      <c r="V11" s="291" t="e">
        <f t="shared" si="0"/>
        <v>#VALUE!</v>
      </c>
      <c r="W11" s="292" t="e">
        <f t="shared" si="1"/>
        <v>#VALUE!</v>
      </c>
    </row>
    <row r="12" spans="1:23" ht="26.25" customHeight="1" x14ac:dyDescent="0.35">
      <c r="A12" s="40">
        <v>2</v>
      </c>
      <c r="B12" s="40">
        <v>0</v>
      </c>
      <c r="C12" s="40">
        <v>4</v>
      </c>
      <c r="D12" s="40">
        <v>4</v>
      </c>
      <c r="E12" s="40">
        <v>1</v>
      </c>
      <c r="F12" s="40" t="s">
        <v>164</v>
      </c>
      <c r="G12" s="26">
        <v>10</v>
      </c>
      <c r="H12" s="26" t="s">
        <v>94</v>
      </c>
      <c r="I12" s="44" t="s">
        <v>140</v>
      </c>
      <c r="J12" s="44"/>
      <c r="K12" s="44"/>
      <c r="L12" s="44"/>
      <c r="M12" s="153"/>
      <c r="N12" s="61"/>
      <c r="O12" s="61"/>
      <c r="P12" s="201"/>
      <c r="Q12" s="153"/>
      <c r="R12" s="61"/>
      <c r="S12" s="61"/>
      <c r="T12" s="84"/>
      <c r="V12" s="291">
        <f t="shared" si="0"/>
        <v>0</v>
      </c>
      <c r="W12" s="292">
        <f t="shared" si="1"/>
        <v>0</v>
      </c>
    </row>
    <row r="13" spans="1:23" ht="26.25" customHeight="1" x14ac:dyDescent="0.35">
      <c r="A13" s="40">
        <v>2</v>
      </c>
      <c r="B13" s="40">
        <v>0</v>
      </c>
      <c r="C13" s="40">
        <v>4</v>
      </c>
      <c r="D13" s="40">
        <v>4</v>
      </c>
      <c r="E13" s="40">
        <v>2</v>
      </c>
      <c r="F13" s="40" t="s">
        <v>164</v>
      </c>
      <c r="G13" s="26">
        <v>10</v>
      </c>
      <c r="H13" s="26" t="s">
        <v>94</v>
      </c>
      <c r="I13" s="44" t="s">
        <v>141</v>
      </c>
      <c r="J13" s="44"/>
      <c r="K13" s="44"/>
      <c r="L13" s="44"/>
      <c r="M13" s="153"/>
      <c r="N13" s="61"/>
      <c r="O13" s="61"/>
      <c r="P13" s="201"/>
      <c r="Q13" s="153"/>
      <c r="R13" s="61"/>
      <c r="S13" s="61"/>
      <c r="T13" s="84"/>
      <c r="V13" s="291">
        <f t="shared" si="0"/>
        <v>0</v>
      </c>
      <c r="W13" s="292">
        <f t="shared" si="1"/>
        <v>0</v>
      </c>
    </row>
    <row r="14" spans="1:23" ht="26.25" x14ac:dyDescent="0.35">
      <c r="A14" s="40">
        <v>2</v>
      </c>
      <c r="B14" s="40">
        <v>0</v>
      </c>
      <c r="C14" s="40">
        <v>4</v>
      </c>
      <c r="D14" s="40">
        <v>4</v>
      </c>
      <c r="E14" s="40">
        <v>6</v>
      </c>
      <c r="F14" s="40" t="s">
        <v>164</v>
      </c>
      <c r="G14" s="26">
        <v>10</v>
      </c>
      <c r="H14" s="26" t="s">
        <v>94</v>
      </c>
      <c r="I14" s="44" t="s">
        <v>142</v>
      </c>
      <c r="J14" s="256">
        <v>3807000</v>
      </c>
      <c r="K14" s="129"/>
      <c r="L14" s="44"/>
      <c r="M14" s="153"/>
      <c r="N14" s="61"/>
      <c r="O14" s="61"/>
      <c r="P14" s="261"/>
      <c r="Q14" s="154"/>
      <c r="R14" s="61">
        <v>3807000</v>
      </c>
      <c r="S14" s="61"/>
      <c r="T14" s="84"/>
      <c r="V14" s="291">
        <f t="shared" si="0"/>
        <v>3807000</v>
      </c>
      <c r="W14" s="292">
        <f t="shared" si="1"/>
        <v>0</v>
      </c>
    </row>
    <row r="15" spans="1:23" ht="60" customHeight="1" x14ac:dyDescent="0.35">
      <c r="A15" s="40">
        <v>2</v>
      </c>
      <c r="B15" s="40">
        <v>0</v>
      </c>
      <c r="C15" s="40">
        <v>4</v>
      </c>
      <c r="D15" s="40">
        <v>4</v>
      </c>
      <c r="E15" s="40">
        <v>15</v>
      </c>
      <c r="F15" s="40" t="s">
        <v>164</v>
      </c>
      <c r="G15" s="26">
        <v>10</v>
      </c>
      <c r="H15" s="26" t="s">
        <v>94</v>
      </c>
      <c r="I15" s="44" t="s">
        <v>173</v>
      </c>
      <c r="J15" s="130"/>
      <c r="K15" s="256">
        <v>12892401.27</v>
      </c>
      <c r="L15" s="44"/>
      <c r="M15" s="153"/>
      <c r="N15" s="61"/>
      <c r="O15" s="61">
        <v>3085401.2699999996</v>
      </c>
      <c r="P15" s="201"/>
      <c r="Q15" s="153"/>
      <c r="R15" s="61"/>
      <c r="S15" s="61">
        <v>9807000</v>
      </c>
      <c r="T15" s="85"/>
      <c r="U15" s="285"/>
      <c r="V15" s="291">
        <f t="shared" si="0"/>
        <v>0</v>
      </c>
      <c r="W15" s="292">
        <f t="shared" si="1"/>
        <v>12892401.27</v>
      </c>
    </row>
    <row r="16" spans="1:23" ht="46.15" customHeight="1" x14ac:dyDescent="0.35">
      <c r="A16" s="40">
        <v>2</v>
      </c>
      <c r="B16" s="40">
        <v>0</v>
      </c>
      <c r="C16" s="40">
        <v>4</v>
      </c>
      <c r="D16" s="40">
        <v>4</v>
      </c>
      <c r="E16" s="40">
        <v>17</v>
      </c>
      <c r="F16" s="40" t="s">
        <v>164</v>
      </c>
      <c r="G16" s="26">
        <v>10</v>
      </c>
      <c r="H16" s="26" t="s">
        <v>94</v>
      </c>
      <c r="I16" s="44" t="s">
        <v>143</v>
      </c>
      <c r="J16" s="44"/>
      <c r="K16" s="44"/>
      <c r="L16" s="44"/>
      <c r="M16" s="153"/>
      <c r="N16" s="61"/>
      <c r="O16" s="61"/>
      <c r="P16" s="201"/>
      <c r="Q16" s="153"/>
      <c r="R16" s="61"/>
      <c r="S16" s="129"/>
      <c r="T16" s="149"/>
      <c r="V16" s="291">
        <f t="shared" si="0"/>
        <v>0</v>
      </c>
      <c r="W16" s="292">
        <f t="shared" si="1"/>
        <v>0</v>
      </c>
    </row>
    <row r="17" spans="1:24" ht="30" x14ac:dyDescent="0.35">
      <c r="A17" s="40">
        <v>2</v>
      </c>
      <c r="B17" s="40">
        <v>0</v>
      </c>
      <c r="C17" s="40">
        <v>4</v>
      </c>
      <c r="D17" s="40">
        <v>4</v>
      </c>
      <c r="E17" s="40">
        <v>18</v>
      </c>
      <c r="F17" s="40" t="s">
        <v>164</v>
      </c>
      <c r="G17" s="26">
        <v>10</v>
      </c>
      <c r="H17" s="26" t="s">
        <v>94</v>
      </c>
      <c r="I17" s="44" t="s">
        <v>144</v>
      </c>
      <c r="J17" s="256">
        <f>1800000*3</f>
        <v>5400000</v>
      </c>
      <c r="K17" s="44"/>
      <c r="L17" s="44"/>
      <c r="M17" s="153"/>
      <c r="N17" s="61"/>
      <c r="O17" s="61"/>
      <c r="P17" s="201"/>
      <c r="Q17" s="153"/>
      <c r="R17" s="61">
        <f>1800000*3</f>
        <v>5400000</v>
      </c>
      <c r="S17" s="129"/>
      <c r="T17" s="149"/>
      <c r="V17" s="291">
        <f t="shared" si="0"/>
        <v>5400000</v>
      </c>
      <c r="W17" s="292">
        <f t="shared" si="1"/>
        <v>0</v>
      </c>
    </row>
    <row r="18" spans="1:24" ht="26.25" customHeight="1" x14ac:dyDescent="0.35">
      <c r="A18" s="40">
        <v>2</v>
      </c>
      <c r="B18" s="40">
        <v>0</v>
      </c>
      <c r="C18" s="40">
        <v>4</v>
      </c>
      <c r="D18" s="40">
        <v>4</v>
      </c>
      <c r="E18" s="40">
        <v>20</v>
      </c>
      <c r="F18" s="40" t="s">
        <v>164</v>
      </c>
      <c r="G18" s="26">
        <v>10</v>
      </c>
      <c r="H18" s="26" t="s">
        <v>94</v>
      </c>
      <c r="I18" s="44" t="s">
        <v>198</v>
      </c>
      <c r="J18" s="256">
        <v>600000</v>
      </c>
      <c r="K18" s="44"/>
      <c r="L18" s="44"/>
      <c r="M18" s="153"/>
      <c r="N18" s="61"/>
      <c r="O18" s="61"/>
      <c r="P18" s="201"/>
      <c r="Q18" s="153"/>
      <c r="R18" s="61">
        <v>600000</v>
      </c>
      <c r="S18" s="61"/>
      <c r="T18" s="149"/>
      <c r="V18" s="291">
        <f t="shared" si="0"/>
        <v>600000</v>
      </c>
      <c r="W18" s="292">
        <f t="shared" si="1"/>
        <v>0</v>
      </c>
    </row>
    <row r="19" spans="1:24" ht="26.25" x14ac:dyDescent="0.35">
      <c r="A19" s="257"/>
      <c r="B19" s="257"/>
      <c r="C19" s="257"/>
      <c r="D19" s="257"/>
      <c r="E19" s="257"/>
      <c r="F19" s="257"/>
      <c r="G19" s="257"/>
      <c r="H19" s="257"/>
      <c r="I19" s="257" t="s">
        <v>1715</v>
      </c>
      <c r="J19" s="257"/>
      <c r="K19" s="257"/>
      <c r="L19" s="257"/>
      <c r="M19" s="280"/>
      <c r="N19" s="61"/>
      <c r="O19" s="61"/>
      <c r="P19" s="261"/>
      <c r="Q19" s="154"/>
      <c r="R19" s="61">
        <f>SUM(R14:R18)</f>
        <v>9807000</v>
      </c>
      <c r="S19" s="61">
        <f>SUM(S14:S18)</f>
        <v>9807000</v>
      </c>
      <c r="T19" s="149"/>
      <c r="V19" s="291">
        <f t="shared" si="0"/>
        <v>9807000</v>
      </c>
      <c r="W19" s="292">
        <f t="shared" si="1"/>
        <v>9807000</v>
      </c>
    </row>
    <row r="20" spans="1:24" ht="26.25" x14ac:dyDescent="0.35">
      <c r="A20" s="309" t="s">
        <v>147</v>
      </c>
      <c r="B20" s="309"/>
      <c r="C20" s="309"/>
      <c r="D20" s="309"/>
      <c r="E20" s="309"/>
      <c r="F20" s="309"/>
      <c r="G20" s="309"/>
      <c r="H20" s="309"/>
      <c r="I20" s="309"/>
      <c r="J20" s="273"/>
      <c r="K20" s="273"/>
      <c r="L20" s="273"/>
      <c r="M20" s="154"/>
      <c r="N20" s="61"/>
      <c r="O20" s="61"/>
      <c r="P20" s="264"/>
      <c r="Q20" s="153"/>
      <c r="R20" s="61"/>
      <c r="S20" s="61"/>
      <c r="T20" s="149"/>
      <c r="V20" s="291">
        <f t="shared" si="0"/>
        <v>0</v>
      </c>
      <c r="W20" s="292">
        <f t="shared" si="1"/>
        <v>0</v>
      </c>
    </row>
    <row r="21" spans="1:24" ht="35.450000000000003" customHeight="1" x14ac:dyDescent="0.35">
      <c r="A21" s="40">
        <v>2</v>
      </c>
      <c r="B21" s="40">
        <v>0</v>
      </c>
      <c r="C21" s="40">
        <v>4</v>
      </c>
      <c r="D21" s="40">
        <v>5</v>
      </c>
      <c r="E21" s="40">
        <v>1</v>
      </c>
      <c r="F21" s="40" t="s">
        <v>164</v>
      </c>
      <c r="G21" s="26">
        <v>10</v>
      </c>
      <c r="H21" s="26" t="s">
        <v>94</v>
      </c>
      <c r="I21" s="44" t="s">
        <v>921</v>
      </c>
      <c r="J21" s="256">
        <v>65510228.689999998</v>
      </c>
      <c r="K21" s="129"/>
      <c r="L21" s="44"/>
      <c r="M21" s="153"/>
      <c r="N21" s="61">
        <v>56701693.869999997</v>
      </c>
      <c r="O21" s="61"/>
      <c r="P21" s="264"/>
      <c r="Q21" s="153"/>
      <c r="R21" s="61">
        <f>+S22+S23</f>
        <v>8808534.8200000003</v>
      </c>
      <c r="S21" s="61"/>
      <c r="T21" s="149"/>
      <c r="U21" s="286"/>
      <c r="V21" s="291">
        <f t="shared" si="0"/>
        <v>65510228.689999998</v>
      </c>
      <c r="W21" s="292">
        <f t="shared" si="1"/>
        <v>0</v>
      </c>
    </row>
    <row r="22" spans="1:24" ht="30" x14ac:dyDescent="0.35">
      <c r="A22" s="40">
        <v>2</v>
      </c>
      <c r="B22" s="40">
        <v>0</v>
      </c>
      <c r="C22" s="40">
        <v>4</v>
      </c>
      <c r="D22" s="40">
        <v>5</v>
      </c>
      <c r="E22" s="40">
        <v>2</v>
      </c>
      <c r="F22" s="40" t="s">
        <v>164</v>
      </c>
      <c r="G22" s="26">
        <v>10</v>
      </c>
      <c r="H22" s="26" t="s">
        <v>94</v>
      </c>
      <c r="I22" s="44" t="s">
        <v>209</v>
      </c>
      <c r="J22" s="129"/>
      <c r="K22" s="256">
        <v>1607195</v>
      </c>
      <c r="L22" s="44"/>
      <c r="M22" s="153"/>
      <c r="N22" s="61"/>
      <c r="O22" s="61"/>
      <c r="P22" s="264"/>
      <c r="Q22" s="153"/>
      <c r="R22" s="61"/>
      <c r="S22" s="61">
        <v>1607195</v>
      </c>
      <c r="T22" s="149"/>
      <c r="V22" s="291">
        <f t="shared" si="0"/>
        <v>0</v>
      </c>
      <c r="W22" s="292">
        <f t="shared" si="1"/>
        <v>1607195</v>
      </c>
    </row>
    <row r="23" spans="1:24" ht="26.25" x14ac:dyDescent="0.35">
      <c r="A23" s="40">
        <v>2</v>
      </c>
      <c r="B23" s="40">
        <v>0</v>
      </c>
      <c r="C23" s="40">
        <v>4</v>
      </c>
      <c r="D23" s="40">
        <v>5</v>
      </c>
      <c r="E23" s="40">
        <v>8</v>
      </c>
      <c r="F23" s="40" t="s">
        <v>164</v>
      </c>
      <c r="G23" s="26">
        <v>10</v>
      </c>
      <c r="H23" s="26" t="s">
        <v>94</v>
      </c>
      <c r="I23" s="44" t="s">
        <v>148</v>
      </c>
      <c r="J23" s="44"/>
      <c r="K23" s="256">
        <v>7201339.8200000003</v>
      </c>
      <c r="L23" s="44"/>
      <c r="M23" s="153"/>
      <c r="N23" s="61"/>
      <c r="O23" s="61"/>
      <c r="P23" s="264"/>
      <c r="Q23" s="153"/>
      <c r="R23" s="61"/>
      <c r="S23" s="61">
        <v>7201339.8200000003</v>
      </c>
      <c r="T23" s="149"/>
      <c r="V23" s="291">
        <f t="shared" si="0"/>
        <v>0</v>
      </c>
      <c r="W23" s="292">
        <f t="shared" si="1"/>
        <v>7201339.8200000003</v>
      </c>
    </row>
    <row r="24" spans="1:24" ht="26.25" x14ac:dyDescent="0.35">
      <c r="A24" s="40"/>
      <c r="B24" s="40"/>
      <c r="C24" s="40"/>
      <c r="D24" s="40"/>
      <c r="E24" s="40"/>
      <c r="F24" s="40"/>
      <c r="G24" s="26"/>
      <c r="H24" s="26"/>
      <c r="I24" s="38" t="s">
        <v>1715</v>
      </c>
      <c r="J24" s="38"/>
      <c r="K24" s="38"/>
      <c r="L24" s="38"/>
      <c r="M24" s="155"/>
      <c r="N24" s="265"/>
      <c r="O24" s="264"/>
      <c r="P24" s="264"/>
      <c r="Q24" s="155"/>
      <c r="R24" s="61">
        <f>SUM(R21:R23)</f>
        <v>8808534.8200000003</v>
      </c>
      <c r="S24" s="61">
        <f>SUM(S21:S23)</f>
        <v>8808534.8200000003</v>
      </c>
      <c r="T24" s="149"/>
      <c r="V24" s="291">
        <f t="shared" si="0"/>
        <v>8808534.8200000003</v>
      </c>
      <c r="W24" s="292">
        <f t="shared" si="1"/>
        <v>8808534.8200000003</v>
      </c>
    </row>
    <row r="25" spans="1:24" ht="26.25" x14ac:dyDescent="0.35">
      <c r="A25" s="309" t="s">
        <v>133</v>
      </c>
      <c r="B25" s="309"/>
      <c r="C25" s="309"/>
      <c r="D25" s="309"/>
      <c r="E25" s="309"/>
      <c r="F25" s="309"/>
      <c r="G25" s="309"/>
      <c r="H25" s="309"/>
      <c r="I25" s="309"/>
      <c r="J25" s="273"/>
      <c r="K25" s="273"/>
      <c r="L25" s="273"/>
      <c r="M25" s="154"/>
      <c r="N25" s="261"/>
      <c r="O25" s="61"/>
      <c r="P25" s="266"/>
      <c r="Q25" s="154"/>
      <c r="R25" s="61"/>
      <c r="S25" s="61"/>
      <c r="T25" s="149"/>
      <c r="V25" s="291">
        <f t="shared" si="0"/>
        <v>0</v>
      </c>
      <c r="W25" s="292">
        <f t="shared" si="1"/>
        <v>0</v>
      </c>
    </row>
    <row r="26" spans="1:24" ht="30" x14ac:dyDescent="0.35">
      <c r="A26" s="40">
        <v>2</v>
      </c>
      <c r="B26" s="40">
        <v>0</v>
      </c>
      <c r="C26" s="40">
        <v>4</v>
      </c>
      <c r="D26" s="40">
        <v>6</v>
      </c>
      <c r="E26" s="40">
        <v>5</v>
      </c>
      <c r="F26" s="40" t="s">
        <v>164</v>
      </c>
      <c r="G26" s="26">
        <v>10</v>
      </c>
      <c r="H26" s="26" t="s">
        <v>94</v>
      </c>
      <c r="I26" s="44" t="s">
        <v>128</v>
      </c>
      <c r="J26" s="44"/>
      <c r="K26" s="256">
        <v>192889560.09999999</v>
      </c>
      <c r="L26" s="44"/>
      <c r="M26" s="153"/>
      <c r="N26" s="263"/>
      <c r="O26" s="61">
        <v>192889560.09999999</v>
      </c>
      <c r="P26" s="263">
        <f>SUM(P3:P25)</f>
        <v>0</v>
      </c>
      <c r="Q26" s="156"/>
      <c r="R26" s="61"/>
      <c r="S26" s="61"/>
      <c r="T26" s="149"/>
      <c r="V26" s="291">
        <f t="shared" si="0"/>
        <v>0</v>
      </c>
      <c r="W26" s="292">
        <f t="shared" si="1"/>
        <v>192889560.09999999</v>
      </c>
    </row>
    <row r="27" spans="1:24" ht="26.25" x14ac:dyDescent="0.35">
      <c r="A27" s="40">
        <v>2</v>
      </c>
      <c r="B27" s="40">
        <v>0</v>
      </c>
      <c r="C27" s="40">
        <v>4</v>
      </c>
      <c r="D27" s="40">
        <v>6</v>
      </c>
      <c r="E27" s="40">
        <v>7</v>
      </c>
      <c r="F27" s="40" t="s">
        <v>164</v>
      </c>
      <c r="G27" s="26">
        <v>10</v>
      </c>
      <c r="H27" s="26" t="s">
        <v>94</v>
      </c>
      <c r="I27" s="44" t="s">
        <v>129</v>
      </c>
      <c r="J27" s="44"/>
      <c r="K27" s="256">
        <v>2000000</v>
      </c>
      <c r="L27" s="44"/>
      <c r="M27" s="153"/>
      <c r="N27" s="266"/>
      <c r="O27" s="61">
        <v>2000000</v>
      </c>
      <c r="R27" s="61"/>
      <c r="S27" s="61"/>
      <c r="T27" s="149"/>
      <c r="V27" s="291">
        <f t="shared" si="0"/>
        <v>0</v>
      </c>
      <c r="W27" s="292">
        <f t="shared" si="1"/>
        <v>2000000</v>
      </c>
    </row>
    <row r="28" spans="1:24" ht="26.25" x14ac:dyDescent="0.35">
      <c r="A28" s="40"/>
      <c r="B28" s="40"/>
      <c r="C28" s="40"/>
      <c r="D28" s="40"/>
      <c r="E28" s="40"/>
      <c r="F28" s="40"/>
      <c r="G28" s="26"/>
      <c r="H28" s="26"/>
      <c r="I28" s="38"/>
      <c r="J28" s="38"/>
      <c r="K28" s="38"/>
      <c r="L28" s="38"/>
      <c r="M28" s="155"/>
      <c r="N28" s="263"/>
      <c r="O28" s="266"/>
      <c r="P28" s="266"/>
      <c r="Q28" s="166"/>
      <c r="R28" s="61"/>
      <c r="S28" s="61"/>
      <c r="T28" s="149"/>
      <c r="U28" s="287"/>
      <c r="V28" s="291">
        <f t="shared" si="0"/>
        <v>0</v>
      </c>
      <c r="W28" s="292">
        <f t="shared" si="1"/>
        <v>0</v>
      </c>
    </row>
    <row r="29" spans="1:24" ht="26.25" x14ac:dyDescent="0.35">
      <c r="A29" s="309" t="s">
        <v>130</v>
      </c>
      <c r="B29" s="309"/>
      <c r="C29" s="309"/>
      <c r="D29" s="309"/>
      <c r="E29" s="309"/>
      <c r="F29" s="309"/>
      <c r="G29" s="309"/>
      <c r="H29" s="309"/>
      <c r="I29" s="309" t="s">
        <v>130</v>
      </c>
      <c r="J29" s="273"/>
      <c r="K29" s="273"/>
      <c r="L29" s="273"/>
      <c r="M29" s="154"/>
      <c r="N29" s="263"/>
      <c r="O29" s="263"/>
      <c r="P29" s="266"/>
      <c r="Q29" s="166"/>
      <c r="R29" s="61"/>
      <c r="S29" s="61"/>
      <c r="T29" s="149"/>
      <c r="U29" s="287"/>
      <c r="V29" s="291">
        <f t="shared" si="0"/>
        <v>0</v>
      </c>
      <c r="W29" s="292">
        <f t="shared" si="1"/>
        <v>0</v>
      </c>
    </row>
    <row r="30" spans="1:24" s="149" customFormat="1" ht="30" x14ac:dyDescent="0.35">
      <c r="A30" s="40">
        <v>2</v>
      </c>
      <c r="B30" s="40">
        <v>0</v>
      </c>
      <c r="C30" s="40">
        <v>4</v>
      </c>
      <c r="D30" s="40">
        <v>7</v>
      </c>
      <c r="E30" s="40">
        <v>6</v>
      </c>
      <c r="F30" s="40" t="s">
        <v>164</v>
      </c>
      <c r="G30" s="26">
        <v>10</v>
      </c>
      <c r="H30" s="26" t="s">
        <v>94</v>
      </c>
      <c r="I30" s="44" t="s">
        <v>257</v>
      </c>
      <c r="J30" s="44"/>
      <c r="K30" s="256">
        <v>1620000</v>
      </c>
      <c r="L30" s="44"/>
      <c r="M30" s="153"/>
      <c r="N30" s="263"/>
      <c r="O30" s="263">
        <v>1620000</v>
      </c>
      <c r="P30" s="266"/>
      <c r="Q30" s="166"/>
      <c r="R30" s="61"/>
      <c r="S30" s="61"/>
      <c r="U30" s="287"/>
      <c r="V30" s="291">
        <f t="shared" si="0"/>
        <v>0</v>
      </c>
      <c r="W30" s="292">
        <f t="shared" si="1"/>
        <v>1620000</v>
      </c>
      <c r="X30" s="288"/>
    </row>
    <row r="31" spans="1:24" s="149" customFormat="1" ht="20.45" customHeight="1" x14ac:dyDescent="0.35">
      <c r="M31" s="166"/>
      <c r="N31" s="266"/>
      <c r="O31" s="266"/>
      <c r="P31" s="266"/>
      <c r="Q31" s="166"/>
      <c r="R31" s="61"/>
      <c r="S31" s="61"/>
      <c r="U31" s="287"/>
      <c r="V31" s="291">
        <f t="shared" si="0"/>
        <v>0</v>
      </c>
      <c r="W31" s="292">
        <f t="shared" si="1"/>
        <v>0</v>
      </c>
      <c r="X31" s="288"/>
    </row>
    <row r="32" spans="1:24" s="149" customFormat="1" ht="26.25" x14ac:dyDescent="0.35">
      <c r="A32" s="309" t="s">
        <v>132</v>
      </c>
      <c r="B32" s="309"/>
      <c r="C32" s="309"/>
      <c r="D32" s="309"/>
      <c r="E32" s="309"/>
      <c r="F32" s="309"/>
      <c r="G32" s="309"/>
      <c r="H32" s="309"/>
      <c r="I32" s="309"/>
      <c r="J32" s="273"/>
      <c r="K32" s="273"/>
      <c r="L32" s="273"/>
      <c r="M32" s="154"/>
      <c r="N32" s="263"/>
      <c r="O32" s="266"/>
      <c r="P32" s="266"/>
      <c r="Q32" s="166"/>
      <c r="R32" s="61"/>
      <c r="S32" s="61"/>
      <c r="U32" s="287"/>
      <c r="V32" s="291">
        <f t="shared" si="0"/>
        <v>0</v>
      </c>
      <c r="W32" s="292">
        <f t="shared" si="1"/>
        <v>0</v>
      </c>
      <c r="X32" s="288"/>
    </row>
    <row r="33" spans="1:24" s="149" customFormat="1" ht="26.25" x14ac:dyDescent="0.35">
      <c r="A33" s="40">
        <v>2</v>
      </c>
      <c r="B33" s="40">
        <v>0</v>
      </c>
      <c r="C33" s="40">
        <v>4</v>
      </c>
      <c r="D33" s="40">
        <v>9</v>
      </c>
      <c r="E33" s="40">
        <v>4</v>
      </c>
      <c r="F33" s="40" t="s">
        <v>164</v>
      </c>
      <c r="G33" s="26">
        <v>10</v>
      </c>
      <c r="H33" s="26" t="s">
        <v>94</v>
      </c>
      <c r="I33" s="44" t="s">
        <v>134</v>
      </c>
      <c r="J33" s="256">
        <v>17753674</v>
      </c>
      <c r="K33" s="44"/>
      <c r="L33" s="44"/>
      <c r="M33" s="153"/>
      <c r="N33" s="61">
        <v>17753674</v>
      </c>
      <c r="O33" s="258"/>
      <c r="P33" s="266"/>
      <c r="Q33" s="166"/>
      <c r="R33" s="61"/>
      <c r="S33" s="61"/>
      <c r="U33" s="287"/>
      <c r="V33" s="291">
        <f t="shared" si="0"/>
        <v>17753674</v>
      </c>
      <c r="W33" s="292">
        <f t="shared" si="1"/>
        <v>0</v>
      </c>
      <c r="X33" s="288"/>
    </row>
    <row r="34" spans="1:24" s="149" customFormat="1" ht="30" x14ac:dyDescent="0.45">
      <c r="A34" s="40">
        <v>2</v>
      </c>
      <c r="B34" s="40">
        <v>0</v>
      </c>
      <c r="C34" s="40">
        <v>4</v>
      </c>
      <c r="D34" s="40">
        <v>9</v>
      </c>
      <c r="E34" s="40">
        <v>7</v>
      </c>
      <c r="F34" s="40" t="s">
        <v>164</v>
      </c>
      <c r="G34" s="26">
        <v>10</v>
      </c>
      <c r="H34" s="26" t="s">
        <v>94</v>
      </c>
      <c r="I34" s="44" t="s">
        <v>152</v>
      </c>
      <c r="J34" s="256">
        <v>25196796</v>
      </c>
      <c r="K34" s="44"/>
      <c r="L34" s="44"/>
      <c r="M34" s="153"/>
      <c r="N34" s="61">
        <v>25196796</v>
      </c>
      <c r="O34" s="268"/>
      <c r="P34" s="266"/>
      <c r="Q34" s="166"/>
      <c r="R34" s="61"/>
      <c r="S34" s="61"/>
      <c r="U34" s="287"/>
      <c r="V34" s="291">
        <f t="shared" si="0"/>
        <v>25196796</v>
      </c>
      <c r="W34" s="292">
        <f t="shared" si="1"/>
        <v>0</v>
      </c>
      <c r="X34" s="288"/>
    </row>
    <row r="35" spans="1:24" s="149" customFormat="1" ht="30" x14ac:dyDescent="0.45">
      <c r="A35" s="40">
        <v>2</v>
      </c>
      <c r="B35" s="40">
        <v>0</v>
      </c>
      <c r="C35" s="40">
        <v>4</v>
      </c>
      <c r="D35" s="40">
        <v>9</v>
      </c>
      <c r="E35" s="40">
        <v>8</v>
      </c>
      <c r="F35" s="40" t="s">
        <v>164</v>
      </c>
      <c r="G35" s="26">
        <v>10</v>
      </c>
      <c r="H35" s="26" t="s">
        <v>94</v>
      </c>
      <c r="I35" s="44" t="s">
        <v>883</v>
      </c>
      <c r="J35" s="256">
        <v>34061579</v>
      </c>
      <c r="K35" s="44"/>
      <c r="L35" s="44"/>
      <c r="M35" s="153"/>
      <c r="N35" s="61">
        <v>34061579</v>
      </c>
      <c r="O35" s="268"/>
      <c r="P35" s="266"/>
      <c r="Q35" s="166"/>
      <c r="R35" s="61">
        <f>SUM(R19+R24)</f>
        <v>18615534.82</v>
      </c>
      <c r="S35" s="61">
        <f>SUM(S19+S24)</f>
        <v>18615534.82</v>
      </c>
      <c r="U35" s="287"/>
      <c r="V35" s="291">
        <f t="shared" si="0"/>
        <v>52677113.82</v>
      </c>
      <c r="W35" s="292">
        <f t="shared" si="1"/>
        <v>18615534.82</v>
      </c>
      <c r="X35" s="288"/>
    </row>
    <row r="36" spans="1:24" ht="30" x14ac:dyDescent="0.45">
      <c r="A36" s="40">
        <v>2</v>
      </c>
      <c r="B36" s="40">
        <v>0</v>
      </c>
      <c r="C36" s="40">
        <v>4</v>
      </c>
      <c r="D36" s="40">
        <v>9</v>
      </c>
      <c r="E36" s="40">
        <v>9</v>
      </c>
      <c r="F36" s="40" t="s">
        <v>164</v>
      </c>
      <c r="G36" s="26">
        <v>10</v>
      </c>
      <c r="H36" s="26" t="s">
        <v>94</v>
      </c>
      <c r="I36" s="44" t="s">
        <v>153</v>
      </c>
      <c r="J36" s="256">
        <v>15596392</v>
      </c>
      <c r="K36" s="44"/>
      <c r="L36" s="44"/>
      <c r="M36" s="153"/>
      <c r="N36" s="61">
        <v>15596392</v>
      </c>
      <c r="O36" s="270"/>
      <c r="R36" s="61"/>
      <c r="S36" s="61"/>
      <c r="V36" s="291">
        <f t="shared" si="0"/>
        <v>15596392</v>
      </c>
      <c r="W36" s="292">
        <f t="shared" si="1"/>
        <v>0</v>
      </c>
    </row>
    <row r="37" spans="1:24" ht="28.5" x14ac:dyDescent="0.45">
      <c r="A37" s="40">
        <v>2</v>
      </c>
      <c r="B37" s="40">
        <v>0</v>
      </c>
      <c r="C37" s="40">
        <v>4</v>
      </c>
      <c r="D37" s="40">
        <v>9</v>
      </c>
      <c r="E37" s="40">
        <v>13</v>
      </c>
      <c r="F37" s="40" t="s">
        <v>164</v>
      </c>
      <c r="G37" s="26">
        <v>10</v>
      </c>
      <c r="H37" s="26" t="s">
        <v>94</v>
      </c>
      <c r="I37" s="44" t="s">
        <v>135</v>
      </c>
      <c r="J37" s="256">
        <v>2830177</v>
      </c>
      <c r="K37" s="44"/>
      <c r="L37" s="44"/>
      <c r="M37" s="153"/>
      <c r="N37" s="61">
        <v>2830177</v>
      </c>
      <c r="O37" s="268"/>
      <c r="V37" s="291">
        <f t="shared" si="0"/>
        <v>2830177</v>
      </c>
      <c r="W37" s="292">
        <f t="shared" si="1"/>
        <v>0</v>
      </c>
    </row>
    <row r="38" spans="1:24" ht="26.25" x14ac:dyDescent="0.35">
      <c r="I38" s="275"/>
      <c r="J38" s="275"/>
      <c r="K38" s="275"/>
      <c r="L38" s="275"/>
      <c r="M38" s="281"/>
      <c r="N38" s="263"/>
      <c r="O38" s="263"/>
      <c r="V38" s="291">
        <f t="shared" si="0"/>
        <v>0</v>
      </c>
      <c r="W38" s="292">
        <f t="shared" si="1"/>
        <v>0</v>
      </c>
    </row>
    <row r="39" spans="1:24" ht="26.25" x14ac:dyDescent="0.35">
      <c r="A39" s="316" t="s">
        <v>136</v>
      </c>
      <c r="B39" s="317"/>
      <c r="C39" s="317"/>
      <c r="D39" s="317"/>
      <c r="E39" s="317"/>
      <c r="F39" s="317"/>
      <c r="G39" s="317"/>
      <c r="H39" s="317"/>
      <c r="I39" s="317"/>
      <c r="J39" s="271"/>
      <c r="K39" s="271"/>
      <c r="L39" s="271"/>
      <c r="M39" s="282"/>
      <c r="N39" s="263"/>
      <c r="O39" s="263"/>
      <c r="V39" s="291">
        <f t="shared" si="0"/>
        <v>0</v>
      </c>
      <c r="W39" s="292">
        <f t="shared" si="1"/>
        <v>0</v>
      </c>
    </row>
    <row r="40" spans="1:24" ht="26.25" x14ac:dyDescent="0.35">
      <c r="A40" s="40">
        <v>2</v>
      </c>
      <c r="B40" s="40">
        <v>0</v>
      </c>
      <c r="C40" s="40">
        <v>4</v>
      </c>
      <c r="D40" s="40">
        <v>11</v>
      </c>
      <c r="E40" s="40">
        <v>2</v>
      </c>
      <c r="F40" s="40" t="s">
        <v>164</v>
      </c>
      <c r="G40" s="26">
        <v>10</v>
      </c>
      <c r="H40" s="26" t="s">
        <v>94</v>
      </c>
      <c r="I40" s="44" t="s">
        <v>122</v>
      </c>
      <c r="J40" s="44"/>
      <c r="K40" s="44"/>
      <c r="L40" s="44"/>
      <c r="M40" s="153"/>
      <c r="N40" s="263"/>
      <c r="O40" s="263"/>
      <c r="V40" s="291">
        <f t="shared" si="0"/>
        <v>0</v>
      </c>
      <c r="W40" s="292">
        <f t="shared" si="1"/>
        <v>0</v>
      </c>
    </row>
    <row r="41" spans="1:24" ht="26.25" x14ac:dyDescent="0.35">
      <c r="N41" s="263"/>
      <c r="O41" s="263"/>
      <c r="V41" s="291">
        <f t="shared" si="0"/>
        <v>0</v>
      </c>
      <c r="W41" s="292">
        <f t="shared" si="1"/>
        <v>0</v>
      </c>
    </row>
    <row r="42" spans="1:24" ht="26.25" x14ac:dyDescent="0.35">
      <c r="A42" s="316" t="s">
        <v>138</v>
      </c>
      <c r="B42" s="317"/>
      <c r="C42" s="317"/>
      <c r="D42" s="317"/>
      <c r="E42" s="317"/>
      <c r="F42" s="317"/>
      <c r="G42" s="317"/>
      <c r="H42" s="317"/>
      <c r="I42" s="317"/>
      <c r="J42" s="271"/>
      <c r="K42" s="271"/>
      <c r="L42" s="271"/>
      <c r="M42" s="282"/>
      <c r="N42" s="263"/>
      <c r="O42" s="263"/>
      <c r="V42" s="291">
        <f t="shared" si="0"/>
        <v>0</v>
      </c>
      <c r="W42" s="292">
        <f t="shared" si="1"/>
        <v>0</v>
      </c>
    </row>
    <row r="43" spans="1:24" ht="34.9" customHeight="1" x14ac:dyDescent="0.35">
      <c r="A43" s="40">
        <v>2</v>
      </c>
      <c r="B43" s="40">
        <v>0</v>
      </c>
      <c r="C43" s="40">
        <v>4</v>
      </c>
      <c r="D43" s="40">
        <v>21</v>
      </c>
      <c r="E43" s="40">
        <v>4</v>
      </c>
      <c r="F43" s="40" t="s">
        <v>164</v>
      </c>
      <c r="G43" s="26">
        <v>10</v>
      </c>
      <c r="H43" s="26" t="s">
        <v>94</v>
      </c>
      <c r="I43" s="44" t="s">
        <v>137</v>
      </c>
      <c r="J43" s="44"/>
      <c r="K43" s="256">
        <v>310398</v>
      </c>
      <c r="L43" s="44"/>
      <c r="M43" s="153"/>
      <c r="N43" s="263"/>
      <c r="O43" s="263">
        <v>310398</v>
      </c>
      <c r="V43" s="291">
        <f t="shared" si="0"/>
        <v>0</v>
      </c>
      <c r="W43" s="292">
        <f t="shared" si="1"/>
        <v>310398</v>
      </c>
    </row>
    <row r="44" spans="1:24" ht="26.25" x14ac:dyDescent="0.35">
      <c r="N44" s="263"/>
      <c r="O44" s="263"/>
      <c r="V44" s="291">
        <f t="shared" si="0"/>
        <v>0</v>
      </c>
      <c r="W44" s="292">
        <f t="shared" si="1"/>
        <v>0</v>
      </c>
    </row>
    <row r="45" spans="1:24" ht="26.25" x14ac:dyDescent="0.35">
      <c r="A45" s="316" t="s">
        <v>199</v>
      </c>
      <c r="B45" s="317"/>
      <c r="C45" s="317"/>
      <c r="D45" s="317"/>
      <c r="E45" s="317"/>
      <c r="F45" s="317"/>
      <c r="G45" s="317"/>
      <c r="H45" s="317"/>
      <c r="I45" s="318"/>
      <c r="J45" s="272"/>
      <c r="K45" s="272"/>
      <c r="L45" s="272"/>
      <c r="M45" s="152"/>
      <c r="N45" s="263"/>
      <c r="O45" s="263"/>
      <c r="V45" s="291">
        <f t="shared" si="0"/>
        <v>0</v>
      </c>
      <c r="W45" s="292">
        <f t="shared" si="1"/>
        <v>0</v>
      </c>
    </row>
    <row r="46" spans="1:24" ht="30" x14ac:dyDescent="0.35">
      <c r="A46" s="27">
        <v>2</v>
      </c>
      <c r="B46" s="27">
        <v>0</v>
      </c>
      <c r="C46" s="27">
        <v>4</v>
      </c>
      <c r="D46" s="27">
        <v>41</v>
      </c>
      <c r="E46" s="27">
        <v>13</v>
      </c>
      <c r="F46" s="27"/>
      <c r="G46" s="27">
        <v>10</v>
      </c>
      <c r="H46" s="27" t="s">
        <v>94</v>
      </c>
      <c r="I46" s="38" t="s">
        <v>199</v>
      </c>
      <c r="J46" s="256">
        <v>320000</v>
      </c>
      <c r="K46" s="277"/>
      <c r="L46" s="38"/>
      <c r="M46" s="155"/>
      <c r="N46" s="263">
        <v>320000</v>
      </c>
      <c r="O46" s="263"/>
      <c r="V46" s="291">
        <f t="shared" si="0"/>
        <v>320000</v>
      </c>
      <c r="W46" s="292">
        <f t="shared" si="1"/>
        <v>0</v>
      </c>
    </row>
    <row r="47" spans="1:24" ht="26.25" x14ac:dyDescent="0.4">
      <c r="A47" s="149"/>
      <c r="B47" s="149"/>
      <c r="C47" s="149"/>
      <c r="D47" s="149"/>
      <c r="E47" s="149"/>
      <c r="F47" s="149"/>
      <c r="G47" s="149"/>
      <c r="H47" s="149"/>
      <c r="I47" s="276" t="s">
        <v>1716</v>
      </c>
      <c r="J47" s="278">
        <f>SUM(J4:J46)</f>
        <v>218585071.69</v>
      </c>
      <c r="K47" s="278">
        <f>SUM(K4:K46)</f>
        <v>218585071.69</v>
      </c>
      <c r="L47" s="276"/>
      <c r="M47" s="283"/>
      <c r="N47" s="263">
        <f>SUM(N3:N46)</f>
        <v>199969536.87</v>
      </c>
      <c r="O47" s="263">
        <f>SUM(O3:O46)</f>
        <v>199969536.87</v>
      </c>
      <c r="V47" s="291">
        <f t="shared" si="0"/>
        <v>199969536.87</v>
      </c>
      <c r="W47" s="292">
        <f t="shared" si="1"/>
        <v>199969536.87</v>
      </c>
    </row>
    <row r="48" spans="1:24" ht="26.25" x14ac:dyDescent="0.35">
      <c r="N48" s="263"/>
      <c r="O48" s="263"/>
      <c r="V48" s="291">
        <f t="shared" si="0"/>
        <v>0</v>
      </c>
      <c r="W48" s="292">
        <f t="shared" si="1"/>
        <v>0</v>
      </c>
    </row>
    <row r="49" spans="14:23" ht="26.25" x14ac:dyDescent="0.35">
      <c r="N49" s="61">
        <f>SUM(+N47+R35)</f>
        <v>218585071.69</v>
      </c>
      <c r="O49" s="61">
        <f>SUM(+O47+S35)</f>
        <v>218585071.69</v>
      </c>
      <c r="V49" s="291">
        <f t="shared" si="0"/>
        <v>218585071.69</v>
      </c>
      <c r="W49" s="292">
        <f t="shared" si="1"/>
        <v>218585071.69</v>
      </c>
    </row>
    <row r="50" spans="14:23" ht="26.25" x14ac:dyDescent="0.25">
      <c r="N50" s="263"/>
      <c r="O50" s="263"/>
      <c r="V50" s="293"/>
      <c r="W50" s="293"/>
    </row>
  </sheetData>
  <mergeCells count="17">
    <mergeCell ref="A45:I45"/>
    <mergeCell ref="A25:I25"/>
    <mergeCell ref="A11:I11"/>
    <mergeCell ref="A20:I20"/>
    <mergeCell ref="A29:I29"/>
    <mergeCell ref="A32:I32"/>
    <mergeCell ref="A39:I39"/>
    <mergeCell ref="A42:I42"/>
    <mergeCell ref="A2:I2"/>
    <mergeCell ref="A3:I3"/>
    <mergeCell ref="A10:I10"/>
    <mergeCell ref="R10:S10"/>
    <mergeCell ref="V1:W1"/>
    <mergeCell ref="A7:I7"/>
    <mergeCell ref="J1:L1"/>
    <mergeCell ref="N1:P1"/>
    <mergeCell ref="R1:S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Q41"/>
  <sheetViews>
    <sheetView showGridLines="0" zoomScale="66" zoomScaleNormal="66" zoomScaleSheetLayoutView="53" zoomScalePageLayoutView="50" workbookViewId="0">
      <pane xSplit="10" ySplit="5" topLeftCell="K6" activePane="bottomRight" state="frozen"/>
      <selection pane="topRight" activeCell="K1" sqref="K1"/>
      <selection pane="bottomLeft" activeCell="A6" sqref="A6"/>
      <selection pane="bottomRight" activeCell="L22" sqref="L22"/>
    </sheetView>
  </sheetViews>
  <sheetFormatPr baseColWidth="10" defaultColWidth="11.42578125" defaultRowHeight="15" x14ac:dyDescent="0.25"/>
  <cols>
    <col min="1" max="2" width="3.85546875" style="11" customWidth="1"/>
    <col min="3" max="3" width="5.42578125" style="11" customWidth="1"/>
    <col min="4" max="9" width="3.85546875" style="11" customWidth="1"/>
    <col min="10" max="10" width="39.42578125" style="11" customWidth="1"/>
    <col min="11" max="13" width="28" style="11" customWidth="1"/>
    <col min="14" max="14" width="26.85546875" style="11" customWidth="1"/>
    <col min="15" max="15" width="29.28515625" style="11" customWidth="1"/>
    <col min="16" max="16" width="23" style="11" customWidth="1"/>
    <col min="17" max="17" width="26.85546875" style="11" customWidth="1"/>
    <col min="18" max="16384" width="11.42578125" style="11"/>
  </cols>
  <sheetData>
    <row r="1" spans="1:17" ht="18" customHeight="1" x14ac:dyDescent="0.25">
      <c r="A1" s="319" t="s">
        <v>119</v>
      </c>
      <c r="B1" s="319"/>
      <c r="C1" s="319"/>
      <c r="D1" s="319"/>
      <c r="E1" s="319"/>
      <c r="F1" s="319"/>
      <c r="G1" s="319"/>
      <c r="H1" s="319"/>
      <c r="I1" s="319"/>
      <c r="J1" s="319"/>
      <c r="K1" s="319"/>
      <c r="L1" s="319"/>
      <c r="M1" s="319"/>
      <c r="N1" s="319"/>
      <c r="O1" s="319"/>
      <c r="P1" s="319"/>
      <c r="Q1" s="319"/>
    </row>
    <row r="2" spans="1:17" ht="25.5" customHeight="1" x14ac:dyDescent="0.4">
      <c r="A2" s="320" t="s">
        <v>306</v>
      </c>
      <c r="B2" s="320"/>
      <c r="C2" s="320"/>
      <c r="D2" s="320"/>
      <c r="E2" s="320"/>
      <c r="F2" s="320"/>
      <c r="G2" s="320"/>
      <c r="H2" s="320"/>
      <c r="I2" s="320"/>
      <c r="J2" s="320"/>
      <c r="K2" s="320"/>
      <c r="L2" s="320"/>
      <c r="M2" s="320"/>
      <c r="N2" s="320"/>
      <c r="O2" s="320"/>
      <c r="P2" s="320"/>
      <c r="Q2" s="320"/>
    </row>
    <row r="3" spans="1:17" ht="36.75" customHeight="1" x14ac:dyDescent="0.55000000000000004">
      <c r="A3" s="23"/>
      <c r="B3" s="321"/>
      <c r="C3" s="321"/>
      <c r="D3" s="321"/>
      <c r="E3" s="321"/>
      <c r="F3" s="321"/>
      <c r="G3" s="321"/>
      <c r="H3" s="321"/>
      <c r="I3" s="321"/>
      <c r="J3" s="70"/>
      <c r="K3" s="81">
        <f t="shared" ref="K3:Q3" si="0">SUM(K9+K17+K26+K32+K38+K41)</f>
        <v>48627718.049999997</v>
      </c>
      <c r="L3" s="81">
        <f t="shared" si="0"/>
        <v>52760000</v>
      </c>
      <c r="M3" s="81">
        <f t="shared" si="0"/>
        <v>4132281.9499999993</v>
      </c>
      <c r="N3" s="81">
        <f t="shared" si="0"/>
        <v>12000000</v>
      </c>
      <c r="O3" s="81">
        <f t="shared" si="0"/>
        <v>52760000</v>
      </c>
      <c r="P3" s="81">
        <f t="shared" si="0"/>
        <v>0</v>
      </c>
      <c r="Q3" s="81">
        <f t="shared" si="0"/>
        <v>52760000</v>
      </c>
    </row>
    <row r="4" spans="1:17" ht="51.75" customHeight="1" x14ac:dyDescent="0.25">
      <c r="A4" s="24" t="s">
        <v>93</v>
      </c>
      <c r="B4" s="67" t="s">
        <v>93</v>
      </c>
      <c r="C4" s="67" t="s">
        <v>93</v>
      </c>
      <c r="D4" s="67" t="s">
        <v>93</v>
      </c>
      <c r="E4" s="67" t="s">
        <v>93</v>
      </c>
      <c r="F4" s="67" t="s">
        <v>93</v>
      </c>
      <c r="G4" s="67" t="s">
        <v>93</v>
      </c>
      <c r="H4" s="67" t="s">
        <v>93</v>
      </c>
      <c r="I4" s="67" t="s">
        <v>93</v>
      </c>
      <c r="J4" s="68" t="s">
        <v>93</v>
      </c>
      <c r="K4" s="323" t="s">
        <v>307</v>
      </c>
      <c r="L4" s="322" t="s">
        <v>308</v>
      </c>
      <c r="M4" s="324" t="s">
        <v>309</v>
      </c>
      <c r="N4" s="325" t="s">
        <v>308</v>
      </c>
      <c r="O4" s="326"/>
      <c r="P4" s="326"/>
      <c r="Q4" s="326"/>
    </row>
    <row r="5" spans="1:17" ht="72.75" customHeight="1" x14ac:dyDescent="0.25">
      <c r="A5" s="25" t="s">
        <v>118</v>
      </c>
      <c r="B5" s="71" t="s">
        <v>117</v>
      </c>
      <c r="C5" s="71" t="s">
        <v>116</v>
      </c>
      <c r="D5" s="71" t="s">
        <v>115</v>
      </c>
      <c r="E5" s="71" t="s">
        <v>114</v>
      </c>
      <c r="F5" s="71" t="s">
        <v>113</v>
      </c>
      <c r="G5" s="71" t="s">
        <v>112</v>
      </c>
      <c r="H5" s="71" t="s">
        <v>111</v>
      </c>
      <c r="I5" s="71" t="s">
        <v>110</v>
      </c>
      <c r="J5" s="69" t="s">
        <v>109</v>
      </c>
      <c r="K5" s="323"/>
      <c r="L5" s="322"/>
      <c r="M5" s="324"/>
      <c r="N5" s="79" t="s">
        <v>196</v>
      </c>
      <c r="O5" s="39" t="s">
        <v>211</v>
      </c>
      <c r="P5" s="39" t="s">
        <v>212</v>
      </c>
      <c r="Q5" s="39" t="s">
        <v>193</v>
      </c>
    </row>
    <row r="6" spans="1:17" s="30" customFormat="1" ht="40.5" customHeight="1" x14ac:dyDescent="0.25">
      <c r="A6" s="28"/>
      <c r="B6" s="309" t="s">
        <v>120</v>
      </c>
      <c r="C6" s="309"/>
      <c r="D6" s="309"/>
      <c r="E6" s="309"/>
      <c r="F6" s="309"/>
      <c r="G6" s="309"/>
      <c r="H6" s="309"/>
      <c r="I6" s="309"/>
      <c r="J6" s="309"/>
      <c r="K6" s="72"/>
      <c r="L6" s="72"/>
      <c r="M6" s="72"/>
      <c r="N6" s="55"/>
      <c r="O6" s="55"/>
      <c r="P6" s="55"/>
      <c r="Q6" s="55"/>
    </row>
    <row r="7" spans="1:17" s="30" customFormat="1" ht="109.5" customHeight="1" x14ac:dyDescent="0.2">
      <c r="A7" s="28" t="s">
        <v>106</v>
      </c>
      <c r="B7" s="40" t="s">
        <v>107</v>
      </c>
      <c r="C7" s="40" t="s">
        <v>108</v>
      </c>
      <c r="D7" s="40" t="s">
        <v>102</v>
      </c>
      <c r="E7" s="40" t="s">
        <v>97</v>
      </c>
      <c r="F7" s="40" t="s">
        <v>157</v>
      </c>
      <c r="G7" s="40" t="s">
        <v>164</v>
      </c>
      <c r="H7" s="26">
        <v>10</v>
      </c>
      <c r="I7" s="26" t="s">
        <v>94</v>
      </c>
      <c r="J7" s="66" t="s">
        <v>210</v>
      </c>
      <c r="K7" s="73">
        <v>306000</v>
      </c>
      <c r="L7" s="73">
        <f>SUM(O7)</f>
        <v>500000</v>
      </c>
      <c r="M7" s="73">
        <f>SUM(L7-K7)</f>
        <v>194000</v>
      </c>
      <c r="N7" s="54">
        <v>500000</v>
      </c>
      <c r="O7" s="54">
        <v>500000</v>
      </c>
      <c r="P7" s="54"/>
      <c r="Q7" s="54">
        <f>SUM(O7-P7)</f>
        <v>500000</v>
      </c>
    </row>
    <row r="8" spans="1:17" s="30" customFormat="1" ht="45" customHeight="1" x14ac:dyDescent="0.2">
      <c r="A8" s="28" t="s">
        <v>106</v>
      </c>
      <c r="B8" s="40" t="s">
        <v>107</v>
      </c>
      <c r="C8" s="40" t="s">
        <v>108</v>
      </c>
      <c r="D8" s="40" t="s">
        <v>102</v>
      </c>
      <c r="E8" s="40" t="s">
        <v>97</v>
      </c>
      <c r="F8" s="40">
        <v>26</v>
      </c>
      <c r="G8" s="40" t="s">
        <v>164</v>
      </c>
      <c r="H8" s="26">
        <v>10</v>
      </c>
      <c r="I8" s="26" t="s">
        <v>94</v>
      </c>
      <c r="J8" s="38" t="s">
        <v>172</v>
      </c>
      <c r="K8" s="73">
        <v>50000</v>
      </c>
      <c r="L8" s="73">
        <f>SUM(O8)</f>
        <v>200000</v>
      </c>
      <c r="M8" s="73">
        <f>SUM(L8-K8)</f>
        <v>150000</v>
      </c>
      <c r="N8" s="54"/>
      <c r="O8" s="54">
        <v>200000</v>
      </c>
      <c r="P8" s="54"/>
      <c r="Q8" s="54">
        <f>SUM(O8-P8)</f>
        <v>200000</v>
      </c>
    </row>
    <row r="9" spans="1:17" s="35" customFormat="1" ht="22.9" x14ac:dyDescent="0.25">
      <c r="A9" s="32"/>
      <c r="B9" s="33"/>
      <c r="C9" s="33"/>
      <c r="D9" s="33"/>
      <c r="E9" s="33"/>
      <c r="F9" s="33"/>
      <c r="G9" s="33"/>
      <c r="H9" s="34"/>
      <c r="I9" s="34"/>
      <c r="J9" s="37" t="s">
        <v>150</v>
      </c>
      <c r="K9" s="41">
        <f>SUM(K7:K8)</f>
        <v>356000</v>
      </c>
      <c r="L9" s="41">
        <f>SUM(L7:L8)</f>
        <v>700000</v>
      </c>
      <c r="M9" s="41">
        <f>SUM(M7:M8)</f>
        <v>344000</v>
      </c>
      <c r="N9" s="58">
        <f>SUM(N6:N8)</f>
        <v>500000</v>
      </c>
      <c r="O9" s="58">
        <f>SUM(O6:O8)</f>
        <v>700000</v>
      </c>
      <c r="P9" s="58">
        <f>SUM(P6:P8)</f>
        <v>0</v>
      </c>
      <c r="Q9" s="58">
        <f>SUM(Q6:Q8)</f>
        <v>700000</v>
      </c>
    </row>
    <row r="10" spans="1:17" s="30" customFormat="1" ht="39.75" customHeight="1" x14ac:dyDescent="0.25">
      <c r="A10" s="28"/>
      <c r="B10" s="309" t="s">
        <v>139</v>
      </c>
      <c r="C10" s="309"/>
      <c r="D10" s="309"/>
      <c r="E10" s="309"/>
      <c r="F10" s="309"/>
      <c r="G10" s="309"/>
      <c r="H10" s="309"/>
      <c r="I10" s="309"/>
      <c r="J10" s="309"/>
      <c r="K10" s="74"/>
      <c r="L10" s="74"/>
      <c r="M10" s="74"/>
      <c r="N10" s="59"/>
      <c r="O10" s="59"/>
      <c r="P10" s="59"/>
      <c r="Q10" s="59"/>
    </row>
    <row r="11" spans="1:17" s="30" customFormat="1" ht="79.5" customHeight="1" x14ac:dyDescent="0.2">
      <c r="A11" s="28" t="s">
        <v>106</v>
      </c>
      <c r="B11" s="40" t="s">
        <v>107</v>
      </c>
      <c r="C11" s="40" t="s">
        <v>108</v>
      </c>
      <c r="D11" s="40" t="s">
        <v>102</v>
      </c>
      <c r="E11" s="40" t="s">
        <v>102</v>
      </c>
      <c r="F11" s="40" t="s">
        <v>101</v>
      </c>
      <c r="G11" s="40" t="s">
        <v>164</v>
      </c>
      <c r="H11" s="26">
        <v>10</v>
      </c>
      <c r="I11" s="26" t="s">
        <v>94</v>
      </c>
      <c r="J11" s="44" t="s">
        <v>173</v>
      </c>
      <c r="K11" s="73">
        <v>2427174</v>
      </c>
      <c r="L11" s="73">
        <f t="shared" ref="L11:L16" si="1">SUM(O11)</f>
        <v>1910000</v>
      </c>
      <c r="M11" s="80">
        <f t="shared" ref="M11:M16" si="2">SUM(L11-K11)</f>
        <v>-517174</v>
      </c>
      <c r="N11" s="54"/>
      <c r="O11" s="54">
        <v>1910000</v>
      </c>
      <c r="P11" s="57"/>
      <c r="Q11" s="54">
        <f t="shared" ref="Q11:Q16" si="3">SUM(O11-P11)</f>
        <v>1910000</v>
      </c>
    </row>
    <row r="12" spans="1:17" s="30" customFormat="1" ht="36" x14ac:dyDescent="0.2">
      <c r="A12" s="28" t="s">
        <v>106</v>
      </c>
      <c r="B12" s="40" t="s">
        <v>107</v>
      </c>
      <c r="C12" s="40" t="s">
        <v>108</v>
      </c>
      <c r="D12" s="40" t="s">
        <v>102</v>
      </c>
      <c r="E12" s="40" t="s">
        <v>102</v>
      </c>
      <c r="F12" s="40" t="s">
        <v>158</v>
      </c>
      <c r="G12" s="40" t="s">
        <v>164</v>
      </c>
      <c r="H12" s="26">
        <v>10</v>
      </c>
      <c r="I12" s="26" t="s">
        <v>94</v>
      </c>
      <c r="J12" s="44" t="s">
        <v>143</v>
      </c>
      <c r="K12" s="73">
        <v>332399</v>
      </c>
      <c r="L12" s="73">
        <f t="shared" si="1"/>
        <v>400000</v>
      </c>
      <c r="M12" s="73">
        <f t="shared" si="2"/>
        <v>67601</v>
      </c>
      <c r="N12" s="54"/>
      <c r="O12" s="54">
        <v>400000</v>
      </c>
      <c r="P12" s="54"/>
      <c r="Q12" s="54">
        <f t="shared" si="3"/>
        <v>400000</v>
      </c>
    </row>
    <row r="13" spans="1:17" s="30" customFormat="1" ht="51.75" customHeight="1" x14ac:dyDescent="0.2">
      <c r="A13" s="28" t="s">
        <v>106</v>
      </c>
      <c r="B13" s="40" t="s">
        <v>107</v>
      </c>
      <c r="C13" s="40" t="s">
        <v>108</v>
      </c>
      <c r="D13" s="40" t="s">
        <v>102</v>
      </c>
      <c r="E13" s="40" t="s">
        <v>102</v>
      </c>
      <c r="F13" s="40" t="s">
        <v>159</v>
      </c>
      <c r="G13" s="40" t="s">
        <v>164</v>
      </c>
      <c r="H13" s="26">
        <v>10</v>
      </c>
      <c r="I13" s="26" t="s">
        <v>94</v>
      </c>
      <c r="J13" s="44" t="s">
        <v>144</v>
      </c>
      <c r="K13" s="73">
        <v>17109402</v>
      </c>
      <c r="L13" s="73">
        <f t="shared" si="1"/>
        <v>14000000</v>
      </c>
      <c r="M13" s="80">
        <f t="shared" si="2"/>
        <v>-3109402</v>
      </c>
      <c r="N13" s="54"/>
      <c r="O13" s="54">
        <v>14000000</v>
      </c>
      <c r="P13" s="57"/>
      <c r="Q13" s="54">
        <f t="shared" si="3"/>
        <v>14000000</v>
      </c>
    </row>
    <row r="14" spans="1:17" s="29" customFormat="1" ht="109.5" customHeight="1" x14ac:dyDescent="0.2">
      <c r="A14" s="28" t="s">
        <v>106</v>
      </c>
      <c r="B14" s="40" t="s">
        <v>107</v>
      </c>
      <c r="C14" s="40" t="s">
        <v>108</v>
      </c>
      <c r="D14" s="40" t="s">
        <v>102</v>
      </c>
      <c r="E14" s="40" t="s">
        <v>102</v>
      </c>
      <c r="F14" s="40" t="s">
        <v>103</v>
      </c>
      <c r="G14" s="40" t="s">
        <v>164</v>
      </c>
      <c r="H14" s="26">
        <v>10</v>
      </c>
      <c r="I14" s="26" t="s">
        <v>94</v>
      </c>
      <c r="J14" s="44" t="s">
        <v>198</v>
      </c>
      <c r="K14" s="75">
        <v>2670320</v>
      </c>
      <c r="L14" s="73">
        <f t="shared" si="1"/>
        <v>2500000</v>
      </c>
      <c r="M14" s="80">
        <f t="shared" si="2"/>
        <v>-170320</v>
      </c>
      <c r="N14" s="54"/>
      <c r="O14" s="54">
        <v>2500000</v>
      </c>
      <c r="P14" s="57"/>
      <c r="Q14" s="54">
        <f t="shared" si="3"/>
        <v>2500000</v>
      </c>
    </row>
    <row r="15" spans="1:17" s="29" customFormat="1" ht="36" x14ac:dyDescent="0.2">
      <c r="A15" s="28" t="s">
        <v>106</v>
      </c>
      <c r="B15" s="40" t="s">
        <v>107</v>
      </c>
      <c r="C15" s="40" t="s">
        <v>108</v>
      </c>
      <c r="D15" s="40" t="s">
        <v>102</v>
      </c>
      <c r="E15" s="40" t="s">
        <v>102</v>
      </c>
      <c r="F15" s="40" t="s">
        <v>163</v>
      </c>
      <c r="G15" s="40" t="s">
        <v>164</v>
      </c>
      <c r="H15" s="26">
        <v>10</v>
      </c>
      <c r="I15" s="26" t="s">
        <v>94</v>
      </c>
      <c r="J15" s="38" t="s">
        <v>170</v>
      </c>
      <c r="K15" s="73">
        <v>105520</v>
      </c>
      <c r="L15" s="73">
        <f t="shared" si="1"/>
        <v>200000</v>
      </c>
      <c r="M15" s="73">
        <f t="shared" si="2"/>
        <v>94480</v>
      </c>
      <c r="N15" s="54"/>
      <c r="O15" s="54">
        <v>200000</v>
      </c>
      <c r="P15" s="54"/>
      <c r="Q15" s="54">
        <f t="shared" si="3"/>
        <v>200000</v>
      </c>
    </row>
    <row r="16" spans="1:17" s="29" customFormat="1" ht="36" x14ac:dyDescent="0.2">
      <c r="A16" s="28" t="s">
        <v>106</v>
      </c>
      <c r="B16" s="40" t="s">
        <v>107</v>
      </c>
      <c r="C16" s="40" t="s">
        <v>108</v>
      </c>
      <c r="D16" s="40" t="s">
        <v>102</v>
      </c>
      <c r="E16" s="40" t="s">
        <v>102</v>
      </c>
      <c r="F16" s="40" t="s">
        <v>160</v>
      </c>
      <c r="G16" s="40" t="s">
        <v>164</v>
      </c>
      <c r="H16" s="26">
        <v>10</v>
      </c>
      <c r="I16" s="26" t="s">
        <v>94</v>
      </c>
      <c r="J16" s="38" t="s">
        <v>145</v>
      </c>
      <c r="K16" s="73">
        <v>2813682</v>
      </c>
      <c r="L16" s="73">
        <f t="shared" si="1"/>
        <v>2500000</v>
      </c>
      <c r="M16" s="80">
        <f t="shared" si="2"/>
        <v>-313682</v>
      </c>
      <c r="N16" s="54">
        <v>4000000</v>
      </c>
      <c r="O16" s="54">
        <v>2500000</v>
      </c>
      <c r="P16" s="54"/>
      <c r="Q16" s="54">
        <f t="shared" si="3"/>
        <v>2500000</v>
      </c>
    </row>
    <row r="17" spans="1:17" s="35" customFormat="1" ht="28.5" x14ac:dyDescent="0.2">
      <c r="A17" s="32"/>
      <c r="B17" s="33"/>
      <c r="C17" s="33"/>
      <c r="D17" s="33"/>
      <c r="E17" s="33"/>
      <c r="F17" s="33"/>
      <c r="G17" s="33"/>
      <c r="H17" s="34"/>
      <c r="I17" s="34"/>
      <c r="J17" s="37" t="s">
        <v>146</v>
      </c>
      <c r="K17" s="41">
        <f t="shared" ref="K17:Q17" si="4">SUM(K11:K16)</f>
        <v>25458497</v>
      </c>
      <c r="L17" s="41">
        <f t="shared" si="4"/>
        <v>21510000</v>
      </c>
      <c r="M17" s="41">
        <f t="shared" si="4"/>
        <v>-3948497</v>
      </c>
      <c r="N17" s="58">
        <f t="shared" si="4"/>
        <v>4000000</v>
      </c>
      <c r="O17" s="58">
        <f t="shared" si="4"/>
        <v>21510000</v>
      </c>
      <c r="P17" s="58">
        <f t="shared" si="4"/>
        <v>0</v>
      </c>
      <c r="Q17" s="58">
        <f t="shared" si="4"/>
        <v>21510000</v>
      </c>
    </row>
    <row r="18" spans="1:17" s="29" customFormat="1" ht="45" customHeight="1" x14ac:dyDescent="0.2">
      <c r="A18" s="28"/>
      <c r="B18" s="309" t="s">
        <v>147</v>
      </c>
      <c r="C18" s="309"/>
      <c r="D18" s="309"/>
      <c r="E18" s="309"/>
      <c r="F18" s="309"/>
      <c r="G18" s="309"/>
      <c r="H18" s="309"/>
      <c r="I18" s="309"/>
      <c r="J18" s="309"/>
      <c r="K18" s="74"/>
      <c r="L18" s="74"/>
      <c r="M18" s="74"/>
      <c r="N18" s="59"/>
      <c r="O18" s="59"/>
      <c r="P18" s="59"/>
      <c r="Q18" s="59"/>
    </row>
    <row r="19" spans="1:17" s="29" customFormat="1" ht="90" customHeight="1" x14ac:dyDescent="0.2">
      <c r="A19" s="28" t="s">
        <v>106</v>
      </c>
      <c r="B19" s="40" t="s">
        <v>107</v>
      </c>
      <c r="C19" s="40" t="s">
        <v>108</v>
      </c>
      <c r="D19" s="40" t="s">
        <v>102</v>
      </c>
      <c r="E19" s="40" t="s">
        <v>100</v>
      </c>
      <c r="F19" s="40" t="s">
        <v>97</v>
      </c>
      <c r="G19" s="40" t="s">
        <v>164</v>
      </c>
      <c r="H19" s="26">
        <v>10</v>
      </c>
      <c r="I19" s="26" t="s">
        <v>94</v>
      </c>
      <c r="J19" s="44" t="s">
        <v>256</v>
      </c>
      <c r="K19" s="73">
        <v>2025011</v>
      </c>
      <c r="L19" s="73">
        <f>SUM(O19)</f>
        <v>2500000</v>
      </c>
      <c r="M19" s="73">
        <f t="shared" ref="M19:M25" si="5">SUM(L19-K19)</f>
        <v>474989</v>
      </c>
      <c r="N19" s="54"/>
      <c r="O19" s="54">
        <v>2500000</v>
      </c>
      <c r="P19" s="57"/>
      <c r="Q19" s="54">
        <f t="shared" ref="Q19:Q25" si="6">SUM(O19-P19)</f>
        <v>2500000</v>
      </c>
    </row>
    <row r="20" spans="1:17" s="29" customFormat="1" ht="72.75" customHeight="1" x14ac:dyDescent="0.2">
      <c r="A20" s="28" t="s">
        <v>106</v>
      </c>
      <c r="B20" s="40" t="s">
        <v>107</v>
      </c>
      <c r="C20" s="40" t="s">
        <v>108</v>
      </c>
      <c r="D20" s="40" t="s">
        <v>102</v>
      </c>
      <c r="E20" s="40" t="s">
        <v>100</v>
      </c>
      <c r="F20" s="40" t="s">
        <v>107</v>
      </c>
      <c r="G20" s="40" t="s">
        <v>164</v>
      </c>
      <c r="H20" s="26">
        <v>10</v>
      </c>
      <c r="I20" s="26" t="s">
        <v>94</v>
      </c>
      <c r="J20" s="44" t="s">
        <v>209</v>
      </c>
      <c r="K20" s="75">
        <v>3413575</v>
      </c>
      <c r="L20" s="73">
        <f t="shared" ref="L20:L25" si="7">SUM(O20)</f>
        <v>3700000</v>
      </c>
      <c r="M20" s="73">
        <f t="shared" si="5"/>
        <v>286425</v>
      </c>
      <c r="N20" s="54"/>
      <c r="O20" s="77">
        <v>3700000</v>
      </c>
      <c r="P20" s="78"/>
      <c r="Q20" s="54">
        <f t="shared" si="6"/>
        <v>3700000</v>
      </c>
    </row>
    <row r="21" spans="1:17" s="29" customFormat="1" ht="79.5" customHeight="1" x14ac:dyDescent="0.2">
      <c r="A21" s="28" t="s">
        <v>106</v>
      </c>
      <c r="B21" s="40" t="s">
        <v>107</v>
      </c>
      <c r="C21" s="40" t="s">
        <v>108</v>
      </c>
      <c r="D21" s="40" t="s">
        <v>102</v>
      </c>
      <c r="E21" s="40" t="s">
        <v>100</v>
      </c>
      <c r="F21" s="40" t="s">
        <v>100</v>
      </c>
      <c r="G21" s="40" t="s">
        <v>164</v>
      </c>
      <c r="H21" s="26">
        <v>10</v>
      </c>
      <c r="I21" s="26" t="s">
        <v>94</v>
      </c>
      <c r="J21" s="44" t="s">
        <v>208</v>
      </c>
      <c r="K21" s="76">
        <v>777156</v>
      </c>
      <c r="L21" s="73">
        <f t="shared" si="7"/>
        <v>900000</v>
      </c>
      <c r="M21" s="73">
        <f t="shared" si="5"/>
        <v>122844</v>
      </c>
      <c r="N21" s="54"/>
      <c r="O21" s="54">
        <v>900000</v>
      </c>
      <c r="P21" s="54"/>
      <c r="Q21" s="54">
        <f t="shared" si="6"/>
        <v>900000</v>
      </c>
    </row>
    <row r="22" spans="1:17" s="29" customFormat="1" ht="66.75" customHeight="1" x14ac:dyDescent="0.2">
      <c r="A22" s="31" t="s">
        <v>106</v>
      </c>
      <c r="B22" s="40" t="s">
        <v>107</v>
      </c>
      <c r="C22" s="40" t="s">
        <v>108</v>
      </c>
      <c r="D22" s="40" t="s">
        <v>102</v>
      </c>
      <c r="E22" s="40" t="s">
        <v>100</v>
      </c>
      <c r="F22" s="40" t="s">
        <v>105</v>
      </c>
      <c r="G22" s="40" t="s">
        <v>164</v>
      </c>
      <c r="H22" s="26">
        <v>10</v>
      </c>
      <c r="I22" s="26" t="s">
        <v>94</v>
      </c>
      <c r="J22" s="44" t="s">
        <v>124</v>
      </c>
      <c r="K22" s="73"/>
      <c r="L22" s="73">
        <f t="shared" si="7"/>
        <v>0</v>
      </c>
      <c r="M22" s="73">
        <f t="shared" si="5"/>
        <v>0</v>
      </c>
      <c r="N22" s="54"/>
      <c r="O22" s="54"/>
      <c r="P22" s="54"/>
      <c r="Q22" s="54">
        <f t="shared" si="6"/>
        <v>0</v>
      </c>
    </row>
    <row r="23" spans="1:17" s="29" customFormat="1" ht="36" x14ac:dyDescent="0.2">
      <c r="A23" s="28" t="s">
        <v>106</v>
      </c>
      <c r="B23" s="40" t="s">
        <v>107</v>
      </c>
      <c r="C23" s="40" t="s">
        <v>108</v>
      </c>
      <c r="D23" s="40" t="s">
        <v>102</v>
      </c>
      <c r="E23" s="40" t="s">
        <v>100</v>
      </c>
      <c r="F23" s="40" t="s">
        <v>156</v>
      </c>
      <c r="G23" s="40" t="s">
        <v>164</v>
      </c>
      <c r="H23" s="26">
        <v>10</v>
      </c>
      <c r="I23" s="26" t="s">
        <v>94</v>
      </c>
      <c r="J23" s="44" t="s">
        <v>148</v>
      </c>
      <c r="K23" s="73"/>
      <c r="L23" s="73">
        <f t="shared" si="7"/>
        <v>0</v>
      </c>
      <c r="M23" s="73">
        <f t="shared" si="5"/>
        <v>0</v>
      </c>
      <c r="N23" s="54"/>
      <c r="O23" s="54"/>
      <c r="P23" s="54"/>
      <c r="Q23" s="54">
        <f t="shared" si="6"/>
        <v>0</v>
      </c>
    </row>
    <row r="24" spans="1:17" s="29" customFormat="1" ht="36" x14ac:dyDescent="0.2">
      <c r="A24" s="28" t="s">
        <v>106</v>
      </c>
      <c r="B24" s="40" t="s">
        <v>107</v>
      </c>
      <c r="C24" s="40" t="s">
        <v>108</v>
      </c>
      <c r="D24" s="40" t="s">
        <v>102</v>
      </c>
      <c r="E24" s="40" t="s">
        <v>100</v>
      </c>
      <c r="F24" s="40" t="s">
        <v>95</v>
      </c>
      <c r="G24" s="40" t="s">
        <v>164</v>
      </c>
      <c r="H24" s="26">
        <v>10</v>
      </c>
      <c r="I24" s="26" t="s">
        <v>94</v>
      </c>
      <c r="J24" s="44" t="s">
        <v>125</v>
      </c>
      <c r="K24" s="73"/>
      <c r="L24" s="73">
        <f t="shared" si="7"/>
        <v>0</v>
      </c>
      <c r="M24" s="73">
        <f t="shared" si="5"/>
        <v>0</v>
      </c>
      <c r="N24" s="54"/>
      <c r="O24" s="54"/>
      <c r="P24" s="54"/>
      <c r="Q24" s="54">
        <f t="shared" si="6"/>
        <v>0</v>
      </c>
    </row>
    <row r="25" spans="1:17" s="29" customFormat="1" ht="36" x14ac:dyDescent="0.2">
      <c r="A25" s="28" t="s">
        <v>106</v>
      </c>
      <c r="B25" s="40" t="s">
        <v>107</v>
      </c>
      <c r="C25" s="40" t="s">
        <v>108</v>
      </c>
      <c r="D25" s="40" t="s">
        <v>102</v>
      </c>
      <c r="E25" s="40" t="s">
        <v>100</v>
      </c>
      <c r="F25" s="40" t="s">
        <v>161</v>
      </c>
      <c r="G25" s="40" t="s">
        <v>164</v>
      </c>
      <c r="H25" s="26">
        <v>10</v>
      </c>
      <c r="I25" s="26" t="s">
        <v>94</v>
      </c>
      <c r="J25" s="44" t="s">
        <v>126</v>
      </c>
      <c r="K25" s="73">
        <v>351380</v>
      </c>
      <c r="L25" s="73">
        <f t="shared" si="7"/>
        <v>450000</v>
      </c>
      <c r="M25" s="73">
        <f t="shared" si="5"/>
        <v>98620</v>
      </c>
      <c r="N25" s="54">
        <v>1500000</v>
      </c>
      <c r="O25" s="54">
        <v>450000</v>
      </c>
      <c r="P25" s="54"/>
      <c r="Q25" s="54">
        <f t="shared" si="6"/>
        <v>450000</v>
      </c>
    </row>
    <row r="26" spans="1:17" s="35" customFormat="1" ht="48" customHeight="1" x14ac:dyDescent="0.2">
      <c r="A26" s="32"/>
      <c r="B26" s="33"/>
      <c r="C26" s="33"/>
      <c r="D26" s="33"/>
      <c r="E26" s="33"/>
      <c r="F26" s="33"/>
      <c r="G26" s="33"/>
      <c r="H26" s="34"/>
      <c r="I26" s="34"/>
      <c r="J26" s="37" t="s">
        <v>149</v>
      </c>
      <c r="K26" s="41">
        <f t="shared" ref="K26:Q26" si="8">SUM(K19:K25)</f>
        <v>6567122</v>
      </c>
      <c r="L26" s="41">
        <f t="shared" si="8"/>
        <v>7550000</v>
      </c>
      <c r="M26" s="41">
        <f t="shared" si="8"/>
        <v>982878</v>
      </c>
      <c r="N26" s="58">
        <f>SUM(N19:N25)</f>
        <v>1500000</v>
      </c>
      <c r="O26" s="58">
        <f t="shared" si="8"/>
        <v>7550000</v>
      </c>
      <c r="P26" s="58">
        <f t="shared" si="8"/>
        <v>0</v>
      </c>
      <c r="Q26" s="58">
        <f t="shared" si="8"/>
        <v>7550000</v>
      </c>
    </row>
    <row r="27" spans="1:17" s="29" customFormat="1" ht="26.25" customHeight="1" x14ac:dyDescent="0.2">
      <c r="A27" s="28"/>
      <c r="B27" s="309" t="s">
        <v>133</v>
      </c>
      <c r="C27" s="309"/>
      <c r="D27" s="309"/>
      <c r="E27" s="309"/>
      <c r="F27" s="309"/>
      <c r="G27" s="309"/>
      <c r="H27" s="309"/>
      <c r="I27" s="309"/>
      <c r="J27" s="309"/>
      <c r="K27" s="74"/>
      <c r="L27" s="74"/>
      <c r="M27" s="74"/>
      <c r="N27" s="59"/>
      <c r="O27" s="59"/>
      <c r="P27" s="59"/>
      <c r="Q27" s="59"/>
    </row>
    <row r="28" spans="1:17" s="29" customFormat="1" ht="36" x14ac:dyDescent="0.2">
      <c r="A28" s="28" t="s">
        <v>106</v>
      </c>
      <c r="B28" s="40" t="s">
        <v>107</v>
      </c>
      <c r="C28" s="40" t="s">
        <v>108</v>
      </c>
      <c r="D28" s="40" t="s">
        <v>102</v>
      </c>
      <c r="E28" s="40" t="s">
        <v>105</v>
      </c>
      <c r="F28" s="40" t="s">
        <v>107</v>
      </c>
      <c r="G28" s="40" t="s">
        <v>164</v>
      </c>
      <c r="H28" s="26">
        <v>10</v>
      </c>
      <c r="I28" s="26" t="s">
        <v>94</v>
      </c>
      <c r="J28" s="38" t="s">
        <v>127</v>
      </c>
      <c r="K28" s="73">
        <v>815565</v>
      </c>
      <c r="L28" s="73">
        <f>SUM(O28)</f>
        <v>1000000</v>
      </c>
      <c r="M28" s="73">
        <f>SUM(L28-K28)</f>
        <v>184435</v>
      </c>
      <c r="N28" s="54"/>
      <c r="O28" s="54">
        <v>1000000</v>
      </c>
      <c r="P28" s="57"/>
      <c r="Q28" s="54">
        <f>SUM(O28-P28)</f>
        <v>1000000</v>
      </c>
    </row>
    <row r="29" spans="1:17" s="29" customFormat="1" ht="54" customHeight="1" x14ac:dyDescent="0.2">
      <c r="A29" s="28" t="s">
        <v>106</v>
      </c>
      <c r="B29" s="40" t="s">
        <v>107</v>
      </c>
      <c r="C29" s="40" t="s">
        <v>108</v>
      </c>
      <c r="D29" s="40" t="s">
        <v>102</v>
      </c>
      <c r="E29" s="40" t="s">
        <v>105</v>
      </c>
      <c r="F29" s="40" t="s">
        <v>100</v>
      </c>
      <c r="G29" s="40" t="s">
        <v>164</v>
      </c>
      <c r="H29" s="26">
        <v>10</v>
      </c>
      <c r="I29" s="26" t="s">
        <v>94</v>
      </c>
      <c r="J29" s="44" t="s">
        <v>128</v>
      </c>
      <c r="K29" s="73"/>
      <c r="L29" s="73">
        <f>SUM(O29)</f>
        <v>0</v>
      </c>
      <c r="M29" s="73">
        <f>SUM(L29-K29)</f>
        <v>0</v>
      </c>
      <c r="N29" s="54"/>
      <c r="O29" s="54"/>
      <c r="P29" s="54"/>
      <c r="Q29" s="54">
        <f>SUM(O29-P29)</f>
        <v>0</v>
      </c>
    </row>
    <row r="30" spans="1:17" s="29" customFormat="1" ht="36" x14ac:dyDescent="0.2">
      <c r="A30" s="28" t="s">
        <v>106</v>
      </c>
      <c r="B30" s="40" t="s">
        <v>107</v>
      </c>
      <c r="C30" s="40" t="s">
        <v>108</v>
      </c>
      <c r="D30" s="40" t="s">
        <v>102</v>
      </c>
      <c r="E30" s="40" t="s">
        <v>105</v>
      </c>
      <c r="F30" s="40" t="s">
        <v>162</v>
      </c>
      <c r="G30" s="40" t="s">
        <v>164</v>
      </c>
      <c r="H30" s="26">
        <v>10</v>
      </c>
      <c r="I30" s="26" t="s">
        <v>94</v>
      </c>
      <c r="J30" s="44" t="s">
        <v>129</v>
      </c>
      <c r="K30" s="73">
        <v>3274900</v>
      </c>
      <c r="L30" s="73">
        <f>SUM(O30)</f>
        <v>3000000</v>
      </c>
      <c r="M30" s="80">
        <f>SUM(L30-K30)</f>
        <v>-274900</v>
      </c>
      <c r="N30" s="54"/>
      <c r="O30" s="54">
        <v>3000000</v>
      </c>
      <c r="P30" s="57"/>
      <c r="Q30" s="54">
        <f>SUM(O30-P30)</f>
        <v>3000000</v>
      </c>
    </row>
    <row r="31" spans="1:17" s="29" customFormat="1" ht="100.5" customHeight="1" x14ac:dyDescent="0.2">
      <c r="A31" s="28" t="s">
        <v>106</v>
      </c>
      <c r="B31" s="40" t="s">
        <v>107</v>
      </c>
      <c r="C31" s="40" t="s">
        <v>108</v>
      </c>
      <c r="D31" s="40" t="s">
        <v>102</v>
      </c>
      <c r="E31" s="40" t="s">
        <v>105</v>
      </c>
      <c r="F31" s="40" t="s">
        <v>156</v>
      </c>
      <c r="G31" s="40" t="s">
        <v>164</v>
      </c>
      <c r="H31" s="26">
        <v>10</v>
      </c>
      <c r="I31" s="26" t="s">
        <v>94</v>
      </c>
      <c r="J31" s="44" t="s">
        <v>181</v>
      </c>
      <c r="K31" s="73"/>
      <c r="L31" s="73">
        <f>SUM(O31)</f>
        <v>0</v>
      </c>
      <c r="M31" s="73">
        <f>SUM(L31-K31)</f>
        <v>0</v>
      </c>
      <c r="N31" s="54">
        <v>1500000</v>
      </c>
      <c r="O31" s="54"/>
      <c r="P31" s="54"/>
      <c r="Q31" s="54">
        <f>SUM(O31-P31)</f>
        <v>0</v>
      </c>
    </row>
    <row r="32" spans="1:17" s="35" customFormat="1" ht="49.5" customHeight="1" x14ac:dyDescent="0.2">
      <c r="A32" s="32"/>
      <c r="B32" s="33"/>
      <c r="C32" s="33"/>
      <c r="D32" s="33"/>
      <c r="E32" s="33"/>
      <c r="F32" s="33"/>
      <c r="G32" s="33"/>
      <c r="H32" s="34"/>
      <c r="I32" s="34"/>
      <c r="J32" s="37" t="s">
        <v>151</v>
      </c>
      <c r="K32" s="41">
        <f t="shared" ref="K32:Q32" si="9">SUM(K28:K31)</f>
        <v>4090465</v>
      </c>
      <c r="L32" s="41">
        <f t="shared" si="9"/>
        <v>4000000</v>
      </c>
      <c r="M32" s="41">
        <f t="shared" si="9"/>
        <v>-90465</v>
      </c>
      <c r="N32" s="58">
        <f t="shared" si="9"/>
        <v>1500000</v>
      </c>
      <c r="O32" s="58">
        <f t="shared" si="9"/>
        <v>4000000</v>
      </c>
      <c r="P32" s="58">
        <f t="shared" si="9"/>
        <v>0</v>
      </c>
      <c r="Q32" s="58">
        <f t="shared" si="9"/>
        <v>4000000</v>
      </c>
    </row>
    <row r="33" spans="1:17" s="29" customFormat="1" ht="33" customHeight="1" x14ac:dyDescent="0.2">
      <c r="A33" s="28"/>
      <c r="B33" s="309" t="s">
        <v>130</v>
      </c>
      <c r="C33" s="309"/>
      <c r="D33" s="309"/>
      <c r="E33" s="309"/>
      <c r="F33" s="309"/>
      <c r="G33" s="309"/>
      <c r="H33" s="309"/>
      <c r="I33" s="309"/>
      <c r="J33" s="309" t="s">
        <v>130</v>
      </c>
      <c r="K33" s="74"/>
      <c r="L33" s="74"/>
      <c r="M33" s="74"/>
      <c r="N33" s="59"/>
      <c r="O33" s="59"/>
      <c r="P33" s="59"/>
      <c r="Q33" s="59"/>
    </row>
    <row r="34" spans="1:17" s="29" customFormat="1" ht="36" x14ac:dyDescent="0.2">
      <c r="A34" s="28" t="s">
        <v>106</v>
      </c>
      <c r="B34" s="40">
        <v>2</v>
      </c>
      <c r="C34" s="40">
        <v>0</v>
      </c>
      <c r="D34" s="40">
        <v>4</v>
      </c>
      <c r="E34" s="40">
        <v>7</v>
      </c>
      <c r="F34" s="40">
        <v>1</v>
      </c>
      <c r="G34" s="40" t="s">
        <v>164</v>
      </c>
      <c r="H34" s="26">
        <v>9</v>
      </c>
      <c r="I34" s="26" t="s">
        <v>94</v>
      </c>
      <c r="J34" s="38" t="s">
        <v>167</v>
      </c>
      <c r="K34" s="73"/>
      <c r="L34" s="73">
        <f>SUM(O34)</f>
        <v>0</v>
      </c>
      <c r="M34" s="73">
        <f>SUM(L34-K34)</f>
        <v>0</v>
      </c>
      <c r="N34" s="54"/>
      <c r="O34" s="54">
        <v>0</v>
      </c>
      <c r="P34" s="54">
        <v>0</v>
      </c>
      <c r="Q34" s="54">
        <f>SUM(O34-P34)</f>
        <v>0</v>
      </c>
    </row>
    <row r="35" spans="1:17" s="29" customFormat="1" ht="65.25" customHeight="1" x14ac:dyDescent="0.2">
      <c r="A35" s="28" t="s">
        <v>106</v>
      </c>
      <c r="B35" s="40" t="s">
        <v>107</v>
      </c>
      <c r="C35" s="40" t="s">
        <v>108</v>
      </c>
      <c r="D35" s="40" t="s">
        <v>102</v>
      </c>
      <c r="E35" s="40" t="s">
        <v>162</v>
      </c>
      <c r="F35" s="40" t="s">
        <v>104</v>
      </c>
      <c r="G35" s="40" t="s">
        <v>96</v>
      </c>
      <c r="H35" s="26" t="s">
        <v>95</v>
      </c>
      <c r="I35" s="26" t="s">
        <v>94</v>
      </c>
      <c r="J35" s="38" t="s">
        <v>166</v>
      </c>
      <c r="K35" s="73"/>
      <c r="L35" s="73">
        <f>SUM(O35)</f>
        <v>0</v>
      </c>
      <c r="M35" s="73">
        <f>SUM(L35-K35)</f>
        <v>0</v>
      </c>
      <c r="N35" s="54"/>
      <c r="O35" s="54"/>
      <c r="P35" s="54">
        <v>0</v>
      </c>
      <c r="Q35" s="54">
        <f>SUM(O35-P35)</f>
        <v>0</v>
      </c>
    </row>
    <row r="36" spans="1:17" s="29" customFormat="1" ht="52.5" customHeight="1" x14ac:dyDescent="0.2">
      <c r="A36" s="28" t="s">
        <v>106</v>
      </c>
      <c r="B36" s="40" t="s">
        <v>107</v>
      </c>
      <c r="C36" s="40" t="s">
        <v>108</v>
      </c>
      <c r="D36" s="40" t="s">
        <v>102</v>
      </c>
      <c r="E36" s="40" t="s">
        <v>162</v>
      </c>
      <c r="F36" s="40" t="s">
        <v>100</v>
      </c>
      <c r="G36" s="40" t="s">
        <v>164</v>
      </c>
      <c r="H36" s="26">
        <v>10</v>
      </c>
      <c r="I36" s="26" t="s">
        <v>94</v>
      </c>
      <c r="J36" s="44" t="s">
        <v>131</v>
      </c>
      <c r="K36" s="73"/>
      <c r="L36" s="73">
        <f>SUM(O36)</f>
        <v>0</v>
      </c>
      <c r="M36" s="73">
        <f>SUM(L36-K36)</f>
        <v>0</v>
      </c>
      <c r="N36" s="54"/>
      <c r="O36" s="54"/>
      <c r="P36" s="54"/>
      <c r="Q36" s="54">
        <f>SUM(O36-P36)</f>
        <v>0</v>
      </c>
    </row>
    <row r="37" spans="1:17" s="29" customFormat="1" ht="73.5" customHeight="1" x14ac:dyDescent="0.2">
      <c r="A37" s="28" t="s">
        <v>106</v>
      </c>
      <c r="B37" s="40" t="s">
        <v>107</v>
      </c>
      <c r="C37" s="40" t="s">
        <v>108</v>
      </c>
      <c r="D37" s="40" t="s">
        <v>102</v>
      </c>
      <c r="E37" s="40" t="s">
        <v>162</v>
      </c>
      <c r="F37" s="40" t="s">
        <v>105</v>
      </c>
      <c r="G37" s="40" t="s">
        <v>164</v>
      </c>
      <c r="H37" s="26">
        <v>10</v>
      </c>
      <c r="I37" s="26" t="s">
        <v>94</v>
      </c>
      <c r="J37" s="44" t="s">
        <v>257</v>
      </c>
      <c r="K37" s="73">
        <v>2893964</v>
      </c>
      <c r="L37" s="73">
        <f>SUM(O37)</f>
        <v>3000000</v>
      </c>
      <c r="M37" s="73">
        <f>SUM(L37-K37)</f>
        <v>106036</v>
      </c>
      <c r="N37" s="58">
        <v>500000</v>
      </c>
      <c r="O37" s="54">
        <v>3000000</v>
      </c>
      <c r="P37" s="57"/>
      <c r="Q37" s="54">
        <f>SUM(O37-P37)</f>
        <v>3000000</v>
      </c>
    </row>
    <row r="38" spans="1:17" s="35" customFormat="1" ht="36" x14ac:dyDescent="0.2">
      <c r="A38" s="32"/>
      <c r="B38" s="33"/>
      <c r="C38" s="33"/>
      <c r="D38" s="33"/>
      <c r="E38" s="33"/>
      <c r="F38" s="33"/>
      <c r="G38" s="33" t="s">
        <v>164</v>
      </c>
      <c r="H38" s="34"/>
      <c r="I38" s="34"/>
      <c r="J38" s="37" t="s">
        <v>171</v>
      </c>
      <c r="K38" s="41">
        <f t="shared" ref="K38:Q38" si="10">SUM(K34:K37)</f>
        <v>2893964</v>
      </c>
      <c r="L38" s="41">
        <f t="shared" si="10"/>
        <v>3000000</v>
      </c>
      <c r="M38" s="41">
        <f t="shared" si="10"/>
        <v>106036</v>
      </c>
      <c r="N38" s="58">
        <f t="shared" si="10"/>
        <v>500000</v>
      </c>
      <c r="O38" s="58">
        <f t="shared" si="10"/>
        <v>3000000</v>
      </c>
      <c r="P38" s="58">
        <f t="shared" si="10"/>
        <v>0</v>
      </c>
      <c r="Q38" s="58">
        <f t="shared" si="10"/>
        <v>3000000</v>
      </c>
    </row>
    <row r="39" spans="1:17" s="29" customFormat="1" ht="39.75" customHeight="1" x14ac:dyDescent="0.2">
      <c r="A39" s="28"/>
      <c r="B39" s="316" t="s">
        <v>136</v>
      </c>
      <c r="C39" s="317"/>
      <c r="D39" s="317"/>
      <c r="E39" s="317"/>
      <c r="F39" s="317"/>
      <c r="G39" s="317"/>
      <c r="H39" s="317"/>
      <c r="I39" s="317"/>
      <c r="J39" s="317"/>
      <c r="K39" s="74"/>
      <c r="L39" s="74"/>
      <c r="M39" s="74"/>
      <c r="N39" s="59"/>
      <c r="O39" s="59"/>
      <c r="P39" s="59"/>
      <c r="Q39" s="59"/>
    </row>
    <row r="40" spans="1:17" s="29" customFormat="1" ht="36" x14ac:dyDescent="0.2">
      <c r="A40" s="28" t="s">
        <v>106</v>
      </c>
      <c r="B40" s="40" t="s">
        <v>107</v>
      </c>
      <c r="C40" s="40" t="s">
        <v>108</v>
      </c>
      <c r="D40" s="40" t="s">
        <v>102</v>
      </c>
      <c r="E40" s="40" t="s">
        <v>99</v>
      </c>
      <c r="F40" s="40" t="s">
        <v>107</v>
      </c>
      <c r="G40" s="40" t="s">
        <v>164</v>
      </c>
      <c r="H40" s="26">
        <v>10</v>
      </c>
      <c r="I40" s="26" t="s">
        <v>94</v>
      </c>
      <c r="J40" s="38" t="s">
        <v>123</v>
      </c>
      <c r="K40" s="73">
        <v>9261670.0500000007</v>
      </c>
      <c r="L40" s="73">
        <f>SUM(O40)</f>
        <v>16000000</v>
      </c>
      <c r="M40" s="73">
        <f>SUM(L40-K40)</f>
        <v>6738329.9499999993</v>
      </c>
      <c r="N40" s="54">
        <v>4000000</v>
      </c>
      <c r="O40" s="56">
        <v>16000000</v>
      </c>
      <c r="P40" s="57"/>
      <c r="Q40" s="54">
        <f>SUM(O40-P40)</f>
        <v>16000000</v>
      </c>
    </row>
    <row r="41" spans="1:17" s="35" customFormat="1" ht="28.5" x14ac:dyDescent="0.2">
      <c r="A41" s="32"/>
      <c r="B41" s="33"/>
      <c r="C41" s="33"/>
      <c r="D41" s="33"/>
      <c r="E41" s="33"/>
      <c r="F41" s="33"/>
      <c r="G41" s="33"/>
      <c r="H41" s="34"/>
      <c r="I41" s="34"/>
      <c r="J41" s="37" t="s">
        <v>154</v>
      </c>
      <c r="K41" s="41">
        <f t="shared" ref="K41:Q41" si="11">SUM(K40:K40)</f>
        <v>9261670.0500000007</v>
      </c>
      <c r="L41" s="41">
        <f t="shared" si="11"/>
        <v>16000000</v>
      </c>
      <c r="M41" s="41">
        <f t="shared" si="11"/>
        <v>6738329.9499999993</v>
      </c>
      <c r="N41" s="58">
        <f t="shared" si="11"/>
        <v>4000000</v>
      </c>
      <c r="O41" s="58">
        <f t="shared" si="11"/>
        <v>16000000</v>
      </c>
      <c r="P41" s="58">
        <f t="shared" si="11"/>
        <v>0</v>
      </c>
      <c r="Q41" s="58">
        <f t="shared" si="11"/>
        <v>16000000</v>
      </c>
    </row>
  </sheetData>
  <mergeCells count="13">
    <mergeCell ref="A1:Q1"/>
    <mergeCell ref="A2:Q2"/>
    <mergeCell ref="B3:I3"/>
    <mergeCell ref="L4:L5"/>
    <mergeCell ref="K4:K5"/>
    <mergeCell ref="M4:M5"/>
    <mergeCell ref="N4:Q4"/>
    <mergeCell ref="B33:J33"/>
    <mergeCell ref="B39:J39"/>
    <mergeCell ref="B6:J6"/>
    <mergeCell ref="B10:J10"/>
    <mergeCell ref="B18:J18"/>
    <mergeCell ref="B27:J27"/>
  </mergeCells>
  <pageMargins left="1.299212598425197" right="0" top="0.39370078740157483" bottom="0" header="0.78740157480314965" footer="0.78740157480314965"/>
  <pageSetup paperSize="5" scale="29" orientation="landscape" horizontalDpi="300" verticalDpi="300" r:id="rId1"/>
  <headerFooter alignWithMargins="0"/>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BA440"/>
  <sheetViews>
    <sheetView showGridLines="0" tabSelected="1" view="pageBreakPreview" zoomScale="10" zoomScaleNormal="10" zoomScaleSheetLayoutView="10" zoomScalePageLayoutView="16" workbookViewId="0">
      <selection activeCell="W29" sqref="W29"/>
    </sheetView>
  </sheetViews>
  <sheetFormatPr baseColWidth="10" defaultColWidth="0" defaultRowHeight="0" customHeight="1" zeroHeight="1" x14ac:dyDescent="0.25"/>
  <cols>
    <col min="1" max="1" width="12.42578125" style="247" customWidth="1"/>
    <col min="2" max="2" width="46.5703125" style="63" customWidth="1"/>
    <col min="3" max="3" width="32.42578125" style="48" customWidth="1"/>
    <col min="4" max="4" width="106.5703125" style="49" customWidth="1"/>
    <col min="5" max="5" width="22.85546875" style="83" customWidth="1"/>
    <col min="6" max="6" width="15.42578125" style="48" customWidth="1"/>
    <col min="7" max="7" width="29.85546875" style="50" customWidth="1"/>
    <col min="8" max="8" width="27" style="48" customWidth="1"/>
    <col min="9" max="9" width="39.85546875" style="50" customWidth="1"/>
    <col min="10" max="10" width="39.140625" style="50" customWidth="1"/>
    <col min="11" max="11" width="46.7109375" style="50" customWidth="1"/>
    <col min="12" max="12" width="67.28515625" style="91" customWidth="1"/>
    <col min="13" max="13" width="71.5703125" style="51" customWidth="1"/>
    <col min="14" max="14" width="17.5703125" style="50" customWidth="1"/>
    <col min="15" max="15" width="27" style="50" customWidth="1"/>
    <col min="16" max="16" width="51.140625" style="48" customWidth="1"/>
    <col min="17" max="17" width="5.7109375" style="165" customWidth="1"/>
    <col min="18" max="18" width="20" style="45" customWidth="1"/>
    <col min="19" max="19" width="39.28515625" style="238" customWidth="1"/>
    <col min="20" max="20" width="20.5703125" style="45" customWidth="1"/>
    <col min="21" max="21" width="56.42578125" style="45" customWidth="1"/>
    <col min="22" max="22" width="30" style="45" customWidth="1"/>
    <col min="23" max="23" width="47.5703125" style="45" customWidth="1"/>
    <col min="24" max="24" width="41.7109375" style="82" customWidth="1"/>
    <col min="25" max="25" width="46.85546875" style="45" customWidth="1"/>
    <col min="26" max="26" width="65.42578125" style="183" customWidth="1"/>
    <col min="27" max="27" width="94.85546875" style="45" customWidth="1"/>
    <col min="28" max="28" width="30.140625" style="45" hidden="1" customWidth="1"/>
    <col min="29" max="29" width="35" style="45" hidden="1" customWidth="1"/>
    <col min="30" max="30" width="26.42578125" style="45" hidden="1" customWidth="1"/>
    <col min="31" max="31" width="38.85546875" style="45" hidden="1" customWidth="1"/>
    <col min="32" max="32" width="23.42578125" style="45" hidden="1" customWidth="1"/>
    <col min="33" max="33" width="25" style="45" hidden="1" customWidth="1"/>
    <col min="34" max="34" width="43.42578125" style="45" customWidth="1"/>
    <col min="35" max="35" width="24.5703125" style="45" customWidth="1"/>
    <col min="36" max="36" width="25.42578125" style="45" customWidth="1"/>
    <col min="37" max="37" width="24" style="45" customWidth="1"/>
    <col min="38" max="38" width="90.85546875" style="47" customWidth="1"/>
    <col min="39" max="53" width="0" style="45" hidden="1" customWidth="1"/>
    <col min="54" max="16384" width="11.42578125" style="45" hidden="1"/>
  </cols>
  <sheetData>
    <row r="1" spans="1:38" s="5" customFormat="1" ht="25.9" x14ac:dyDescent="0.5">
      <c r="A1" s="240"/>
      <c r="B1" s="62"/>
      <c r="C1" s="2"/>
      <c r="D1" s="18"/>
      <c r="E1" s="2"/>
      <c r="F1" s="2"/>
      <c r="G1" s="2"/>
      <c r="H1" s="2"/>
      <c r="I1" s="2"/>
      <c r="J1" s="109"/>
      <c r="K1" s="2"/>
      <c r="L1" s="87"/>
      <c r="M1" s="9"/>
      <c r="N1" s="2"/>
      <c r="O1" s="2"/>
      <c r="P1" s="2"/>
      <c r="Q1" s="184"/>
      <c r="R1" s="3"/>
      <c r="S1" s="233"/>
      <c r="T1" s="4"/>
      <c r="U1" s="3"/>
      <c r="V1" s="3"/>
      <c r="W1" s="3"/>
      <c r="X1" s="64"/>
      <c r="Y1" s="3"/>
      <c r="Z1" s="60"/>
      <c r="AA1" s="3"/>
      <c r="AB1" s="3"/>
      <c r="AC1" s="3"/>
      <c r="AD1" s="3"/>
      <c r="AE1" s="3"/>
      <c r="AF1" s="3"/>
      <c r="AG1" s="3"/>
      <c r="AH1" s="3"/>
      <c r="AI1" s="3"/>
      <c r="AJ1" s="3"/>
      <c r="AK1" s="3"/>
      <c r="AL1" s="19"/>
    </row>
    <row r="2" spans="1:38" s="5" customFormat="1" ht="26.25" customHeight="1" x14ac:dyDescent="0.5">
      <c r="A2" s="241"/>
      <c r="B2" s="327" t="s">
        <v>313</v>
      </c>
      <c r="C2" s="327"/>
      <c r="D2" s="327"/>
      <c r="E2" s="327"/>
      <c r="F2" s="327"/>
      <c r="G2" s="327"/>
      <c r="H2" s="327"/>
      <c r="I2" s="327"/>
      <c r="J2" s="327"/>
      <c r="K2" s="327"/>
      <c r="L2" s="327"/>
      <c r="M2" s="327"/>
      <c r="N2" s="327"/>
      <c r="O2" s="327"/>
      <c r="P2" s="327"/>
      <c r="Q2" s="185"/>
      <c r="R2" s="3"/>
      <c r="S2" s="233"/>
      <c r="T2" s="4"/>
      <c r="U2" s="3"/>
      <c r="V2" s="3"/>
      <c r="W2" s="3"/>
      <c r="X2" s="64"/>
      <c r="Y2" s="3"/>
      <c r="Z2" s="60"/>
      <c r="AA2" s="3"/>
      <c r="AB2" s="3"/>
      <c r="AC2" s="3"/>
      <c r="AD2" s="3"/>
      <c r="AE2" s="3"/>
      <c r="AF2" s="3"/>
      <c r="AG2" s="3"/>
      <c r="AH2" s="3"/>
      <c r="AI2" s="3"/>
      <c r="AJ2" s="3"/>
      <c r="AK2" s="3"/>
      <c r="AL2" s="19"/>
    </row>
    <row r="3" spans="1:38" s="5" customFormat="1" ht="25.9" x14ac:dyDescent="0.5">
      <c r="A3" s="240"/>
      <c r="B3" s="62"/>
      <c r="C3" s="42"/>
      <c r="D3" s="20"/>
      <c r="E3" s="2"/>
      <c r="F3" s="2"/>
      <c r="G3" s="2"/>
      <c r="H3" s="2"/>
      <c r="I3" s="2"/>
      <c r="J3" s="109"/>
      <c r="K3" s="2"/>
      <c r="L3" s="87"/>
      <c r="M3" s="9"/>
      <c r="N3" s="2"/>
      <c r="O3" s="2"/>
      <c r="P3" s="2"/>
      <c r="Q3" s="184"/>
      <c r="R3" s="3"/>
      <c r="S3" s="233"/>
      <c r="T3" s="4"/>
      <c r="U3" s="3"/>
      <c r="V3" s="3"/>
      <c r="W3" s="3"/>
      <c r="X3" s="64"/>
      <c r="Y3" s="3"/>
      <c r="Z3" s="60"/>
      <c r="AA3" s="3"/>
      <c r="AB3" s="3"/>
      <c r="AC3" s="3"/>
      <c r="AD3" s="3"/>
      <c r="AE3" s="3"/>
      <c r="AF3" s="3"/>
      <c r="AG3" s="3"/>
      <c r="AH3" s="3"/>
      <c r="AI3" s="3"/>
      <c r="AJ3" s="3"/>
      <c r="AK3" s="3"/>
      <c r="AL3" s="19"/>
    </row>
    <row r="4" spans="1:38" s="5" customFormat="1" ht="26.25" x14ac:dyDescent="0.4">
      <c r="A4" s="240"/>
      <c r="B4" s="62"/>
      <c r="C4" s="328" t="s">
        <v>0</v>
      </c>
      <c r="D4" s="328"/>
      <c r="E4" s="2"/>
      <c r="F4" s="2"/>
      <c r="G4" s="2"/>
      <c r="H4" s="2"/>
      <c r="I4" s="2"/>
      <c r="J4" s="109"/>
      <c r="K4" s="2"/>
      <c r="L4" s="87"/>
      <c r="M4" s="9"/>
      <c r="N4" s="2"/>
      <c r="O4" s="2"/>
      <c r="P4" s="2"/>
      <c r="Q4" s="184"/>
      <c r="R4" s="3"/>
      <c r="S4" s="233"/>
      <c r="T4" s="4"/>
      <c r="U4" s="3"/>
      <c r="V4" s="3"/>
      <c r="W4" s="3"/>
      <c r="X4" s="64"/>
      <c r="Y4" s="3"/>
      <c r="Z4" s="60"/>
      <c r="AA4" s="3"/>
      <c r="AB4" s="3"/>
      <c r="AC4" s="3"/>
      <c r="AD4" s="3"/>
      <c r="AE4" s="3"/>
      <c r="AF4" s="3"/>
      <c r="AG4" s="3"/>
      <c r="AH4" s="3"/>
      <c r="AI4" s="3"/>
      <c r="AJ4" s="3"/>
      <c r="AK4" s="3"/>
      <c r="AL4" s="19"/>
    </row>
    <row r="5" spans="1:38" s="5" customFormat="1" ht="26.25" x14ac:dyDescent="0.4">
      <c r="A5" s="242"/>
      <c r="B5" s="158"/>
      <c r="C5" s="131" t="s">
        <v>1</v>
      </c>
      <c r="D5" s="329" t="s">
        <v>2</v>
      </c>
      <c r="E5" s="329"/>
      <c r="F5" s="2"/>
      <c r="G5" s="6"/>
      <c r="H5" s="6"/>
      <c r="I5" s="330" t="s">
        <v>880</v>
      </c>
      <c r="J5" s="330"/>
      <c r="K5" s="330"/>
      <c r="L5" s="330"/>
      <c r="M5" s="330"/>
      <c r="N5" s="6"/>
      <c r="O5" s="6"/>
      <c r="P5" s="6"/>
      <c r="Q5" s="186"/>
      <c r="R5" s="3"/>
      <c r="S5" s="233"/>
      <c r="T5" s="4"/>
      <c r="U5" s="3"/>
      <c r="V5" s="3"/>
      <c r="W5" s="3"/>
      <c r="X5" s="64"/>
      <c r="Y5" s="3"/>
      <c r="Z5" s="60"/>
      <c r="AA5" s="3"/>
      <c r="AB5" s="3"/>
      <c r="AC5" s="3"/>
      <c r="AD5" s="3"/>
      <c r="AE5" s="3"/>
      <c r="AF5" s="3"/>
      <c r="AG5" s="3"/>
      <c r="AH5" s="3"/>
      <c r="AI5" s="3"/>
      <c r="AJ5" s="3"/>
      <c r="AK5" s="3"/>
      <c r="AL5" s="19"/>
    </row>
    <row r="6" spans="1:38" s="5" customFormat="1" ht="26.25" x14ac:dyDescent="0.4">
      <c r="A6" s="242"/>
      <c r="B6" s="158"/>
      <c r="C6" s="52" t="s">
        <v>3</v>
      </c>
      <c r="D6" s="329" t="s">
        <v>4</v>
      </c>
      <c r="E6" s="329"/>
      <c r="F6" s="2"/>
      <c r="G6" s="6"/>
      <c r="H6" s="6"/>
      <c r="I6" s="330"/>
      <c r="J6" s="330"/>
      <c r="K6" s="330"/>
      <c r="L6" s="330"/>
      <c r="M6" s="330"/>
      <c r="N6" s="6"/>
      <c r="O6" s="6"/>
      <c r="P6" s="6"/>
      <c r="Q6" s="186"/>
      <c r="R6" s="3"/>
      <c r="S6" s="233"/>
      <c r="T6" s="4"/>
      <c r="U6" s="3"/>
      <c r="V6" s="3"/>
      <c r="W6" s="3"/>
      <c r="X6" s="64"/>
      <c r="Y6" s="3"/>
      <c r="Z6" s="60"/>
      <c r="AA6" s="3"/>
      <c r="AB6" s="3"/>
      <c r="AC6" s="3"/>
      <c r="AD6" s="3"/>
      <c r="AE6" s="3"/>
      <c r="AF6" s="3"/>
      <c r="AG6" s="3"/>
      <c r="AH6" s="3"/>
      <c r="AI6" s="3"/>
      <c r="AJ6" s="3"/>
      <c r="AK6" s="3"/>
      <c r="AL6" s="19"/>
    </row>
    <row r="7" spans="1:38" s="5" customFormat="1" ht="26.25" x14ac:dyDescent="0.4">
      <c r="A7" s="242"/>
      <c r="B7" s="158"/>
      <c r="C7" s="52" t="s">
        <v>5</v>
      </c>
      <c r="D7" s="331">
        <v>7395656</v>
      </c>
      <c r="E7" s="331"/>
      <c r="F7" s="12"/>
      <c r="G7" s="6"/>
      <c r="H7" s="6"/>
      <c r="I7" s="330"/>
      <c r="J7" s="330"/>
      <c r="K7" s="330"/>
      <c r="L7" s="330"/>
      <c r="M7" s="330"/>
      <c r="N7" s="6"/>
      <c r="O7" s="6"/>
      <c r="P7" s="6"/>
      <c r="Q7" s="186"/>
      <c r="R7" s="3"/>
      <c r="S7" s="233"/>
      <c r="T7" s="4" t="s">
        <v>165</v>
      </c>
      <c r="U7" s="3"/>
      <c r="V7" s="3"/>
      <c r="W7" s="3"/>
      <c r="X7" s="64"/>
      <c r="Y7" s="3"/>
      <c r="Z7" s="60"/>
      <c r="AA7" s="3"/>
      <c r="AB7" s="3"/>
      <c r="AC7" s="3"/>
      <c r="AD7" s="3"/>
      <c r="AE7" s="3"/>
      <c r="AF7" s="3"/>
      <c r="AG7" s="3"/>
      <c r="AH7" s="3"/>
      <c r="AI7" s="3"/>
      <c r="AJ7" s="3"/>
      <c r="AK7" s="3"/>
      <c r="AL7" s="19"/>
    </row>
    <row r="8" spans="1:38" s="5" customFormat="1" ht="26.25" x14ac:dyDescent="0.4">
      <c r="A8" s="242"/>
      <c r="B8" s="158"/>
      <c r="C8" s="52" t="s">
        <v>6</v>
      </c>
      <c r="D8" s="332" t="s">
        <v>48</v>
      </c>
      <c r="E8" s="332"/>
      <c r="F8" s="13"/>
      <c r="G8" s="6"/>
      <c r="H8" s="6"/>
      <c r="I8" s="330"/>
      <c r="J8" s="330"/>
      <c r="K8" s="330"/>
      <c r="L8" s="330"/>
      <c r="M8" s="330"/>
      <c r="N8" s="6"/>
      <c r="O8" s="6"/>
      <c r="P8" s="6"/>
      <c r="Q8" s="186"/>
      <c r="R8" s="3"/>
      <c r="S8" s="233"/>
      <c r="T8" s="4"/>
      <c r="U8" s="3"/>
      <c r="V8" s="3"/>
      <c r="W8" s="3"/>
      <c r="X8" s="64"/>
      <c r="Y8" s="3"/>
      <c r="Z8" s="60"/>
      <c r="AA8" s="3"/>
      <c r="AB8" s="3"/>
      <c r="AC8" s="3"/>
      <c r="AD8" s="3"/>
      <c r="AE8" s="3"/>
      <c r="AF8" s="3"/>
      <c r="AG8" s="3"/>
      <c r="AH8" s="3"/>
      <c r="AI8" s="3"/>
      <c r="AJ8" s="3"/>
      <c r="AK8" s="3"/>
      <c r="AL8" s="19"/>
    </row>
    <row r="9" spans="1:38" s="5" customFormat="1" ht="101.25" customHeight="1" x14ac:dyDescent="0.4">
      <c r="A9" s="242"/>
      <c r="B9" s="158"/>
      <c r="C9" s="52" t="s">
        <v>7</v>
      </c>
      <c r="D9" s="329" t="s">
        <v>195</v>
      </c>
      <c r="E9" s="329"/>
      <c r="F9" s="2"/>
      <c r="G9" s="6"/>
      <c r="H9" s="6"/>
      <c r="I9" s="330"/>
      <c r="J9" s="330"/>
      <c r="K9" s="330"/>
      <c r="L9" s="330"/>
      <c r="M9" s="330"/>
      <c r="N9" s="6"/>
      <c r="O9" s="6"/>
      <c r="P9" s="6"/>
      <c r="Q9" s="186"/>
      <c r="R9" s="3"/>
      <c r="S9" s="233"/>
      <c r="T9" s="4"/>
      <c r="U9" s="3"/>
      <c r="V9" s="3"/>
      <c r="W9" s="3"/>
      <c r="X9" s="64"/>
      <c r="Y9" s="3"/>
      <c r="Z9" s="60"/>
      <c r="AA9" s="3"/>
      <c r="AB9" s="3"/>
      <c r="AC9" s="3"/>
      <c r="AD9" s="3"/>
      <c r="AE9" s="3"/>
      <c r="AF9" s="3"/>
      <c r="AG9" s="3"/>
      <c r="AH9" s="3"/>
      <c r="AI9" s="3"/>
      <c r="AJ9" s="3"/>
      <c r="AK9" s="3"/>
      <c r="AL9" s="19"/>
    </row>
    <row r="10" spans="1:38" s="5" customFormat="1" ht="183.75" customHeight="1" x14ac:dyDescent="0.4">
      <c r="A10" s="242"/>
      <c r="B10" s="158"/>
      <c r="C10" s="52" t="s">
        <v>8</v>
      </c>
      <c r="D10" s="338" t="s">
        <v>9</v>
      </c>
      <c r="E10" s="338"/>
      <c r="F10" s="1"/>
      <c r="G10" s="6"/>
      <c r="H10" s="6"/>
      <c r="I10" s="7"/>
      <c r="J10" s="7"/>
      <c r="K10" s="7"/>
      <c r="L10" s="88"/>
      <c r="M10" s="10"/>
      <c r="N10" s="6"/>
      <c r="O10" s="6"/>
      <c r="P10" s="6"/>
      <c r="Q10" s="186"/>
      <c r="R10" s="3"/>
      <c r="S10" s="233"/>
      <c r="T10" s="4"/>
      <c r="U10" s="3"/>
      <c r="V10" s="3"/>
      <c r="W10" s="3"/>
      <c r="X10" s="64"/>
      <c r="Y10" s="3"/>
      <c r="Z10" s="60"/>
      <c r="AA10" s="3"/>
      <c r="AB10" s="3"/>
      <c r="AC10" s="3"/>
      <c r="AD10" s="3"/>
      <c r="AE10" s="3"/>
      <c r="AF10" s="3"/>
      <c r="AG10" s="3"/>
      <c r="AH10" s="3"/>
      <c r="AI10" s="3"/>
      <c r="AJ10" s="3"/>
      <c r="AK10" s="3"/>
      <c r="AL10" s="19"/>
    </row>
    <row r="11" spans="1:38" s="5" customFormat="1" ht="67.5" customHeight="1" x14ac:dyDescent="0.4">
      <c r="A11" s="242"/>
      <c r="B11" s="158"/>
      <c r="C11" s="52" t="s">
        <v>10</v>
      </c>
      <c r="D11" s="339" t="s">
        <v>314</v>
      </c>
      <c r="E11" s="340"/>
      <c r="F11" s="2"/>
      <c r="G11" s="6"/>
      <c r="H11" s="6"/>
      <c r="I11" s="341" t="s">
        <v>11</v>
      </c>
      <c r="J11" s="342"/>
      <c r="K11" s="342"/>
      <c r="L11" s="342"/>
      <c r="M11" s="343"/>
      <c r="N11" s="6"/>
      <c r="O11" s="6"/>
      <c r="P11" s="6"/>
      <c r="Q11" s="186"/>
      <c r="R11" s="3"/>
      <c r="S11" s="233"/>
      <c r="T11" s="4"/>
      <c r="U11" s="3"/>
      <c r="V11" s="3"/>
      <c r="W11" s="3"/>
      <c r="X11" s="64"/>
      <c r="Y11" s="3"/>
      <c r="Z11" s="60"/>
      <c r="AA11" s="3"/>
      <c r="AB11" s="3"/>
      <c r="AC11" s="3"/>
      <c r="AD11" s="3"/>
      <c r="AE11" s="3"/>
      <c r="AF11" s="3"/>
      <c r="AG11" s="3"/>
      <c r="AH11" s="3"/>
      <c r="AI11" s="3"/>
      <c r="AJ11" s="3"/>
      <c r="AK11" s="3"/>
      <c r="AL11" s="19"/>
    </row>
    <row r="12" spans="1:38" s="5" customFormat="1" ht="87.75" customHeight="1" x14ac:dyDescent="0.4">
      <c r="A12" s="242"/>
      <c r="B12" s="158"/>
      <c r="C12" s="52" t="s">
        <v>12</v>
      </c>
      <c r="D12" s="350" t="s">
        <v>1152</v>
      </c>
      <c r="E12" s="351"/>
      <c r="F12" s="14"/>
      <c r="G12" s="6"/>
      <c r="H12" s="6"/>
      <c r="I12" s="344"/>
      <c r="J12" s="345"/>
      <c r="K12" s="345"/>
      <c r="L12" s="345"/>
      <c r="M12" s="346"/>
      <c r="N12" s="6"/>
      <c r="O12" s="6"/>
      <c r="P12" s="6"/>
      <c r="Q12" s="186"/>
      <c r="R12" s="3"/>
      <c r="S12" s="233"/>
      <c r="T12" s="4"/>
      <c r="U12" s="3"/>
      <c r="V12" s="3"/>
      <c r="W12" s="3"/>
      <c r="X12" s="64"/>
      <c r="Y12" s="3"/>
      <c r="Z12" s="60"/>
      <c r="AA12" s="3"/>
      <c r="AB12" s="3"/>
      <c r="AC12" s="3"/>
      <c r="AD12" s="3"/>
      <c r="AE12" s="3"/>
      <c r="AF12" s="3"/>
      <c r="AG12" s="3"/>
      <c r="AH12" s="3"/>
      <c r="AI12" s="3"/>
      <c r="AJ12" s="3"/>
      <c r="AK12" s="3"/>
      <c r="AL12" s="19"/>
    </row>
    <row r="13" spans="1:38" s="5" customFormat="1" ht="37.5" x14ac:dyDescent="0.4">
      <c r="A13" s="242"/>
      <c r="B13" s="158"/>
      <c r="C13" s="52" t="s">
        <v>13</v>
      </c>
      <c r="D13" s="352">
        <v>206560760</v>
      </c>
      <c r="E13" s="352"/>
      <c r="F13" s="205"/>
      <c r="G13" s="6"/>
      <c r="H13" s="6"/>
      <c r="I13" s="344"/>
      <c r="J13" s="345"/>
      <c r="K13" s="345"/>
      <c r="L13" s="345"/>
      <c r="M13" s="346"/>
      <c r="N13" s="6"/>
      <c r="O13" s="6"/>
      <c r="P13" s="6"/>
      <c r="Q13" s="186"/>
      <c r="R13" s="3"/>
      <c r="S13" s="233"/>
      <c r="T13" s="4"/>
      <c r="U13" s="3"/>
      <c r="V13" s="3"/>
      <c r="W13" s="3"/>
      <c r="X13" s="64"/>
      <c r="Y13" s="3"/>
      <c r="Z13" s="60"/>
      <c r="AA13" s="3"/>
      <c r="AB13" s="3"/>
      <c r="AC13" s="3"/>
      <c r="AD13" s="3"/>
      <c r="AE13" s="3"/>
      <c r="AF13" s="3"/>
      <c r="AG13" s="3"/>
      <c r="AH13" s="3"/>
      <c r="AI13" s="3"/>
      <c r="AJ13" s="3"/>
      <c r="AK13" s="3"/>
      <c r="AL13" s="19"/>
    </row>
    <row r="14" spans="1:38" s="5" customFormat="1" ht="37.5" x14ac:dyDescent="0.4">
      <c r="A14" s="242"/>
      <c r="B14" s="158"/>
      <c r="C14" s="52" t="s">
        <v>14</v>
      </c>
      <c r="D14" s="353">
        <v>20656076</v>
      </c>
      <c r="E14" s="353"/>
      <c r="F14" s="205"/>
      <c r="G14" s="6"/>
      <c r="H14" s="6"/>
      <c r="I14" s="344"/>
      <c r="J14" s="345"/>
      <c r="K14" s="345"/>
      <c r="L14" s="345"/>
      <c r="M14" s="346"/>
      <c r="N14" s="6"/>
      <c r="O14" s="6"/>
      <c r="P14" s="6"/>
      <c r="Q14" s="186"/>
      <c r="R14" s="3"/>
      <c r="S14" s="233"/>
      <c r="T14" s="4"/>
      <c r="U14" s="3"/>
      <c r="V14" s="3"/>
      <c r="W14" s="3"/>
      <c r="X14" s="64"/>
      <c r="Y14" s="3"/>
      <c r="Z14" s="60"/>
      <c r="AA14" s="3"/>
      <c r="AB14" s="3"/>
      <c r="AC14" s="3"/>
      <c r="AD14" s="3"/>
      <c r="AE14" s="3"/>
      <c r="AF14" s="3"/>
      <c r="AG14" s="3"/>
      <c r="AH14" s="3"/>
      <c r="AI14" s="3"/>
      <c r="AJ14" s="3"/>
      <c r="AK14" s="3"/>
      <c r="AL14" s="19"/>
    </row>
    <row r="15" spans="1:38" s="5" customFormat="1" ht="38.25" thickBot="1" x14ac:dyDescent="0.45">
      <c r="A15" s="242"/>
      <c r="B15" s="158"/>
      <c r="C15" s="53" t="s">
        <v>15</v>
      </c>
      <c r="D15" s="354">
        <v>43028</v>
      </c>
      <c r="E15" s="355"/>
      <c r="F15" s="206"/>
      <c r="G15" s="6"/>
      <c r="H15" s="6"/>
      <c r="I15" s="347"/>
      <c r="J15" s="348"/>
      <c r="K15" s="348"/>
      <c r="L15" s="348"/>
      <c r="M15" s="349"/>
      <c r="N15" s="6"/>
      <c r="O15" s="6"/>
      <c r="P15" s="6"/>
      <c r="Q15" s="186"/>
      <c r="R15" s="3"/>
      <c r="S15" s="233"/>
      <c r="T15" s="4"/>
      <c r="U15" s="3"/>
      <c r="V15" s="3"/>
      <c r="W15" s="3"/>
      <c r="X15" s="64"/>
      <c r="Y15" s="3"/>
      <c r="Z15" s="60"/>
      <c r="AA15" s="3"/>
      <c r="AB15" s="3"/>
      <c r="AC15" s="3"/>
      <c r="AD15" s="3"/>
      <c r="AE15" s="3"/>
      <c r="AF15" s="3"/>
      <c r="AG15" s="3"/>
      <c r="AH15" s="3"/>
      <c r="AI15" s="3"/>
      <c r="AJ15" s="3"/>
      <c r="AK15" s="3"/>
      <c r="AL15" s="19"/>
    </row>
    <row r="16" spans="1:38" s="5" customFormat="1" ht="25.9" x14ac:dyDescent="0.5">
      <c r="A16" s="242"/>
      <c r="B16" s="158"/>
      <c r="C16" s="2"/>
      <c r="D16" s="21"/>
      <c r="E16" s="8"/>
      <c r="F16" s="8"/>
      <c r="G16" s="6"/>
      <c r="H16" s="6"/>
      <c r="I16" s="109"/>
      <c r="J16" s="15"/>
      <c r="K16" s="109"/>
      <c r="L16" s="89"/>
      <c r="M16" s="43"/>
      <c r="N16" s="6"/>
      <c r="O16" s="6"/>
      <c r="P16" s="132"/>
      <c r="Q16" s="187"/>
      <c r="R16" s="3"/>
      <c r="S16" s="233"/>
      <c r="T16" s="4"/>
      <c r="U16" s="3"/>
      <c r="V16" s="3"/>
      <c r="W16" s="159"/>
      <c r="X16" s="64"/>
      <c r="Y16" s="3"/>
      <c r="Z16" s="60"/>
      <c r="AA16" s="3"/>
      <c r="AB16" s="3"/>
      <c r="AC16" s="3"/>
      <c r="AD16" s="3"/>
      <c r="AE16" s="3"/>
      <c r="AF16" s="3"/>
      <c r="AG16" s="3"/>
      <c r="AH16" s="3"/>
      <c r="AI16" s="3"/>
      <c r="AJ16" s="3"/>
      <c r="AK16" s="3"/>
      <c r="AL16" s="19"/>
    </row>
    <row r="17" spans="1:38" s="5" customFormat="1" ht="51" customHeight="1" thickBot="1" x14ac:dyDescent="0.55000000000000004">
      <c r="A17" s="242"/>
      <c r="B17" s="158"/>
      <c r="C17" s="333" t="s">
        <v>16</v>
      </c>
      <c r="D17" s="333"/>
      <c r="E17" s="6"/>
      <c r="F17" s="6"/>
      <c r="G17" s="6"/>
      <c r="H17" s="6"/>
      <c r="I17" s="6"/>
      <c r="J17" s="17"/>
      <c r="K17" s="204"/>
      <c r="L17" s="191" t="s">
        <v>106</v>
      </c>
      <c r="M17" s="192" t="s">
        <v>1151</v>
      </c>
      <c r="N17" s="6"/>
      <c r="O17" s="6"/>
      <c r="P17" s="17"/>
      <c r="Q17" s="188"/>
      <c r="R17" s="3"/>
      <c r="S17" s="233"/>
      <c r="T17" s="4"/>
      <c r="U17" s="3"/>
      <c r="V17" s="3"/>
      <c r="W17" s="16"/>
      <c r="X17" s="65"/>
      <c r="Y17" s="16"/>
      <c r="Z17" s="194" t="s">
        <v>98</v>
      </c>
      <c r="AA17" s="3"/>
      <c r="AB17" s="3"/>
      <c r="AC17" s="3"/>
      <c r="AD17" s="3"/>
      <c r="AE17" s="3"/>
      <c r="AF17" s="3"/>
      <c r="AG17" s="3"/>
      <c r="AH17" s="3"/>
      <c r="AI17" s="3"/>
      <c r="AJ17" s="3"/>
      <c r="AK17" s="3"/>
      <c r="AL17" s="19"/>
    </row>
    <row r="18" spans="1:38" s="5" customFormat="1" ht="33.6" x14ac:dyDescent="0.5">
      <c r="A18" s="242"/>
      <c r="B18" s="158"/>
      <c r="C18" s="42"/>
      <c r="D18" s="22"/>
      <c r="E18" s="6"/>
      <c r="F18" s="6"/>
      <c r="G18" s="6"/>
      <c r="H18" s="6"/>
      <c r="I18" s="6"/>
      <c r="J18" s="7"/>
      <c r="K18" s="6"/>
      <c r="L18" s="193">
        <f>SUBTOTAL(9,L20:L439)</f>
        <v>24967317506.66</v>
      </c>
      <c r="M18" s="193">
        <f>SUBTOTAL(9,M20:M439)</f>
        <v>17522054018.66</v>
      </c>
      <c r="N18" s="6"/>
      <c r="O18" s="6"/>
      <c r="P18" s="6"/>
      <c r="Q18" s="186"/>
      <c r="R18" s="3"/>
      <c r="S18" s="233"/>
      <c r="T18" s="4"/>
      <c r="U18" s="3"/>
      <c r="V18" s="3"/>
      <c r="W18" s="148">
        <f>SUBTOTAL(9,W20:W439)</f>
        <v>19346369978.990002</v>
      </c>
      <c r="X18" s="148">
        <f>SUBTOTAL(9,X20:X439)</f>
        <v>-54503235.5</v>
      </c>
      <c r="Y18" s="148">
        <f>SUBTOTAL(9,Y20:Y439)</f>
        <v>19217227057.829998</v>
      </c>
      <c r="Z18" s="193">
        <f>SUBTOTAL(9,Z20:Z439)</f>
        <v>13917741439.200001</v>
      </c>
      <c r="AA18" s="90"/>
      <c r="AB18" s="90"/>
      <c r="AC18" s="90"/>
      <c r="AD18" s="90"/>
      <c r="AE18" s="3"/>
      <c r="AF18" s="3"/>
      <c r="AG18" s="3"/>
      <c r="AH18" s="3"/>
      <c r="AI18" s="3"/>
      <c r="AJ18" s="3"/>
      <c r="AK18" s="3"/>
      <c r="AL18" s="19"/>
    </row>
    <row r="19" spans="1:38" s="86" customFormat="1" ht="115.9" customHeight="1" x14ac:dyDescent="0.25">
      <c r="A19" s="243" t="s">
        <v>1426</v>
      </c>
      <c r="B19" s="92" t="s">
        <v>1427</v>
      </c>
      <c r="C19" s="92" t="s">
        <v>17</v>
      </c>
      <c r="D19" s="92" t="s">
        <v>197</v>
      </c>
      <c r="E19" s="92" t="s">
        <v>179</v>
      </c>
      <c r="F19" s="92" t="s">
        <v>178</v>
      </c>
      <c r="G19" s="92" t="s">
        <v>18</v>
      </c>
      <c r="H19" s="92" t="s">
        <v>155</v>
      </c>
      <c r="I19" s="92" t="s">
        <v>19</v>
      </c>
      <c r="J19" s="92" t="s">
        <v>20</v>
      </c>
      <c r="K19" s="92" t="s">
        <v>213</v>
      </c>
      <c r="L19" s="93" t="s">
        <v>214</v>
      </c>
      <c r="M19" s="92" t="s">
        <v>215</v>
      </c>
      <c r="N19" s="92" t="s">
        <v>216</v>
      </c>
      <c r="O19" s="92" t="s">
        <v>21</v>
      </c>
      <c r="P19" s="92" t="s">
        <v>22</v>
      </c>
      <c r="Q19" s="189"/>
      <c r="R19" s="94" t="s">
        <v>23</v>
      </c>
      <c r="S19" s="234" t="s">
        <v>183</v>
      </c>
      <c r="T19" s="95" t="s">
        <v>24</v>
      </c>
      <c r="U19" s="94" t="s">
        <v>25</v>
      </c>
      <c r="V19" s="94" t="s">
        <v>26</v>
      </c>
      <c r="W19" s="96" t="s">
        <v>781</v>
      </c>
      <c r="X19" s="96" t="s">
        <v>206</v>
      </c>
      <c r="Y19" s="96" t="s">
        <v>182</v>
      </c>
      <c r="Z19" s="97" t="s">
        <v>340</v>
      </c>
      <c r="AA19" s="94" t="s">
        <v>27</v>
      </c>
      <c r="AB19" s="94" t="s">
        <v>88</v>
      </c>
      <c r="AC19" s="94" t="s">
        <v>89</v>
      </c>
      <c r="AD19" s="94" t="s">
        <v>28</v>
      </c>
      <c r="AE19" s="94" t="s">
        <v>29</v>
      </c>
      <c r="AF19" s="94" t="s">
        <v>90</v>
      </c>
      <c r="AG19" s="94" t="s">
        <v>30</v>
      </c>
      <c r="AH19" s="94" t="s">
        <v>31</v>
      </c>
      <c r="AI19" s="94" t="s">
        <v>32</v>
      </c>
      <c r="AJ19" s="94" t="s">
        <v>33</v>
      </c>
      <c r="AK19" s="94" t="s">
        <v>91</v>
      </c>
      <c r="AL19" s="98" t="s">
        <v>34</v>
      </c>
    </row>
    <row r="20" spans="1:38" s="371" customFormat="1" ht="73.5" customHeight="1" x14ac:dyDescent="0.25">
      <c r="A20" s="207">
        <v>1</v>
      </c>
      <c r="B20" s="306" t="s">
        <v>192</v>
      </c>
      <c r="C20" s="306">
        <v>801015</v>
      </c>
      <c r="D20" s="365" t="s">
        <v>217</v>
      </c>
      <c r="E20" s="306" t="s">
        <v>218</v>
      </c>
      <c r="F20" s="306">
        <v>1</v>
      </c>
      <c r="G20" s="366" t="s">
        <v>78</v>
      </c>
      <c r="H20" s="367" t="s">
        <v>174</v>
      </c>
      <c r="I20" s="306" t="s">
        <v>56</v>
      </c>
      <c r="J20" s="306" t="s">
        <v>35</v>
      </c>
      <c r="K20" s="306" t="s">
        <v>68</v>
      </c>
      <c r="L20" s="368"/>
      <c r="M20" s="369"/>
      <c r="N20" s="301" t="s">
        <v>219</v>
      </c>
      <c r="O20" s="301" t="s">
        <v>36</v>
      </c>
      <c r="P20" s="301" t="s">
        <v>904</v>
      </c>
      <c r="Q20" s="370"/>
      <c r="R20" s="202"/>
      <c r="S20" s="209"/>
      <c r="T20" s="107"/>
      <c r="U20" s="302"/>
      <c r="V20" s="302"/>
      <c r="W20" s="169"/>
      <c r="X20" s="134"/>
      <c r="Y20" s="133"/>
      <c r="Z20" s="179"/>
      <c r="AA20" s="302"/>
      <c r="AB20" s="302"/>
      <c r="AC20" s="302"/>
      <c r="AD20" s="302"/>
      <c r="AE20" s="302"/>
      <c r="AF20" s="303"/>
      <c r="AG20" s="303"/>
      <c r="AH20" s="302"/>
      <c r="AI20" s="303"/>
      <c r="AJ20" s="303"/>
      <c r="AK20" s="302"/>
      <c r="AL20" s="203"/>
    </row>
    <row r="21" spans="1:38" s="220" customFormat="1" ht="92.25" customHeight="1" x14ac:dyDescent="0.25">
      <c r="A21" s="298">
        <f t="shared" ref="A21:A54" si="0">+A20+1</f>
        <v>2</v>
      </c>
      <c r="B21" s="306" t="s">
        <v>190</v>
      </c>
      <c r="C21" s="306" t="s">
        <v>75</v>
      </c>
      <c r="D21" s="365" t="s">
        <v>267</v>
      </c>
      <c r="E21" s="306" t="s">
        <v>218</v>
      </c>
      <c r="F21" s="306">
        <v>1</v>
      </c>
      <c r="G21" s="366" t="s">
        <v>80</v>
      </c>
      <c r="H21" s="367" t="s">
        <v>611</v>
      </c>
      <c r="I21" s="306" t="s">
        <v>194</v>
      </c>
      <c r="J21" s="306" t="s">
        <v>69</v>
      </c>
      <c r="K21" s="306" t="s">
        <v>909</v>
      </c>
      <c r="L21" s="368"/>
      <c r="M21" s="369"/>
      <c r="N21" s="306" t="s">
        <v>52</v>
      </c>
      <c r="O21" s="306" t="s">
        <v>36</v>
      </c>
      <c r="P21" s="306" t="s">
        <v>895</v>
      </c>
      <c r="Q21" s="372"/>
      <c r="R21" s="209"/>
      <c r="S21" s="210" t="s">
        <v>1134</v>
      </c>
      <c r="T21" s="211"/>
      <c r="U21" s="212"/>
      <c r="V21" s="213"/>
      <c r="W21" s="214"/>
      <c r="X21" s="215"/>
      <c r="Y21" s="216"/>
      <c r="Z21" s="217"/>
      <c r="AA21" s="213"/>
      <c r="AB21" s="213"/>
      <c r="AC21" s="213"/>
      <c r="AD21" s="213"/>
      <c r="AE21" s="213"/>
      <c r="AF21" s="213"/>
      <c r="AG21" s="213"/>
      <c r="AH21" s="213"/>
      <c r="AI21" s="218"/>
      <c r="AJ21" s="218"/>
      <c r="AK21" s="213"/>
      <c r="AL21" s="219"/>
    </row>
    <row r="22" spans="1:38" s="111" customFormat="1" ht="167.45" customHeight="1" x14ac:dyDescent="0.25">
      <c r="A22" s="298">
        <f t="shared" si="0"/>
        <v>3</v>
      </c>
      <c r="B22" s="301" t="s">
        <v>300</v>
      </c>
      <c r="C22" s="301">
        <v>32101617</v>
      </c>
      <c r="D22" s="249" t="s">
        <v>201</v>
      </c>
      <c r="E22" s="301" t="s">
        <v>49</v>
      </c>
      <c r="F22" s="301">
        <v>1</v>
      </c>
      <c r="G22" s="373" t="s">
        <v>85</v>
      </c>
      <c r="H22" s="374" t="s">
        <v>221</v>
      </c>
      <c r="I22" s="301" t="s">
        <v>56</v>
      </c>
      <c r="J22" s="301" t="s">
        <v>35</v>
      </c>
      <c r="K22" s="301" t="s">
        <v>180</v>
      </c>
      <c r="L22" s="375">
        <v>2500000</v>
      </c>
      <c r="M22" s="376">
        <v>2500000</v>
      </c>
      <c r="N22" s="301" t="s">
        <v>52</v>
      </c>
      <c r="O22" s="301" t="s">
        <v>36</v>
      </c>
      <c r="P22" s="301" t="s">
        <v>906</v>
      </c>
      <c r="Q22" s="370"/>
      <c r="R22" s="127" t="s">
        <v>1469</v>
      </c>
      <c r="S22" s="209" t="s">
        <v>1470</v>
      </c>
      <c r="T22" s="377">
        <v>42963</v>
      </c>
      <c r="U22" s="378" t="s">
        <v>1471</v>
      </c>
      <c r="V22" s="112" t="s">
        <v>646</v>
      </c>
      <c r="W22" s="135">
        <v>1165010</v>
      </c>
      <c r="X22" s="134"/>
      <c r="Y22" s="135">
        <v>1165010</v>
      </c>
      <c r="Z22" s="135">
        <v>1165010</v>
      </c>
      <c r="AA22" s="379" t="s">
        <v>1472</v>
      </c>
      <c r="AB22" s="302"/>
      <c r="AC22" s="302"/>
      <c r="AD22" s="302"/>
      <c r="AE22" s="302"/>
      <c r="AF22" s="302"/>
      <c r="AG22" s="302"/>
      <c r="AH22" s="380" t="s">
        <v>1473</v>
      </c>
      <c r="AI22" s="381">
        <v>42963</v>
      </c>
      <c r="AJ22" s="381">
        <v>43327</v>
      </c>
      <c r="AK22" s="382" t="s">
        <v>1474</v>
      </c>
      <c r="AL22" s="383" t="s">
        <v>1475</v>
      </c>
    </row>
    <row r="23" spans="1:38" s="111" customFormat="1" ht="172.15" customHeight="1" x14ac:dyDescent="0.25">
      <c r="A23" s="298">
        <f t="shared" si="0"/>
        <v>4</v>
      </c>
      <c r="B23" s="301" t="s">
        <v>297</v>
      </c>
      <c r="C23" s="301">
        <v>78102200</v>
      </c>
      <c r="D23" s="249" t="s">
        <v>223</v>
      </c>
      <c r="E23" s="301" t="s">
        <v>49</v>
      </c>
      <c r="F23" s="301">
        <v>1</v>
      </c>
      <c r="G23" s="373" t="s">
        <v>78</v>
      </c>
      <c r="H23" s="374" t="s">
        <v>241</v>
      </c>
      <c r="I23" s="301" t="s">
        <v>62</v>
      </c>
      <c r="J23" s="301" t="s">
        <v>35</v>
      </c>
      <c r="K23" s="301" t="s">
        <v>59</v>
      </c>
      <c r="L23" s="375">
        <v>87098700</v>
      </c>
      <c r="M23" s="376">
        <v>18221485</v>
      </c>
      <c r="N23" s="301" t="s">
        <v>50</v>
      </c>
      <c r="O23" s="301" t="s">
        <v>1449</v>
      </c>
      <c r="P23" s="301" t="s">
        <v>899</v>
      </c>
      <c r="Q23" s="370"/>
      <c r="R23" s="202"/>
      <c r="S23" s="209"/>
      <c r="T23" s="107"/>
      <c r="U23" s="110"/>
      <c r="V23" s="302"/>
      <c r="W23" s="169"/>
      <c r="X23" s="134"/>
      <c r="Y23" s="133"/>
      <c r="Z23" s="179"/>
      <c r="AA23" s="302"/>
      <c r="AB23" s="302"/>
      <c r="AC23" s="302"/>
      <c r="AD23" s="302"/>
      <c r="AE23" s="302"/>
      <c r="AF23" s="302"/>
      <c r="AG23" s="302"/>
      <c r="AH23" s="302"/>
      <c r="AI23" s="303"/>
      <c r="AJ23" s="303"/>
      <c r="AK23" s="302"/>
      <c r="AL23" s="203"/>
    </row>
    <row r="24" spans="1:38" s="220" customFormat="1" ht="136.9" customHeight="1" x14ac:dyDescent="0.25">
      <c r="A24" s="298">
        <f t="shared" si="0"/>
        <v>5</v>
      </c>
      <c r="B24" s="306" t="s">
        <v>297</v>
      </c>
      <c r="C24" s="306">
        <v>80101706</v>
      </c>
      <c r="D24" s="365" t="s">
        <v>224</v>
      </c>
      <c r="E24" s="306" t="s">
        <v>49</v>
      </c>
      <c r="F24" s="306">
        <v>1</v>
      </c>
      <c r="G24" s="366" t="s">
        <v>80</v>
      </c>
      <c r="H24" s="367" t="s">
        <v>233</v>
      </c>
      <c r="I24" s="306" t="s">
        <v>62</v>
      </c>
      <c r="J24" s="306" t="s">
        <v>35</v>
      </c>
      <c r="K24" s="306" t="s">
        <v>68</v>
      </c>
      <c r="L24" s="368"/>
      <c r="M24" s="369"/>
      <c r="N24" s="306" t="s">
        <v>52</v>
      </c>
      <c r="O24" s="306" t="s">
        <v>36</v>
      </c>
      <c r="P24" s="306" t="s">
        <v>899</v>
      </c>
      <c r="Q24" s="372"/>
      <c r="R24" s="209"/>
      <c r="S24" s="210" t="s">
        <v>1348</v>
      </c>
      <c r="T24" s="211"/>
      <c r="U24" s="212"/>
      <c r="V24" s="213"/>
      <c r="W24" s="214"/>
      <c r="X24" s="215"/>
      <c r="Y24" s="216"/>
      <c r="Z24" s="217"/>
      <c r="AA24" s="213"/>
      <c r="AB24" s="213"/>
      <c r="AC24" s="213"/>
      <c r="AD24" s="213"/>
      <c r="AE24" s="213"/>
      <c r="AF24" s="213"/>
      <c r="AG24" s="213"/>
      <c r="AH24" s="213"/>
      <c r="AI24" s="218"/>
      <c r="AJ24" s="218"/>
      <c r="AK24" s="213"/>
      <c r="AL24" s="219"/>
    </row>
    <row r="25" spans="1:38" s="111" customFormat="1" ht="139.5" customHeight="1" x14ac:dyDescent="0.25">
      <c r="A25" s="334">
        <f>+A24+1</f>
        <v>6</v>
      </c>
      <c r="B25" s="301" t="s">
        <v>1616</v>
      </c>
      <c r="C25" s="301" t="s">
        <v>73</v>
      </c>
      <c r="D25" s="249" t="s">
        <v>225</v>
      </c>
      <c r="E25" s="301" t="s">
        <v>49</v>
      </c>
      <c r="F25" s="301">
        <v>1</v>
      </c>
      <c r="G25" s="373" t="s">
        <v>82</v>
      </c>
      <c r="H25" s="374">
        <v>10</v>
      </c>
      <c r="I25" s="301" t="s">
        <v>194</v>
      </c>
      <c r="J25" s="301" t="s">
        <v>35</v>
      </c>
      <c r="K25" s="301" t="s">
        <v>43</v>
      </c>
      <c r="L25" s="384">
        <v>368900</v>
      </c>
      <c r="M25" s="384">
        <v>368900</v>
      </c>
      <c r="N25" s="301" t="s">
        <v>52</v>
      </c>
      <c r="O25" s="301" t="s">
        <v>36</v>
      </c>
      <c r="P25" s="301" t="s">
        <v>902</v>
      </c>
      <c r="Q25" s="370"/>
      <c r="R25" s="127" t="s">
        <v>1154</v>
      </c>
      <c r="S25" s="209" t="s">
        <v>1155</v>
      </c>
      <c r="T25" s="381">
        <v>42859</v>
      </c>
      <c r="U25" s="380" t="s">
        <v>1156</v>
      </c>
      <c r="V25" s="382" t="s">
        <v>646</v>
      </c>
      <c r="W25" s="385">
        <v>368900</v>
      </c>
      <c r="X25" s="134"/>
      <c r="Y25" s="386">
        <v>368900</v>
      </c>
      <c r="Z25" s="387">
        <v>368900</v>
      </c>
      <c r="AA25" s="382" t="s">
        <v>1157</v>
      </c>
      <c r="AB25" s="382" t="s">
        <v>1158</v>
      </c>
      <c r="AC25" s="381">
        <v>42859</v>
      </c>
      <c r="AD25" s="381">
        <v>43099</v>
      </c>
      <c r="AE25" s="382" t="s">
        <v>1159</v>
      </c>
      <c r="AF25" s="383" t="s">
        <v>678</v>
      </c>
      <c r="AG25" s="302"/>
      <c r="AH25" s="382" t="s">
        <v>1158</v>
      </c>
      <c r="AI25" s="381">
        <v>42859</v>
      </c>
      <c r="AJ25" s="381">
        <v>43099</v>
      </c>
      <c r="AK25" s="382" t="s">
        <v>1159</v>
      </c>
      <c r="AL25" s="388" t="s">
        <v>678</v>
      </c>
    </row>
    <row r="26" spans="1:38" s="111" customFormat="1" ht="139.5" customHeight="1" x14ac:dyDescent="0.25">
      <c r="A26" s="335"/>
      <c r="B26" s="301" t="s">
        <v>1616</v>
      </c>
      <c r="C26" s="301" t="s">
        <v>73</v>
      </c>
      <c r="D26" s="249" t="s">
        <v>225</v>
      </c>
      <c r="E26" s="301" t="s">
        <v>49</v>
      </c>
      <c r="F26" s="301">
        <v>1</v>
      </c>
      <c r="G26" s="373" t="s">
        <v>82</v>
      </c>
      <c r="H26" s="374">
        <v>10</v>
      </c>
      <c r="I26" s="301" t="s">
        <v>194</v>
      </c>
      <c r="J26" s="301" t="s">
        <v>35</v>
      </c>
      <c r="K26" s="301" t="s">
        <v>43</v>
      </c>
      <c r="L26" s="384">
        <v>94724</v>
      </c>
      <c r="M26" s="384">
        <v>94724</v>
      </c>
      <c r="N26" s="301" t="s">
        <v>52</v>
      </c>
      <c r="O26" s="301" t="s">
        <v>36</v>
      </c>
      <c r="P26" s="301" t="s">
        <v>902</v>
      </c>
      <c r="Q26" s="370"/>
      <c r="R26" s="127" t="s">
        <v>1160</v>
      </c>
      <c r="S26" s="127" t="s">
        <v>1161</v>
      </c>
      <c r="T26" s="381">
        <v>42859</v>
      </c>
      <c r="U26" s="380" t="s">
        <v>1156</v>
      </c>
      <c r="V26" s="382" t="s">
        <v>646</v>
      </c>
      <c r="W26" s="389">
        <v>94724</v>
      </c>
      <c r="X26" s="134"/>
      <c r="Y26" s="386">
        <v>94724</v>
      </c>
      <c r="Z26" s="387">
        <v>94724</v>
      </c>
      <c r="AA26" s="382" t="s">
        <v>1157</v>
      </c>
      <c r="AB26" s="382" t="s">
        <v>1158</v>
      </c>
      <c r="AC26" s="381">
        <v>42859</v>
      </c>
      <c r="AD26" s="381">
        <v>43099</v>
      </c>
      <c r="AE26" s="382" t="s">
        <v>677</v>
      </c>
      <c r="AF26" s="383" t="s">
        <v>678</v>
      </c>
      <c r="AG26" s="302"/>
      <c r="AH26" s="382" t="s">
        <v>1158</v>
      </c>
      <c r="AI26" s="381">
        <v>42859</v>
      </c>
      <c r="AJ26" s="381">
        <v>43099</v>
      </c>
      <c r="AK26" s="382" t="s">
        <v>677</v>
      </c>
      <c r="AL26" s="388" t="s">
        <v>678</v>
      </c>
    </row>
    <row r="27" spans="1:38" s="111" customFormat="1" ht="139.5" customHeight="1" x14ac:dyDescent="0.25">
      <c r="A27" s="335"/>
      <c r="B27" s="301" t="s">
        <v>1616</v>
      </c>
      <c r="C27" s="301" t="s">
        <v>73</v>
      </c>
      <c r="D27" s="249" t="s">
        <v>225</v>
      </c>
      <c r="E27" s="301" t="s">
        <v>49</v>
      </c>
      <c r="F27" s="301">
        <v>1</v>
      </c>
      <c r="G27" s="373" t="s">
        <v>82</v>
      </c>
      <c r="H27" s="374">
        <v>10</v>
      </c>
      <c r="I27" s="301" t="s">
        <v>194</v>
      </c>
      <c r="J27" s="301" t="s">
        <v>35</v>
      </c>
      <c r="K27" s="301" t="s">
        <v>43</v>
      </c>
      <c r="L27" s="384">
        <v>721037.61</v>
      </c>
      <c r="M27" s="384">
        <v>721037.61</v>
      </c>
      <c r="N27" s="301" t="s">
        <v>52</v>
      </c>
      <c r="O27" s="301" t="s">
        <v>36</v>
      </c>
      <c r="P27" s="301" t="s">
        <v>902</v>
      </c>
      <c r="Q27" s="370"/>
      <c r="R27" s="127" t="s">
        <v>1162</v>
      </c>
      <c r="S27" s="127" t="s">
        <v>1163</v>
      </c>
      <c r="T27" s="381">
        <v>42859</v>
      </c>
      <c r="U27" s="380" t="s">
        <v>1156</v>
      </c>
      <c r="V27" s="382" t="s">
        <v>646</v>
      </c>
      <c r="W27" s="389">
        <v>721037.61</v>
      </c>
      <c r="X27" s="134"/>
      <c r="Y27" s="386">
        <v>721037.61</v>
      </c>
      <c r="Z27" s="387">
        <v>721037.61</v>
      </c>
      <c r="AA27" s="382" t="s">
        <v>1157</v>
      </c>
      <c r="AB27" s="382" t="s">
        <v>1158</v>
      </c>
      <c r="AC27" s="381">
        <v>42859</v>
      </c>
      <c r="AD27" s="381">
        <v>43099</v>
      </c>
      <c r="AE27" s="382" t="s">
        <v>1159</v>
      </c>
      <c r="AF27" s="383" t="s">
        <v>678</v>
      </c>
      <c r="AG27" s="302"/>
      <c r="AH27" s="382" t="s">
        <v>1158</v>
      </c>
      <c r="AI27" s="381">
        <v>42859</v>
      </c>
      <c r="AJ27" s="381">
        <v>43099</v>
      </c>
      <c r="AK27" s="382" t="s">
        <v>1159</v>
      </c>
      <c r="AL27" s="388" t="s">
        <v>678</v>
      </c>
    </row>
    <row r="28" spans="1:38" s="111" customFormat="1" ht="136.9" customHeight="1" x14ac:dyDescent="0.25">
      <c r="A28" s="335"/>
      <c r="B28" s="301" t="s">
        <v>1616</v>
      </c>
      <c r="C28" s="301" t="s">
        <v>73</v>
      </c>
      <c r="D28" s="249" t="s">
        <v>225</v>
      </c>
      <c r="E28" s="301" t="s">
        <v>49</v>
      </c>
      <c r="F28" s="301">
        <v>1</v>
      </c>
      <c r="G28" s="373" t="s">
        <v>82</v>
      </c>
      <c r="H28" s="374">
        <v>10</v>
      </c>
      <c r="I28" s="301" t="s">
        <v>194</v>
      </c>
      <c r="J28" s="301" t="s">
        <v>35</v>
      </c>
      <c r="K28" s="301" t="s">
        <v>43</v>
      </c>
      <c r="L28" s="384">
        <v>1914556.74</v>
      </c>
      <c r="M28" s="384">
        <v>1914556.74</v>
      </c>
      <c r="N28" s="301" t="s">
        <v>52</v>
      </c>
      <c r="O28" s="301" t="s">
        <v>36</v>
      </c>
      <c r="P28" s="301" t="s">
        <v>902</v>
      </c>
      <c r="Q28" s="370"/>
      <c r="R28" s="127" t="s">
        <v>1164</v>
      </c>
      <c r="S28" s="127" t="s">
        <v>1163</v>
      </c>
      <c r="T28" s="381">
        <v>42859</v>
      </c>
      <c r="U28" s="380" t="s">
        <v>1156</v>
      </c>
      <c r="V28" s="382" t="s">
        <v>646</v>
      </c>
      <c r="W28" s="389">
        <v>1914556.74</v>
      </c>
      <c r="X28" s="134"/>
      <c r="Y28" s="386">
        <v>1914556.74</v>
      </c>
      <c r="Z28" s="387">
        <v>1914556.74</v>
      </c>
      <c r="AA28" s="382" t="s">
        <v>1157</v>
      </c>
      <c r="AB28" s="382" t="s">
        <v>1158</v>
      </c>
      <c r="AC28" s="381">
        <v>42859</v>
      </c>
      <c r="AD28" s="381">
        <v>43099</v>
      </c>
      <c r="AE28" s="382" t="s">
        <v>1159</v>
      </c>
      <c r="AF28" s="383" t="s">
        <v>678</v>
      </c>
      <c r="AG28" s="302"/>
      <c r="AH28" s="382" t="s">
        <v>1158</v>
      </c>
      <c r="AI28" s="381">
        <v>42859</v>
      </c>
      <c r="AJ28" s="381">
        <v>43099</v>
      </c>
      <c r="AK28" s="382" t="s">
        <v>1159</v>
      </c>
      <c r="AL28" s="388" t="s">
        <v>678</v>
      </c>
    </row>
    <row r="29" spans="1:38" s="111" customFormat="1" ht="130.15" customHeight="1" x14ac:dyDescent="0.25">
      <c r="A29" s="335"/>
      <c r="B29" s="301" t="s">
        <v>1616</v>
      </c>
      <c r="C29" s="301" t="s">
        <v>1168</v>
      </c>
      <c r="D29" s="249" t="s">
        <v>225</v>
      </c>
      <c r="E29" s="249" t="s">
        <v>49</v>
      </c>
      <c r="F29" s="301">
        <v>1</v>
      </c>
      <c r="G29" s="373" t="s">
        <v>81</v>
      </c>
      <c r="H29" s="390" t="s">
        <v>1353</v>
      </c>
      <c r="I29" s="249" t="s">
        <v>194</v>
      </c>
      <c r="J29" s="249" t="s">
        <v>35</v>
      </c>
      <c r="K29" s="301" t="s">
        <v>43</v>
      </c>
      <c r="L29" s="384">
        <v>2166004.21</v>
      </c>
      <c r="M29" s="384">
        <v>2166004.21</v>
      </c>
      <c r="N29" s="249" t="s">
        <v>52</v>
      </c>
      <c r="O29" s="249" t="s">
        <v>36</v>
      </c>
      <c r="P29" s="249" t="s">
        <v>1169</v>
      </c>
      <c r="Q29" s="370"/>
      <c r="R29" s="127" t="s">
        <v>1663</v>
      </c>
      <c r="S29" s="127" t="s">
        <v>1664</v>
      </c>
      <c r="T29" s="381">
        <v>43005</v>
      </c>
      <c r="U29" s="380" t="s">
        <v>1156</v>
      </c>
      <c r="V29" s="382" t="s">
        <v>646</v>
      </c>
      <c r="W29" s="386">
        <v>2166004.21</v>
      </c>
      <c r="X29" s="134"/>
      <c r="Y29" s="386">
        <v>2166004.21</v>
      </c>
      <c r="Z29" s="386">
        <v>2166004.21</v>
      </c>
      <c r="AA29" s="379" t="s">
        <v>1157</v>
      </c>
      <c r="AB29" s="382"/>
      <c r="AC29" s="381"/>
      <c r="AD29" s="381"/>
      <c r="AE29" s="382"/>
      <c r="AF29" s="383"/>
      <c r="AG29" s="302"/>
      <c r="AH29" s="380" t="s">
        <v>1158</v>
      </c>
      <c r="AI29" s="381">
        <v>43005</v>
      </c>
      <c r="AJ29" s="381">
        <v>43099</v>
      </c>
      <c r="AK29" s="382" t="s">
        <v>1167</v>
      </c>
      <c r="AL29" s="383" t="s">
        <v>678</v>
      </c>
    </row>
    <row r="30" spans="1:38" s="111" customFormat="1" ht="136.9" customHeight="1" x14ac:dyDescent="0.25">
      <c r="A30" s="335"/>
      <c r="B30" s="301" t="s">
        <v>1616</v>
      </c>
      <c r="C30" s="301" t="s">
        <v>1168</v>
      </c>
      <c r="D30" s="249" t="s">
        <v>225</v>
      </c>
      <c r="E30" s="249" t="s">
        <v>49</v>
      </c>
      <c r="F30" s="301">
        <v>1</v>
      </c>
      <c r="G30" s="373" t="s">
        <v>81</v>
      </c>
      <c r="H30" s="390" t="s">
        <v>1353</v>
      </c>
      <c r="I30" s="249" t="s">
        <v>194</v>
      </c>
      <c r="J30" s="249" t="s">
        <v>35</v>
      </c>
      <c r="K30" s="301" t="s">
        <v>43</v>
      </c>
      <c r="L30" s="384">
        <v>3417537.2</v>
      </c>
      <c r="M30" s="384">
        <v>3417537.2</v>
      </c>
      <c r="N30" s="249" t="s">
        <v>52</v>
      </c>
      <c r="O30" s="249" t="s">
        <v>36</v>
      </c>
      <c r="P30" s="249" t="s">
        <v>1169</v>
      </c>
      <c r="Q30" s="370"/>
      <c r="R30" s="127" t="s">
        <v>1665</v>
      </c>
      <c r="S30" s="127" t="s">
        <v>1666</v>
      </c>
      <c r="T30" s="381">
        <v>43005</v>
      </c>
      <c r="U30" s="380" t="s">
        <v>1156</v>
      </c>
      <c r="V30" s="382" t="s">
        <v>646</v>
      </c>
      <c r="W30" s="386">
        <v>3417537.2</v>
      </c>
      <c r="X30" s="134"/>
      <c r="Y30" s="386">
        <v>3417537.2</v>
      </c>
      <c r="Z30" s="386">
        <v>3417537.2</v>
      </c>
      <c r="AA30" s="379" t="s">
        <v>1157</v>
      </c>
      <c r="AB30" s="382"/>
      <c r="AC30" s="381"/>
      <c r="AD30" s="381"/>
      <c r="AE30" s="382"/>
      <c r="AF30" s="383"/>
      <c r="AG30" s="302"/>
      <c r="AH30" s="380" t="s">
        <v>1158</v>
      </c>
      <c r="AI30" s="381">
        <v>43005</v>
      </c>
      <c r="AJ30" s="381">
        <v>43099</v>
      </c>
      <c r="AK30" s="382" t="s">
        <v>1159</v>
      </c>
      <c r="AL30" s="383" t="s">
        <v>678</v>
      </c>
    </row>
    <row r="31" spans="1:38" s="111" customFormat="1" ht="136.9" customHeight="1" x14ac:dyDescent="0.25">
      <c r="A31" s="335"/>
      <c r="B31" s="301" t="s">
        <v>1616</v>
      </c>
      <c r="C31" s="301" t="s">
        <v>1168</v>
      </c>
      <c r="D31" s="249" t="s">
        <v>225</v>
      </c>
      <c r="E31" s="249" t="s">
        <v>49</v>
      </c>
      <c r="F31" s="301">
        <v>1</v>
      </c>
      <c r="G31" s="373" t="s">
        <v>81</v>
      </c>
      <c r="H31" s="390" t="s">
        <v>1353</v>
      </c>
      <c r="I31" s="249" t="s">
        <v>194</v>
      </c>
      <c r="J31" s="249" t="s">
        <v>35</v>
      </c>
      <c r="K31" s="301" t="s">
        <v>43</v>
      </c>
      <c r="L31" s="384">
        <v>672302.4</v>
      </c>
      <c r="M31" s="384">
        <v>672302.4</v>
      </c>
      <c r="N31" s="249" t="s">
        <v>52</v>
      </c>
      <c r="O31" s="249" t="s">
        <v>36</v>
      </c>
      <c r="P31" s="249" t="s">
        <v>1169</v>
      </c>
      <c r="Q31" s="370"/>
      <c r="R31" s="127" t="s">
        <v>1667</v>
      </c>
      <c r="S31" s="127" t="s">
        <v>1666</v>
      </c>
      <c r="T31" s="381">
        <v>43005</v>
      </c>
      <c r="U31" s="380" t="s">
        <v>1156</v>
      </c>
      <c r="V31" s="382" t="s">
        <v>646</v>
      </c>
      <c r="W31" s="386">
        <v>672302.4</v>
      </c>
      <c r="X31" s="134"/>
      <c r="Y31" s="386">
        <v>672302.4</v>
      </c>
      <c r="Z31" s="386">
        <v>672302.4</v>
      </c>
      <c r="AA31" s="379" t="s">
        <v>1157</v>
      </c>
      <c r="AB31" s="382"/>
      <c r="AC31" s="381"/>
      <c r="AD31" s="381"/>
      <c r="AE31" s="382"/>
      <c r="AF31" s="383"/>
      <c r="AG31" s="302"/>
      <c r="AH31" s="380" t="s">
        <v>1158</v>
      </c>
      <c r="AI31" s="381">
        <v>43005</v>
      </c>
      <c r="AJ31" s="381">
        <v>43099</v>
      </c>
      <c r="AK31" s="382" t="s">
        <v>1159</v>
      </c>
      <c r="AL31" s="383" t="s">
        <v>678</v>
      </c>
    </row>
    <row r="32" spans="1:38" s="111" customFormat="1" ht="136.9" customHeight="1" x14ac:dyDescent="0.25">
      <c r="A32" s="335"/>
      <c r="B32" s="301" t="s">
        <v>1616</v>
      </c>
      <c r="C32" s="301" t="s">
        <v>1168</v>
      </c>
      <c r="D32" s="249" t="s">
        <v>225</v>
      </c>
      <c r="E32" s="249" t="s">
        <v>49</v>
      </c>
      <c r="F32" s="301">
        <v>1</v>
      </c>
      <c r="G32" s="373" t="s">
        <v>81</v>
      </c>
      <c r="H32" s="390" t="s">
        <v>1353</v>
      </c>
      <c r="I32" s="249" t="s">
        <v>194</v>
      </c>
      <c r="J32" s="249" t="s">
        <v>35</v>
      </c>
      <c r="K32" s="301" t="s">
        <v>43</v>
      </c>
      <c r="L32" s="384">
        <v>1408113.29</v>
      </c>
      <c r="M32" s="384">
        <v>1408113.29</v>
      </c>
      <c r="N32" s="249" t="s">
        <v>52</v>
      </c>
      <c r="O32" s="249" t="s">
        <v>36</v>
      </c>
      <c r="P32" s="249" t="s">
        <v>1169</v>
      </c>
      <c r="Q32" s="370"/>
      <c r="R32" s="127" t="s">
        <v>1668</v>
      </c>
      <c r="S32" s="127" t="s">
        <v>1163</v>
      </c>
      <c r="T32" s="381">
        <v>43005</v>
      </c>
      <c r="U32" s="380" t="s">
        <v>1156</v>
      </c>
      <c r="V32" s="382" t="s">
        <v>646</v>
      </c>
      <c r="W32" s="386">
        <v>1408113.29</v>
      </c>
      <c r="X32" s="134"/>
      <c r="Y32" s="386">
        <v>1408113.29</v>
      </c>
      <c r="Z32" s="386">
        <v>1408113.29</v>
      </c>
      <c r="AA32" s="379" t="s">
        <v>1157</v>
      </c>
      <c r="AB32" s="382"/>
      <c r="AC32" s="381"/>
      <c r="AD32" s="381"/>
      <c r="AE32" s="382"/>
      <c r="AF32" s="383"/>
      <c r="AG32" s="302"/>
      <c r="AH32" s="380" t="s">
        <v>1158</v>
      </c>
      <c r="AI32" s="381">
        <v>43005</v>
      </c>
      <c r="AJ32" s="381">
        <v>43099</v>
      </c>
      <c r="AK32" s="382" t="s">
        <v>1159</v>
      </c>
      <c r="AL32" s="383" t="s">
        <v>678</v>
      </c>
    </row>
    <row r="33" spans="1:38" s="111" customFormat="1" ht="136.9" customHeight="1" x14ac:dyDescent="0.25">
      <c r="A33" s="335"/>
      <c r="B33" s="301" t="s">
        <v>1616</v>
      </c>
      <c r="C33" s="301" t="s">
        <v>73</v>
      </c>
      <c r="D33" s="249" t="s">
        <v>1722</v>
      </c>
      <c r="E33" s="249" t="s">
        <v>49</v>
      </c>
      <c r="F33" s="301">
        <v>1</v>
      </c>
      <c r="G33" s="373" t="s">
        <v>204</v>
      </c>
      <c r="H33" s="374" t="s">
        <v>174</v>
      </c>
      <c r="I33" s="249" t="s">
        <v>194</v>
      </c>
      <c r="J33" s="301" t="s">
        <v>35</v>
      </c>
      <c r="K33" s="301" t="s">
        <v>43</v>
      </c>
      <c r="L33" s="384">
        <v>12533031</v>
      </c>
      <c r="M33" s="384">
        <v>12533031</v>
      </c>
      <c r="N33" s="249" t="s">
        <v>52</v>
      </c>
      <c r="O33" s="249" t="s">
        <v>36</v>
      </c>
      <c r="P33" s="249" t="s">
        <v>902</v>
      </c>
      <c r="Q33" s="370"/>
      <c r="R33" s="127"/>
      <c r="S33" s="127"/>
      <c r="T33" s="381"/>
      <c r="U33" s="380"/>
      <c r="V33" s="382"/>
      <c r="W33" s="386"/>
      <c r="X33" s="134"/>
      <c r="Y33" s="386"/>
      <c r="Z33" s="386"/>
      <c r="AA33" s="379"/>
      <c r="AB33" s="382"/>
      <c r="AC33" s="381"/>
      <c r="AD33" s="381"/>
      <c r="AE33" s="382"/>
      <c r="AF33" s="383"/>
      <c r="AG33" s="302"/>
      <c r="AH33" s="380"/>
      <c r="AI33" s="381"/>
      <c r="AJ33" s="381"/>
      <c r="AK33" s="382"/>
      <c r="AL33" s="383"/>
    </row>
    <row r="34" spans="1:38" s="111" customFormat="1" ht="136.9" customHeight="1" x14ac:dyDescent="0.25">
      <c r="A34" s="335"/>
      <c r="B34" s="301" t="s">
        <v>1616</v>
      </c>
      <c r="C34" s="301" t="s">
        <v>1168</v>
      </c>
      <c r="D34" s="249" t="s">
        <v>225</v>
      </c>
      <c r="E34" s="249" t="s">
        <v>49</v>
      </c>
      <c r="F34" s="301">
        <v>1</v>
      </c>
      <c r="G34" s="373" t="s">
        <v>81</v>
      </c>
      <c r="H34" s="390" t="s">
        <v>1353</v>
      </c>
      <c r="I34" s="249" t="s">
        <v>194</v>
      </c>
      <c r="J34" s="249" t="s">
        <v>35</v>
      </c>
      <c r="K34" s="301" t="s">
        <v>43</v>
      </c>
      <c r="L34" s="384">
        <v>189448</v>
      </c>
      <c r="M34" s="384">
        <v>189448</v>
      </c>
      <c r="N34" s="249" t="s">
        <v>52</v>
      </c>
      <c r="O34" s="249" t="s">
        <v>36</v>
      </c>
      <c r="P34" s="249" t="s">
        <v>1169</v>
      </c>
      <c r="Q34" s="370"/>
      <c r="R34" s="127" t="s">
        <v>1669</v>
      </c>
      <c r="S34" s="127" t="s">
        <v>1161</v>
      </c>
      <c r="T34" s="381">
        <v>43005</v>
      </c>
      <c r="U34" s="380" t="s">
        <v>1156</v>
      </c>
      <c r="V34" s="382" t="s">
        <v>646</v>
      </c>
      <c r="W34" s="386">
        <v>189448</v>
      </c>
      <c r="X34" s="134"/>
      <c r="Y34" s="386">
        <v>189448</v>
      </c>
      <c r="Z34" s="386">
        <v>189448</v>
      </c>
      <c r="AA34" s="379" t="s">
        <v>1157</v>
      </c>
      <c r="AB34" s="382"/>
      <c r="AC34" s="381"/>
      <c r="AD34" s="381"/>
      <c r="AE34" s="382"/>
      <c r="AF34" s="383"/>
      <c r="AG34" s="302"/>
      <c r="AH34" s="380" t="s">
        <v>1158</v>
      </c>
      <c r="AI34" s="381">
        <v>43005</v>
      </c>
      <c r="AJ34" s="381">
        <v>43099</v>
      </c>
      <c r="AK34" s="382" t="s">
        <v>677</v>
      </c>
      <c r="AL34" s="383" t="s">
        <v>678</v>
      </c>
    </row>
    <row r="35" spans="1:38" s="111" customFormat="1" ht="139.5" customHeight="1" x14ac:dyDescent="0.25">
      <c r="A35" s="335"/>
      <c r="B35" s="301" t="s">
        <v>1616</v>
      </c>
      <c r="C35" s="301" t="s">
        <v>73</v>
      </c>
      <c r="D35" s="249" t="s">
        <v>225</v>
      </c>
      <c r="E35" s="301" t="s">
        <v>49</v>
      </c>
      <c r="F35" s="301">
        <v>1</v>
      </c>
      <c r="G35" s="373" t="s">
        <v>82</v>
      </c>
      <c r="H35" s="374">
        <v>10</v>
      </c>
      <c r="I35" s="301" t="s">
        <v>194</v>
      </c>
      <c r="J35" s="301" t="s">
        <v>35</v>
      </c>
      <c r="K35" s="301" t="s">
        <v>43</v>
      </c>
      <c r="L35" s="384">
        <v>1095038</v>
      </c>
      <c r="M35" s="384">
        <v>1095038</v>
      </c>
      <c r="N35" s="301" t="s">
        <v>52</v>
      </c>
      <c r="O35" s="301" t="s">
        <v>36</v>
      </c>
      <c r="P35" s="301" t="s">
        <v>902</v>
      </c>
      <c r="Q35" s="370"/>
      <c r="R35" s="127" t="s">
        <v>1165</v>
      </c>
      <c r="S35" s="127" t="s">
        <v>1166</v>
      </c>
      <c r="T35" s="381">
        <v>42859</v>
      </c>
      <c r="U35" s="380" t="s">
        <v>1156</v>
      </c>
      <c r="V35" s="382" t="s">
        <v>646</v>
      </c>
      <c r="W35" s="389">
        <v>1095038</v>
      </c>
      <c r="X35" s="134"/>
      <c r="Y35" s="386">
        <v>1095038</v>
      </c>
      <c r="Z35" s="387">
        <v>1095038</v>
      </c>
      <c r="AA35" s="382" t="s">
        <v>1157</v>
      </c>
      <c r="AB35" s="382" t="s">
        <v>1158</v>
      </c>
      <c r="AC35" s="381">
        <v>42859</v>
      </c>
      <c r="AD35" s="381">
        <v>43099</v>
      </c>
      <c r="AE35" s="382" t="s">
        <v>1167</v>
      </c>
      <c r="AF35" s="383" t="s">
        <v>678</v>
      </c>
      <c r="AG35" s="302"/>
      <c r="AH35" s="382" t="s">
        <v>1158</v>
      </c>
      <c r="AI35" s="381">
        <v>42859</v>
      </c>
      <c r="AJ35" s="381">
        <v>43099</v>
      </c>
      <c r="AK35" s="382" t="s">
        <v>1167</v>
      </c>
      <c r="AL35" s="388" t="s">
        <v>678</v>
      </c>
    </row>
    <row r="36" spans="1:38" s="113" customFormat="1" ht="150" customHeight="1" x14ac:dyDescent="0.25">
      <c r="A36" s="336"/>
      <c r="B36" s="301" t="s">
        <v>1616</v>
      </c>
      <c r="C36" s="301" t="s">
        <v>73</v>
      </c>
      <c r="D36" s="249" t="s">
        <v>225</v>
      </c>
      <c r="E36" s="301" t="s">
        <v>49</v>
      </c>
      <c r="F36" s="301">
        <v>1</v>
      </c>
      <c r="G36" s="373" t="s">
        <v>82</v>
      </c>
      <c r="H36" s="374">
        <v>10</v>
      </c>
      <c r="I36" s="301" t="s">
        <v>194</v>
      </c>
      <c r="J36" s="301" t="s">
        <v>35</v>
      </c>
      <c r="K36" s="301" t="s">
        <v>43</v>
      </c>
      <c r="L36" s="384">
        <v>419307.21</v>
      </c>
      <c r="M36" s="384">
        <v>419307.21</v>
      </c>
      <c r="N36" s="301" t="s">
        <v>52</v>
      </c>
      <c r="O36" s="301" t="s">
        <v>36</v>
      </c>
      <c r="P36" s="301" t="s">
        <v>902</v>
      </c>
      <c r="Q36" s="370"/>
      <c r="R36" s="127" t="s">
        <v>783</v>
      </c>
      <c r="S36" s="127" t="s">
        <v>784</v>
      </c>
      <c r="T36" s="377">
        <v>42804</v>
      </c>
      <c r="U36" s="378" t="s">
        <v>785</v>
      </c>
      <c r="V36" s="112" t="s">
        <v>646</v>
      </c>
      <c r="W36" s="175">
        <v>419307.21</v>
      </c>
      <c r="X36" s="134"/>
      <c r="Y36" s="135">
        <v>419307.21</v>
      </c>
      <c r="Z36" s="181">
        <v>419307.21</v>
      </c>
      <c r="AA36" s="380" t="s">
        <v>786</v>
      </c>
      <c r="AB36" s="101"/>
      <c r="AC36" s="101"/>
      <c r="AD36" s="101"/>
      <c r="AE36" s="101"/>
      <c r="AF36" s="101"/>
      <c r="AG36" s="101"/>
      <c r="AH36" s="380" t="s">
        <v>787</v>
      </c>
      <c r="AI36" s="381">
        <v>42808</v>
      </c>
      <c r="AJ36" s="381">
        <v>43098</v>
      </c>
      <c r="AK36" s="382" t="s">
        <v>677</v>
      </c>
      <c r="AL36" s="388" t="s">
        <v>678</v>
      </c>
    </row>
    <row r="37" spans="1:38" s="113" customFormat="1" ht="148.9" customHeight="1" x14ac:dyDescent="0.25">
      <c r="A37" s="298">
        <f>+A25+1</f>
        <v>7</v>
      </c>
      <c r="B37" s="301" t="s">
        <v>1616</v>
      </c>
      <c r="C37" s="301">
        <v>80101706</v>
      </c>
      <c r="D37" s="249" t="s">
        <v>64</v>
      </c>
      <c r="E37" s="301" t="s">
        <v>49</v>
      </c>
      <c r="F37" s="301">
        <v>1</v>
      </c>
      <c r="G37" s="373" t="s">
        <v>84</v>
      </c>
      <c r="H37" s="374">
        <v>11</v>
      </c>
      <c r="I37" s="301" t="s">
        <v>56</v>
      </c>
      <c r="J37" s="301" t="s">
        <v>35</v>
      </c>
      <c r="K37" s="301" t="s">
        <v>44</v>
      </c>
      <c r="L37" s="375">
        <v>10075000</v>
      </c>
      <c r="M37" s="376">
        <v>10075000</v>
      </c>
      <c r="N37" s="301" t="s">
        <v>52</v>
      </c>
      <c r="O37" s="301" t="s">
        <v>36</v>
      </c>
      <c r="P37" s="301" t="s">
        <v>902</v>
      </c>
      <c r="Q37" s="370"/>
      <c r="R37" s="127" t="s">
        <v>670</v>
      </c>
      <c r="S37" s="127" t="s">
        <v>674</v>
      </c>
      <c r="T37" s="377">
        <v>42779</v>
      </c>
      <c r="U37" s="378" t="s">
        <v>675</v>
      </c>
      <c r="V37" s="112" t="s">
        <v>568</v>
      </c>
      <c r="W37" s="175">
        <v>9764602</v>
      </c>
      <c r="X37" s="134"/>
      <c r="Y37" s="391">
        <v>9764602</v>
      </c>
      <c r="Z37" s="181">
        <v>9764602</v>
      </c>
      <c r="AA37" s="380" t="s">
        <v>676</v>
      </c>
      <c r="AB37" s="101"/>
      <c r="AC37" s="101"/>
      <c r="AD37" s="101"/>
      <c r="AE37" s="101"/>
      <c r="AF37" s="101"/>
      <c r="AG37" s="101"/>
      <c r="AH37" s="380" t="s">
        <v>679</v>
      </c>
      <c r="AI37" s="381">
        <v>42779</v>
      </c>
      <c r="AJ37" s="381">
        <v>43098</v>
      </c>
      <c r="AK37" s="382" t="s">
        <v>677</v>
      </c>
      <c r="AL37" s="388" t="s">
        <v>678</v>
      </c>
    </row>
    <row r="38" spans="1:38" s="111" customFormat="1" ht="119.25" customHeight="1" x14ac:dyDescent="0.25">
      <c r="A38" s="298">
        <f t="shared" si="0"/>
        <v>8</v>
      </c>
      <c r="B38" s="301" t="s">
        <v>1616</v>
      </c>
      <c r="C38" s="301">
        <v>78111803</v>
      </c>
      <c r="D38" s="249" t="s">
        <v>65</v>
      </c>
      <c r="E38" s="301" t="s">
        <v>49</v>
      </c>
      <c r="F38" s="301">
        <v>1</v>
      </c>
      <c r="G38" s="373" t="s">
        <v>78</v>
      </c>
      <c r="H38" s="374" t="s">
        <v>174</v>
      </c>
      <c r="I38" s="301" t="s">
        <v>56</v>
      </c>
      <c r="J38" s="301" t="s">
        <v>35</v>
      </c>
      <c r="K38" s="301" t="s">
        <v>44</v>
      </c>
      <c r="L38" s="375">
        <v>15000000</v>
      </c>
      <c r="M38" s="376">
        <v>15000000</v>
      </c>
      <c r="N38" s="301" t="s">
        <v>52</v>
      </c>
      <c r="O38" s="301" t="s">
        <v>36</v>
      </c>
      <c r="P38" s="301" t="s">
        <v>902</v>
      </c>
      <c r="Q38" s="370"/>
      <c r="R38" s="202"/>
      <c r="S38" s="209"/>
      <c r="T38" s="107"/>
      <c r="U38" s="302"/>
      <c r="V38" s="302"/>
      <c r="W38" s="169"/>
      <c r="X38" s="134"/>
      <c r="Y38" s="133"/>
      <c r="Z38" s="181"/>
      <c r="AA38" s="302"/>
      <c r="AB38" s="302"/>
      <c r="AC38" s="302"/>
      <c r="AD38" s="302"/>
      <c r="AE38" s="302"/>
      <c r="AF38" s="302"/>
      <c r="AG38" s="302"/>
      <c r="AH38" s="302"/>
      <c r="AI38" s="303"/>
      <c r="AJ38" s="303"/>
      <c r="AK38" s="302"/>
      <c r="AL38" s="203"/>
    </row>
    <row r="39" spans="1:38" s="113" customFormat="1" ht="88.5" customHeight="1" x14ac:dyDescent="0.25">
      <c r="A39" s="298">
        <f t="shared" si="0"/>
        <v>9</v>
      </c>
      <c r="B39" s="301" t="s">
        <v>1616</v>
      </c>
      <c r="C39" s="301" t="s">
        <v>76</v>
      </c>
      <c r="D39" s="249" t="s">
        <v>66</v>
      </c>
      <c r="E39" s="301" t="s">
        <v>49</v>
      </c>
      <c r="F39" s="301">
        <v>1</v>
      </c>
      <c r="G39" s="373" t="s">
        <v>204</v>
      </c>
      <c r="H39" s="374" t="s">
        <v>174</v>
      </c>
      <c r="I39" s="301" t="s">
        <v>56</v>
      </c>
      <c r="J39" s="301" t="s">
        <v>35</v>
      </c>
      <c r="K39" s="301" t="s">
        <v>46</v>
      </c>
      <c r="L39" s="375">
        <v>17000000</v>
      </c>
      <c r="M39" s="376">
        <v>17000000</v>
      </c>
      <c r="N39" s="301" t="s">
        <v>52</v>
      </c>
      <c r="O39" s="301" t="s">
        <v>36</v>
      </c>
      <c r="P39" s="301" t="s">
        <v>902</v>
      </c>
      <c r="Q39" s="370"/>
      <c r="R39" s="114"/>
      <c r="S39" s="221"/>
      <c r="T39" s="115"/>
      <c r="U39" s="101"/>
      <c r="V39" s="101"/>
      <c r="W39" s="169"/>
      <c r="X39" s="134"/>
      <c r="Y39" s="133"/>
      <c r="Z39" s="181"/>
      <c r="AA39" s="253"/>
      <c r="AB39" s="337"/>
      <c r="AC39" s="337"/>
      <c r="AD39" s="337"/>
      <c r="AE39" s="337"/>
      <c r="AF39" s="337"/>
      <c r="AG39" s="337"/>
      <c r="AH39" s="253"/>
      <c r="AI39" s="254"/>
      <c r="AJ39" s="254"/>
      <c r="AK39" s="253"/>
      <c r="AL39" s="255"/>
    </row>
    <row r="40" spans="1:38" s="113" customFormat="1" ht="241.9" customHeight="1" x14ac:dyDescent="0.25">
      <c r="A40" s="208">
        <f t="shared" si="0"/>
        <v>10</v>
      </c>
      <c r="B40" s="301" t="s">
        <v>1616</v>
      </c>
      <c r="C40" s="301">
        <v>80101706</v>
      </c>
      <c r="D40" s="249" t="s">
        <v>177</v>
      </c>
      <c r="E40" s="301" t="s">
        <v>49</v>
      </c>
      <c r="F40" s="301">
        <v>1</v>
      </c>
      <c r="G40" s="373" t="s">
        <v>81</v>
      </c>
      <c r="H40" s="374">
        <v>2</v>
      </c>
      <c r="I40" s="301" t="s">
        <v>56</v>
      </c>
      <c r="J40" s="301" t="s">
        <v>35</v>
      </c>
      <c r="K40" s="301" t="s">
        <v>68</v>
      </c>
      <c r="L40" s="375">
        <v>9600000</v>
      </c>
      <c r="M40" s="376">
        <v>9600000</v>
      </c>
      <c r="N40" s="301" t="s">
        <v>52</v>
      </c>
      <c r="O40" s="301" t="s">
        <v>36</v>
      </c>
      <c r="P40" s="301" t="s">
        <v>902</v>
      </c>
      <c r="Q40" s="370"/>
      <c r="R40" s="127" t="s">
        <v>1648</v>
      </c>
      <c r="S40" s="127" t="s">
        <v>1649</v>
      </c>
      <c r="T40" s="377">
        <v>43005</v>
      </c>
      <c r="U40" s="378" t="s">
        <v>1650</v>
      </c>
      <c r="V40" s="112" t="s">
        <v>339</v>
      </c>
      <c r="W40" s="135">
        <v>4999999</v>
      </c>
      <c r="X40" s="134"/>
      <c r="Y40" s="135">
        <v>4999999</v>
      </c>
      <c r="Z40" s="135">
        <v>4999999</v>
      </c>
      <c r="AA40" s="379" t="s">
        <v>1651</v>
      </c>
      <c r="AB40" s="337"/>
      <c r="AC40" s="337"/>
      <c r="AD40" s="337"/>
      <c r="AE40" s="337"/>
      <c r="AF40" s="337"/>
      <c r="AG40" s="337"/>
      <c r="AH40" s="380" t="s">
        <v>1652</v>
      </c>
      <c r="AI40" s="381">
        <v>43007</v>
      </c>
      <c r="AJ40" s="381">
        <v>43069</v>
      </c>
      <c r="AK40" s="382" t="s">
        <v>1653</v>
      </c>
      <c r="AL40" s="383" t="s">
        <v>678</v>
      </c>
    </row>
    <row r="41" spans="1:38" s="111" customFormat="1" ht="130.15" customHeight="1" x14ac:dyDescent="0.25">
      <c r="A41" s="298">
        <v>11</v>
      </c>
      <c r="B41" s="301" t="s">
        <v>226</v>
      </c>
      <c r="C41" s="301">
        <v>204415</v>
      </c>
      <c r="D41" s="249" t="s">
        <v>227</v>
      </c>
      <c r="E41" s="301" t="s">
        <v>49</v>
      </c>
      <c r="F41" s="301">
        <v>1</v>
      </c>
      <c r="G41" s="373" t="s">
        <v>82</v>
      </c>
      <c r="H41" s="374" t="s">
        <v>174</v>
      </c>
      <c r="I41" s="301" t="s">
        <v>56</v>
      </c>
      <c r="J41" s="301" t="s">
        <v>35</v>
      </c>
      <c r="K41" s="301" t="s">
        <v>42</v>
      </c>
      <c r="L41" s="375">
        <v>1500000</v>
      </c>
      <c r="M41" s="376">
        <v>1500000</v>
      </c>
      <c r="N41" s="301" t="s">
        <v>52</v>
      </c>
      <c r="O41" s="301" t="s">
        <v>36</v>
      </c>
      <c r="P41" s="301" t="s">
        <v>228</v>
      </c>
      <c r="Q41" s="370"/>
      <c r="R41" s="127" t="s">
        <v>1118</v>
      </c>
      <c r="S41" s="209" t="s">
        <v>1119</v>
      </c>
      <c r="T41" s="392">
        <v>42846</v>
      </c>
      <c r="U41" s="378" t="s">
        <v>1120</v>
      </c>
      <c r="V41" s="112" t="s">
        <v>646</v>
      </c>
      <c r="W41" s="393">
        <v>1120000</v>
      </c>
      <c r="X41" s="394"/>
      <c r="Y41" s="395">
        <v>1120000</v>
      </c>
      <c r="Z41" s="181">
        <v>1120000</v>
      </c>
      <c r="AA41" s="112" t="s">
        <v>1121</v>
      </c>
      <c r="AB41" s="302"/>
      <c r="AC41" s="302"/>
      <c r="AD41" s="302"/>
      <c r="AE41" s="302"/>
      <c r="AF41" s="302"/>
      <c r="AG41" s="302"/>
      <c r="AH41" s="302" t="s">
        <v>1122</v>
      </c>
      <c r="AI41" s="303">
        <v>42846</v>
      </c>
      <c r="AJ41" s="303">
        <v>42875</v>
      </c>
      <c r="AK41" s="302"/>
      <c r="AL41" s="203"/>
    </row>
    <row r="42" spans="1:38" s="111" customFormat="1" ht="91.15" customHeight="1" x14ac:dyDescent="0.25">
      <c r="A42" s="208">
        <f t="shared" si="0"/>
        <v>12</v>
      </c>
      <c r="B42" s="301" t="s">
        <v>226</v>
      </c>
      <c r="C42" s="301">
        <v>55101500</v>
      </c>
      <c r="D42" s="249" t="s">
        <v>229</v>
      </c>
      <c r="E42" s="301" t="s">
        <v>49</v>
      </c>
      <c r="F42" s="301">
        <v>1</v>
      </c>
      <c r="G42" s="373" t="s">
        <v>81</v>
      </c>
      <c r="H42" s="374" t="s">
        <v>174</v>
      </c>
      <c r="I42" s="301" t="s">
        <v>62</v>
      </c>
      <c r="J42" s="301" t="s">
        <v>69</v>
      </c>
      <c r="K42" s="301" t="s">
        <v>910</v>
      </c>
      <c r="L42" s="375">
        <v>13006000</v>
      </c>
      <c r="M42" s="376">
        <v>13006000</v>
      </c>
      <c r="N42" s="301" t="s">
        <v>52</v>
      </c>
      <c r="O42" s="301" t="s">
        <v>36</v>
      </c>
      <c r="P42" s="301" t="s">
        <v>1466</v>
      </c>
      <c r="Q42" s="370"/>
      <c r="R42" s="127" t="s">
        <v>1725</v>
      </c>
      <c r="S42" s="127" t="s">
        <v>1726</v>
      </c>
      <c r="T42" s="377">
        <v>43014</v>
      </c>
      <c r="U42" s="378" t="s">
        <v>1727</v>
      </c>
      <c r="V42" s="112" t="s">
        <v>646</v>
      </c>
      <c r="W42" s="135">
        <v>13006000</v>
      </c>
      <c r="X42" s="134"/>
      <c r="Y42" s="135">
        <v>13006000</v>
      </c>
      <c r="Z42" s="135">
        <v>13006000</v>
      </c>
      <c r="AA42" s="379" t="s">
        <v>1728</v>
      </c>
      <c r="AB42" s="302"/>
      <c r="AC42" s="302"/>
      <c r="AD42" s="302"/>
      <c r="AE42" s="302"/>
      <c r="AF42" s="302"/>
      <c r="AG42" s="302"/>
      <c r="AH42" s="380" t="s">
        <v>1729</v>
      </c>
      <c r="AI42" s="381">
        <v>43014</v>
      </c>
      <c r="AJ42" s="381">
        <v>43074</v>
      </c>
      <c r="AK42" s="382" t="s">
        <v>1730</v>
      </c>
      <c r="AL42" s="383" t="s">
        <v>1731</v>
      </c>
    </row>
    <row r="43" spans="1:38" s="111" customFormat="1" ht="148.9" customHeight="1" x14ac:dyDescent="0.25">
      <c r="A43" s="298">
        <f t="shared" si="0"/>
        <v>13</v>
      </c>
      <c r="B43" s="301" t="s">
        <v>1150</v>
      </c>
      <c r="C43" s="301">
        <v>78181701</v>
      </c>
      <c r="D43" s="249" t="s">
        <v>305</v>
      </c>
      <c r="E43" s="301" t="s">
        <v>49</v>
      </c>
      <c r="F43" s="301">
        <v>1</v>
      </c>
      <c r="G43" s="373" t="s">
        <v>77</v>
      </c>
      <c r="H43" s="374">
        <v>12</v>
      </c>
      <c r="I43" s="301" t="s">
        <v>51</v>
      </c>
      <c r="J43" s="301" t="s">
        <v>35</v>
      </c>
      <c r="K43" s="301" t="s">
        <v>176</v>
      </c>
      <c r="L43" s="375">
        <v>40000000</v>
      </c>
      <c r="M43" s="376">
        <v>40000000</v>
      </c>
      <c r="N43" s="301" t="s">
        <v>52</v>
      </c>
      <c r="O43" s="301" t="s">
        <v>36</v>
      </c>
      <c r="P43" s="301" t="s">
        <v>900</v>
      </c>
      <c r="Q43" s="370"/>
      <c r="R43" s="127" t="s">
        <v>345</v>
      </c>
      <c r="S43" s="209" t="s">
        <v>346</v>
      </c>
      <c r="T43" s="381">
        <v>42373</v>
      </c>
      <c r="U43" s="380" t="s">
        <v>347</v>
      </c>
      <c r="V43" s="382" t="s">
        <v>348</v>
      </c>
      <c r="W43" s="396">
        <v>40000000</v>
      </c>
      <c r="X43" s="134"/>
      <c r="Y43" s="391">
        <v>40000000</v>
      </c>
      <c r="Z43" s="181">
        <v>40000000</v>
      </c>
      <c r="AA43" s="382" t="s">
        <v>349</v>
      </c>
      <c r="AB43" s="302"/>
      <c r="AC43" s="302"/>
      <c r="AD43" s="302"/>
      <c r="AE43" s="302"/>
      <c r="AF43" s="302"/>
      <c r="AG43" s="302"/>
      <c r="AH43" s="382" t="s">
        <v>350</v>
      </c>
      <c r="AI43" s="381">
        <v>42739</v>
      </c>
      <c r="AJ43" s="381">
        <v>43100</v>
      </c>
      <c r="AK43" s="382" t="s">
        <v>351</v>
      </c>
      <c r="AL43" s="397" t="s">
        <v>352</v>
      </c>
    </row>
    <row r="44" spans="1:38" s="111" customFormat="1" ht="204.6" customHeight="1" x14ac:dyDescent="0.25">
      <c r="A44" s="298">
        <f t="shared" si="0"/>
        <v>14</v>
      </c>
      <c r="B44" s="301" t="s">
        <v>1150</v>
      </c>
      <c r="C44" s="301">
        <v>25172504</v>
      </c>
      <c r="D44" s="249" t="s">
        <v>53</v>
      </c>
      <c r="E44" s="301" t="s">
        <v>49</v>
      </c>
      <c r="F44" s="301">
        <v>1</v>
      </c>
      <c r="G44" s="373" t="s">
        <v>80</v>
      </c>
      <c r="H44" s="374">
        <v>1</v>
      </c>
      <c r="I44" s="301" t="s">
        <v>54</v>
      </c>
      <c r="J44" s="301" t="s">
        <v>35</v>
      </c>
      <c r="K44" s="301" t="s">
        <v>55</v>
      </c>
      <c r="L44" s="375">
        <v>4000000</v>
      </c>
      <c r="M44" s="376">
        <v>4000000</v>
      </c>
      <c r="N44" s="301" t="s">
        <v>52</v>
      </c>
      <c r="O44" s="301" t="s">
        <v>36</v>
      </c>
      <c r="P44" s="301" t="s">
        <v>900</v>
      </c>
      <c r="Q44" s="370"/>
      <c r="R44" s="127" t="s">
        <v>1297</v>
      </c>
      <c r="S44" s="209" t="s">
        <v>1298</v>
      </c>
      <c r="T44" s="377">
        <v>42874</v>
      </c>
      <c r="U44" s="378" t="s">
        <v>1299</v>
      </c>
      <c r="V44" s="112" t="s">
        <v>646</v>
      </c>
      <c r="W44" s="175">
        <v>3942100</v>
      </c>
      <c r="X44" s="134">
        <v>-135100</v>
      </c>
      <c r="Y44" s="135">
        <f>+W44+X44</f>
        <v>3807000</v>
      </c>
      <c r="Z44" s="181">
        <v>3807000</v>
      </c>
      <c r="AA44" s="382" t="s">
        <v>1300</v>
      </c>
      <c r="AB44" s="302"/>
      <c r="AC44" s="302"/>
      <c r="AD44" s="302"/>
      <c r="AE44" s="302"/>
      <c r="AF44" s="302"/>
      <c r="AG44" s="302"/>
      <c r="AH44" s="382" t="s">
        <v>1301</v>
      </c>
      <c r="AI44" s="381">
        <v>42874</v>
      </c>
      <c r="AJ44" s="381">
        <v>42904</v>
      </c>
      <c r="AK44" s="382" t="s">
        <v>1302</v>
      </c>
      <c r="AL44" s="388" t="s">
        <v>352</v>
      </c>
    </row>
    <row r="45" spans="1:38" s="111" customFormat="1" ht="409.6" customHeight="1" x14ac:dyDescent="0.25">
      <c r="A45" s="298">
        <f t="shared" si="0"/>
        <v>15</v>
      </c>
      <c r="B45" s="301" t="s">
        <v>1150</v>
      </c>
      <c r="C45" s="301" t="s">
        <v>70</v>
      </c>
      <c r="D45" s="249" t="s">
        <v>41</v>
      </c>
      <c r="E45" s="301" t="s">
        <v>49</v>
      </c>
      <c r="F45" s="301">
        <v>1</v>
      </c>
      <c r="G45" s="373" t="s">
        <v>80</v>
      </c>
      <c r="H45" s="374">
        <v>2</v>
      </c>
      <c r="I45" s="301" t="s">
        <v>51</v>
      </c>
      <c r="J45" s="301" t="s">
        <v>35</v>
      </c>
      <c r="K45" s="301" t="s">
        <v>42</v>
      </c>
      <c r="L45" s="375">
        <v>24000000</v>
      </c>
      <c r="M45" s="376">
        <v>24000000</v>
      </c>
      <c r="N45" s="301" t="s">
        <v>52</v>
      </c>
      <c r="O45" s="301" t="s">
        <v>36</v>
      </c>
      <c r="P45" s="301" t="s">
        <v>900</v>
      </c>
      <c r="Q45" s="370"/>
      <c r="R45" s="127" t="s">
        <v>1371</v>
      </c>
      <c r="S45" s="209" t="s">
        <v>1372</v>
      </c>
      <c r="T45" s="377">
        <v>42891</v>
      </c>
      <c r="U45" s="378" t="s">
        <v>1373</v>
      </c>
      <c r="V45" s="112" t="s">
        <v>646</v>
      </c>
      <c r="W45" s="135">
        <v>14283626.92</v>
      </c>
      <c r="X45" s="134"/>
      <c r="Y45" s="135">
        <v>14283626.92</v>
      </c>
      <c r="Z45" s="135">
        <v>14283626.92</v>
      </c>
      <c r="AA45" s="382" t="s">
        <v>1374</v>
      </c>
      <c r="AB45" s="302"/>
      <c r="AC45" s="302"/>
      <c r="AD45" s="302"/>
      <c r="AE45" s="302"/>
      <c r="AF45" s="302"/>
      <c r="AG45" s="302"/>
      <c r="AH45" s="382" t="s">
        <v>1375</v>
      </c>
      <c r="AI45" s="381">
        <v>42891</v>
      </c>
      <c r="AJ45" s="381">
        <v>42920</v>
      </c>
      <c r="AK45" s="382" t="s">
        <v>1376</v>
      </c>
      <c r="AL45" s="388" t="s">
        <v>352</v>
      </c>
    </row>
    <row r="46" spans="1:38" s="111" customFormat="1" ht="93" customHeight="1" x14ac:dyDescent="0.25">
      <c r="A46" s="334">
        <f t="shared" si="0"/>
        <v>16</v>
      </c>
      <c r="B46" s="301" t="s">
        <v>1150</v>
      </c>
      <c r="C46" s="301">
        <v>44103103</v>
      </c>
      <c r="D46" s="249" t="s">
        <v>230</v>
      </c>
      <c r="E46" s="301" t="s">
        <v>49</v>
      </c>
      <c r="F46" s="301">
        <v>1</v>
      </c>
      <c r="G46" s="373" t="s">
        <v>84</v>
      </c>
      <c r="H46" s="374">
        <v>12</v>
      </c>
      <c r="I46" s="301" t="s">
        <v>54</v>
      </c>
      <c r="J46" s="301" t="s">
        <v>35</v>
      </c>
      <c r="K46" s="301" t="s">
        <v>42</v>
      </c>
      <c r="L46" s="375">
        <v>20500000</v>
      </c>
      <c r="M46" s="376">
        <v>20500000</v>
      </c>
      <c r="N46" s="301" t="s">
        <v>52</v>
      </c>
      <c r="O46" s="301" t="s">
        <v>36</v>
      </c>
      <c r="P46" s="301" t="s">
        <v>900</v>
      </c>
      <c r="Q46" s="370"/>
      <c r="R46" s="127" t="s">
        <v>788</v>
      </c>
      <c r="S46" s="209" t="s">
        <v>764</v>
      </c>
      <c r="T46" s="377">
        <v>42804</v>
      </c>
      <c r="U46" s="378" t="s">
        <v>789</v>
      </c>
      <c r="V46" s="112" t="s">
        <v>646</v>
      </c>
      <c r="W46" s="175">
        <v>20495846</v>
      </c>
      <c r="X46" s="134"/>
      <c r="Y46" s="135">
        <v>20495846</v>
      </c>
      <c r="Z46" s="181">
        <v>20495846</v>
      </c>
      <c r="AA46" s="380" t="s">
        <v>790</v>
      </c>
      <c r="AB46" s="302"/>
      <c r="AC46" s="302"/>
      <c r="AD46" s="302"/>
      <c r="AE46" s="302"/>
      <c r="AF46" s="302"/>
      <c r="AG46" s="302"/>
      <c r="AH46" s="380" t="s">
        <v>791</v>
      </c>
      <c r="AI46" s="381">
        <v>42804</v>
      </c>
      <c r="AJ46" s="381">
        <v>42834</v>
      </c>
      <c r="AK46" s="382" t="s">
        <v>768</v>
      </c>
      <c r="AL46" s="388" t="s">
        <v>352</v>
      </c>
    </row>
    <row r="47" spans="1:38" s="111" customFormat="1" ht="130.15" customHeight="1" x14ac:dyDescent="0.25">
      <c r="A47" s="335"/>
      <c r="B47" s="301" t="s">
        <v>1150</v>
      </c>
      <c r="C47" s="301">
        <v>44103104</v>
      </c>
      <c r="D47" s="249" t="s">
        <v>230</v>
      </c>
      <c r="E47" s="301" t="s">
        <v>49</v>
      </c>
      <c r="F47" s="301">
        <v>2</v>
      </c>
      <c r="G47" s="373" t="s">
        <v>79</v>
      </c>
      <c r="H47" s="374">
        <v>13</v>
      </c>
      <c r="I47" s="301" t="s">
        <v>54</v>
      </c>
      <c r="J47" s="301" t="s">
        <v>35</v>
      </c>
      <c r="K47" s="301" t="s">
        <v>42</v>
      </c>
      <c r="L47" s="375">
        <v>4500000</v>
      </c>
      <c r="M47" s="376">
        <v>4500000</v>
      </c>
      <c r="N47" s="301" t="s">
        <v>52</v>
      </c>
      <c r="O47" s="301" t="s">
        <v>36</v>
      </c>
      <c r="P47" s="301" t="s">
        <v>926</v>
      </c>
      <c r="Q47" s="370"/>
      <c r="R47" s="127" t="s">
        <v>927</v>
      </c>
      <c r="S47" s="209" t="s">
        <v>928</v>
      </c>
      <c r="T47" s="381">
        <v>42825</v>
      </c>
      <c r="U47" s="380" t="s">
        <v>929</v>
      </c>
      <c r="V47" s="382" t="s">
        <v>646</v>
      </c>
      <c r="W47" s="389">
        <v>4344652.8099999996</v>
      </c>
      <c r="X47" s="134"/>
      <c r="Y47" s="135">
        <f>W47</f>
        <v>4344652.8099999996</v>
      </c>
      <c r="Z47" s="181">
        <f>W47</f>
        <v>4344652.8099999996</v>
      </c>
      <c r="AA47" s="382" t="s">
        <v>930</v>
      </c>
      <c r="AB47" s="302"/>
      <c r="AC47" s="302"/>
      <c r="AD47" s="302"/>
      <c r="AE47" s="302"/>
      <c r="AF47" s="302"/>
      <c r="AG47" s="302"/>
      <c r="AH47" s="382" t="s">
        <v>931</v>
      </c>
      <c r="AI47" s="381">
        <v>42825</v>
      </c>
      <c r="AJ47" s="381">
        <v>42855</v>
      </c>
      <c r="AK47" s="382" t="s">
        <v>932</v>
      </c>
      <c r="AL47" s="388" t="s">
        <v>352</v>
      </c>
    </row>
    <row r="48" spans="1:38" s="111" customFormat="1" ht="130.15" customHeight="1" x14ac:dyDescent="0.25">
      <c r="A48" s="335"/>
      <c r="B48" s="301" t="s">
        <v>1150</v>
      </c>
      <c r="C48" s="301">
        <v>44103104</v>
      </c>
      <c r="D48" s="249" t="s">
        <v>230</v>
      </c>
      <c r="E48" s="301" t="s">
        <v>49</v>
      </c>
      <c r="F48" s="301">
        <v>2</v>
      </c>
      <c r="G48" s="373" t="s">
        <v>79</v>
      </c>
      <c r="H48" s="374">
        <v>13</v>
      </c>
      <c r="I48" s="301" t="s">
        <v>54</v>
      </c>
      <c r="J48" s="301" t="s">
        <v>35</v>
      </c>
      <c r="K48" s="301" t="s">
        <v>42</v>
      </c>
      <c r="L48" s="375">
        <v>12700000</v>
      </c>
      <c r="M48" s="376">
        <v>12700000</v>
      </c>
      <c r="N48" s="301" t="s">
        <v>52</v>
      </c>
      <c r="O48" s="301" t="s">
        <v>36</v>
      </c>
      <c r="P48" s="301" t="s">
        <v>926</v>
      </c>
      <c r="Q48" s="370"/>
      <c r="R48" s="127" t="s">
        <v>933</v>
      </c>
      <c r="S48" s="209" t="s">
        <v>928</v>
      </c>
      <c r="T48" s="377">
        <v>42825</v>
      </c>
      <c r="U48" s="378" t="s">
        <v>929</v>
      </c>
      <c r="V48" s="112" t="s">
        <v>646</v>
      </c>
      <c r="W48" s="175">
        <v>12684210</v>
      </c>
      <c r="X48" s="134"/>
      <c r="Y48" s="135">
        <f>W48</f>
        <v>12684210</v>
      </c>
      <c r="Z48" s="181">
        <f>W48</f>
        <v>12684210</v>
      </c>
      <c r="AA48" s="382" t="s">
        <v>930</v>
      </c>
      <c r="AB48" s="302"/>
      <c r="AC48" s="302"/>
      <c r="AD48" s="302"/>
      <c r="AE48" s="302"/>
      <c r="AF48" s="302"/>
      <c r="AG48" s="302"/>
      <c r="AH48" s="382" t="s">
        <v>931</v>
      </c>
      <c r="AI48" s="381">
        <v>42825</v>
      </c>
      <c r="AJ48" s="381">
        <v>42855</v>
      </c>
      <c r="AK48" s="382" t="s">
        <v>932</v>
      </c>
      <c r="AL48" s="388" t="s">
        <v>352</v>
      </c>
    </row>
    <row r="49" spans="1:38" s="111" customFormat="1" ht="148.9" customHeight="1" x14ac:dyDescent="0.25">
      <c r="A49" s="336"/>
      <c r="B49" s="301" t="s">
        <v>1150</v>
      </c>
      <c r="C49" s="301">
        <v>44103103</v>
      </c>
      <c r="D49" s="249" t="s">
        <v>230</v>
      </c>
      <c r="E49" s="301" t="s">
        <v>49</v>
      </c>
      <c r="F49" s="301">
        <v>1</v>
      </c>
      <c r="G49" s="373" t="s">
        <v>84</v>
      </c>
      <c r="H49" s="374">
        <v>12</v>
      </c>
      <c r="I49" s="301" t="s">
        <v>54</v>
      </c>
      <c r="J49" s="301" t="s">
        <v>35</v>
      </c>
      <c r="K49" s="301" t="s">
        <v>42</v>
      </c>
      <c r="L49" s="375">
        <v>20780421</v>
      </c>
      <c r="M49" s="376">
        <v>20780421</v>
      </c>
      <c r="N49" s="301" t="s">
        <v>52</v>
      </c>
      <c r="O49" s="301" t="s">
        <v>36</v>
      </c>
      <c r="P49" s="301" t="s">
        <v>900</v>
      </c>
      <c r="Q49" s="370"/>
      <c r="R49" s="127" t="s">
        <v>934</v>
      </c>
      <c r="S49" s="209" t="s">
        <v>935</v>
      </c>
      <c r="T49" s="377">
        <v>42825</v>
      </c>
      <c r="U49" s="378" t="s">
        <v>936</v>
      </c>
      <c r="V49" s="112" t="s">
        <v>646</v>
      </c>
      <c r="W49" s="175">
        <v>9750741</v>
      </c>
      <c r="X49" s="134"/>
      <c r="Y49" s="135">
        <f>W49</f>
        <v>9750741</v>
      </c>
      <c r="Z49" s="181">
        <f>Y49</f>
        <v>9750741</v>
      </c>
      <c r="AA49" s="382" t="s">
        <v>930</v>
      </c>
      <c r="AB49" s="302"/>
      <c r="AC49" s="302"/>
      <c r="AD49" s="302"/>
      <c r="AE49" s="302"/>
      <c r="AF49" s="302"/>
      <c r="AG49" s="302"/>
      <c r="AH49" s="382" t="s">
        <v>931</v>
      </c>
      <c r="AI49" s="381">
        <v>42825</v>
      </c>
      <c r="AJ49" s="381">
        <v>42855</v>
      </c>
      <c r="AK49" s="382" t="s">
        <v>932</v>
      </c>
      <c r="AL49" s="388" t="s">
        <v>352</v>
      </c>
    </row>
    <row r="50" spans="1:38" s="220" customFormat="1" ht="93" customHeight="1" x14ac:dyDescent="0.25">
      <c r="A50" s="298">
        <f>+A46+1</f>
        <v>17</v>
      </c>
      <c r="B50" s="306" t="s">
        <v>1150</v>
      </c>
      <c r="C50" s="306" t="s">
        <v>74</v>
      </c>
      <c r="D50" s="365" t="s">
        <v>231</v>
      </c>
      <c r="E50" s="306" t="s">
        <v>49</v>
      </c>
      <c r="F50" s="306">
        <v>1</v>
      </c>
      <c r="G50" s="366" t="s">
        <v>83</v>
      </c>
      <c r="H50" s="367">
        <v>1</v>
      </c>
      <c r="I50" s="306" t="s">
        <v>56</v>
      </c>
      <c r="J50" s="306" t="s">
        <v>35</v>
      </c>
      <c r="K50" s="306" t="s">
        <v>232</v>
      </c>
      <c r="L50" s="368"/>
      <c r="M50" s="369"/>
      <c r="N50" s="306" t="s">
        <v>52</v>
      </c>
      <c r="O50" s="306" t="s">
        <v>36</v>
      </c>
      <c r="P50" s="306" t="s">
        <v>900</v>
      </c>
      <c r="Q50" s="372"/>
      <c r="R50" s="221"/>
      <c r="S50" s="210" t="s">
        <v>1134</v>
      </c>
      <c r="T50" s="221"/>
      <c r="U50" s="221"/>
      <c r="V50" s="221"/>
      <c r="W50" s="222"/>
      <c r="X50" s="221"/>
      <c r="Y50" s="221"/>
      <c r="Z50" s="398"/>
      <c r="AA50" s="213"/>
      <c r="AB50" s="213"/>
      <c r="AC50" s="213"/>
      <c r="AD50" s="213"/>
      <c r="AE50" s="213"/>
      <c r="AF50" s="213"/>
      <c r="AG50" s="213"/>
      <c r="AH50" s="213"/>
      <c r="AI50" s="218"/>
      <c r="AJ50" s="218"/>
      <c r="AK50" s="213"/>
      <c r="AL50" s="219"/>
    </row>
    <row r="51" spans="1:38" s="111" customFormat="1" ht="144.75" customHeight="1" x14ac:dyDescent="0.25">
      <c r="A51" s="298">
        <f t="shared" si="0"/>
        <v>18</v>
      </c>
      <c r="B51" s="301" t="s">
        <v>1150</v>
      </c>
      <c r="C51" s="301">
        <v>72101506</v>
      </c>
      <c r="D51" s="249" t="s">
        <v>1450</v>
      </c>
      <c r="E51" s="301" t="s">
        <v>49</v>
      </c>
      <c r="F51" s="301">
        <v>1</v>
      </c>
      <c r="G51" s="373" t="s">
        <v>85</v>
      </c>
      <c r="H51" s="374" t="s">
        <v>1130</v>
      </c>
      <c r="I51" s="301" t="s">
        <v>56</v>
      </c>
      <c r="J51" s="301" t="s">
        <v>35</v>
      </c>
      <c r="K51" s="301" t="s">
        <v>47</v>
      </c>
      <c r="L51" s="375">
        <v>2500000</v>
      </c>
      <c r="M51" s="376">
        <v>2500000</v>
      </c>
      <c r="N51" s="301" t="s">
        <v>52</v>
      </c>
      <c r="O51" s="301" t="s">
        <v>36</v>
      </c>
      <c r="P51" s="301" t="s">
        <v>900</v>
      </c>
      <c r="Q51" s="370"/>
      <c r="R51" s="127" t="s">
        <v>1560</v>
      </c>
      <c r="S51" s="209" t="s">
        <v>1561</v>
      </c>
      <c r="T51" s="377">
        <v>42976</v>
      </c>
      <c r="U51" s="378" t="s">
        <v>1562</v>
      </c>
      <c r="V51" s="112" t="s">
        <v>568</v>
      </c>
      <c r="W51" s="135">
        <v>2390000</v>
      </c>
      <c r="X51" s="134"/>
      <c r="Y51" s="135">
        <v>2390000</v>
      </c>
      <c r="Z51" s="135">
        <v>2390000</v>
      </c>
      <c r="AA51" s="379" t="s">
        <v>1563</v>
      </c>
      <c r="AB51" s="380" t="s">
        <v>1564</v>
      </c>
      <c r="AC51" s="381">
        <v>42979</v>
      </c>
      <c r="AD51" s="381">
        <v>43100</v>
      </c>
      <c r="AE51" s="382" t="s">
        <v>1512</v>
      </c>
      <c r="AF51" s="383" t="s">
        <v>352</v>
      </c>
      <c r="AG51" s="302"/>
      <c r="AH51" s="380" t="s">
        <v>1564</v>
      </c>
      <c r="AI51" s="381">
        <v>42979</v>
      </c>
      <c r="AJ51" s="381">
        <v>43100</v>
      </c>
      <c r="AK51" s="382" t="s">
        <v>1512</v>
      </c>
      <c r="AL51" s="383" t="s">
        <v>352</v>
      </c>
    </row>
    <row r="52" spans="1:38" s="220" customFormat="1" ht="141" customHeight="1" x14ac:dyDescent="0.25">
      <c r="A52" s="298">
        <f t="shared" si="0"/>
        <v>19</v>
      </c>
      <c r="B52" s="306" t="s">
        <v>1150</v>
      </c>
      <c r="C52" s="306">
        <v>72103302</v>
      </c>
      <c r="D52" s="365" t="s">
        <v>234</v>
      </c>
      <c r="E52" s="306" t="s">
        <v>49</v>
      </c>
      <c r="F52" s="306">
        <v>1</v>
      </c>
      <c r="G52" s="366" t="s">
        <v>77</v>
      </c>
      <c r="H52" s="367">
        <v>2</v>
      </c>
      <c r="I52" s="306" t="s">
        <v>56</v>
      </c>
      <c r="J52" s="306" t="s">
        <v>35</v>
      </c>
      <c r="K52" s="306" t="s">
        <v>38</v>
      </c>
      <c r="L52" s="368"/>
      <c r="M52" s="369"/>
      <c r="N52" s="306" t="s">
        <v>52</v>
      </c>
      <c r="O52" s="306" t="s">
        <v>36</v>
      </c>
      <c r="P52" s="306" t="s">
        <v>900</v>
      </c>
      <c r="Q52" s="372"/>
      <c r="R52" s="221"/>
      <c r="S52" s="210" t="s">
        <v>1132</v>
      </c>
      <c r="T52" s="221"/>
      <c r="U52" s="221"/>
      <c r="V52" s="221"/>
      <c r="W52" s="222"/>
      <c r="X52" s="221"/>
      <c r="Y52" s="221"/>
      <c r="Z52" s="398"/>
      <c r="AA52" s="213"/>
      <c r="AB52" s="213"/>
      <c r="AC52" s="213"/>
      <c r="AD52" s="213"/>
      <c r="AE52" s="213"/>
      <c r="AF52" s="213"/>
      <c r="AG52" s="213"/>
      <c r="AH52" s="223"/>
      <c r="AI52" s="218"/>
      <c r="AJ52" s="218"/>
      <c r="AK52" s="213"/>
      <c r="AL52" s="224"/>
    </row>
    <row r="53" spans="1:38" s="111" customFormat="1" ht="148.9" customHeight="1" x14ac:dyDescent="0.25">
      <c r="A53" s="298">
        <f t="shared" si="0"/>
        <v>20</v>
      </c>
      <c r="B53" s="301" t="s">
        <v>1150</v>
      </c>
      <c r="C53" s="301">
        <v>72102900</v>
      </c>
      <c r="D53" s="249" t="s">
        <v>57</v>
      </c>
      <c r="E53" s="301" t="s">
        <v>49</v>
      </c>
      <c r="F53" s="301">
        <v>1</v>
      </c>
      <c r="G53" s="373" t="s">
        <v>79</v>
      </c>
      <c r="H53" s="374">
        <v>18</v>
      </c>
      <c r="I53" s="301" t="s">
        <v>51</v>
      </c>
      <c r="J53" s="301" t="s">
        <v>35</v>
      </c>
      <c r="K53" s="301" t="s">
        <v>58</v>
      </c>
      <c r="L53" s="375">
        <v>237000000</v>
      </c>
      <c r="M53" s="376">
        <v>105350000</v>
      </c>
      <c r="N53" s="301" t="s">
        <v>52</v>
      </c>
      <c r="O53" s="301" t="s">
        <v>36</v>
      </c>
      <c r="P53" s="301" t="s">
        <v>900</v>
      </c>
      <c r="Q53" s="370"/>
      <c r="R53" s="127" t="s">
        <v>792</v>
      </c>
      <c r="S53" s="399" t="s">
        <v>793</v>
      </c>
      <c r="T53" s="377">
        <v>42816</v>
      </c>
      <c r="U53" s="378" t="s">
        <v>794</v>
      </c>
      <c r="V53" s="112" t="s">
        <v>568</v>
      </c>
      <c r="W53" s="175">
        <v>84257459.790000007</v>
      </c>
      <c r="X53" s="394"/>
      <c r="Y53" s="400">
        <v>84257460</v>
      </c>
      <c r="Z53" s="181">
        <v>84257460</v>
      </c>
      <c r="AA53" s="401" t="s">
        <v>795</v>
      </c>
      <c r="AB53" s="302"/>
      <c r="AC53" s="302"/>
      <c r="AD53" s="302"/>
      <c r="AE53" s="302"/>
      <c r="AF53" s="302"/>
      <c r="AG53" s="302"/>
      <c r="AH53" s="402" t="s">
        <v>796</v>
      </c>
      <c r="AI53" s="381">
        <v>42841</v>
      </c>
      <c r="AJ53" s="381">
        <v>43023</v>
      </c>
      <c r="AK53" s="402" t="s">
        <v>797</v>
      </c>
      <c r="AL53" s="388" t="s">
        <v>352</v>
      </c>
    </row>
    <row r="54" spans="1:38" s="111" customFormat="1" ht="130.15" customHeight="1" x14ac:dyDescent="0.25">
      <c r="A54" s="298">
        <f t="shared" si="0"/>
        <v>21</v>
      </c>
      <c r="B54" s="301" t="s">
        <v>1150</v>
      </c>
      <c r="C54" s="301">
        <v>84131603</v>
      </c>
      <c r="D54" s="249" t="s">
        <v>63</v>
      </c>
      <c r="E54" s="301" t="s">
        <v>49</v>
      </c>
      <c r="F54" s="301">
        <v>1</v>
      </c>
      <c r="G54" s="373" t="s">
        <v>77</v>
      </c>
      <c r="H54" s="374">
        <v>1</v>
      </c>
      <c r="I54" s="301" t="s">
        <v>51</v>
      </c>
      <c r="J54" s="301" t="s">
        <v>35</v>
      </c>
      <c r="K54" s="301" t="s">
        <v>40</v>
      </c>
      <c r="L54" s="375">
        <v>3468800</v>
      </c>
      <c r="M54" s="376">
        <v>3468800</v>
      </c>
      <c r="N54" s="301" t="s">
        <v>52</v>
      </c>
      <c r="O54" s="301" t="s">
        <v>36</v>
      </c>
      <c r="P54" s="301" t="s">
        <v>900</v>
      </c>
      <c r="Q54" s="370"/>
      <c r="R54" s="127" t="s">
        <v>650</v>
      </c>
      <c r="S54" s="209" t="s">
        <v>651</v>
      </c>
      <c r="T54" s="377">
        <v>42769</v>
      </c>
      <c r="U54" s="378" t="s">
        <v>680</v>
      </c>
      <c r="V54" s="112" t="s">
        <v>568</v>
      </c>
      <c r="W54" s="175">
        <v>2959748</v>
      </c>
      <c r="X54" s="403">
        <v>509052</v>
      </c>
      <c r="Y54" s="400">
        <f>+W54+X54</f>
        <v>3468800</v>
      </c>
      <c r="Z54" s="181">
        <v>3468800</v>
      </c>
      <c r="AA54" s="380" t="s">
        <v>681</v>
      </c>
      <c r="AB54" s="302"/>
      <c r="AC54" s="302"/>
      <c r="AD54" s="302"/>
      <c r="AE54" s="302"/>
      <c r="AF54" s="302"/>
      <c r="AG54" s="302"/>
      <c r="AH54" s="380" t="s">
        <v>682</v>
      </c>
      <c r="AI54" s="381">
        <v>42769</v>
      </c>
      <c r="AJ54" s="381">
        <v>43100</v>
      </c>
      <c r="AK54" s="382" t="s">
        <v>351</v>
      </c>
      <c r="AL54" s="388" t="s">
        <v>352</v>
      </c>
    </row>
    <row r="55" spans="1:38" s="111" customFormat="1" ht="68.45" customHeight="1" x14ac:dyDescent="0.25">
      <c r="A55" s="356">
        <v>22</v>
      </c>
      <c r="B55" s="306" t="s">
        <v>1150</v>
      </c>
      <c r="C55" s="306">
        <v>84131512</v>
      </c>
      <c r="D55" s="365" t="s">
        <v>881</v>
      </c>
      <c r="E55" s="306" t="s">
        <v>49</v>
      </c>
      <c r="F55" s="306">
        <v>1</v>
      </c>
      <c r="G55" s="366" t="s">
        <v>82</v>
      </c>
      <c r="H55" s="367">
        <v>12</v>
      </c>
      <c r="I55" s="306" t="s">
        <v>562</v>
      </c>
      <c r="J55" s="306" t="s">
        <v>35</v>
      </c>
      <c r="K55" s="306" t="s">
        <v>235</v>
      </c>
      <c r="L55" s="368"/>
      <c r="M55" s="369"/>
      <c r="N55" s="306" t="s">
        <v>52</v>
      </c>
      <c r="O55" s="306" t="s">
        <v>36</v>
      </c>
      <c r="P55" s="306" t="s">
        <v>900</v>
      </c>
      <c r="Q55" s="370"/>
      <c r="R55" s="202"/>
      <c r="S55" s="210" t="s">
        <v>1136</v>
      </c>
      <c r="T55" s="107"/>
      <c r="U55" s="110"/>
      <c r="V55" s="302"/>
      <c r="W55" s="169"/>
      <c r="X55" s="134"/>
      <c r="Y55" s="133"/>
      <c r="Z55" s="181"/>
      <c r="AA55" s="302"/>
      <c r="AB55" s="302"/>
      <c r="AC55" s="302"/>
      <c r="AD55" s="302"/>
      <c r="AE55" s="302"/>
      <c r="AF55" s="302"/>
      <c r="AG55" s="302"/>
      <c r="AH55" s="302"/>
      <c r="AI55" s="303"/>
      <c r="AJ55" s="303"/>
      <c r="AK55" s="302"/>
      <c r="AL55" s="203"/>
    </row>
    <row r="56" spans="1:38" s="111" customFormat="1" ht="91.15" customHeight="1" x14ac:dyDescent="0.25">
      <c r="A56" s="356"/>
      <c r="B56" s="306" t="s">
        <v>1150</v>
      </c>
      <c r="C56" s="306">
        <v>84131512</v>
      </c>
      <c r="D56" s="365" t="s">
        <v>881</v>
      </c>
      <c r="E56" s="306" t="s">
        <v>49</v>
      </c>
      <c r="F56" s="306">
        <v>1</v>
      </c>
      <c r="G56" s="366" t="s">
        <v>82</v>
      </c>
      <c r="H56" s="367">
        <v>12</v>
      </c>
      <c r="I56" s="306" t="s">
        <v>562</v>
      </c>
      <c r="J56" s="306" t="s">
        <v>35</v>
      </c>
      <c r="K56" s="306" t="s">
        <v>236</v>
      </c>
      <c r="L56" s="368"/>
      <c r="M56" s="369"/>
      <c r="N56" s="306" t="s">
        <v>52</v>
      </c>
      <c r="O56" s="306" t="s">
        <v>36</v>
      </c>
      <c r="P56" s="306" t="s">
        <v>900</v>
      </c>
      <c r="Q56" s="370"/>
      <c r="R56" s="202"/>
      <c r="S56" s="210" t="s">
        <v>1136</v>
      </c>
      <c r="T56" s="107"/>
      <c r="U56" s="110"/>
      <c r="V56" s="302"/>
      <c r="W56" s="169"/>
      <c r="X56" s="134"/>
      <c r="Y56" s="133"/>
      <c r="Z56" s="181"/>
      <c r="AA56" s="302"/>
      <c r="AB56" s="302"/>
      <c r="AC56" s="302"/>
      <c r="AD56" s="302"/>
      <c r="AE56" s="302"/>
      <c r="AF56" s="302"/>
      <c r="AG56" s="302"/>
      <c r="AH56" s="302"/>
      <c r="AI56" s="303"/>
      <c r="AJ56" s="303"/>
      <c r="AK56" s="302"/>
      <c r="AL56" s="203"/>
    </row>
    <row r="57" spans="1:38" s="111" customFormat="1" ht="68.45" customHeight="1" x14ac:dyDescent="0.25">
      <c r="A57" s="356"/>
      <c r="B57" s="306" t="s">
        <v>1150</v>
      </c>
      <c r="C57" s="306">
        <v>84131512</v>
      </c>
      <c r="D57" s="365" t="s">
        <v>86</v>
      </c>
      <c r="E57" s="306" t="s">
        <v>49</v>
      </c>
      <c r="F57" s="306">
        <v>1</v>
      </c>
      <c r="G57" s="366" t="s">
        <v>82</v>
      </c>
      <c r="H57" s="367">
        <v>12</v>
      </c>
      <c r="I57" s="306" t="s">
        <v>562</v>
      </c>
      <c r="J57" s="306" t="s">
        <v>35</v>
      </c>
      <c r="K57" s="306" t="s">
        <v>40</v>
      </c>
      <c r="L57" s="368"/>
      <c r="M57" s="369"/>
      <c r="N57" s="306" t="s">
        <v>52</v>
      </c>
      <c r="O57" s="306" t="s">
        <v>36</v>
      </c>
      <c r="P57" s="306" t="s">
        <v>900</v>
      </c>
      <c r="Q57" s="370"/>
      <c r="R57" s="202"/>
      <c r="S57" s="210" t="s">
        <v>1136</v>
      </c>
      <c r="T57" s="107"/>
      <c r="U57" s="101"/>
      <c r="V57" s="302"/>
      <c r="W57" s="169"/>
      <c r="X57" s="134"/>
      <c r="Y57" s="133"/>
      <c r="Z57" s="181"/>
      <c r="AA57" s="302"/>
      <c r="AB57" s="302"/>
      <c r="AC57" s="302"/>
      <c r="AD57" s="302"/>
      <c r="AE57" s="302"/>
      <c r="AF57" s="302"/>
      <c r="AG57" s="302"/>
      <c r="AH57" s="302"/>
      <c r="AI57" s="303"/>
      <c r="AJ57" s="303"/>
      <c r="AK57" s="302"/>
      <c r="AL57" s="203"/>
    </row>
    <row r="58" spans="1:38" s="111" customFormat="1" ht="91.15" customHeight="1" x14ac:dyDescent="0.25">
      <c r="A58" s="356"/>
      <c r="B58" s="306" t="s">
        <v>1150</v>
      </c>
      <c r="C58" s="306">
        <v>84131512</v>
      </c>
      <c r="D58" s="365" t="s">
        <v>882</v>
      </c>
      <c r="E58" s="306" t="s">
        <v>49</v>
      </c>
      <c r="F58" s="306">
        <v>1</v>
      </c>
      <c r="G58" s="366" t="s">
        <v>82</v>
      </c>
      <c r="H58" s="367">
        <v>12</v>
      </c>
      <c r="I58" s="306" t="s">
        <v>562</v>
      </c>
      <c r="J58" s="306" t="s">
        <v>35</v>
      </c>
      <c r="K58" s="306" t="s">
        <v>237</v>
      </c>
      <c r="L58" s="368"/>
      <c r="M58" s="369"/>
      <c r="N58" s="306" t="s">
        <v>52</v>
      </c>
      <c r="O58" s="306" t="s">
        <v>36</v>
      </c>
      <c r="P58" s="306" t="s">
        <v>900</v>
      </c>
      <c r="Q58" s="370"/>
      <c r="R58" s="202"/>
      <c r="S58" s="210" t="s">
        <v>1136</v>
      </c>
      <c r="T58" s="107"/>
      <c r="U58" s="101"/>
      <c r="V58" s="302"/>
      <c r="W58" s="169"/>
      <c r="X58" s="134"/>
      <c r="Y58" s="133"/>
      <c r="Z58" s="181"/>
      <c r="AA58" s="302"/>
      <c r="AB58" s="302"/>
      <c r="AC58" s="302"/>
      <c r="AD58" s="302"/>
      <c r="AE58" s="302"/>
      <c r="AF58" s="302"/>
      <c r="AG58" s="302"/>
      <c r="AH58" s="302"/>
      <c r="AI58" s="303"/>
      <c r="AJ58" s="303"/>
      <c r="AK58" s="302"/>
      <c r="AL58" s="203"/>
    </row>
    <row r="59" spans="1:38" s="111" customFormat="1" ht="68.45" customHeight="1" x14ac:dyDescent="0.25">
      <c r="A59" s="356"/>
      <c r="B59" s="306" t="s">
        <v>1150</v>
      </c>
      <c r="C59" s="306">
        <v>84131512</v>
      </c>
      <c r="D59" s="365" t="s">
        <v>882</v>
      </c>
      <c r="E59" s="306" t="s">
        <v>49</v>
      </c>
      <c r="F59" s="306">
        <v>1</v>
      </c>
      <c r="G59" s="366" t="s">
        <v>82</v>
      </c>
      <c r="H59" s="367">
        <v>12</v>
      </c>
      <c r="I59" s="306" t="s">
        <v>562</v>
      </c>
      <c r="J59" s="306" t="s">
        <v>35</v>
      </c>
      <c r="K59" s="306" t="s">
        <v>238</v>
      </c>
      <c r="L59" s="368"/>
      <c r="M59" s="369"/>
      <c r="N59" s="306" t="s">
        <v>52</v>
      </c>
      <c r="O59" s="306" t="s">
        <v>36</v>
      </c>
      <c r="P59" s="306" t="s">
        <v>900</v>
      </c>
      <c r="Q59" s="370"/>
      <c r="R59" s="202"/>
      <c r="S59" s="210" t="s">
        <v>1136</v>
      </c>
      <c r="T59" s="107"/>
      <c r="U59" s="110"/>
      <c r="V59" s="302"/>
      <c r="W59" s="169"/>
      <c r="X59" s="134"/>
      <c r="Y59" s="133"/>
      <c r="Z59" s="181"/>
      <c r="AA59" s="302"/>
      <c r="AB59" s="302"/>
      <c r="AC59" s="302"/>
      <c r="AD59" s="302"/>
      <c r="AE59" s="302"/>
      <c r="AF59" s="302"/>
      <c r="AG59" s="302"/>
      <c r="AH59" s="302"/>
      <c r="AI59" s="303"/>
      <c r="AJ59" s="303"/>
      <c r="AK59" s="302"/>
      <c r="AL59" s="203"/>
    </row>
    <row r="60" spans="1:38" s="99" customFormat="1" ht="148.9" customHeight="1" x14ac:dyDescent="0.25">
      <c r="A60" s="298">
        <v>23</v>
      </c>
      <c r="B60" s="301" t="s">
        <v>1616</v>
      </c>
      <c r="C60" s="301" t="s">
        <v>75</v>
      </c>
      <c r="D60" s="404" t="s">
        <v>316</v>
      </c>
      <c r="E60" s="301" t="s">
        <v>49</v>
      </c>
      <c r="F60" s="301">
        <v>1</v>
      </c>
      <c r="G60" s="373" t="s">
        <v>77</v>
      </c>
      <c r="H60" s="374">
        <v>10</v>
      </c>
      <c r="I60" s="301" t="s">
        <v>51</v>
      </c>
      <c r="J60" s="301" t="s">
        <v>35</v>
      </c>
      <c r="K60" s="301" t="s">
        <v>239</v>
      </c>
      <c r="L60" s="375">
        <v>25000000</v>
      </c>
      <c r="M60" s="376">
        <v>25000000</v>
      </c>
      <c r="N60" s="301" t="s">
        <v>52</v>
      </c>
      <c r="O60" s="301" t="s">
        <v>36</v>
      </c>
      <c r="P60" s="301" t="s">
        <v>900</v>
      </c>
      <c r="Q60" s="370"/>
      <c r="R60" s="127" t="s">
        <v>643</v>
      </c>
      <c r="S60" s="209" t="s">
        <v>644</v>
      </c>
      <c r="T60" s="377">
        <v>42768</v>
      </c>
      <c r="U60" s="378" t="s">
        <v>645</v>
      </c>
      <c r="V60" s="112" t="s">
        <v>646</v>
      </c>
      <c r="W60" s="175">
        <v>25000000</v>
      </c>
      <c r="X60" s="134">
        <v>5000000</v>
      </c>
      <c r="Y60" s="395">
        <v>30000000</v>
      </c>
      <c r="Z60" s="181">
        <v>30000000</v>
      </c>
      <c r="AA60" s="380" t="s">
        <v>647</v>
      </c>
      <c r="AB60" s="302"/>
      <c r="AC60" s="302"/>
      <c r="AD60" s="302"/>
      <c r="AE60" s="302"/>
      <c r="AF60" s="302"/>
      <c r="AG60" s="302"/>
      <c r="AH60" s="380" t="s">
        <v>648</v>
      </c>
      <c r="AI60" s="381">
        <v>42768</v>
      </c>
      <c r="AJ60" s="381">
        <v>43098</v>
      </c>
      <c r="AK60" s="382" t="s">
        <v>649</v>
      </c>
      <c r="AL60" s="388" t="s">
        <v>352</v>
      </c>
    </row>
    <row r="61" spans="1:38" s="229" customFormat="1" ht="93" customHeight="1" x14ac:dyDescent="0.25">
      <c r="A61" s="298">
        <f>+A60+1</f>
        <v>24</v>
      </c>
      <c r="B61" s="306" t="s">
        <v>1150</v>
      </c>
      <c r="C61" s="306">
        <v>20102302</v>
      </c>
      <c r="D61" s="365" t="s">
        <v>240</v>
      </c>
      <c r="E61" s="306" t="s">
        <v>60</v>
      </c>
      <c r="F61" s="306">
        <v>1</v>
      </c>
      <c r="G61" s="366" t="s">
        <v>85</v>
      </c>
      <c r="H61" s="367" t="s">
        <v>174</v>
      </c>
      <c r="I61" s="306" t="s">
        <v>56</v>
      </c>
      <c r="J61" s="306" t="s">
        <v>35</v>
      </c>
      <c r="K61" s="306" t="s">
        <v>265</v>
      </c>
      <c r="L61" s="368"/>
      <c r="M61" s="369"/>
      <c r="N61" s="306" t="s">
        <v>52</v>
      </c>
      <c r="O61" s="306" t="s">
        <v>36</v>
      </c>
      <c r="P61" s="306" t="s">
        <v>900</v>
      </c>
      <c r="Q61" s="372"/>
      <c r="R61" s="221"/>
      <c r="S61" s="221" t="s">
        <v>1602</v>
      </c>
      <c r="T61" s="211"/>
      <c r="U61" s="225"/>
      <c r="V61" s="213"/>
      <c r="W61" s="214"/>
      <c r="X61" s="215"/>
      <c r="Y61" s="226"/>
      <c r="Z61" s="398"/>
      <c r="AA61" s="221"/>
      <c r="AB61" s="221"/>
      <c r="AC61" s="221"/>
      <c r="AD61" s="221"/>
      <c r="AE61" s="221"/>
      <c r="AF61" s="221"/>
      <c r="AG61" s="221"/>
      <c r="AH61" s="221"/>
      <c r="AI61" s="221"/>
      <c r="AJ61" s="227"/>
      <c r="AK61" s="227"/>
      <c r="AL61" s="228"/>
    </row>
    <row r="62" spans="1:38" s="99" customFormat="1" ht="148.9" customHeight="1" x14ac:dyDescent="0.25">
      <c r="A62" s="298">
        <f>+A61+1</f>
        <v>25</v>
      </c>
      <c r="B62" s="301" t="s">
        <v>1150</v>
      </c>
      <c r="C62" s="301">
        <v>55101519</v>
      </c>
      <c r="D62" s="249" t="s">
        <v>202</v>
      </c>
      <c r="E62" s="301" t="s">
        <v>49</v>
      </c>
      <c r="F62" s="301">
        <v>1</v>
      </c>
      <c r="G62" s="373" t="s">
        <v>185</v>
      </c>
      <c r="H62" s="374" t="s">
        <v>331</v>
      </c>
      <c r="I62" s="301" t="s">
        <v>56</v>
      </c>
      <c r="J62" s="301" t="s">
        <v>35</v>
      </c>
      <c r="K62" s="301" t="s">
        <v>220</v>
      </c>
      <c r="L62" s="375">
        <v>1600000</v>
      </c>
      <c r="M62" s="376">
        <v>1600000</v>
      </c>
      <c r="N62" s="301" t="s">
        <v>52</v>
      </c>
      <c r="O62" s="301" t="s">
        <v>36</v>
      </c>
      <c r="P62" s="301" t="s">
        <v>900</v>
      </c>
      <c r="Q62" s="370"/>
      <c r="R62" s="127" t="s">
        <v>1476</v>
      </c>
      <c r="S62" s="209" t="s">
        <v>1477</v>
      </c>
      <c r="T62" s="377">
        <v>42941</v>
      </c>
      <c r="U62" s="378" t="s">
        <v>1478</v>
      </c>
      <c r="V62" s="112" t="s">
        <v>568</v>
      </c>
      <c r="W62" s="135">
        <v>1560000</v>
      </c>
      <c r="X62" s="405"/>
      <c r="Y62" s="135">
        <v>1560000</v>
      </c>
      <c r="Z62" s="135">
        <v>1560000</v>
      </c>
      <c r="AA62" s="379" t="s">
        <v>1479</v>
      </c>
      <c r="AB62" s="114"/>
      <c r="AC62" s="114"/>
      <c r="AD62" s="114"/>
      <c r="AE62" s="114"/>
      <c r="AF62" s="114"/>
      <c r="AG62" s="114"/>
      <c r="AH62" s="380" t="s">
        <v>1480</v>
      </c>
      <c r="AI62" s="381">
        <v>42941</v>
      </c>
      <c r="AJ62" s="381">
        <v>43069</v>
      </c>
      <c r="AK62" s="382" t="s">
        <v>1481</v>
      </c>
      <c r="AL62" s="383" t="s">
        <v>352</v>
      </c>
    </row>
    <row r="63" spans="1:38" s="99" customFormat="1" ht="246" customHeight="1" x14ac:dyDescent="0.25">
      <c r="A63" s="298">
        <v>26</v>
      </c>
      <c r="B63" s="301" t="s">
        <v>1150</v>
      </c>
      <c r="C63" s="249">
        <v>72101516</v>
      </c>
      <c r="D63" s="249" t="s">
        <v>1142</v>
      </c>
      <c r="E63" s="301" t="s">
        <v>49</v>
      </c>
      <c r="F63" s="301">
        <v>1</v>
      </c>
      <c r="G63" s="301" t="s">
        <v>80</v>
      </c>
      <c r="H63" s="301" t="s">
        <v>175</v>
      </c>
      <c r="I63" s="301" t="s">
        <v>56</v>
      </c>
      <c r="J63" s="301" t="s">
        <v>35</v>
      </c>
      <c r="K63" s="301" t="s">
        <v>37</v>
      </c>
      <c r="L63" s="375">
        <v>2500000</v>
      </c>
      <c r="M63" s="376">
        <v>2500000</v>
      </c>
      <c r="N63" s="301" t="s">
        <v>52</v>
      </c>
      <c r="O63" s="301" t="s">
        <v>36</v>
      </c>
      <c r="P63" s="301" t="s">
        <v>900</v>
      </c>
      <c r="Q63" s="370"/>
      <c r="R63" s="406" t="s">
        <v>1420</v>
      </c>
      <c r="S63" s="407" t="s">
        <v>1421</v>
      </c>
      <c r="T63" s="408">
        <v>42906</v>
      </c>
      <c r="U63" s="409" t="s">
        <v>1422</v>
      </c>
      <c r="V63" s="410" t="s">
        <v>1222</v>
      </c>
      <c r="W63" s="135">
        <v>1022805</v>
      </c>
      <c r="X63" s="134"/>
      <c r="Y63" s="135">
        <v>1022805</v>
      </c>
      <c r="Z63" s="135">
        <v>1022805</v>
      </c>
      <c r="AA63" s="382" t="s">
        <v>1423</v>
      </c>
      <c r="AB63" s="114"/>
      <c r="AC63" s="114"/>
      <c r="AD63" s="114"/>
      <c r="AE63" s="114"/>
      <c r="AF63" s="114"/>
      <c r="AG63" s="114"/>
      <c r="AH63" s="382" t="s">
        <v>1424</v>
      </c>
      <c r="AI63" s="381">
        <v>42919</v>
      </c>
      <c r="AJ63" s="381">
        <v>42949</v>
      </c>
      <c r="AK63" s="302"/>
      <c r="AL63" s="383" t="s">
        <v>352</v>
      </c>
    </row>
    <row r="64" spans="1:38" s="99" customFormat="1" ht="68.45" customHeight="1" x14ac:dyDescent="0.25">
      <c r="A64" s="298">
        <v>26</v>
      </c>
      <c r="B64" s="306" t="s">
        <v>1150</v>
      </c>
      <c r="C64" s="365">
        <v>72101516</v>
      </c>
      <c r="D64" s="365" t="s">
        <v>1142</v>
      </c>
      <c r="E64" s="306" t="s">
        <v>49</v>
      </c>
      <c r="F64" s="306">
        <v>1</v>
      </c>
      <c r="G64" s="306" t="s">
        <v>80</v>
      </c>
      <c r="H64" s="306" t="s">
        <v>175</v>
      </c>
      <c r="I64" s="306" t="s">
        <v>56</v>
      </c>
      <c r="J64" s="306" t="s">
        <v>35</v>
      </c>
      <c r="K64" s="306" t="s">
        <v>45</v>
      </c>
      <c r="L64" s="368"/>
      <c r="M64" s="369"/>
      <c r="N64" s="306" t="s">
        <v>52</v>
      </c>
      <c r="O64" s="306" t="s">
        <v>36</v>
      </c>
      <c r="P64" s="306" t="s">
        <v>900</v>
      </c>
      <c r="Q64" s="370"/>
      <c r="R64" s="202"/>
      <c r="S64" s="210" t="s">
        <v>1349</v>
      </c>
      <c r="T64" s="107"/>
      <c r="U64" s="101"/>
      <c r="V64" s="302"/>
      <c r="W64" s="173"/>
      <c r="X64" s="134"/>
      <c r="Y64" s="133"/>
      <c r="Z64" s="181"/>
      <c r="AA64" s="114"/>
      <c r="AB64" s="114"/>
      <c r="AC64" s="114"/>
      <c r="AD64" s="114"/>
      <c r="AE64" s="114"/>
      <c r="AF64" s="114"/>
      <c r="AG64" s="114"/>
      <c r="AH64" s="114"/>
      <c r="AI64" s="114"/>
      <c r="AJ64" s="303"/>
      <c r="AK64" s="302"/>
      <c r="AL64" s="203"/>
    </row>
    <row r="65" spans="1:38" s="99" customFormat="1" ht="216.75" customHeight="1" x14ac:dyDescent="0.25">
      <c r="A65" s="357">
        <v>27</v>
      </c>
      <c r="B65" s="301" t="s">
        <v>1150</v>
      </c>
      <c r="C65" s="301" t="s">
        <v>242</v>
      </c>
      <c r="D65" s="249" t="s">
        <v>243</v>
      </c>
      <c r="E65" s="301" t="s">
        <v>49</v>
      </c>
      <c r="F65" s="301">
        <v>1</v>
      </c>
      <c r="G65" s="301" t="s">
        <v>84</v>
      </c>
      <c r="H65" s="301" t="s">
        <v>241</v>
      </c>
      <c r="I65" s="301" t="s">
        <v>56</v>
      </c>
      <c r="J65" s="301" t="s">
        <v>35</v>
      </c>
      <c r="K65" s="301" t="s">
        <v>37</v>
      </c>
      <c r="L65" s="375">
        <v>3000000</v>
      </c>
      <c r="M65" s="376">
        <v>3000000</v>
      </c>
      <c r="N65" s="301" t="s">
        <v>52</v>
      </c>
      <c r="O65" s="301" t="s">
        <v>36</v>
      </c>
      <c r="P65" s="301" t="s">
        <v>900</v>
      </c>
      <c r="Q65" s="370"/>
      <c r="R65" s="195" t="s">
        <v>798</v>
      </c>
      <c r="S65" s="221" t="s">
        <v>799</v>
      </c>
      <c r="T65" s="196">
        <v>42815</v>
      </c>
      <c r="U65" s="411" t="s">
        <v>800</v>
      </c>
      <c r="V65" s="411" t="s">
        <v>568</v>
      </c>
      <c r="W65" s="175">
        <v>2249100</v>
      </c>
      <c r="X65" s="394"/>
      <c r="Y65" s="135">
        <v>2249100</v>
      </c>
      <c r="Z65" s="181">
        <v>2249100</v>
      </c>
      <c r="AA65" s="412" t="s">
        <v>801</v>
      </c>
      <c r="AB65" s="302"/>
      <c r="AC65" s="302"/>
      <c r="AD65" s="302"/>
      <c r="AE65" s="302"/>
      <c r="AF65" s="303"/>
      <c r="AG65" s="303"/>
      <c r="AH65" s="412" t="s">
        <v>802</v>
      </c>
      <c r="AI65" s="413">
        <v>42811</v>
      </c>
      <c r="AJ65" s="413">
        <v>43235</v>
      </c>
      <c r="AK65" s="412" t="s">
        <v>803</v>
      </c>
      <c r="AL65" s="414" t="s">
        <v>275</v>
      </c>
    </row>
    <row r="66" spans="1:38" s="99" customFormat="1" ht="156.75" customHeight="1" x14ac:dyDescent="0.25">
      <c r="A66" s="357"/>
      <c r="B66" s="301" t="s">
        <v>1150</v>
      </c>
      <c r="C66" s="301" t="s">
        <v>242</v>
      </c>
      <c r="D66" s="249" t="s">
        <v>243</v>
      </c>
      <c r="E66" s="301" t="s">
        <v>49</v>
      </c>
      <c r="F66" s="301">
        <v>1</v>
      </c>
      <c r="G66" s="301" t="s">
        <v>84</v>
      </c>
      <c r="H66" s="301" t="s">
        <v>241</v>
      </c>
      <c r="I66" s="301" t="s">
        <v>56</v>
      </c>
      <c r="J66" s="301" t="s">
        <v>35</v>
      </c>
      <c r="K66" s="301" t="s">
        <v>45</v>
      </c>
      <c r="L66" s="375">
        <v>2000000</v>
      </c>
      <c r="M66" s="376">
        <v>2000000</v>
      </c>
      <c r="N66" s="301" t="s">
        <v>52</v>
      </c>
      <c r="O66" s="301" t="s">
        <v>36</v>
      </c>
      <c r="P66" s="301" t="s">
        <v>900</v>
      </c>
      <c r="Q66" s="370"/>
      <c r="R66" s="195" t="s">
        <v>798</v>
      </c>
      <c r="S66" s="221" t="s">
        <v>799</v>
      </c>
      <c r="T66" s="196">
        <v>42815</v>
      </c>
      <c r="U66" s="411" t="s">
        <v>800</v>
      </c>
      <c r="V66" s="411" t="s">
        <v>568</v>
      </c>
      <c r="W66" s="415">
        <v>2000000</v>
      </c>
      <c r="X66" s="394"/>
      <c r="Y66" s="416">
        <v>2000000</v>
      </c>
      <c r="Z66" s="181">
        <v>2000000</v>
      </c>
      <c r="AA66" s="417"/>
      <c r="AB66" s="302"/>
      <c r="AC66" s="302"/>
      <c r="AD66" s="302"/>
      <c r="AE66" s="302"/>
      <c r="AF66" s="302"/>
      <c r="AG66" s="302"/>
      <c r="AH66" s="417"/>
      <c r="AI66" s="418"/>
      <c r="AJ66" s="418"/>
      <c r="AK66" s="417"/>
      <c r="AL66" s="419"/>
    </row>
    <row r="67" spans="1:38" s="99" customFormat="1" ht="68.45" customHeight="1" x14ac:dyDescent="0.25">
      <c r="A67" s="356">
        <v>28</v>
      </c>
      <c r="B67" s="306" t="s">
        <v>1150</v>
      </c>
      <c r="C67" s="306" t="s">
        <v>242</v>
      </c>
      <c r="D67" s="365" t="s">
        <v>244</v>
      </c>
      <c r="E67" s="306" t="s">
        <v>49</v>
      </c>
      <c r="F67" s="306">
        <v>1</v>
      </c>
      <c r="G67" s="306" t="s">
        <v>80</v>
      </c>
      <c r="H67" s="367" t="s">
        <v>247</v>
      </c>
      <c r="I67" s="306" t="s">
        <v>56</v>
      </c>
      <c r="J67" s="306" t="s">
        <v>35</v>
      </c>
      <c r="K67" s="306" t="s">
        <v>37</v>
      </c>
      <c r="L67" s="368"/>
      <c r="M67" s="369"/>
      <c r="N67" s="306" t="s">
        <v>52</v>
      </c>
      <c r="O67" s="306" t="s">
        <v>36</v>
      </c>
      <c r="P67" s="306" t="s">
        <v>900</v>
      </c>
      <c r="Q67" s="370"/>
      <c r="R67" s="202"/>
      <c r="S67" s="210" t="s">
        <v>1350</v>
      </c>
      <c r="T67" s="107"/>
      <c r="U67" s="110"/>
      <c r="V67" s="302"/>
      <c r="W67" s="169"/>
      <c r="X67" s="134"/>
      <c r="Y67" s="133"/>
      <c r="Z67" s="181"/>
      <c r="AA67" s="302"/>
      <c r="AB67" s="302"/>
      <c r="AC67" s="302"/>
      <c r="AD67" s="302"/>
      <c r="AE67" s="302"/>
      <c r="AF67" s="302"/>
      <c r="AG67" s="302"/>
      <c r="AH67" s="302"/>
      <c r="AI67" s="303"/>
      <c r="AJ67" s="303"/>
      <c r="AK67" s="302"/>
      <c r="AL67" s="203"/>
    </row>
    <row r="68" spans="1:38" s="99" customFormat="1" ht="68.45" customHeight="1" x14ac:dyDescent="0.25">
      <c r="A68" s="356"/>
      <c r="B68" s="306" t="s">
        <v>1150</v>
      </c>
      <c r="C68" s="306" t="s">
        <v>242</v>
      </c>
      <c r="D68" s="365" t="s">
        <v>244</v>
      </c>
      <c r="E68" s="306" t="s">
        <v>49</v>
      </c>
      <c r="F68" s="306">
        <v>1</v>
      </c>
      <c r="G68" s="306" t="s">
        <v>80</v>
      </c>
      <c r="H68" s="367" t="s">
        <v>247</v>
      </c>
      <c r="I68" s="306" t="s">
        <v>56</v>
      </c>
      <c r="J68" s="306" t="s">
        <v>35</v>
      </c>
      <c r="K68" s="306" t="s">
        <v>45</v>
      </c>
      <c r="L68" s="368"/>
      <c r="M68" s="369"/>
      <c r="N68" s="306" t="s">
        <v>52</v>
      </c>
      <c r="O68" s="306" t="s">
        <v>36</v>
      </c>
      <c r="P68" s="306" t="s">
        <v>900</v>
      </c>
      <c r="Q68" s="370"/>
      <c r="R68" s="202"/>
      <c r="S68" s="210" t="s">
        <v>1350</v>
      </c>
      <c r="T68" s="118"/>
      <c r="U68" s="118"/>
      <c r="V68" s="118"/>
      <c r="W68" s="174"/>
      <c r="X68" s="134"/>
      <c r="Y68" s="133"/>
      <c r="Z68" s="181"/>
      <c r="AA68" s="118"/>
      <c r="AB68" s="118"/>
      <c r="AC68" s="118"/>
      <c r="AD68" s="118"/>
      <c r="AE68" s="118"/>
      <c r="AF68" s="118"/>
      <c r="AG68" s="118"/>
      <c r="AH68" s="118"/>
      <c r="AI68" s="118"/>
      <c r="AJ68" s="118"/>
      <c r="AK68" s="118"/>
      <c r="AL68" s="119"/>
    </row>
    <row r="69" spans="1:38" s="99" customFormat="1" ht="93" customHeight="1" x14ac:dyDescent="0.25">
      <c r="A69" s="358">
        <v>29</v>
      </c>
      <c r="B69" s="306" t="s">
        <v>1150</v>
      </c>
      <c r="C69" s="306" t="s">
        <v>242</v>
      </c>
      <c r="D69" s="358" t="s">
        <v>245</v>
      </c>
      <c r="E69" s="306" t="s">
        <v>49</v>
      </c>
      <c r="F69" s="306">
        <v>1</v>
      </c>
      <c r="G69" s="366" t="s">
        <v>84</v>
      </c>
      <c r="H69" s="367" t="s">
        <v>241</v>
      </c>
      <c r="I69" s="306" t="s">
        <v>562</v>
      </c>
      <c r="J69" s="306" t="s">
        <v>35</v>
      </c>
      <c r="K69" s="306" t="s">
        <v>37</v>
      </c>
      <c r="L69" s="368"/>
      <c r="M69" s="369"/>
      <c r="N69" s="306" t="s">
        <v>52</v>
      </c>
      <c r="O69" s="306" t="s">
        <v>36</v>
      </c>
      <c r="P69" s="306" t="s">
        <v>900</v>
      </c>
      <c r="Q69" s="370"/>
      <c r="R69" s="114"/>
      <c r="S69" s="210" t="s">
        <v>1133</v>
      </c>
      <c r="T69" s="114"/>
      <c r="U69" s="114"/>
      <c r="V69" s="114"/>
      <c r="W69" s="171"/>
      <c r="X69" s="114"/>
      <c r="Y69" s="114"/>
      <c r="Z69" s="181"/>
      <c r="AA69" s="118"/>
      <c r="AB69" s="118"/>
      <c r="AC69" s="118"/>
      <c r="AD69" s="118"/>
      <c r="AE69" s="118"/>
      <c r="AF69" s="118"/>
      <c r="AG69" s="118"/>
      <c r="AH69" s="118"/>
      <c r="AI69" s="118"/>
      <c r="AJ69" s="118"/>
      <c r="AK69" s="118"/>
      <c r="AL69" s="119"/>
    </row>
    <row r="70" spans="1:38" s="99" customFormat="1" ht="93" customHeight="1" x14ac:dyDescent="0.25">
      <c r="A70" s="359"/>
      <c r="B70" s="306" t="s">
        <v>1150</v>
      </c>
      <c r="C70" s="306" t="s">
        <v>246</v>
      </c>
      <c r="D70" s="359"/>
      <c r="E70" s="306" t="s">
        <v>49</v>
      </c>
      <c r="F70" s="306">
        <v>1</v>
      </c>
      <c r="G70" s="366" t="s">
        <v>84</v>
      </c>
      <c r="H70" s="367" t="s">
        <v>241</v>
      </c>
      <c r="I70" s="306" t="s">
        <v>562</v>
      </c>
      <c r="J70" s="306" t="s">
        <v>35</v>
      </c>
      <c r="K70" s="306" t="s">
        <v>45</v>
      </c>
      <c r="L70" s="368"/>
      <c r="M70" s="369"/>
      <c r="N70" s="306" t="s">
        <v>52</v>
      </c>
      <c r="O70" s="306" t="s">
        <v>36</v>
      </c>
      <c r="P70" s="306" t="s">
        <v>900</v>
      </c>
      <c r="Q70" s="370"/>
      <c r="R70" s="114"/>
      <c r="S70" s="210" t="s">
        <v>1133</v>
      </c>
      <c r="T70" s="114"/>
      <c r="U70" s="114"/>
      <c r="V70" s="114"/>
      <c r="W70" s="171"/>
      <c r="X70" s="114"/>
      <c r="Y70" s="114"/>
      <c r="Z70" s="181"/>
      <c r="AA70" s="118"/>
      <c r="AB70" s="118"/>
      <c r="AC70" s="118"/>
      <c r="AD70" s="118"/>
      <c r="AE70" s="118"/>
      <c r="AF70" s="118"/>
      <c r="AG70" s="118"/>
      <c r="AH70" s="118"/>
      <c r="AI70" s="118"/>
      <c r="AJ70" s="118"/>
      <c r="AK70" s="118"/>
      <c r="AL70" s="119"/>
    </row>
    <row r="71" spans="1:38" s="99" customFormat="1" ht="68.45" customHeight="1" x14ac:dyDescent="0.25">
      <c r="A71" s="357">
        <v>30</v>
      </c>
      <c r="B71" s="306" t="s">
        <v>1150</v>
      </c>
      <c r="C71" s="306">
        <v>27110000</v>
      </c>
      <c r="D71" s="365" t="s">
        <v>205</v>
      </c>
      <c r="E71" s="306" t="s">
        <v>203</v>
      </c>
      <c r="F71" s="306">
        <v>1</v>
      </c>
      <c r="G71" s="366" t="s">
        <v>83</v>
      </c>
      <c r="H71" s="367" t="s">
        <v>174</v>
      </c>
      <c r="I71" s="306" t="s">
        <v>56</v>
      </c>
      <c r="J71" s="306" t="s">
        <v>35</v>
      </c>
      <c r="K71" s="306" t="s">
        <v>222</v>
      </c>
      <c r="L71" s="368"/>
      <c r="M71" s="369"/>
      <c r="N71" s="306" t="s">
        <v>52</v>
      </c>
      <c r="O71" s="306" t="s">
        <v>36</v>
      </c>
      <c r="P71" s="306" t="s">
        <v>900</v>
      </c>
      <c r="Q71" s="370"/>
      <c r="R71" s="101"/>
      <c r="S71" s="210" t="s">
        <v>1133</v>
      </c>
      <c r="T71" s="202"/>
      <c r="U71" s="107"/>
      <c r="V71" s="110"/>
      <c r="W71" s="172"/>
      <c r="X71" s="134"/>
      <c r="Y71" s="133"/>
      <c r="Z71" s="181"/>
      <c r="AA71" s="108"/>
      <c r="AB71" s="110"/>
      <c r="AC71" s="302"/>
      <c r="AD71" s="302"/>
      <c r="AE71" s="302"/>
      <c r="AF71" s="302"/>
      <c r="AG71" s="302"/>
      <c r="AH71" s="302"/>
      <c r="AI71" s="302"/>
      <c r="AJ71" s="303"/>
      <c r="AK71" s="303"/>
      <c r="AL71" s="120"/>
    </row>
    <row r="72" spans="1:38" s="99" customFormat="1" ht="111.6" customHeight="1" x14ac:dyDescent="0.25">
      <c r="A72" s="357"/>
      <c r="B72" s="301" t="s">
        <v>1150</v>
      </c>
      <c r="C72" s="301">
        <v>27110000</v>
      </c>
      <c r="D72" s="249" t="s">
        <v>205</v>
      </c>
      <c r="E72" s="301" t="s">
        <v>203</v>
      </c>
      <c r="F72" s="301">
        <v>1</v>
      </c>
      <c r="G72" s="373" t="s">
        <v>85</v>
      </c>
      <c r="H72" s="374" t="s">
        <v>174</v>
      </c>
      <c r="I72" s="301" t="s">
        <v>56</v>
      </c>
      <c r="J72" s="301" t="s">
        <v>35</v>
      </c>
      <c r="K72" s="301" t="s">
        <v>45</v>
      </c>
      <c r="L72" s="375">
        <v>2000000</v>
      </c>
      <c r="M72" s="376">
        <v>2000000</v>
      </c>
      <c r="N72" s="301" t="s">
        <v>52</v>
      </c>
      <c r="O72" s="301" t="s">
        <v>36</v>
      </c>
      <c r="P72" s="301" t="s">
        <v>900</v>
      </c>
      <c r="Q72" s="370"/>
      <c r="R72" s="127" t="s">
        <v>1482</v>
      </c>
      <c r="S72" s="209" t="s">
        <v>1483</v>
      </c>
      <c r="T72" s="377">
        <v>42906</v>
      </c>
      <c r="U72" s="378" t="s">
        <v>1484</v>
      </c>
      <c r="V72" s="112" t="s">
        <v>646</v>
      </c>
      <c r="W72" s="393">
        <v>1547000</v>
      </c>
      <c r="X72" s="405"/>
      <c r="Y72" s="391">
        <v>1547000</v>
      </c>
      <c r="Z72" s="391">
        <v>1547000</v>
      </c>
      <c r="AA72" s="382" t="s">
        <v>1485</v>
      </c>
      <c r="AB72" s="302"/>
      <c r="AC72" s="302"/>
      <c r="AD72" s="302"/>
      <c r="AE72" s="302"/>
      <c r="AF72" s="302"/>
      <c r="AG72" s="302"/>
      <c r="AH72" s="382" t="s">
        <v>1486</v>
      </c>
      <c r="AI72" s="381">
        <v>42906</v>
      </c>
      <c r="AJ72" s="381">
        <v>42935</v>
      </c>
      <c r="AK72" s="382" t="s">
        <v>709</v>
      </c>
      <c r="AL72" s="383" t="s">
        <v>352</v>
      </c>
    </row>
    <row r="73" spans="1:38" s="99" customFormat="1" ht="111.6" customHeight="1" x14ac:dyDescent="0.25">
      <c r="A73" s="208">
        <v>31</v>
      </c>
      <c r="B73" s="301" t="s">
        <v>1150</v>
      </c>
      <c r="C73" s="301">
        <v>84131512</v>
      </c>
      <c r="D73" s="249" t="s">
        <v>207</v>
      </c>
      <c r="E73" s="301" t="s">
        <v>49</v>
      </c>
      <c r="F73" s="301">
        <v>1</v>
      </c>
      <c r="G73" s="373" t="s">
        <v>81</v>
      </c>
      <c r="H73" s="374">
        <v>12</v>
      </c>
      <c r="I73" s="301" t="s">
        <v>56</v>
      </c>
      <c r="J73" s="301" t="s">
        <v>35</v>
      </c>
      <c r="K73" s="301" t="s">
        <v>40</v>
      </c>
      <c r="L73" s="375">
        <v>9000000</v>
      </c>
      <c r="M73" s="376">
        <v>9000000</v>
      </c>
      <c r="N73" s="301" t="s">
        <v>52</v>
      </c>
      <c r="O73" s="301" t="s">
        <v>36</v>
      </c>
      <c r="P73" s="301" t="s">
        <v>900</v>
      </c>
      <c r="Q73" s="370"/>
      <c r="R73" s="127" t="s">
        <v>1675</v>
      </c>
      <c r="S73" s="127" t="s">
        <v>1676</v>
      </c>
      <c r="T73" s="377">
        <v>43010</v>
      </c>
      <c r="U73" s="378" t="s">
        <v>1677</v>
      </c>
      <c r="V73" s="112" t="s">
        <v>646</v>
      </c>
      <c r="W73" s="175">
        <v>7907738</v>
      </c>
      <c r="X73" s="134"/>
      <c r="Y73" s="135">
        <f>+W73+X73</f>
        <v>7907738</v>
      </c>
      <c r="Z73" s="181">
        <f>+Y73</f>
        <v>7907738</v>
      </c>
      <c r="AA73" s="379" t="s">
        <v>1678</v>
      </c>
      <c r="AB73" s="302"/>
      <c r="AC73" s="302"/>
      <c r="AD73" s="302"/>
      <c r="AE73" s="302"/>
      <c r="AF73" s="303"/>
      <c r="AG73" s="303"/>
      <c r="AH73" s="380" t="s">
        <v>1679</v>
      </c>
      <c r="AI73" s="381">
        <v>43025</v>
      </c>
      <c r="AJ73" s="381">
        <v>43389</v>
      </c>
      <c r="AK73" s="382" t="s">
        <v>1680</v>
      </c>
      <c r="AL73" s="383" t="s">
        <v>352</v>
      </c>
    </row>
    <row r="74" spans="1:38" s="99" customFormat="1" ht="68.25" customHeight="1" x14ac:dyDescent="0.25">
      <c r="A74" s="298">
        <v>32</v>
      </c>
      <c r="B74" s="301" t="s">
        <v>191</v>
      </c>
      <c r="C74" s="301">
        <v>81100000</v>
      </c>
      <c r="D74" s="249" t="s">
        <v>61</v>
      </c>
      <c r="E74" s="301" t="s">
        <v>49</v>
      </c>
      <c r="F74" s="301">
        <v>1</v>
      </c>
      <c r="G74" s="373" t="s">
        <v>204</v>
      </c>
      <c r="H74" s="374">
        <v>12</v>
      </c>
      <c r="I74" s="301" t="s">
        <v>56</v>
      </c>
      <c r="J74" s="301" t="s">
        <v>35</v>
      </c>
      <c r="K74" s="301" t="s">
        <v>39</v>
      </c>
      <c r="L74" s="375">
        <v>4600000</v>
      </c>
      <c r="M74" s="376">
        <v>4600000</v>
      </c>
      <c r="N74" s="301" t="s">
        <v>52</v>
      </c>
      <c r="O74" s="301" t="s">
        <v>36</v>
      </c>
      <c r="P74" s="301" t="s">
        <v>891</v>
      </c>
      <c r="Q74" s="370"/>
      <c r="R74" s="202"/>
      <c r="S74" s="209"/>
      <c r="T74" s="107"/>
      <c r="U74" s="110"/>
      <c r="V74" s="302"/>
      <c r="W74" s="169"/>
      <c r="X74" s="134"/>
      <c r="Y74" s="133"/>
      <c r="Z74" s="181"/>
      <c r="AA74" s="302"/>
      <c r="AB74" s="302"/>
      <c r="AC74" s="302"/>
      <c r="AD74" s="302"/>
      <c r="AE74" s="302"/>
      <c r="AF74" s="302"/>
      <c r="AG74" s="302"/>
      <c r="AH74" s="302"/>
      <c r="AI74" s="303"/>
      <c r="AJ74" s="303"/>
      <c r="AK74" s="302"/>
      <c r="AL74" s="203"/>
    </row>
    <row r="75" spans="1:38" s="99" customFormat="1" ht="130.15" customHeight="1" x14ac:dyDescent="0.25">
      <c r="A75" s="298">
        <v>33</v>
      </c>
      <c r="B75" s="301" t="s">
        <v>191</v>
      </c>
      <c r="C75" s="301">
        <v>92101805</v>
      </c>
      <c r="D75" s="249" t="s">
        <v>67</v>
      </c>
      <c r="E75" s="301" t="s">
        <v>60</v>
      </c>
      <c r="F75" s="301">
        <v>1</v>
      </c>
      <c r="G75" s="373" t="s">
        <v>77</v>
      </c>
      <c r="H75" s="374">
        <v>11</v>
      </c>
      <c r="I75" s="301" t="s">
        <v>56</v>
      </c>
      <c r="J75" s="301" t="s">
        <v>35</v>
      </c>
      <c r="K75" s="301" t="s">
        <v>68</v>
      </c>
      <c r="L75" s="375">
        <v>12400000</v>
      </c>
      <c r="M75" s="376">
        <v>12400000</v>
      </c>
      <c r="N75" s="301" t="s">
        <v>52</v>
      </c>
      <c r="O75" s="301" t="s">
        <v>36</v>
      </c>
      <c r="P75" s="301" t="s">
        <v>891</v>
      </c>
      <c r="Q75" s="370"/>
      <c r="R75" s="127" t="s">
        <v>565</v>
      </c>
      <c r="S75" s="209" t="s">
        <v>566</v>
      </c>
      <c r="T75" s="377">
        <v>42400</v>
      </c>
      <c r="U75" s="378" t="s">
        <v>567</v>
      </c>
      <c r="V75" s="112" t="s">
        <v>568</v>
      </c>
      <c r="W75" s="393">
        <v>8055000</v>
      </c>
      <c r="X75" s="134"/>
      <c r="Y75" s="391">
        <v>8055000</v>
      </c>
      <c r="Z75" s="181">
        <v>8055000</v>
      </c>
      <c r="AA75" s="380" t="s">
        <v>569</v>
      </c>
      <c r="AB75" s="302"/>
      <c r="AC75" s="302"/>
      <c r="AD75" s="302"/>
      <c r="AE75" s="302"/>
      <c r="AF75" s="302"/>
      <c r="AG75" s="302"/>
      <c r="AH75" s="380" t="s">
        <v>570</v>
      </c>
      <c r="AI75" s="381">
        <v>42767</v>
      </c>
      <c r="AJ75" s="381">
        <v>42947</v>
      </c>
      <c r="AK75" s="382" t="s">
        <v>571</v>
      </c>
      <c r="AL75" s="397" t="s">
        <v>438</v>
      </c>
    </row>
    <row r="76" spans="1:38" s="99" customFormat="1" ht="68.45" customHeight="1" x14ac:dyDescent="0.25">
      <c r="A76" s="207">
        <v>34</v>
      </c>
      <c r="B76" s="301" t="s">
        <v>1150</v>
      </c>
      <c r="C76" s="301">
        <v>43211507</v>
      </c>
      <c r="D76" s="249" t="s">
        <v>335</v>
      </c>
      <c r="E76" s="301" t="s">
        <v>49</v>
      </c>
      <c r="F76" s="301">
        <v>1</v>
      </c>
      <c r="G76" s="373" t="s">
        <v>78</v>
      </c>
      <c r="H76" s="374" t="s">
        <v>174</v>
      </c>
      <c r="I76" s="301" t="s">
        <v>54</v>
      </c>
      <c r="J76" s="301" t="s">
        <v>35</v>
      </c>
      <c r="K76" s="301" t="s">
        <v>222</v>
      </c>
      <c r="L76" s="375">
        <v>2000000</v>
      </c>
      <c r="M76" s="376">
        <v>2000000</v>
      </c>
      <c r="N76" s="306" t="s">
        <v>52</v>
      </c>
      <c r="O76" s="306" t="s">
        <v>36</v>
      </c>
      <c r="P76" s="306" t="s">
        <v>900</v>
      </c>
      <c r="Q76" s="370"/>
      <c r="R76" s="114"/>
      <c r="S76" s="210" t="s">
        <v>1134</v>
      </c>
      <c r="T76" s="114"/>
      <c r="U76" s="114"/>
      <c r="V76" s="114"/>
      <c r="W76" s="171"/>
      <c r="X76" s="114"/>
      <c r="Y76" s="114"/>
      <c r="Z76" s="181"/>
      <c r="AA76" s="420"/>
      <c r="AB76" s="110"/>
      <c r="AC76" s="302"/>
      <c r="AD76" s="302"/>
      <c r="AE76" s="302"/>
      <c r="AF76" s="302"/>
      <c r="AG76" s="302"/>
      <c r="AH76" s="302"/>
      <c r="AI76" s="302"/>
      <c r="AJ76" s="303"/>
      <c r="AK76" s="303"/>
      <c r="AL76" s="120"/>
    </row>
    <row r="77" spans="1:38" s="99" customFormat="1" ht="316.14999999999998" customHeight="1" x14ac:dyDescent="0.25">
      <c r="A77" s="298">
        <v>35</v>
      </c>
      <c r="B77" s="301" t="s">
        <v>1150</v>
      </c>
      <c r="C77" s="301">
        <v>72154010</v>
      </c>
      <c r="D77" s="249" t="s">
        <v>563</v>
      </c>
      <c r="E77" s="301" t="s">
        <v>49</v>
      </c>
      <c r="F77" s="301">
        <v>1</v>
      </c>
      <c r="G77" s="373" t="s">
        <v>83</v>
      </c>
      <c r="H77" s="374">
        <v>12</v>
      </c>
      <c r="I77" s="301" t="s">
        <v>315</v>
      </c>
      <c r="J77" s="301" t="s">
        <v>69</v>
      </c>
      <c r="K77" s="301" t="s">
        <v>914</v>
      </c>
      <c r="L77" s="375">
        <v>499354449</v>
      </c>
      <c r="M77" s="376">
        <v>424514449</v>
      </c>
      <c r="N77" s="301" t="s">
        <v>50</v>
      </c>
      <c r="O77" s="301" t="s">
        <v>1449</v>
      </c>
      <c r="P77" s="301" t="s">
        <v>900</v>
      </c>
      <c r="Q77" s="370"/>
      <c r="R77" s="127" t="s">
        <v>1565</v>
      </c>
      <c r="S77" s="209" t="s">
        <v>1566</v>
      </c>
      <c r="T77" s="377">
        <v>42982</v>
      </c>
      <c r="U77" s="378" t="s">
        <v>1567</v>
      </c>
      <c r="V77" s="112" t="s">
        <v>568</v>
      </c>
      <c r="W77" s="393">
        <v>499154134.87</v>
      </c>
      <c r="X77" s="394"/>
      <c r="Y77" s="395">
        <v>424514449</v>
      </c>
      <c r="Z77" s="181">
        <v>424514449</v>
      </c>
      <c r="AA77" s="379" t="s">
        <v>1568</v>
      </c>
      <c r="AB77" s="302"/>
      <c r="AC77" s="302"/>
      <c r="AD77" s="302"/>
      <c r="AE77" s="302"/>
      <c r="AF77" s="302"/>
      <c r="AG77" s="302"/>
      <c r="AH77" s="380" t="s">
        <v>1569</v>
      </c>
      <c r="AI77" s="381">
        <v>42982</v>
      </c>
      <c r="AJ77" s="381">
        <v>44077</v>
      </c>
      <c r="AK77" s="382" t="s">
        <v>1512</v>
      </c>
      <c r="AL77" s="383" t="s">
        <v>352</v>
      </c>
    </row>
    <row r="78" spans="1:38" s="99" customFormat="1" ht="114" customHeight="1" x14ac:dyDescent="0.25">
      <c r="A78" s="298">
        <v>36</v>
      </c>
      <c r="B78" s="301" t="s">
        <v>1150</v>
      </c>
      <c r="C78" s="301">
        <v>72101506</v>
      </c>
      <c r="D78" s="249" t="s">
        <v>248</v>
      </c>
      <c r="E78" s="301" t="s">
        <v>49</v>
      </c>
      <c r="F78" s="301">
        <v>1</v>
      </c>
      <c r="G78" s="373" t="s">
        <v>81</v>
      </c>
      <c r="H78" s="374">
        <v>10</v>
      </c>
      <c r="I78" s="301" t="s">
        <v>249</v>
      </c>
      <c r="J78" s="301" t="s">
        <v>69</v>
      </c>
      <c r="K78" s="301" t="s">
        <v>914</v>
      </c>
      <c r="L78" s="375">
        <v>36059151</v>
      </c>
      <c r="M78" s="376">
        <v>20220551</v>
      </c>
      <c r="N78" s="301" t="s">
        <v>50</v>
      </c>
      <c r="O78" s="301" t="s">
        <v>1449</v>
      </c>
      <c r="P78" s="301" t="s">
        <v>900</v>
      </c>
      <c r="Q78" s="370"/>
      <c r="R78" s="202"/>
      <c r="S78" s="209"/>
      <c r="T78" s="107"/>
      <c r="U78" s="110"/>
      <c r="V78" s="302"/>
      <c r="W78" s="169"/>
      <c r="X78" s="134"/>
      <c r="Y78" s="133"/>
      <c r="Z78" s="181"/>
      <c r="AA78" s="135"/>
      <c r="AB78" s="302"/>
      <c r="AC78" s="302"/>
      <c r="AD78" s="302"/>
      <c r="AE78" s="302"/>
      <c r="AF78" s="302"/>
      <c r="AG78" s="302"/>
      <c r="AH78" s="302"/>
      <c r="AI78" s="303"/>
      <c r="AJ78" s="303"/>
      <c r="AK78" s="302"/>
      <c r="AL78" s="203"/>
    </row>
    <row r="79" spans="1:38" s="99" customFormat="1" ht="167.45" customHeight="1" x14ac:dyDescent="0.25">
      <c r="A79" s="298">
        <v>37</v>
      </c>
      <c r="B79" s="301" t="s">
        <v>275</v>
      </c>
      <c r="C79" s="301">
        <v>81112502</v>
      </c>
      <c r="D79" s="249" t="s">
        <v>250</v>
      </c>
      <c r="E79" s="301" t="s">
        <v>71</v>
      </c>
      <c r="F79" s="301">
        <v>1</v>
      </c>
      <c r="G79" s="373" t="s">
        <v>85</v>
      </c>
      <c r="H79" s="374">
        <v>11</v>
      </c>
      <c r="I79" s="373" t="s">
        <v>194</v>
      </c>
      <c r="J79" s="301" t="s">
        <v>35</v>
      </c>
      <c r="K79" s="301" t="s">
        <v>180</v>
      </c>
      <c r="L79" s="375">
        <v>872178000</v>
      </c>
      <c r="M79" s="376">
        <v>269583000</v>
      </c>
      <c r="N79" s="301" t="s">
        <v>50</v>
      </c>
      <c r="O79" s="301" t="s">
        <v>1449</v>
      </c>
      <c r="P79" s="301" t="s">
        <v>907</v>
      </c>
      <c r="Q79" s="370"/>
      <c r="R79" s="127" t="s">
        <v>1570</v>
      </c>
      <c r="S79" s="209" t="s">
        <v>1571</v>
      </c>
      <c r="T79" s="377">
        <v>42978</v>
      </c>
      <c r="U79" s="378" t="s">
        <v>1572</v>
      </c>
      <c r="V79" s="112" t="s">
        <v>568</v>
      </c>
      <c r="W79" s="135">
        <v>195368001.65000001</v>
      </c>
      <c r="X79" s="134"/>
      <c r="Y79" s="135">
        <v>195368001.65000001</v>
      </c>
      <c r="Z79" s="135">
        <v>64070462.359999999</v>
      </c>
      <c r="AA79" s="379" t="s">
        <v>1573</v>
      </c>
      <c r="AB79" s="302"/>
      <c r="AC79" s="302"/>
      <c r="AD79" s="302"/>
      <c r="AE79" s="302"/>
      <c r="AF79" s="302"/>
      <c r="AG79" s="302"/>
      <c r="AH79" s="380" t="s">
        <v>1574</v>
      </c>
      <c r="AI79" s="381">
        <v>42978</v>
      </c>
      <c r="AJ79" s="381">
        <v>43307</v>
      </c>
      <c r="AK79" s="382" t="s">
        <v>1575</v>
      </c>
      <c r="AL79" s="383" t="s">
        <v>275</v>
      </c>
    </row>
    <row r="80" spans="1:38" s="99" customFormat="1" ht="130.15" customHeight="1" x14ac:dyDescent="0.25">
      <c r="A80" s="298">
        <v>38</v>
      </c>
      <c r="B80" s="301" t="s">
        <v>275</v>
      </c>
      <c r="C80" s="301">
        <v>43233004</v>
      </c>
      <c r="D80" s="249" t="s">
        <v>887</v>
      </c>
      <c r="E80" s="301" t="s">
        <v>49</v>
      </c>
      <c r="F80" s="301">
        <v>1</v>
      </c>
      <c r="G80" s="373" t="s">
        <v>84</v>
      </c>
      <c r="H80" s="374" t="s">
        <v>221</v>
      </c>
      <c r="I80" s="301" t="s">
        <v>1138</v>
      </c>
      <c r="J80" s="301" t="s">
        <v>69</v>
      </c>
      <c r="K80" s="301" t="s">
        <v>915</v>
      </c>
      <c r="L80" s="376">
        <v>44112545</v>
      </c>
      <c r="M80" s="376">
        <v>44112545</v>
      </c>
      <c r="N80" s="301" t="s">
        <v>52</v>
      </c>
      <c r="O80" s="301" t="s">
        <v>36</v>
      </c>
      <c r="P80" s="301" t="s">
        <v>907</v>
      </c>
      <c r="Q80" s="370"/>
      <c r="R80" s="127" t="s">
        <v>822</v>
      </c>
      <c r="S80" s="209" t="s">
        <v>823</v>
      </c>
      <c r="T80" s="377">
        <v>42823</v>
      </c>
      <c r="U80" s="378" t="s">
        <v>824</v>
      </c>
      <c r="V80" s="112" t="s">
        <v>568</v>
      </c>
      <c r="W80" s="175">
        <v>40040228</v>
      </c>
      <c r="X80" s="134"/>
      <c r="Y80" s="135">
        <v>40040228</v>
      </c>
      <c r="Z80" s="181">
        <v>40040228</v>
      </c>
      <c r="AA80" s="382" t="s">
        <v>825</v>
      </c>
      <c r="AB80" s="302"/>
      <c r="AC80" s="302"/>
      <c r="AD80" s="302"/>
      <c r="AE80" s="302"/>
      <c r="AF80" s="302"/>
      <c r="AG80" s="302"/>
      <c r="AH80" s="421" t="s">
        <v>826</v>
      </c>
      <c r="AI80" s="381">
        <v>42823</v>
      </c>
      <c r="AJ80" s="381">
        <v>43187</v>
      </c>
      <c r="AK80" s="302"/>
      <c r="AL80" s="117"/>
    </row>
    <row r="81" spans="1:38" s="99" customFormat="1" ht="162.6" customHeight="1" x14ac:dyDescent="0.25">
      <c r="A81" s="298">
        <v>39</v>
      </c>
      <c r="B81" s="301" t="s">
        <v>275</v>
      </c>
      <c r="C81" s="301">
        <v>81111812</v>
      </c>
      <c r="D81" s="249" t="s">
        <v>184</v>
      </c>
      <c r="E81" s="301" t="s">
        <v>71</v>
      </c>
      <c r="F81" s="301">
        <v>1</v>
      </c>
      <c r="G81" s="373" t="s">
        <v>83</v>
      </c>
      <c r="H81" s="374">
        <v>12</v>
      </c>
      <c r="I81" s="301" t="s">
        <v>1138</v>
      </c>
      <c r="J81" s="301" t="s">
        <v>69</v>
      </c>
      <c r="K81" s="301" t="s">
        <v>915</v>
      </c>
      <c r="L81" s="376">
        <v>28957395</v>
      </c>
      <c r="M81" s="376">
        <v>28957395</v>
      </c>
      <c r="N81" s="301" t="s">
        <v>52</v>
      </c>
      <c r="O81" s="301" t="s">
        <v>36</v>
      </c>
      <c r="P81" s="301" t="s">
        <v>907</v>
      </c>
      <c r="Q81" s="370"/>
      <c r="R81" s="127" t="s">
        <v>1576</v>
      </c>
      <c r="S81" s="209" t="s">
        <v>1577</v>
      </c>
      <c r="T81" s="377">
        <v>42978</v>
      </c>
      <c r="U81" s="378" t="s">
        <v>1578</v>
      </c>
      <c r="V81" s="112" t="s">
        <v>568</v>
      </c>
      <c r="W81" s="135">
        <v>19600000</v>
      </c>
      <c r="X81" s="134"/>
      <c r="Y81" s="135">
        <v>19600000</v>
      </c>
      <c r="Z81" s="135">
        <v>19600000</v>
      </c>
      <c r="AA81" s="379" t="s">
        <v>1579</v>
      </c>
      <c r="AB81" s="302"/>
      <c r="AC81" s="302"/>
      <c r="AD81" s="302"/>
      <c r="AE81" s="302"/>
      <c r="AF81" s="302"/>
      <c r="AG81" s="302"/>
      <c r="AH81" s="380" t="s">
        <v>1580</v>
      </c>
      <c r="AI81" s="381">
        <v>42982</v>
      </c>
      <c r="AJ81" s="381">
        <v>43356</v>
      </c>
      <c r="AK81" s="382" t="s">
        <v>1027</v>
      </c>
      <c r="AL81" s="383" t="s">
        <v>275</v>
      </c>
    </row>
    <row r="82" spans="1:38" s="99" customFormat="1" ht="162.6" customHeight="1" x14ac:dyDescent="0.25">
      <c r="A82" s="334">
        <v>40</v>
      </c>
      <c r="B82" s="249" t="s">
        <v>275</v>
      </c>
      <c r="C82" s="249">
        <v>81112501</v>
      </c>
      <c r="D82" s="249" t="s">
        <v>251</v>
      </c>
      <c r="E82" s="249" t="s">
        <v>49</v>
      </c>
      <c r="F82" s="301">
        <v>1</v>
      </c>
      <c r="G82" s="373" t="s">
        <v>83</v>
      </c>
      <c r="H82" s="374">
        <v>12</v>
      </c>
      <c r="I82" s="301" t="s">
        <v>186</v>
      </c>
      <c r="J82" s="301" t="s">
        <v>69</v>
      </c>
      <c r="K82" s="301" t="s">
        <v>915</v>
      </c>
      <c r="L82" s="422">
        <v>368600000</v>
      </c>
      <c r="M82" s="422">
        <v>368600000</v>
      </c>
      <c r="N82" s="249" t="s">
        <v>52</v>
      </c>
      <c r="O82" s="249" t="s">
        <v>36</v>
      </c>
      <c r="P82" s="249" t="s">
        <v>907</v>
      </c>
      <c r="Q82" s="370"/>
      <c r="R82" s="127" t="s">
        <v>1412</v>
      </c>
      <c r="S82" s="209" t="s">
        <v>1413</v>
      </c>
      <c r="T82" s="377">
        <v>42902</v>
      </c>
      <c r="U82" s="378" t="s">
        <v>1416</v>
      </c>
      <c r="V82" s="112" t="s">
        <v>646</v>
      </c>
      <c r="W82" s="135">
        <v>270965300.67000002</v>
      </c>
      <c r="X82" s="134"/>
      <c r="Y82" s="135">
        <v>270965300.67000002</v>
      </c>
      <c r="Z82" s="135">
        <v>270965300.67000002</v>
      </c>
      <c r="AA82" s="382" t="s">
        <v>1417</v>
      </c>
      <c r="AB82" s="302"/>
      <c r="AC82" s="302"/>
      <c r="AD82" s="302"/>
      <c r="AE82" s="302"/>
      <c r="AF82" s="302"/>
      <c r="AG82" s="302"/>
      <c r="AH82" s="382" t="s">
        <v>1418</v>
      </c>
      <c r="AI82" s="381">
        <v>42953</v>
      </c>
      <c r="AJ82" s="381">
        <v>43317</v>
      </c>
      <c r="AK82" s="382" t="s">
        <v>1419</v>
      </c>
      <c r="AL82" s="383" t="s">
        <v>275</v>
      </c>
    </row>
    <row r="83" spans="1:38" s="99" customFormat="1" ht="139.9" customHeight="1" x14ac:dyDescent="0.25">
      <c r="A83" s="336"/>
      <c r="B83" s="249" t="s">
        <v>275</v>
      </c>
      <c r="C83" s="249">
        <v>81112501</v>
      </c>
      <c r="D83" s="249" t="s">
        <v>251</v>
      </c>
      <c r="E83" s="249" t="s">
        <v>49</v>
      </c>
      <c r="F83" s="301">
        <v>1</v>
      </c>
      <c r="G83" s="373" t="s">
        <v>83</v>
      </c>
      <c r="H83" s="374">
        <v>12</v>
      </c>
      <c r="I83" s="301" t="s">
        <v>186</v>
      </c>
      <c r="J83" s="301" t="s">
        <v>69</v>
      </c>
      <c r="K83" s="301" t="s">
        <v>915</v>
      </c>
      <c r="L83" s="422">
        <v>20000000</v>
      </c>
      <c r="M83" s="422">
        <v>20000000</v>
      </c>
      <c r="N83" s="249" t="s">
        <v>52</v>
      </c>
      <c r="O83" s="249" t="s">
        <v>36</v>
      </c>
      <c r="P83" s="249" t="s">
        <v>907</v>
      </c>
      <c r="Q83" s="370"/>
      <c r="R83" s="127" t="s">
        <v>1414</v>
      </c>
      <c r="S83" s="209" t="s">
        <v>1415</v>
      </c>
      <c r="T83" s="377">
        <v>42902</v>
      </c>
      <c r="U83" s="378" t="s">
        <v>1416</v>
      </c>
      <c r="V83" s="112" t="s">
        <v>646</v>
      </c>
      <c r="W83" s="135">
        <v>18362853.109999999</v>
      </c>
      <c r="X83" s="134"/>
      <c r="Y83" s="135">
        <v>18362853.109999999</v>
      </c>
      <c r="Z83" s="135">
        <v>18362853.109999999</v>
      </c>
      <c r="AA83" s="382" t="s">
        <v>1417</v>
      </c>
      <c r="AB83" s="302"/>
      <c r="AC83" s="302"/>
      <c r="AD83" s="302"/>
      <c r="AE83" s="302"/>
      <c r="AF83" s="302"/>
      <c r="AG83" s="302"/>
      <c r="AH83" s="382" t="s">
        <v>1418</v>
      </c>
      <c r="AI83" s="381">
        <v>42953</v>
      </c>
      <c r="AJ83" s="381">
        <v>43317</v>
      </c>
      <c r="AK83" s="382" t="s">
        <v>1419</v>
      </c>
      <c r="AL83" s="383" t="s">
        <v>275</v>
      </c>
    </row>
    <row r="84" spans="1:38" s="99" customFormat="1" ht="68.45" customHeight="1" x14ac:dyDescent="0.25">
      <c r="A84" s="298">
        <v>41</v>
      </c>
      <c r="B84" s="301" t="s">
        <v>275</v>
      </c>
      <c r="C84" s="301">
        <v>43232309</v>
      </c>
      <c r="D84" s="249" t="s">
        <v>252</v>
      </c>
      <c r="E84" s="301" t="s">
        <v>71</v>
      </c>
      <c r="F84" s="301">
        <v>1</v>
      </c>
      <c r="G84" s="373" t="s">
        <v>78</v>
      </c>
      <c r="H84" s="374">
        <v>12</v>
      </c>
      <c r="I84" s="301" t="s">
        <v>1138</v>
      </c>
      <c r="J84" s="301" t="s">
        <v>69</v>
      </c>
      <c r="K84" s="301" t="s">
        <v>915</v>
      </c>
      <c r="L84" s="376">
        <v>40000000</v>
      </c>
      <c r="M84" s="376">
        <v>40000000</v>
      </c>
      <c r="N84" s="301" t="s">
        <v>50</v>
      </c>
      <c r="O84" s="301" t="s">
        <v>1456</v>
      </c>
      <c r="P84" s="301" t="s">
        <v>907</v>
      </c>
      <c r="Q84" s="370"/>
      <c r="R84" s="202"/>
      <c r="S84" s="209"/>
      <c r="T84" s="107"/>
      <c r="U84" s="110"/>
      <c r="V84" s="302"/>
      <c r="W84" s="169"/>
      <c r="X84" s="134"/>
      <c r="Y84" s="133"/>
      <c r="Z84" s="181"/>
      <c r="AA84" s="110"/>
      <c r="AB84" s="302"/>
      <c r="AC84" s="302"/>
      <c r="AD84" s="302"/>
      <c r="AE84" s="302"/>
      <c r="AF84" s="302"/>
      <c r="AG84" s="302"/>
      <c r="AH84" s="110"/>
      <c r="AI84" s="303"/>
      <c r="AJ84" s="303"/>
      <c r="AK84" s="302"/>
      <c r="AL84" s="117"/>
    </row>
    <row r="85" spans="1:38" s="99" customFormat="1" ht="186" customHeight="1" x14ac:dyDescent="0.25">
      <c r="A85" s="298">
        <v>42</v>
      </c>
      <c r="B85" s="301" t="s">
        <v>275</v>
      </c>
      <c r="C85" s="301">
        <v>81100000</v>
      </c>
      <c r="D85" s="249" t="s">
        <v>187</v>
      </c>
      <c r="E85" s="301" t="s">
        <v>71</v>
      </c>
      <c r="F85" s="301">
        <v>1</v>
      </c>
      <c r="G85" s="373" t="s">
        <v>84</v>
      </c>
      <c r="H85" s="374" t="s">
        <v>221</v>
      </c>
      <c r="I85" s="373" t="s">
        <v>194</v>
      </c>
      <c r="J85" s="301" t="s">
        <v>69</v>
      </c>
      <c r="K85" s="301" t="s">
        <v>915</v>
      </c>
      <c r="L85" s="376">
        <v>9000000</v>
      </c>
      <c r="M85" s="376">
        <v>9000000</v>
      </c>
      <c r="N85" s="301" t="s">
        <v>52</v>
      </c>
      <c r="O85" s="301" t="s">
        <v>36</v>
      </c>
      <c r="P85" s="301" t="s">
        <v>907</v>
      </c>
      <c r="Q85" s="370"/>
      <c r="R85" s="127" t="s">
        <v>1022</v>
      </c>
      <c r="S85" s="209" t="s">
        <v>1023</v>
      </c>
      <c r="T85" s="377">
        <v>42793</v>
      </c>
      <c r="U85" s="378" t="s">
        <v>1024</v>
      </c>
      <c r="V85" s="112" t="s">
        <v>568</v>
      </c>
      <c r="W85" s="393">
        <v>5749128</v>
      </c>
      <c r="X85" s="394"/>
      <c r="Y85" s="400">
        <v>5749128</v>
      </c>
      <c r="Z85" s="181">
        <v>5749128</v>
      </c>
      <c r="AA85" s="380" t="s">
        <v>1025</v>
      </c>
      <c r="AB85" s="302"/>
      <c r="AC85" s="302"/>
      <c r="AD85" s="302"/>
      <c r="AE85" s="302"/>
      <c r="AF85" s="302"/>
      <c r="AG85" s="302"/>
      <c r="AH85" s="380" t="s">
        <v>1026</v>
      </c>
      <c r="AI85" s="381">
        <v>42793</v>
      </c>
      <c r="AJ85" s="381">
        <v>43522</v>
      </c>
      <c r="AK85" s="382" t="s">
        <v>1027</v>
      </c>
      <c r="AL85" s="388" t="s">
        <v>275</v>
      </c>
    </row>
    <row r="86" spans="1:38" s="99" customFormat="1" ht="91.15" customHeight="1" x14ac:dyDescent="0.25">
      <c r="A86" s="298">
        <v>43</v>
      </c>
      <c r="B86" s="301" t="s">
        <v>275</v>
      </c>
      <c r="C86" s="301">
        <v>81112501</v>
      </c>
      <c r="D86" s="249" t="s">
        <v>188</v>
      </c>
      <c r="E86" s="301" t="s">
        <v>71</v>
      </c>
      <c r="F86" s="301">
        <v>1</v>
      </c>
      <c r="G86" s="373" t="s">
        <v>81</v>
      </c>
      <c r="H86" s="374" t="s">
        <v>221</v>
      </c>
      <c r="I86" s="301" t="s">
        <v>1138</v>
      </c>
      <c r="J86" s="301" t="s">
        <v>69</v>
      </c>
      <c r="K86" s="301" t="s">
        <v>915</v>
      </c>
      <c r="L86" s="376">
        <v>43000000</v>
      </c>
      <c r="M86" s="376">
        <v>43000000</v>
      </c>
      <c r="N86" s="301" t="s">
        <v>52</v>
      </c>
      <c r="O86" s="301" t="s">
        <v>36</v>
      </c>
      <c r="P86" s="301" t="s">
        <v>907</v>
      </c>
      <c r="Q86" s="370"/>
      <c r="R86" s="101"/>
      <c r="S86" s="235"/>
      <c r="T86" s="202"/>
      <c r="U86" s="107"/>
      <c r="V86" s="110"/>
      <c r="W86" s="172"/>
      <c r="X86" s="134"/>
      <c r="Y86" s="133"/>
      <c r="Z86" s="181"/>
      <c r="AA86" s="108"/>
      <c r="AB86" s="110"/>
      <c r="AC86" s="302"/>
      <c r="AD86" s="302"/>
      <c r="AE86" s="302"/>
      <c r="AF86" s="302"/>
      <c r="AG86" s="302"/>
      <c r="AH86" s="302"/>
      <c r="AI86" s="302"/>
      <c r="AJ86" s="303"/>
      <c r="AK86" s="303"/>
      <c r="AL86" s="120"/>
    </row>
    <row r="87" spans="1:38" s="99" customFormat="1" ht="159.75" customHeight="1" x14ac:dyDescent="0.25">
      <c r="A87" s="298">
        <v>44</v>
      </c>
      <c r="B87" s="301" t="s">
        <v>275</v>
      </c>
      <c r="C87" s="301">
        <v>81112501</v>
      </c>
      <c r="D87" s="249" t="s">
        <v>189</v>
      </c>
      <c r="E87" s="301" t="s">
        <v>49</v>
      </c>
      <c r="F87" s="301">
        <v>1</v>
      </c>
      <c r="G87" s="373" t="s">
        <v>80</v>
      </c>
      <c r="H87" s="374">
        <v>12</v>
      </c>
      <c r="I87" s="301" t="s">
        <v>564</v>
      </c>
      <c r="J87" s="301" t="s">
        <v>69</v>
      </c>
      <c r="K87" s="301" t="s">
        <v>915</v>
      </c>
      <c r="L87" s="376">
        <v>30000000</v>
      </c>
      <c r="M87" s="376">
        <v>30000000</v>
      </c>
      <c r="N87" s="301" t="s">
        <v>52</v>
      </c>
      <c r="O87" s="301" t="s">
        <v>36</v>
      </c>
      <c r="P87" s="301" t="s">
        <v>907</v>
      </c>
      <c r="Q87" s="370"/>
      <c r="R87" s="127" t="s">
        <v>1028</v>
      </c>
      <c r="S87" s="209" t="s">
        <v>1029</v>
      </c>
      <c r="T87" s="377">
        <v>42836</v>
      </c>
      <c r="U87" s="378" t="s">
        <v>1030</v>
      </c>
      <c r="V87" s="112" t="s">
        <v>568</v>
      </c>
      <c r="W87" s="175">
        <v>10300000</v>
      </c>
      <c r="X87" s="134"/>
      <c r="Y87" s="135">
        <v>10300000</v>
      </c>
      <c r="Z87" s="181">
        <v>10300000</v>
      </c>
      <c r="AA87" s="108"/>
      <c r="AB87" s="110"/>
      <c r="AC87" s="302"/>
      <c r="AD87" s="302"/>
      <c r="AE87" s="302"/>
      <c r="AF87" s="302"/>
      <c r="AG87" s="302"/>
      <c r="AH87" s="302"/>
      <c r="AI87" s="302"/>
      <c r="AJ87" s="303"/>
      <c r="AK87" s="303"/>
      <c r="AL87" s="120"/>
    </row>
    <row r="88" spans="1:38" s="229" customFormat="1" ht="68.45" customHeight="1" x14ac:dyDescent="0.25">
      <c r="A88" s="297">
        <v>45</v>
      </c>
      <c r="B88" s="306" t="s">
        <v>275</v>
      </c>
      <c r="C88" s="306">
        <v>81112501</v>
      </c>
      <c r="D88" s="423" t="s">
        <v>311</v>
      </c>
      <c r="E88" s="423" t="s">
        <v>71</v>
      </c>
      <c r="F88" s="306">
        <v>1</v>
      </c>
      <c r="G88" s="366" t="s">
        <v>84</v>
      </c>
      <c r="H88" s="424" t="s">
        <v>333</v>
      </c>
      <c r="I88" s="306" t="s">
        <v>62</v>
      </c>
      <c r="J88" s="306" t="s">
        <v>69</v>
      </c>
      <c r="K88" s="306" t="s">
        <v>915</v>
      </c>
      <c r="L88" s="425"/>
      <c r="M88" s="425"/>
      <c r="N88" s="306" t="s">
        <v>52</v>
      </c>
      <c r="O88" s="306" t="s">
        <v>36</v>
      </c>
      <c r="P88" s="306" t="s">
        <v>907</v>
      </c>
      <c r="Q88" s="372"/>
      <c r="R88" s="221"/>
      <c r="S88" s="210" t="s">
        <v>1133</v>
      </c>
      <c r="T88" s="221"/>
      <c r="U88" s="221"/>
      <c r="V88" s="221"/>
      <c r="W88" s="222"/>
      <c r="X88" s="221"/>
      <c r="Y88" s="221"/>
      <c r="Z88" s="398"/>
      <c r="AA88" s="230"/>
      <c r="AB88" s="212"/>
      <c r="AC88" s="213"/>
      <c r="AD88" s="213"/>
      <c r="AE88" s="213"/>
      <c r="AF88" s="213"/>
      <c r="AG88" s="213"/>
      <c r="AH88" s="213"/>
      <c r="AI88" s="213"/>
      <c r="AJ88" s="218"/>
      <c r="AK88" s="218"/>
      <c r="AL88" s="231"/>
    </row>
    <row r="89" spans="1:38" s="99" customFormat="1" ht="111.6" customHeight="1" x14ac:dyDescent="0.25">
      <c r="A89" s="298">
        <v>46</v>
      </c>
      <c r="B89" s="301" t="s">
        <v>275</v>
      </c>
      <c r="C89" s="301">
        <v>93151502</v>
      </c>
      <c r="D89" s="249" t="s">
        <v>72</v>
      </c>
      <c r="E89" s="301" t="s">
        <v>71</v>
      </c>
      <c r="F89" s="301">
        <v>1</v>
      </c>
      <c r="G89" s="373" t="s">
        <v>84</v>
      </c>
      <c r="H89" s="374">
        <v>12</v>
      </c>
      <c r="I89" s="301" t="s">
        <v>1138</v>
      </c>
      <c r="J89" s="301" t="s">
        <v>69</v>
      </c>
      <c r="K89" s="301" t="s">
        <v>915</v>
      </c>
      <c r="L89" s="376">
        <v>205816361</v>
      </c>
      <c r="M89" s="376">
        <v>205816361</v>
      </c>
      <c r="N89" s="301" t="s">
        <v>52</v>
      </c>
      <c r="O89" s="301" t="s">
        <v>36</v>
      </c>
      <c r="P89" s="301" t="s">
        <v>907</v>
      </c>
      <c r="Q89" s="370"/>
      <c r="R89" s="127" t="s">
        <v>804</v>
      </c>
      <c r="S89" s="209" t="s">
        <v>805</v>
      </c>
      <c r="T89" s="377">
        <v>42817</v>
      </c>
      <c r="U89" s="378" t="s">
        <v>806</v>
      </c>
      <c r="V89" s="112" t="s">
        <v>568</v>
      </c>
      <c r="W89" s="175">
        <v>189984333</v>
      </c>
      <c r="X89" s="134"/>
      <c r="Y89" s="135">
        <v>189984333</v>
      </c>
      <c r="Z89" s="181">
        <v>189984333</v>
      </c>
      <c r="AA89" s="382" t="s">
        <v>807</v>
      </c>
      <c r="AB89" s="302"/>
      <c r="AC89" s="302"/>
      <c r="AD89" s="302"/>
      <c r="AE89" s="302"/>
      <c r="AF89" s="302"/>
      <c r="AG89" s="302"/>
      <c r="AH89" s="302"/>
      <c r="AI89" s="303"/>
      <c r="AJ89" s="303"/>
      <c r="AK89" s="302"/>
      <c r="AL89" s="203"/>
    </row>
    <row r="90" spans="1:38" s="99" customFormat="1" ht="297.60000000000002" customHeight="1" x14ac:dyDescent="0.25">
      <c r="A90" s="298">
        <v>47</v>
      </c>
      <c r="B90" s="301" t="s">
        <v>275</v>
      </c>
      <c r="C90" s="301">
        <v>93151502</v>
      </c>
      <c r="D90" s="249" t="s">
        <v>253</v>
      </c>
      <c r="E90" s="301" t="s">
        <v>71</v>
      </c>
      <c r="F90" s="301">
        <v>1</v>
      </c>
      <c r="G90" s="373" t="s">
        <v>80</v>
      </c>
      <c r="H90" s="374">
        <v>12</v>
      </c>
      <c r="I90" s="301" t="s">
        <v>1138</v>
      </c>
      <c r="J90" s="301" t="s">
        <v>69</v>
      </c>
      <c r="K90" s="301" t="s">
        <v>915</v>
      </c>
      <c r="L90" s="376">
        <v>313090173</v>
      </c>
      <c r="M90" s="376">
        <v>313090173</v>
      </c>
      <c r="N90" s="301" t="s">
        <v>52</v>
      </c>
      <c r="O90" s="301" t="s">
        <v>36</v>
      </c>
      <c r="P90" s="301" t="s">
        <v>907</v>
      </c>
      <c r="Q90" s="370"/>
      <c r="R90" s="127" t="s">
        <v>1219</v>
      </c>
      <c r="S90" s="209" t="s">
        <v>1220</v>
      </c>
      <c r="T90" s="377">
        <v>42867</v>
      </c>
      <c r="U90" s="378" t="s">
        <v>1221</v>
      </c>
      <c r="V90" s="112" t="s">
        <v>1222</v>
      </c>
      <c r="W90" s="393">
        <v>312535187</v>
      </c>
      <c r="X90" s="394"/>
      <c r="Y90" s="400">
        <v>312535187</v>
      </c>
      <c r="Z90" s="400">
        <v>312535187</v>
      </c>
      <c r="AA90" s="382" t="s">
        <v>1223</v>
      </c>
      <c r="AB90" s="302"/>
      <c r="AC90" s="302"/>
      <c r="AD90" s="302"/>
      <c r="AE90" s="302"/>
      <c r="AF90" s="302"/>
      <c r="AG90" s="302"/>
      <c r="AH90" s="302"/>
      <c r="AI90" s="303"/>
      <c r="AJ90" s="303"/>
      <c r="AK90" s="302"/>
      <c r="AL90" s="203"/>
    </row>
    <row r="91" spans="1:38" s="99" customFormat="1" ht="187.5" customHeight="1" x14ac:dyDescent="0.25">
      <c r="A91" s="298">
        <v>48</v>
      </c>
      <c r="B91" s="301" t="s">
        <v>275</v>
      </c>
      <c r="C91" s="301">
        <v>81112501</v>
      </c>
      <c r="D91" s="249" t="s">
        <v>254</v>
      </c>
      <c r="E91" s="301" t="s">
        <v>71</v>
      </c>
      <c r="F91" s="301">
        <v>1</v>
      </c>
      <c r="G91" s="373" t="s">
        <v>78</v>
      </c>
      <c r="H91" s="374" t="s">
        <v>221</v>
      </c>
      <c r="I91" s="301" t="s">
        <v>1138</v>
      </c>
      <c r="J91" s="301" t="s">
        <v>69</v>
      </c>
      <c r="K91" s="301" t="s">
        <v>915</v>
      </c>
      <c r="L91" s="376">
        <v>26115000</v>
      </c>
      <c r="M91" s="376">
        <v>26115000</v>
      </c>
      <c r="N91" s="301" t="s">
        <v>52</v>
      </c>
      <c r="O91" s="301" t="s">
        <v>36</v>
      </c>
      <c r="P91" s="301" t="s">
        <v>907</v>
      </c>
      <c r="Q91" s="370"/>
      <c r="R91" s="114"/>
      <c r="S91" s="221"/>
      <c r="T91" s="115"/>
      <c r="U91" s="101"/>
      <c r="V91" s="101"/>
      <c r="W91" s="169"/>
      <c r="X91" s="134"/>
      <c r="Y91" s="133"/>
      <c r="Z91" s="181"/>
      <c r="AA91" s="101"/>
      <c r="AB91" s="337"/>
      <c r="AC91" s="337"/>
      <c r="AD91" s="337"/>
      <c r="AE91" s="337"/>
      <c r="AF91" s="360"/>
      <c r="AG91" s="360"/>
      <c r="AH91" s="101"/>
      <c r="AI91" s="121"/>
      <c r="AJ91" s="121"/>
      <c r="AK91" s="101"/>
      <c r="AL91" s="122"/>
    </row>
    <row r="92" spans="1:38" s="99" customFormat="1" ht="68.45" customHeight="1" x14ac:dyDescent="0.25">
      <c r="A92" s="298">
        <v>49</v>
      </c>
      <c r="B92" s="306" t="s">
        <v>275</v>
      </c>
      <c r="C92" s="306">
        <v>43232303</v>
      </c>
      <c r="D92" s="365" t="s">
        <v>255</v>
      </c>
      <c r="E92" s="306" t="s">
        <v>71</v>
      </c>
      <c r="F92" s="306">
        <v>1</v>
      </c>
      <c r="G92" s="366" t="s">
        <v>81</v>
      </c>
      <c r="H92" s="367">
        <v>12</v>
      </c>
      <c r="I92" s="306" t="s">
        <v>194</v>
      </c>
      <c r="J92" s="306" t="s">
        <v>69</v>
      </c>
      <c r="K92" s="306" t="s">
        <v>915</v>
      </c>
      <c r="L92" s="369"/>
      <c r="M92" s="369"/>
      <c r="N92" s="306" t="s">
        <v>52</v>
      </c>
      <c r="O92" s="306" t="s">
        <v>36</v>
      </c>
      <c r="P92" s="306" t="s">
        <v>907</v>
      </c>
      <c r="Q92" s="370"/>
      <c r="R92" s="114"/>
      <c r="S92" s="221" t="s">
        <v>1133</v>
      </c>
      <c r="T92" s="115"/>
      <c r="U92" s="101"/>
      <c r="V92" s="101"/>
      <c r="W92" s="169"/>
      <c r="X92" s="134"/>
      <c r="Y92" s="133"/>
      <c r="Z92" s="181"/>
      <c r="AA92" s="101"/>
      <c r="AB92" s="337"/>
      <c r="AC92" s="337"/>
      <c r="AD92" s="337"/>
      <c r="AE92" s="337"/>
      <c r="AF92" s="360"/>
      <c r="AG92" s="360"/>
      <c r="AH92" s="101"/>
      <c r="AI92" s="121"/>
      <c r="AJ92" s="121"/>
      <c r="AK92" s="101"/>
      <c r="AL92" s="122"/>
    </row>
    <row r="93" spans="1:38" s="99" customFormat="1" ht="167.45" customHeight="1" x14ac:dyDescent="0.25">
      <c r="A93" s="298">
        <v>50</v>
      </c>
      <c r="B93" s="301" t="s">
        <v>275</v>
      </c>
      <c r="C93" s="301">
        <v>80101706</v>
      </c>
      <c r="D93" s="249" t="s">
        <v>87</v>
      </c>
      <c r="E93" s="301" t="s">
        <v>71</v>
      </c>
      <c r="F93" s="301">
        <v>1</v>
      </c>
      <c r="G93" s="373" t="s">
        <v>79</v>
      </c>
      <c r="H93" s="374" t="s">
        <v>221</v>
      </c>
      <c r="I93" s="301" t="s">
        <v>62</v>
      </c>
      <c r="J93" s="301" t="s">
        <v>69</v>
      </c>
      <c r="K93" s="301" t="s">
        <v>915</v>
      </c>
      <c r="L93" s="376">
        <v>40061291</v>
      </c>
      <c r="M93" s="376">
        <v>40061291</v>
      </c>
      <c r="N93" s="301" t="s">
        <v>52</v>
      </c>
      <c r="O93" s="301" t="s">
        <v>36</v>
      </c>
      <c r="P93" s="301" t="s">
        <v>907</v>
      </c>
      <c r="Q93" s="370"/>
      <c r="R93" s="127" t="s">
        <v>808</v>
      </c>
      <c r="S93" s="209" t="s">
        <v>809</v>
      </c>
      <c r="T93" s="377">
        <v>42808</v>
      </c>
      <c r="U93" s="378" t="s">
        <v>810</v>
      </c>
      <c r="V93" s="112" t="s">
        <v>568</v>
      </c>
      <c r="W93" s="175">
        <v>40061291</v>
      </c>
      <c r="X93" s="134"/>
      <c r="Y93" s="135">
        <v>40061291</v>
      </c>
      <c r="Z93" s="181">
        <v>40061291</v>
      </c>
      <c r="AA93" s="380" t="s">
        <v>811</v>
      </c>
      <c r="AB93" s="426"/>
      <c r="AC93" s="426"/>
      <c r="AD93" s="426"/>
      <c r="AE93" s="426"/>
      <c r="AF93" s="426"/>
      <c r="AG93" s="426"/>
      <c r="AH93" s="380" t="s">
        <v>812</v>
      </c>
      <c r="AI93" s="381">
        <v>42811</v>
      </c>
      <c r="AJ93" s="381">
        <v>43235</v>
      </c>
      <c r="AK93" s="382" t="s">
        <v>803</v>
      </c>
      <c r="AL93" s="388" t="s">
        <v>275</v>
      </c>
    </row>
    <row r="94" spans="1:38" s="99" customFormat="1" ht="68.45" customHeight="1" x14ac:dyDescent="0.25">
      <c r="A94" s="297">
        <v>51</v>
      </c>
      <c r="B94" s="306" t="s">
        <v>275</v>
      </c>
      <c r="C94" s="306">
        <v>43211507</v>
      </c>
      <c r="D94" s="365" t="s">
        <v>268</v>
      </c>
      <c r="E94" s="306" t="s">
        <v>49</v>
      </c>
      <c r="F94" s="306">
        <v>1</v>
      </c>
      <c r="G94" s="366" t="s">
        <v>79</v>
      </c>
      <c r="H94" s="367" t="s">
        <v>221</v>
      </c>
      <c r="I94" s="306" t="s">
        <v>1138</v>
      </c>
      <c r="J94" s="306" t="s">
        <v>69</v>
      </c>
      <c r="K94" s="306" t="s">
        <v>915</v>
      </c>
      <c r="L94" s="369"/>
      <c r="M94" s="369"/>
      <c r="N94" s="306" t="s">
        <v>52</v>
      </c>
      <c r="O94" s="306" t="s">
        <v>36</v>
      </c>
      <c r="P94" s="306" t="s">
        <v>907</v>
      </c>
      <c r="Q94" s="370"/>
      <c r="R94" s="114"/>
      <c r="S94" s="210" t="s">
        <v>1134</v>
      </c>
      <c r="T94" s="114"/>
      <c r="U94" s="114"/>
      <c r="V94" s="114"/>
      <c r="W94" s="171"/>
      <c r="X94" s="114"/>
      <c r="Y94" s="114"/>
      <c r="Z94" s="181"/>
      <c r="AA94" s="123"/>
      <c r="AB94" s="302"/>
      <c r="AC94" s="302"/>
      <c r="AD94" s="302"/>
      <c r="AE94" s="302"/>
      <c r="AF94" s="302"/>
      <c r="AG94" s="302"/>
      <c r="AH94" s="124"/>
      <c r="AI94" s="125"/>
      <c r="AJ94" s="125"/>
      <c r="AK94" s="123"/>
      <c r="AL94" s="126"/>
    </row>
    <row r="95" spans="1:38" s="99" customFormat="1" ht="111.6" customHeight="1" x14ac:dyDescent="0.25">
      <c r="A95" s="334">
        <v>52</v>
      </c>
      <c r="B95" s="301" t="s">
        <v>275</v>
      </c>
      <c r="C95" s="301">
        <v>43211507</v>
      </c>
      <c r="D95" s="249" t="s">
        <v>269</v>
      </c>
      <c r="E95" s="301" t="s">
        <v>71</v>
      </c>
      <c r="F95" s="301">
        <v>1</v>
      </c>
      <c r="G95" s="373" t="s">
        <v>80</v>
      </c>
      <c r="H95" s="374">
        <v>2</v>
      </c>
      <c r="I95" s="301" t="s">
        <v>54</v>
      </c>
      <c r="J95" s="301" t="s">
        <v>69</v>
      </c>
      <c r="K95" s="301" t="s">
        <v>915</v>
      </c>
      <c r="L95" s="422">
        <v>7699776</v>
      </c>
      <c r="M95" s="422">
        <v>7699776</v>
      </c>
      <c r="N95" s="301" t="s">
        <v>52</v>
      </c>
      <c r="O95" s="301" t="s">
        <v>36</v>
      </c>
      <c r="P95" s="301" t="s">
        <v>907</v>
      </c>
      <c r="Q95" s="370"/>
      <c r="R95" s="127" t="s">
        <v>1214</v>
      </c>
      <c r="S95" s="209" t="s">
        <v>764</v>
      </c>
      <c r="T95" s="377">
        <v>42860</v>
      </c>
      <c r="U95" s="378" t="s">
        <v>1215</v>
      </c>
      <c r="V95" s="112" t="s">
        <v>646</v>
      </c>
      <c r="W95" s="175">
        <v>7699776</v>
      </c>
      <c r="X95" s="114"/>
      <c r="Y95" s="135">
        <v>7699776</v>
      </c>
      <c r="Z95" s="181">
        <v>7699776</v>
      </c>
      <c r="AA95" s="382" t="s">
        <v>1157</v>
      </c>
      <c r="AB95" s="302"/>
      <c r="AC95" s="302"/>
      <c r="AD95" s="302"/>
      <c r="AE95" s="302"/>
      <c r="AF95" s="302"/>
      <c r="AG95" s="302"/>
      <c r="AH95" s="382" t="s">
        <v>1216</v>
      </c>
      <c r="AI95" s="381">
        <v>42860</v>
      </c>
      <c r="AJ95" s="381">
        <v>42890</v>
      </c>
      <c r="AK95" s="382" t="s">
        <v>932</v>
      </c>
      <c r="AL95" s="388" t="s">
        <v>352</v>
      </c>
    </row>
    <row r="96" spans="1:38" s="99" customFormat="1" ht="111.6" customHeight="1" x14ac:dyDescent="0.25">
      <c r="A96" s="336"/>
      <c r="B96" s="301" t="s">
        <v>275</v>
      </c>
      <c r="C96" s="301">
        <v>43211508</v>
      </c>
      <c r="D96" s="249" t="s">
        <v>269</v>
      </c>
      <c r="E96" s="301" t="s">
        <v>71</v>
      </c>
      <c r="F96" s="301">
        <v>2</v>
      </c>
      <c r="G96" s="373" t="s">
        <v>83</v>
      </c>
      <c r="H96" s="374">
        <v>3</v>
      </c>
      <c r="I96" s="301" t="s">
        <v>54</v>
      </c>
      <c r="J96" s="301" t="s">
        <v>69</v>
      </c>
      <c r="K96" s="301" t="s">
        <v>915</v>
      </c>
      <c r="L96" s="422">
        <v>2286000</v>
      </c>
      <c r="M96" s="422">
        <v>2286000</v>
      </c>
      <c r="N96" s="301" t="s">
        <v>52</v>
      </c>
      <c r="O96" s="301" t="s">
        <v>36</v>
      </c>
      <c r="P96" s="301" t="s">
        <v>907</v>
      </c>
      <c r="Q96" s="370"/>
      <c r="R96" s="127" t="s">
        <v>1217</v>
      </c>
      <c r="S96" s="209" t="s">
        <v>1218</v>
      </c>
      <c r="T96" s="377">
        <v>42860</v>
      </c>
      <c r="U96" s="378" t="s">
        <v>1215</v>
      </c>
      <c r="V96" s="112" t="s">
        <v>646</v>
      </c>
      <c r="W96" s="175">
        <v>2286000</v>
      </c>
      <c r="X96" s="394"/>
      <c r="Y96" s="135">
        <v>2286000</v>
      </c>
      <c r="Z96" s="181">
        <v>2286000</v>
      </c>
      <c r="AA96" s="382" t="s">
        <v>1157</v>
      </c>
      <c r="AB96" s="302"/>
      <c r="AC96" s="302"/>
      <c r="AD96" s="302"/>
      <c r="AE96" s="302"/>
      <c r="AF96" s="302"/>
      <c r="AG96" s="302"/>
      <c r="AH96" s="382" t="s">
        <v>1216</v>
      </c>
      <c r="AI96" s="381">
        <v>42860</v>
      </c>
      <c r="AJ96" s="381">
        <v>42890</v>
      </c>
      <c r="AK96" s="382" t="s">
        <v>932</v>
      </c>
      <c r="AL96" s="388" t="s">
        <v>352</v>
      </c>
    </row>
    <row r="97" spans="1:38" s="99" customFormat="1" ht="68.45" customHeight="1" x14ac:dyDescent="0.25">
      <c r="A97" s="298">
        <v>53</v>
      </c>
      <c r="B97" s="301" t="s">
        <v>275</v>
      </c>
      <c r="C97" s="301">
        <v>43211507</v>
      </c>
      <c r="D97" s="249" t="s">
        <v>1153</v>
      </c>
      <c r="E97" s="301" t="s">
        <v>71</v>
      </c>
      <c r="F97" s="301">
        <v>1</v>
      </c>
      <c r="G97" s="373" t="s">
        <v>78</v>
      </c>
      <c r="H97" s="374">
        <v>12</v>
      </c>
      <c r="I97" s="301" t="s">
        <v>1138</v>
      </c>
      <c r="J97" s="301" t="s">
        <v>69</v>
      </c>
      <c r="K97" s="301" t="s">
        <v>915</v>
      </c>
      <c r="L97" s="376">
        <v>30764000</v>
      </c>
      <c r="M97" s="376">
        <v>30764000</v>
      </c>
      <c r="N97" s="301" t="s">
        <v>52</v>
      </c>
      <c r="O97" s="301" t="s">
        <v>36</v>
      </c>
      <c r="P97" s="301" t="s">
        <v>908</v>
      </c>
      <c r="Q97" s="370"/>
      <c r="R97" s="202"/>
      <c r="S97" s="209"/>
      <c r="T97" s="107"/>
      <c r="U97" s="101"/>
      <c r="V97" s="302"/>
      <c r="W97" s="170"/>
      <c r="X97" s="134"/>
      <c r="Y97" s="133"/>
      <c r="Z97" s="181"/>
      <c r="AA97" s="302"/>
      <c r="AB97" s="302"/>
      <c r="AC97" s="302"/>
      <c r="AD97" s="302"/>
      <c r="AE97" s="302"/>
      <c r="AF97" s="302"/>
      <c r="AG97" s="302"/>
      <c r="AH97" s="116"/>
      <c r="AI97" s="303"/>
      <c r="AJ97" s="303"/>
      <c r="AK97" s="302"/>
      <c r="AL97" s="117"/>
    </row>
    <row r="98" spans="1:38" s="99" customFormat="1" ht="68.45" customHeight="1" x14ac:dyDescent="0.25">
      <c r="A98" s="297">
        <v>54</v>
      </c>
      <c r="B98" s="306" t="s">
        <v>275</v>
      </c>
      <c r="C98" s="306">
        <v>40101701</v>
      </c>
      <c r="D98" s="365" t="s">
        <v>884</v>
      </c>
      <c r="E98" s="306" t="s">
        <v>71</v>
      </c>
      <c r="F98" s="306">
        <v>1</v>
      </c>
      <c r="G98" s="366" t="s">
        <v>82</v>
      </c>
      <c r="H98" s="367">
        <v>12</v>
      </c>
      <c r="I98" s="306" t="s">
        <v>562</v>
      </c>
      <c r="J98" s="306" t="s">
        <v>69</v>
      </c>
      <c r="K98" s="306" t="s">
        <v>915</v>
      </c>
      <c r="L98" s="427"/>
      <c r="M98" s="427"/>
      <c r="N98" s="306" t="s">
        <v>52</v>
      </c>
      <c r="O98" s="306" t="s">
        <v>36</v>
      </c>
      <c r="P98" s="306" t="s">
        <v>908</v>
      </c>
      <c r="Q98" s="370"/>
      <c r="R98" s="202"/>
      <c r="S98" s="210" t="s">
        <v>1135</v>
      </c>
      <c r="T98" s="107"/>
      <c r="U98" s="110"/>
      <c r="V98" s="302"/>
      <c r="W98" s="169"/>
      <c r="X98" s="134"/>
      <c r="Y98" s="133"/>
      <c r="Z98" s="181"/>
      <c r="AA98" s="110"/>
      <c r="AB98" s="302"/>
      <c r="AC98" s="302"/>
      <c r="AD98" s="302"/>
      <c r="AE98" s="302"/>
      <c r="AF98" s="302"/>
      <c r="AG98" s="302"/>
      <c r="AH98" s="110"/>
      <c r="AI98" s="303"/>
      <c r="AJ98" s="303"/>
      <c r="AK98" s="302"/>
      <c r="AL98" s="117"/>
    </row>
    <row r="99" spans="1:38" s="100" customFormat="1" ht="130.15" customHeight="1" x14ac:dyDescent="0.25">
      <c r="A99" s="298">
        <v>55</v>
      </c>
      <c r="B99" s="301" t="s">
        <v>275</v>
      </c>
      <c r="C99" s="301">
        <v>43222815</v>
      </c>
      <c r="D99" s="249" t="s">
        <v>258</v>
      </c>
      <c r="E99" s="301" t="s">
        <v>71</v>
      </c>
      <c r="F99" s="301">
        <v>1</v>
      </c>
      <c r="G99" s="373" t="s">
        <v>81</v>
      </c>
      <c r="H99" s="374">
        <v>11</v>
      </c>
      <c r="I99" s="373" t="s">
        <v>194</v>
      </c>
      <c r="J99" s="301" t="s">
        <v>35</v>
      </c>
      <c r="K99" s="301" t="s">
        <v>180</v>
      </c>
      <c r="L99" s="428">
        <v>131566000</v>
      </c>
      <c r="M99" s="376">
        <v>43860000</v>
      </c>
      <c r="N99" s="301" t="s">
        <v>50</v>
      </c>
      <c r="O99" s="301" t="s">
        <v>1449</v>
      </c>
      <c r="P99" s="301" t="s">
        <v>908</v>
      </c>
      <c r="Q99" s="370"/>
      <c r="R99" s="127" t="s">
        <v>1581</v>
      </c>
      <c r="S99" s="209" t="s">
        <v>1582</v>
      </c>
      <c r="T99" s="377">
        <v>42976</v>
      </c>
      <c r="U99" s="378" t="s">
        <v>1583</v>
      </c>
      <c r="V99" s="112" t="s">
        <v>646</v>
      </c>
      <c r="W99" s="135">
        <v>129590214.59999999</v>
      </c>
      <c r="X99" s="134"/>
      <c r="Y99" s="135">
        <v>129590214.59999999</v>
      </c>
      <c r="Z99" s="135">
        <v>43581189.170000002</v>
      </c>
      <c r="AA99" s="379" t="s">
        <v>1584</v>
      </c>
      <c r="AB99" s="302"/>
      <c r="AC99" s="302"/>
      <c r="AD99" s="302"/>
      <c r="AE99" s="302"/>
      <c r="AF99" s="302"/>
      <c r="AG99" s="302"/>
      <c r="AH99" s="380" t="s">
        <v>1585</v>
      </c>
      <c r="AI99" s="381">
        <v>42976</v>
      </c>
      <c r="AJ99" s="381">
        <v>43314</v>
      </c>
      <c r="AK99" s="382" t="s">
        <v>1586</v>
      </c>
      <c r="AL99" s="383" t="s">
        <v>275</v>
      </c>
    </row>
    <row r="100" spans="1:38" s="100" customFormat="1" ht="68.45" customHeight="1" x14ac:dyDescent="0.25">
      <c r="A100" s="298">
        <v>56</v>
      </c>
      <c r="B100" s="301" t="s">
        <v>275</v>
      </c>
      <c r="C100" s="301">
        <v>93151502</v>
      </c>
      <c r="D100" s="249" t="s">
        <v>259</v>
      </c>
      <c r="E100" s="301" t="s">
        <v>71</v>
      </c>
      <c r="F100" s="301">
        <v>1</v>
      </c>
      <c r="G100" s="373" t="s">
        <v>78</v>
      </c>
      <c r="H100" s="374">
        <v>11</v>
      </c>
      <c r="I100" s="373" t="s">
        <v>1451</v>
      </c>
      <c r="J100" s="301" t="s">
        <v>35</v>
      </c>
      <c r="K100" s="301" t="s">
        <v>180</v>
      </c>
      <c r="L100" s="428">
        <v>304682000</v>
      </c>
      <c r="M100" s="376">
        <v>84018000</v>
      </c>
      <c r="N100" s="301" t="s">
        <v>50</v>
      </c>
      <c r="O100" s="301" t="s">
        <v>1449</v>
      </c>
      <c r="P100" s="301" t="s">
        <v>908</v>
      </c>
      <c r="Q100" s="370"/>
      <c r="R100" s="202"/>
      <c r="S100" s="209"/>
      <c r="T100" s="107"/>
      <c r="U100" s="101"/>
      <c r="V100" s="302"/>
      <c r="W100" s="169"/>
      <c r="X100" s="134"/>
      <c r="Y100" s="133"/>
      <c r="Z100" s="181"/>
      <c r="AA100" s="302"/>
      <c r="AB100" s="302"/>
      <c r="AC100" s="302"/>
      <c r="AD100" s="302"/>
      <c r="AE100" s="302"/>
      <c r="AF100" s="302"/>
      <c r="AG100" s="302"/>
      <c r="AH100" s="116"/>
      <c r="AI100" s="303"/>
      <c r="AJ100" s="303"/>
      <c r="AK100" s="302"/>
      <c r="AL100" s="203"/>
    </row>
    <row r="101" spans="1:38" s="100" customFormat="1" ht="111.6" customHeight="1" x14ac:dyDescent="0.25">
      <c r="A101" s="298">
        <v>57</v>
      </c>
      <c r="B101" s="301" t="s">
        <v>1150</v>
      </c>
      <c r="C101" s="301" t="s">
        <v>260</v>
      </c>
      <c r="D101" s="249" t="s">
        <v>262</v>
      </c>
      <c r="E101" s="301" t="s">
        <v>49</v>
      </c>
      <c r="F101" s="301">
        <v>1</v>
      </c>
      <c r="G101" s="373" t="s">
        <v>84</v>
      </c>
      <c r="H101" s="374" t="s">
        <v>175</v>
      </c>
      <c r="I101" s="301" t="s">
        <v>56</v>
      </c>
      <c r="J101" s="301" t="s">
        <v>35</v>
      </c>
      <c r="K101" s="301" t="s">
        <v>47</v>
      </c>
      <c r="L101" s="376">
        <v>4640000</v>
      </c>
      <c r="M101" s="376">
        <v>4640000</v>
      </c>
      <c r="N101" s="301" t="s">
        <v>52</v>
      </c>
      <c r="O101" s="301" t="s">
        <v>36</v>
      </c>
      <c r="P101" s="301" t="s">
        <v>900</v>
      </c>
      <c r="Q101" s="370"/>
      <c r="R101" s="127" t="s">
        <v>704</v>
      </c>
      <c r="S101" s="127" t="s">
        <v>705</v>
      </c>
      <c r="T101" s="377">
        <v>42782</v>
      </c>
      <c r="U101" s="378" t="s">
        <v>706</v>
      </c>
      <c r="V101" s="112" t="s">
        <v>568</v>
      </c>
      <c r="W101" s="175">
        <v>4639407</v>
      </c>
      <c r="X101" s="134"/>
      <c r="Y101" s="400">
        <f>W101</f>
        <v>4639407</v>
      </c>
      <c r="Z101" s="181">
        <f>W101</f>
        <v>4639407</v>
      </c>
      <c r="AA101" s="380" t="s">
        <v>707</v>
      </c>
      <c r="AB101" s="302"/>
      <c r="AC101" s="302"/>
      <c r="AD101" s="302"/>
      <c r="AE101" s="302"/>
      <c r="AF101" s="302"/>
      <c r="AG101" s="302"/>
      <c r="AH101" s="380" t="s">
        <v>708</v>
      </c>
      <c r="AI101" s="381">
        <v>42782</v>
      </c>
      <c r="AJ101" s="381">
        <v>42809</v>
      </c>
      <c r="AK101" s="382" t="s">
        <v>709</v>
      </c>
      <c r="AL101" s="388" t="s">
        <v>352</v>
      </c>
    </row>
    <row r="102" spans="1:38" s="100" customFormat="1" ht="153" customHeight="1" x14ac:dyDescent="0.25">
      <c r="A102" s="298">
        <v>58</v>
      </c>
      <c r="B102" s="306" t="s">
        <v>297</v>
      </c>
      <c r="C102" s="306">
        <v>72101506</v>
      </c>
      <c r="D102" s="365" t="s">
        <v>261</v>
      </c>
      <c r="E102" s="306" t="s">
        <v>49</v>
      </c>
      <c r="F102" s="306">
        <v>1</v>
      </c>
      <c r="G102" s="366" t="s">
        <v>185</v>
      </c>
      <c r="H102" s="367" t="s">
        <v>174</v>
      </c>
      <c r="I102" s="306" t="s">
        <v>56</v>
      </c>
      <c r="J102" s="306" t="s">
        <v>35</v>
      </c>
      <c r="K102" s="306" t="s">
        <v>37</v>
      </c>
      <c r="L102" s="368"/>
      <c r="M102" s="369"/>
      <c r="N102" s="306" t="s">
        <v>52</v>
      </c>
      <c r="O102" s="306" t="s">
        <v>36</v>
      </c>
      <c r="P102" s="306" t="s">
        <v>899</v>
      </c>
      <c r="Q102" s="370"/>
      <c r="R102" s="202"/>
      <c r="S102" s="210" t="s">
        <v>1134</v>
      </c>
      <c r="T102" s="107"/>
      <c r="U102" s="101"/>
      <c r="V102" s="302"/>
      <c r="W102" s="169"/>
      <c r="X102" s="134"/>
      <c r="Y102" s="133"/>
      <c r="Z102" s="181"/>
      <c r="AA102" s="302"/>
      <c r="AB102" s="302"/>
      <c r="AC102" s="302"/>
      <c r="AD102" s="302"/>
      <c r="AE102" s="302"/>
      <c r="AF102" s="302"/>
      <c r="AG102" s="302"/>
      <c r="AH102" s="116"/>
      <c r="AI102" s="303"/>
      <c r="AJ102" s="303"/>
      <c r="AK102" s="302"/>
      <c r="AL102" s="203"/>
    </row>
    <row r="103" spans="1:38" s="100" customFormat="1" ht="130.15" customHeight="1" x14ac:dyDescent="0.25">
      <c r="A103" s="298">
        <v>59</v>
      </c>
      <c r="B103" s="301" t="s">
        <v>275</v>
      </c>
      <c r="C103" s="301">
        <v>81112006</v>
      </c>
      <c r="D103" s="249" t="s">
        <v>264</v>
      </c>
      <c r="E103" s="301" t="s">
        <v>49</v>
      </c>
      <c r="F103" s="301">
        <v>1</v>
      </c>
      <c r="G103" s="373" t="s">
        <v>84</v>
      </c>
      <c r="H103" s="374" t="s">
        <v>200</v>
      </c>
      <c r="I103" s="301" t="s">
        <v>56</v>
      </c>
      <c r="J103" s="301" t="s">
        <v>35</v>
      </c>
      <c r="K103" s="301" t="s">
        <v>263</v>
      </c>
      <c r="L103" s="376">
        <f>3500000*1.1</f>
        <v>3850000.0000000005</v>
      </c>
      <c r="M103" s="376">
        <f>3500000*1.1</f>
        <v>3850000.0000000005</v>
      </c>
      <c r="N103" s="301" t="s">
        <v>52</v>
      </c>
      <c r="O103" s="301" t="s">
        <v>36</v>
      </c>
      <c r="P103" s="301" t="s">
        <v>908</v>
      </c>
      <c r="Q103" s="370"/>
      <c r="R103" s="127" t="s">
        <v>657</v>
      </c>
      <c r="S103" s="209" t="s">
        <v>658</v>
      </c>
      <c r="T103" s="377">
        <v>42772</v>
      </c>
      <c r="U103" s="378" t="s">
        <v>659</v>
      </c>
      <c r="V103" s="112" t="s">
        <v>568</v>
      </c>
      <c r="W103" s="175">
        <v>3053864</v>
      </c>
      <c r="X103" s="134"/>
      <c r="Y103" s="400">
        <f>W103</f>
        <v>3053864</v>
      </c>
      <c r="Z103" s="181">
        <f>W103</f>
        <v>3053864</v>
      </c>
      <c r="AA103" s="380" t="s">
        <v>660</v>
      </c>
      <c r="AB103" s="302"/>
      <c r="AC103" s="302"/>
      <c r="AD103" s="302"/>
      <c r="AE103" s="302"/>
      <c r="AF103" s="302"/>
      <c r="AG103" s="302"/>
      <c r="AH103" s="380" t="s">
        <v>661</v>
      </c>
      <c r="AI103" s="381">
        <v>42772</v>
      </c>
      <c r="AJ103" s="381">
        <v>43097</v>
      </c>
      <c r="AK103" s="382" t="s">
        <v>662</v>
      </c>
      <c r="AL103" s="388" t="s">
        <v>275</v>
      </c>
    </row>
    <row r="104" spans="1:38" s="100" customFormat="1" ht="87" customHeight="1" x14ac:dyDescent="0.25">
      <c r="A104" s="298">
        <v>60</v>
      </c>
      <c r="B104" s="306" t="s">
        <v>733</v>
      </c>
      <c r="C104" s="306">
        <v>80000000</v>
      </c>
      <c r="D104" s="365" t="s">
        <v>304</v>
      </c>
      <c r="E104" s="306" t="s">
        <v>218</v>
      </c>
      <c r="F104" s="306">
        <v>1</v>
      </c>
      <c r="G104" s="366" t="s">
        <v>81</v>
      </c>
      <c r="H104" s="367" t="s">
        <v>333</v>
      </c>
      <c r="I104" s="306" t="s">
        <v>62</v>
      </c>
      <c r="J104" s="306" t="s">
        <v>35</v>
      </c>
      <c r="K104" s="306" t="s">
        <v>68</v>
      </c>
      <c r="L104" s="368"/>
      <c r="M104" s="369"/>
      <c r="N104" s="306" t="s">
        <v>219</v>
      </c>
      <c r="O104" s="306" t="s">
        <v>36</v>
      </c>
      <c r="P104" s="306" t="s">
        <v>901</v>
      </c>
      <c r="Q104" s="370"/>
      <c r="R104" s="202"/>
      <c r="S104" s="209" t="s">
        <v>1603</v>
      </c>
      <c r="T104" s="107"/>
      <c r="U104" s="101"/>
      <c r="V104" s="302"/>
      <c r="W104" s="169"/>
      <c r="X104" s="134"/>
      <c r="Y104" s="133"/>
      <c r="Z104" s="181"/>
      <c r="AA104" s="302"/>
      <c r="AB104" s="302"/>
      <c r="AC104" s="302"/>
      <c r="AD104" s="302"/>
      <c r="AE104" s="302"/>
      <c r="AF104" s="302"/>
      <c r="AG104" s="302"/>
      <c r="AH104" s="116"/>
      <c r="AI104" s="303"/>
      <c r="AJ104" s="303"/>
      <c r="AK104" s="302"/>
      <c r="AL104" s="203"/>
    </row>
    <row r="105" spans="1:38" s="100" customFormat="1" ht="167.45" customHeight="1" x14ac:dyDescent="0.25">
      <c r="A105" s="298">
        <v>61</v>
      </c>
      <c r="B105" s="301" t="s">
        <v>192</v>
      </c>
      <c r="C105" s="301">
        <v>80101706</v>
      </c>
      <c r="D105" s="249" t="s">
        <v>276</v>
      </c>
      <c r="E105" s="301" t="s">
        <v>71</v>
      </c>
      <c r="F105" s="301">
        <v>1</v>
      </c>
      <c r="G105" s="373" t="s">
        <v>84</v>
      </c>
      <c r="H105" s="429" t="s">
        <v>200</v>
      </c>
      <c r="I105" s="301" t="s">
        <v>62</v>
      </c>
      <c r="J105" s="301" t="s">
        <v>69</v>
      </c>
      <c r="K105" s="301" t="s">
        <v>910</v>
      </c>
      <c r="L105" s="375">
        <v>57592000</v>
      </c>
      <c r="M105" s="376">
        <v>57592000</v>
      </c>
      <c r="N105" s="301" t="s">
        <v>219</v>
      </c>
      <c r="O105" s="301" t="s">
        <v>36</v>
      </c>
      <c r="P105" s="301" t="s">
        <v>904</v>
      </c>
      <c r="Q105" s="370"/>
      <c r="R105" s="127" t="s">
        <v>664</v>
      </c>
      <c r="S105" s="209" t="s">
        <v>665</v>
      </c>
      <c r="T105" s="377">
        <v>42776</v>
      </c>
      <c r="U105" s="378" t="s">
        <v>508</v>
      </c>
      <c r="V105" s="112" t="s">
        <v>339</v>
      </c>
      <c r="W105" s="175">
        <v>52417100</v>
      </c>
      <c r="X105" s="134"/>
      <c r="Y105" s="400">
        <f>W105</f>
        <v>52417100</v>
      </c>
      <c r="Z105" s="181">
        <f>W105</f>
        <v>52417100</v>
      </c>
      <c r="AA105" s="380" t="s">
        <v>683</v>
      </c>
      <c r="AB105" s="302"/>
      <c r="AC105" s="302"/>
      <c r="AD105" s="302"/>
      <c r="AE105" s="302"/>
      <c r="AF105" s="302"/>
      <c r="AG105" s="302"/>
      <c r="AH105" s="380" t="s">
        <v>619</v>
      </c>
      <c r="AI105" s="381">
        <v>42776</v>
      </c>
      <c r="AJ105" s="381">
        <v>43091</v>
      </c>
      <c r="AK105" s="382" t="s">
        <v>510</v>
      </c>
      <c r="AL105" s="388" t="s">
        <v>371</v>
      </c>
    </row>
    <row r="106" spans="1:38" s="100" customFormat="1" ht="186" customHeight="1" x14ac:dyDescent="0.25">
      <c r="A106" s="298">
        <v>62</v>
      </c>
      <c r="B106" s="301" t="s">
        <v>733</v>
      </c>
      <c r="C106" s="301">
        <v>80101706</v>
      </c>
      <c r="D106" s="249" t="s">
        <v>277</v>
      </c>
      <c r="E106" s="301" t="s">
        <v>71</v>
      </c>
      <c r="F106" s="301">
        <v>1</v>
      </c>
      <c r="G106" s="373" t="s">
        <v>77</v>
      </c>
      <c r="H106" s="429" t="s">
        <v>200</v>
      </c>
      <c r="I106" s="301" t="s">
        <v>62</v>
      </c>
      <c r="J106" s="301" t="s">
        <v>69</v>
      </c>
      <c r="K106" s="301" t="s">
        <v>910</v>
      </c>
      <c r="L106" s="375">
        <v>42845000</v>
      </c>
      <c r="M106" s="376">
        <v>42845000</v>
      </c>
      <c r="N106" s="301" t="s">
        <v>219</v>
      </c>
      <c r="O106" s="301" t="s">
        <v>36</v>
      </c>
      <c r="P106" s="301" t="s">
        <v>901</v>
      </c>
      <c r="Q106" s="370"/>
      <c r="R106" s="127" t="s">
        <v>524</v>
      </c>
      <c r="S106" s="209" t="s">
        <v>525</v>
      </c>
      <c r="T106" s="381">
        <v>42761</v>
      </c>
      <c r="U106" s="380" t="s">
        <v>526</v>
      </c>
      <c r="V106" s="382" t="s">
        <v>339</v>
      </c>
      <c r="W106" s="396">
        <v>42455500</v>
      </c>
      <c r="X106" s="134"/>
      <c r="Y106" s="391">
        <v>42455500</v>
      </c>
      <c r="Z106" s="181">
        <v>42455500</v>
      </c>
      <c r="AA106" s="380" t="s">
        <v>527</v>
      </c>
      <c r="AB106" s="302"/>
      <c r="AC106" s="302"/>
      <c r="AD106" s="302"/>
      <c r="AE106" s="302"/>
      <c r="AF106" s="302"/>
      <c r="AG106" s="302"/>
      <c r="AH106" s="380" t="s">
        <v>402</v>
      </c>
      <c r="AI106" s="381">
        <v>42761</v>
      </c>
      <c r="AJ106" s="381">
        <v>43091</v>
      </c>
      <c r="AK106" s="382" t="s">
        <v>500</v>
      </c>
      <c r="AL106" s="397" t="s">
        <v>266</v>
      </c>
    </row>
    <row r="107" spans="1:38" s="100" customFormat="1" ht="167.45" customHeight="1" x14ac:dyDescent="0.25">
      <c r="A107" s="298">
        <v>63</v>
      </c>
      <c r="B107" s="301" t="s">
        <v>192</v>
      </c>
      <c r="C107" s="301">
        <v>80101706</v>
      </c>
      <c r="D107" s="249" t="s">
        <v>276</v>
      </c>
      <c r="E107" s="301" t="s">
        <v>71</v>
      </c>
      <c r="F107" s="301">
        <v>1</v>
      </c>
      <c r="G107" s="373" t="s">
        <v>77</v>
      </c>
      <c r="H107" s="429" t="s">
        <v>334</v>
      </c>
      <c r="I107" s="301" t="s">
        <v>62</v>
      </c>
      <c r="J107" s="301" t="s">
        <v>69</v>
      </c>
      <c r="K107" s="301" t="s">
        <v>910</v>
      </c>
      <c r="L107" s="375">
        <v>57592000</v>
      </c>
      <c r="M107" s="376">
        <v>57592000</v>
      </c>
      <c r="N107" s="301" t="s">
        <v>219</v>
      </c>
      <c r="O107" s="301" t="s">
        <v>36</v>
      </c>
      <c r="P107" s="301" t="s">
        <v>904</v>
      </c>
      <c r="Q107" s="370"/>
      <c r="R107" s="127" t="s">
        <v>506</v>
      </c>
      <c r="S107" s="209" t="s">
        <v>507</v>
      </c>
      <c r="T107" s="381">
        <v>42760</v>
      </c>
      <c r="U107" s="380" t="s">
        <v>508</v>
      </c>
      <c r="V107" s="382" t="s">
        <v>339</v>
      </c>
      <c r="W107" s="396">
        <v>55088000</v>
      </c>
      <c r="X107" s="134"/>
      <c r="Y107" s="391">
        <v>55088000</v>
      </c>
      <c r="Z107" s="181">
        <v>55088000</v>
      </c>
      <c r="AA107" s="380" t="s">
        <v>509</v>
      </c>
      <c r="AB107" s="302"/>
      <c r="AC107" s="302"/>
      <c r="AD107" s="302"/>
      <c r="AE107" s="302"/>
      <c r="AF107" s="302"/>
      <c r="AG107" s="302"/>
      <c r="AH107" s="380" t="s">
        <v>402</v>
      </c>
      <c r="AI107" s="381">
        <v>42761</v>
      </c>
      <c r="AJ107" s="381">
        <v>43091</v>
      </c>
      <c r="AK107" s="382" t="s">
        <v>510</v>
      </c>
      <c r="AL107" s="397" t="s">
        <v>371</v>
      </c>
    </row>
    <row r="108" spans="1:38" s="100" customFormat="1" ht="186" customHeight="1" x14ac:dyDescent="0.25">
      <c r="A108" s="298">
        <v>64</v>
      </c>
      <c r="B108" s="301" t="s">
        <v>190</v>
      </c>
      <c r="C108" s="301">
        <v>80101706</v>
      </c>
      <c r="D108" s="249" t="s">
        <v>278</v>
      </c>
      <c r="E108" s="301" t="s">
        <v>71</v>
      </c>
      <c r="F108" s="301">
        <v>1</v>
      </c>
      <c r="G108" s="373" t="s">
        <v>77</v>
      </c>
      <c r="H108" s="429" t="s">
        <v>330</v>
      </c>
      <c r="I108" s="301" t="s">
        <v>62</v>
      </c>
      <c r="J108" s="301" t="s">
        <v>69</v>
      </c>
      <c r="K108" s="301" t="s">
        <v>910</v>
      </c>
      <c r="L108" s="375">
        <v>30576000</v>
      </c>
      <c r="M108" s="376">
        <v>30576000</v>
      </c>
      <c r="N108" s="301" t="s">
        <v>219</v>
      </c>
      <c r="O108" s="301" t="s">
        <v>36</v>
      </c>
      <c r="P108" s="301" t="s">
        <v>895</v>
      </c>
      <c r="Q108" s="370"/>
      <c r="R108" s="127" t="s">
        <v>572</v>
      </c>
      <c r="S108" s="209" t="s">
        <v>573</v>
      </c>
      <c r="T108" s="377">
        <v>42768</v>
      </c>
      <c r="U108" s="378" t="s">
        <v>574</v>
      </c>
      <c r="V108" s="112" t="s">
        <v>339</v>
      </c>
      <c r="W108" s="393">
        <v>26208000</v>
      </c>
      <c r="X108" s="134"/>
      <c r="Y108" s="430">
        <v>26208000</v>
      </c>
      <c r="Z108" s="181">
        <v>26208000</v>
      </c>
      <c r="AA108" s="380" t="s">
        <v>575</v>
      </c>
      <c r="AB108" s="302"/>
      <c r="AC108" s="302"/>
      <c r="AD108" s="302"/>
      <c r="AE108" s="302"/>
      <c r="AF108" s="302"/>
      <c r="AG108" s="302"/>
      <c r="AH108" s="380" t="s">
        <v>576</v>
      </c>
      <c r="AI108" s="381">
        <v>42768</v>
      </c>
      <c r="AJ108" s="381">
        <v>42856</v>
      </c>
      <c r="AK108" s="382" t="s">
        <v>577</v>
      </c>
      <c r="AL108" s="397" t="s">
        <v>578</v>
      </c>
    </row>
    <row r="109" spans="1:38" s="100" customFormat="1" ht="186" customHeight="1" x14ac:dyDescent="0.25">
      <c r="A109" s="298">
        <v>65</v>
      </c>
      <c r="B109" s="301" t="s">
        <v>295</v>
      </c>
      <c r="C109" s="301">
        <v>80101706</v>
      </c>
      <c r="D109" s="249" t="s">
        <v>279</v>
      </c>
      <c r="E109" s="301" t="s">
        <v>71</v>
      </c>
      <c r="F109" s="301">
        <v>1</v>
      </c>
      <c r="G109" s="373" t="s">
        <v>77</v>
      </c>
      <c r="H109" s="429" t="s">
        <v>330</v>
      </c>
      <c r="I109" s="301" t="s">
        <v>62</v>
      </c>
      <c r="J109" s="301" t="s">
        <v>69</v>
      </c>
      <c r="K109" s="301" t="s">
        <v>910</v>
      </c>
      <c r="L109" s="375">
        <v>15190000</v>
      </c>
      <c r="M109" s="376">
        <v>15190000</v>
      </c>
      <c r="N109" s="301" t="s">
        <v>219</v>
      </c>
      <c r="O109" s="301" t="s">
        <v>36</v>
      </c>
      <c r="P109" s="301" t="s">
        <v>901</v>
      </c>
      <c r="Q109" s="370"/>
      <c r="R109" s="127" t="s">
        <v>483</v>
      </c>
      <c r="S109" s="209" t="s">
        <v>484</v>
      </c>
      <c r="T109" s="381">
        <v>42758</v>
      </c>
      <c r="U109" s="380" t="s">
        <v>485</v>
      </c>
      <c r="V109" s="382" t="s">
        <v>339</v>
      </c>
      <c r="W109" s="396">
        <v>15190000</v>
      </c>
      <c r="X109" s="134"/>
      <c r="Y109" s="391">
        <v>15190000</v>
      </c>
      <c r="Z109" s="181">
        <v>15190000</v>
      </c>
      <c r="AA109" s="380" t="s">
        <v>486</v>
      </c>
      <c r="AB109" s="302"/>
      <c r="AC109" s="302"/>
      <c r="AD109" s="302"/>
      <c r="AE109" s="302"/>
      <c r="AF109" s="302"/>
      <c r="AG109" s="302"/>
      <c r="AH109" s="380" t="s">
        <v>409</v>
      </c>
      <c r="AI109" s="381">
        <v>42758</v>
      </c>
      <c r="AJ109" s="381">
        <v>42862</v>
      </c>
      <c r="AK109" s="382" t="s">
        <v>373</v>
      </c>
      <c r="AL109" s="397" t="s">
        <v>274</v>
      </c>
    </row>
    <row r="110" spans="1:38" s="100" customFormat="1" ht="148.9" customHeight="1" x14ac:dyDescent="0.25">
      <c r="A110" s="298">
        <v>66</v>
      </c>
      <c r="B110" s="301" t="s">
        <v>733</v>
      </c>
      <c r="C110" s="301">
        <v>80101706</v>
      </c>
      <c r="D110" s="249" t="s">
        <v>277</v>
      </c>
      <c r="E110" s="301" t="s">
        <v>71</v>
      </c>
      <c r="F110" s="301">
        <v>1</v>
      </c>
      <c r="G110" s="373" t="s">
        <v>77</v>
      </c>
      <c r="H110" s="429" t="s">
        <v>330</v>
      </c>
      <c r="I110" s="301" t="s">
        <v>62</v>
      </c>
      <c r="J110" s="301" t="s">
        <v>69</v>
      </c>
      <c r="K110" s="301" t="s">
        <v>910</v>
      </c>
      <c r="L110" s="375">
        <v>31500000</v>
      </c>
      <c r="M110" s="376">
        <v>31500000</v>
      </c>
      <c r="N110" s="301" t="s">
        <v>219</v>
      </c>
      <c r="O110" s="301" t="s">
        <v>36</v>
      </c>
      <c r="P110" s="301" t="s">
        <v>901</v>
      </c>
      <c r="Q110" s="370"/>
      <c r="R110" s="127" t="s">
        <v>372</v>
      </c>
      <c r="S110" s="209" t="s">
        <v>373</v>
      </c>
      <c r="T110" s="381">
        <v>42745</v>
      </c>
      <c r="U110" s="380" t="s">
        <v>374</v>
      </c>
      <c r="V110" s="382" t="s">
        <v>339</v>
      </c>
      <c r="W110" s="396">
        <v>31500000</v>
      </c>
      <c r="X110" s="134"/>
      <c r="Y110" s="391">
        <v>31500000</v>
      </c>
      <c r="Z110" s="181">
        <v>31500000</v>
      </c>
      <c r="AA110" s="380" t="s">
        <v>375</v>
      </c>
      <c r="AB110" s="302"/>
      <c r="AC110" s="302"/>
      <c r="AD110" s="302"/>
      <c r="AE110" s="302"/>
      <c r="AF110" s="302"/>
      <c r="AG110" s="302"/>
      <c r="AH110" s="380" t="s">
        <v>342</v>
      </c>
      <c r="AI110" s="381">
        <v>42745</v>
      </c>
      <c r="AJ110" s="381">
        <v>42849</v>
      </c>
      <c r="AK110" s="382" t="s">
        <v>376</v>
      </c>
      <c r="AL110" s="397" t="s">
        <v>266</v>
      </c>
    </row>
    <row r="111" spans="1:38" s="100" customFormat="1" ht="114" customHeight="1" x14ac:dyDescent="0.25">
      <c r="A111" s="298">
        <v>67</v>
      </c>
      <c r="B111" s="301" t="s">
        <v>192</v>
      </c>
      <c r="C111" s="301">
        <v>80101706</v>
      </c>
      <c r="D111" s="249" t="s">
        <v>276</v>
      </c>
      <c r="E111" s="301" t="s">
        <v>71</v>
      </c>
      <c r="F111" s="301">
        <v>1</v>
      </c>
      <c r="G111" s="373" t="s">
        <v>81</v>
      </c>
      <c r="H111" s="429" t="s">
        <v>1353</v>
      </c>
      <c r="I111" s="301" t="s">
        <v>62</v>
      </c>
      <c r="J111" s="301" t="s">
        <v>69</v>
      </c>
      <c r="K111" s="301" t="s">
        <v>910</v>
      </c>
      <c r="L111" s="375">
        <v>14416000</v>
      </c>
      <c r="M111" s="376">
        <v>14416000</v>
      </c>
      <c r="N111" s="301" t="s">
        <v>219</v>
      </c>
      <c r="O111" s="301" t="s">
        <v>36</v>
      </c>
      <c r="P111" s="301" t="s">
        <v>897</v>
      </c>
      <c r="Q111" s="370"/>
      <c r="R111" s="127" t="s">
        <v>1487</v>
      </c>
      <c r="S111" s="209" t="s">
        <v>614</v>
      </c>
      <c r="T111" s="377">
        <v>42944</v>
      </c>
      <c r="U111" s="378" t="s">
        <v>1488</v>
      </c>
      <c r="V111" s="112" t="s">
        <v>339</v>
      </c>
      <c r="W111" s="135">
        <v>14416000</v>
      </c>
      <c r="X111" s="134"/>
      <c r="Y111" s="135">
        <v>14416000</v>
      </c>
      <c r="Z111" s="135">
        <v>14416000</v>
      </c>
      <c r="AA111" s="431" t="s">
        <v>1489</v>
      </c>
      <c r="AB111" s="302"/>
      <c r="AC111" s="302"/>
      <c r="AD111" s="302"/>
      <c r="AE111" s="302"/>
      <c r="AF111" s="302"/>
      <c r="AG111" s="302"/>
      <c r="AH111" s="380" t="s">
        <v>1490</v>
      </c>
      <c r="AI111" s="381">
        <v>42944</v>
      </c>
      <c r="AJ111" s="381">
        <v>43066</v>
      </c>
      <c r="AK111" s="382" t="s">
        <v>510</v>
      </c>
      <c r="AL111" s="383" t="s">
        <v>371</v>
      </c>
    </row>
    <row r="112" spans="1:38" s="100" customFormat="1" ht="204.6" customHeight="1" x14ac:dyDescent="0.25">
      <c r="A112" s="298">
        <v>68</v>
      </c>
      <c r="B112" s="301" t="s">
        <v>735</v>
      </c>
      <c r="C112" s="301">
        <v>80101706</v>
      </c>
      <c r="D112" s="249" t="s">
        <v>280</v>
      </c>
      <c r="E112" s="301" t="s">
        <v>71</v>
      </c>
      <c r="F112" s="301">
        <v>1</v>
      </c>
      <c r="G112" s="373" t="s">
        <v>84</v>
      </c>
      <c r="H112" s="429" t="s">
        <v>330</v>
      </c>
      <c r="I112" s="301" t="s">
        <v>62</v>
      </c>
      <c r="J112" s="301" t="s">
        <v>69</v>
      </c>
      <c r="K112" s="301" t="s">
        <v>910</v>
      </c>
      <c r="L112" s="375">
        <v>22050000</v>
      </c>
      <c r="M112" s="376">
        <v>22050000</v>
      </c>
      <c r="N112" s="301" t="s">
        <v>219</v>
      </c>
      <c r="O112" s="301" t="s">
        <v>36</v>
      </c>
      <c r="P112" s="301" t="s">
        <v>892</v>
      </c>
      <c r="Q112" s="370"/>
      <c r="R112" s="127" t="s">
        <v>756</v>
      </c>
      <c r="S112" s="209" t="s">
        <v>757</v>
      </c>
      <c r="T112" s="377">
        <v>42793</v>
      </c>
      <c r="U112" s="378" t="s">
        <v>758</v>
      </c>
      <c r="V112" s="112" t="s">
        <v>339</v>
      </c>
      <c r="W112" s="175">
        <v>18900000</v>
      </c>
      <c r="X112" s="394"/>
      <c r="Y112" s="395">
        <f>W112</f>
        <v>18900000</v>
      </c>
      <c r="Z112" s="181">
        <f>W112</f>
        <v>18900000</v>
      </c>
      <c r="AA112" s="380" t="s">
        <v>759</v>
      </c>
      <c r="AB112" s="302"/>
      <c r="AC112" s="302"/>
      <c r="AD112" s="302"/>
      <c r="AE112" s="302"/>
      <c r="AF112" s="302"/>
      <c r="AG112" s="302"/>
      <c r="AH112" s="380" t="s">
        <v>576</v>
      </c>
      <c r="AI112" s="381">
        <v>42793</v>
      </c>
      <c r="AJ112" s="381">
        <v>42881</v>
      </c>
      <c r="AK112" s="382" t="s">
        <v>595</v>
      </c>
      <c r="AL112" s="388" t="s">
        <v>270</v>
      </c>
    </row>
    <row r="113" spans="1:38" s="100" customFormat="1" ht="204.6" customHeight="1" x14ac:dyDescent="0.25">
      <c r="A113" s="298">
        <v>69</v>
      </c>
      <c r="B113" s="301" t="s">
        <v>737</v>
      </c>
      <c r="C113" s="301">
        <v>80101706</v>
      </c>
      <c r="D113" s="249" t="s">
        <v>281</v>
      </c>
      <c r="E113" s="301" t="s">
        <v>71</v>
      </c>
      <c r="F113" s="301">
        <v>1</v>
      </c>
      <c r="G113" s="373" t="s">
        <v>84</v>
      </c>
      <c r="H113" s="429" t="s">
        <v>330</v>
      </c>
      <c r="I113" s="301" t="s">
        <v>62</v>
      </c>
      <c r="J113" s="301" t="s">
        <v>69</v>
      </c>
      <c r="K113" s="301" t="s">
        <v>910</v>
      </c>
      <c r="L113" s="375">
        <v>19831000</v>
      </c>
      <c r="M113" s="376">
        <v>19831000</v>
      </c>
      <c r="N113" s="301" t="s">
        <v>219</v>
      </c>
      <c r="O113" s="301" t="s">
        <v>36</v>
      </c>
      <c r="P113" s="301" t="s">
        <v>896</v>
      </c>
      <c r="Q113" s="370"/>
      <c r="R113" s="127" t="s">
        <v>774</v>
      </c>
      <c r="S113" s="209" t="s">
        <v>775</v>
      </c>
      <c r="T113" s="377">
        <v>42802</v>
      </c>
      <c r="U113" s="378" t="s">
        <v>776</v>
      </c>
      <c r="V113" s="112" t="s">
        <v>339</v>
      </c>
      <c r="W113" s="175">
        <v>17100000</v>
      </c>
      <c r="X113" s="394"/>
      <c r="Y113" s="135">
        <v>17100000</v>
      </c>
      <c r="Z113" s="181">
        <v>17100000</v>
      </c>
      <c r="AA113" s="380" t="s">
        <v>777</v>
      </c>
      <c r="AB113" s="302"/>
      <c r="AC113" s="302"/>
      <c r="AD113" s="302"/>
      <c r="AE113" s="302"/>
      <c r="AF113" s="302"/>
      <c r="AG113" s="302"/>
      <c r="AH113" s="380" t="s">
        <v>576</v>
      </c>
      <c r="AI113" s="381">
        <v>42802</v>
      </c>
      <c r="AJ113" s="381">
        <v>42893</v>
      </c>
      <c r="AK113" s="382" t="s">
        <v>360</v>
      </c>
      <c r="AL113" s="388" t="s">
        <v>274</v>
      </c>
    </row>
    <row r="114" spans="1:38" s="100" customFormat="1" ht="180.75" customHeight="1" x14ac:dyDescent="0.25">
      <c r="A114" s="361">
        <v>70</v>
      </c>
      <c r="B114" s="301" t="s">
        <v>275</v>
      </c>
      <c r="C114" s="301">
        <v>81112501</v>
      </c>
      <c r="D114" s="249" t="s">
        <v>1428</v>
      </c>
      <c r="E114" s="301" t="s">
        <v>71</v>
      </c>
      <c r="F114" s="301">
        <v>1</v>
      </c>
      <c r="G114" s="373" t="s">
        <v>81</v>
      </c>
      <c r="H114" s="374" t="s">
        <v>1353</v>
      </c>
      <c r="I114" s="301" t="s">
        <v>62</v>
      </c>
      <c r="J114" s="301" t="s">
        <v>69</v>
      </c>
      <c r="K114" s="301" t="s">
        <v>911</v>
      </c>
      <c r="L114" s="375">
        <v>500000000</v>
      </c>
      <c r="M114" s="376">
        <v>500000000</v>
      </c>
      <c r="N114" s="301" t="s">
        <v>52</v>
      </c>
      <c r="O114" s="301" t="s">
        <v>728</v>
      </c>
      <c r="P114" s="301" t="s">
        <v>908</v>
      </c>
      <c r="Q114" s="370"/>
      <c r="R114" s="432" t="s">
        <v>1618</v>
      </c>
      <c r="S114" s="432" t="s">
        <v>1619</v>
      </c>
      <c r="T114" s="433">
        <v>42991</v>
      </c>
      <c r="U114" s="434" t="s">
        <v>1620</v>
      </c>
      <c r="V114" s="434" t="s">
        <v>612</v>
      </c>
      <c r="W114" s="135">
        <v>500000000</v>
      </c>
      <c r="X114" s="134"/>
      <c r="Y114" s="135">
        <v>500000000</v>
      </c>
      <c r="Z114" s="181">
        <v>500000000</v>
      </c>
      <c r="AA114" s="412" t="s">
        <v>1621</v>
      </c>
      <c r="AB114" s="302"/>
      <c r="AC114" s="302"/>
      <c r="AD114" s="302"/>
      <c r="AE114" s="302"/>
      <c r="AF114" s="302"/>
      <c r="AG114" s="302"/>
      <c r="AH114" s="412" t="s">
        <v>1505</v>
      </c>
      <c r="AI114" s="413">
        <v>42991</v>
      </c>
      <c r="AJ114" s="413">
        <v>43456</v>
      </c>
      <c r="AK114" s="412" t="s">
        <v>1622</v>
      </c>
      <c r="AL114" s="435" t="s">
        <v>275</v>
      </c>
    </row>
    <row r="115" spans="1:38" s="100" customFormat="1" ht="180.75" customHeight="1" x14ac:dyDescent="0.25">
      <c r="A115" s="362"/>
      <c r="B115" s="301" t="s">
        <v>275</v>
      </c>
      <c r="C115" s="301">
        <v>81112501</v>
      </c>
      <c r="D115" s="404" t="s">
        <v>1428</v>
      </c>
      <c r="E115" s="301" t="s">
        <v>71</v>
      </c>
      <c r="F115" s="301">
        <v>1</v>
      </c>
      <c r="G115" s="373" t="s">
        <v>81</v>
      </c>
      <c r="H115" s="429" t="s">
        <v>331</v>
      </c>
      <c r="I115" s="301" t="s">
        <v>62</v>
      </c>
      <c r="J115" s="301" t="s">
        <v>69</v>
      </c>
      <c r="K115" s="301" t="s">
        <v>915</v>
      </c>
      <c r="L115" s="376">
        <v>70000000</v>
      </c>
      <c r="M115" s="376">
        <v>70000000</v>
      </c>
      <c r="N115" s="301" t="s">
        <v>52</v>
      </c>
      <c r="O115" s="301" t="s">
        <v>36</v>
      </c>
      <c r="P115" s="301" t="s">
        <v>908</v>
      </c>
      <c r="Q115" s="370"/>
      <c r="R115" s="436"/>
      <c r="S115" s="436"/>
      <c r="T115" s="437"/>
      <c r="U115" s="438"/>
      <c r="V115" s="438"/>
      <c r="W115" s="175">
        <v>70000000</v>
      </c>
      <c r="X115" s="134"/>
      <c r="Y115" s="135">
        <v>70000000</v>
      </c>
      <c r="Z115" s="181">
        <v>70000000</v>
      </c>
      <c r="AA115" s="417"/>
      <c r="AB115" s="302"/>
      <c r="AC115" s="302"/>
      <c r="AD115" s="302"/>
      <c r="AE115" s="302"/>
      <c r="AF115" s="302"/>
      <c r="AG115" s="302"/>
      <c r="AH115" s="417"/>
      <c r="AI115" s="418"/>
      <c r="AJ115" s="418"/>
      <c r="AK115" s="417"/>
      <c r="AL115" s="439"/>
    </row>
    <row r="116" spans="1:38" s="100" customFormat="1" ht="114" customHeight="1" x14ac:dyDescent="0.25">
      <c r="A116" s="298">
        <v>71</v>
      </c>
      <c r="B116" s="306" t="s">
        <v>740</v>
      </c>
      <c r="C116" s="306">
        <v>80101706</v>
      </c>
      <c r="D116" s="365" t="s">
        <v>282</v>
      </c>
      <c r="E116" s="306" t="s">
        <v>71</v>
      </c>
      <c r="F116" s="306">
        <v>1</v>
      </c>
      <c r="G116" s="366" t="s">
        <v>80</v>
      </c>
      <c r="H116" s="424" t="s">
        <v>330</v>
      </c>
      <c r="I116" s="306" t="s">
        <v>62</v>
      </c>
      <c r="J116" s="306" t="s">
        <v>69</v>
      </c>
      <c r="K116" s="306" t="s">
        <v>910</v>
      </c>
      <c r="L116" s="368"/>
      <c r="M116" s="369"/>
      <c r="N116" s="306" t="s">
        <v>219</v>
      </c>
      <c r="O116" s="306" t="s">
        <v>36</v>
      </c>
      <c r="P116" s="306" t="s">
        <v>905</v>
      </c>
      <c r="Q116" s="370"/>
      <c r="R116" s="127"/>
      <c r="S116" s="210" t="s">
        <v>1133</v>
      </c>
      <c r="T116" s="107"/>
      <c r="U116" s="101"/>
      <c r="V116" s="302"/>
      <c r="W116" s="169"/>
      <c r="X116" s="134"/>
      <c r="Y116" s="133"/>
      <c r="Z116" s="181"/>
      <c r="AA116" s="302"/>
      <c r="AB116" s="302"/>
      <c r="AC116" s="302"/>
      <c r="AD116" s="302"/>
      <c r="AE116" s="302"/>
      <c r="AF116" s="302"/>
      <c r="AG116" s="302"/>
      <c r="AH116" s="116"/>
      <c r="AI116" s="303"/>
      <c r="AJ116" s="303"/>
      <c r="AK116" s="302"/>
      <c r="AL116" s="203"/>
    </row>
    <row r="117" spans="1:38" s="100" customFormat="1" ht="114" customHeight="1" x14ac:dyDescent="0.25">
      <c r="A117" s="298">
        <v>72</v>
      </c>
      <c r="B117" s="301" t="s">
        <v>740</v>
      </c>
      <c r="C117" s="301">
        <v>80101706</v>
      </c>
      <c r="D117" s="249" t="s">
        <v>282</v>
      </c>
      <c r="E117" s="301" t="s">
        <v>71</v>
      </c>
      <c r="F117" s="301">
        <v>1</v>
      </c>
      <c r="G117" s="373" t="s">
        <v>84</v>
      </c>
      <c r="H117" s="429" t="s">
        <v>330</v>
      </c>
      <c r="I117" s="301" t="s">
        <v>62</v>
      </c>
      <c r="J117" s="301" t="s">
        <v>69</v>
      </c>
      <c r="K117" s="301" t="s">
        <v>910</v>
      </c>
      <c r="L117" s="375">
        <v>12855500</v>
      </c>
      <c r="M117" s="376">
        <v>12855500</v>
      </c>
      <c r="N117" s="301" t="s">
        <v>219</v>
      </c>
      <c r="O117" s="301" t="s">
        <v>36</v>
      </c>
      <c r="P117" s="301" t="s">
        <v>905</v>
      </c>
      <c r="Q117" s="370"/>
      <c r="R117" s="127" t="s">
        <v>721</v>
      </c>
      <c r="S117" s="209" t="s">
        <v>722</v>
      </c>
      <c r="T117" s="377">
        <v>42788</v>
      </c>
      <c r="U117" s="378" t="s">
        <v>691</v>
      </c>
      <c r="V117" s="112" t="s">
        <v>339</v>
      </c>
      <c r="W117" s="175">
        <v>11019000</v>
      </c>
      <c r="X117" s="134"/>
      <c r="Y117" s="135">
        <v>11019000</v>
      </c>
      <c r="Z117" s="181">
        <v>11019000</v>
      </c>
      <c r="AA117" s="380" t="s">
        <v>692</v>
      </c>
      <c r="AB117" s="302"/>
      <c r="AC117" s="302"/>
      <c r="AD117" s="302"/>
      <c r="AE117" s="302"/>
      <c r="AF117" s="302"/>
      <c r="AG117" s="302"/>
      <c r="AH117" s="380" t="s">
        <v>576</v>
      </c>
      <c r="AI117" s="381">
        <v>42788</v>
      </c>
      <c r="AJ117" s="381">
        <v>42876</v>
      </c>
      <c r="AK117" s="382" t="s">
        <v>693</v>
      </c>
      <c r="AL117" s="388" t="s">
        <v>271</v>
      </c>
    </row>
    <row r="118" spans="1:38" s="100" customFormat="1" ht="167.45" customHeight="1" x14ac:dyDescent="0.25">
      <c r="A118" s="298">
        <v>73</v>
      </c>
      <c r="B118" s="301" t="s">
        <v>295</v>
      </c>
      <c r="C118" s="301">
        <v>80101706</v>
      </c>
      <c r="D118" s="249" t="s">
        <v>279</v>
      </c>
      <c r="E118" s="301" t="s">
        <v>71</v>
      </c>
      <c r="F118" s="301">
        <v>1</v>
      </c>
      <c r="G118" s="373" t="s">
        <v>77</v>
      </c>
      <c r="H118" s="429" t="s">
        <v>330</v>
      </c>
      <c r="I118" s="301" t="s">
        <v>62</v>
      </c>
      <c r="J118" s="301" t="s">
        <v>69</v>
      </c>
      <c r="K118" s="301" t="s">
        <v>910</v>
      </c>
      <c r="L118" s="375">
        <v>23152500</v>
      </c>
      <c r="M118" s="376">
        <v>23152500</v>
      </c>
      <c r="N118" s="301" t="s">
        <v>219</v>
      </c>
      <c r="O118" s="301" t="s">
        <v>36</v>
      </c>
      <c r="P118" s="301" t="s">
        <v>901</v>
      </c>
      <c r="Q118" s="370"/>
      <c r="R118" s="127" t="s">
        <v>479</v>
      </c>
      <c r="S118" s="209" t="s">
        <v>480</v>
      </c>
      <c r="T118" s="381">
        <v>42755</v>
      </c>
      <c r="U118" s="380" t="s">
        <v>481</v>
      </c>
      <c r="V118" s="382" t="s">
        <v>339</v>
      </c>
      <c r="W118" s="396">
        <v>23152500</v>
      </c>
      <c r="X118" s="134"/>
      <c r="Y118" s="391">
        <v>23152500</v>
      </c>
      <c r="Z118" s="181">
        <v>23152500</v>
      </c>
      <c r="AA118" s="380" t="s">
        <v>482</v>
      </c>
      <c r="AB118" s="302"/>
      <c r="AC118" s="302"/>
      <c r="AD118" s="302"/>
      <c r="AE118" s="302"/>
      <c r="AF118" s="302"/>
      <c r="AG118" s="302"/>
      <c r="AH118" s="380" t="s">
        <v>409</v>
      </c>
      <c r="AI118" s="381">
        <v>42755</v>
      </c>
      <c r="AJ118" s="381">
        <v>42859</v>
      </c>
      <c r="AK118" s="382" t="s">
        <v>373</v>
      </c>
      <c r="AL118" s="397" t="s">
        <v>274</v>
      </c>
    </row>
    <row r="119" spans="1:38" s="100" customFormat="1" ht="186" customHeight="1" x14ac:dyDescent="0.25">
      <c r="A119" s="298">
        <v>74</v>
      </c>
      <c r="B119" s="301" t="s">
        <v>733</v>
      </c>
      <c r="C119" s="301">
        <v>80101706</v>
      </c>
      <c r="D119" s="249" t="s">
        <v>277</v>
      </c>
      <c r="E119" s="301" t="s">
        <v>71</v>
      </c>
      <c r="F119" s="301">
        <v>1</v>
      </c>
      <c r="G119" s="373" t="s">
        <v>77</v>
      </c>
      <c r="H119" s="429" t="s">
        <v>330</v>
      </c>
      <c r="I119" s="301" t="s">
        <v>62</v>
      </c>
      <c r="J119" s="301" t="s">
        <v>69</v>
      </c>
      <c r="K119" s="301" t="s">
        <v>910</v>
      </c>
      <c r="L119" s="375">
        <v>13632500</v>
      </c>
      <c r="M119" s="376">
        <v>13632500</v>
      </c>
      <c r="N119" s="301" t="s">
        <v>219</v>
      </c>
      <c r="O119" s="301" t="s">
        <v>36</v>
      </c>
      <c r="P119" s="301" t="s">
        <v>901</v>
      </c>
      <c r="Q119" s="370"/>
      <c r="R119" s="127" t="s">
        <v>539</v>
      </c>
      <c r="S119" s="209" t="s">
        <v>540</v>
      </c>
      <c r="T119" s="381">
        <v>42761</v>
      </c>
      <c r="U119" s="380" t="s">
        <v>541</v>
      </c>
      <c r="V119" s="382" t="s">
        <v>339</v>
      </c>
      <c r="W119" s="396">
        <v>13632500</v>
      </c>
      <c r="X119" s="134"/>
      <c r="Y119" s="391">
        <v>13632500</v>
      </c>
      <c r="Z119" s="181">
        <v>13632500</v>
      </c>
      <c r="AA119" s="380" t="s">
        <v>542</v>
      </c>
      <c r="AB119" s="302"/>
      <c r="AC119" s="302"/>
      <c r="AD119" s="302"/>
      <c r="AE119" s="302"/>
      <c r="AF119" s="302"/>
      <c r="AG119" s="302"/>
      <c r="AH119" s="380" t="s">
        <v>409</v>
      </c>
      <c r="AI119" s="381">
        <v>42761</v>
      </c>
      <c r="AJ119" s="381">
        <v>42865</v>
      </c>
      <c r="AK119" s="382" t="s">
        <v>376</v>
      </c>
      <c r="AL119" s="388" t="s">
        <v>266</v>
      </c>
    </row>
    <row r="120" spans="1:38" s="100" customFormat="1" ht="223.15" customHeight="1" x14ac:dyDescent="0.25">
      <c r="A120" s="298">
        <v>75</v>
      </c>
      <c r="B120" s="301" t="s">
        <v>737</v>
      </c>
      <c r="C120" s="301">
        <v>80101706</v>
      </c>
      <c r="D120" s="249" t="s">
        <v>281</v>
      </c>
      <c r="E120" s="301" t="s">
        <v>71</v>
      </c>
      <c r="F120" s="301">
        <v>1</v>
      </c>
      <c r="G120" s="373" t="s">
        <v>77</v>
      </c>
      <c r="H120" s="429" t="s">
        <v>175</v>
      </c>
      <c r="I120" s="301" t="s">
        <v>62</v>
      </c>
      <c r="J120" s="301" t="s">
        <v>69</v>
      </c>
      <c r="K120" s="301" t="s">
        <v>910</v>
      </c>
      <c r="L120" s="375">
        <v>20000000</v>
      </c>
      <c r="M120" s="376">
        <v>20000000</v>
      </c>
      <c r="N120" s="301" t="s">
        <v>219</v>
      </c>
      <c r="O120" s="301" t="s">
        <v>36</v>
      </c>
      <c r="P120" s="301" t="s">
        <v>896</v>
      </c>
      <c r="Q120" s="370"/>
      <c r="R120" s="127" t="s">
        <v>428</v>
      </c>
      <c r="S120" s="209" t="s">
        <v>429</v>
      </c>
      <c r="T120" s="381">
        <v>42751</v>
      </c>
      <c r="U120" s="380" t="s">
        <v>430</v>
      </c>
      <c r="V120" s="382" t="s">
        <v>339</v>
      </c>
      <c r="W120" s="396">
        <v>20000000</v>
      </c>
      <c r="X120" s="134"/>
      <c r="Y120" s="391">
        <v>20000000</v>
      </c>
      <c r="Z120" s="181">
        <v>20000000</v>
      </c>
      <c r="AA120" s="380" t="s">
        <v>431</v>
      </c>
      <c r="AB120" s="302"/>
      <c r="AC120" s="302"/>
      <c r="AD120" s="302"/>
      <c r="AE120" s="302"/>
      <c r="AF120" s="302"/>
      <c r="AG120" s="302"/>
      <c r="AH120" s="380" t="s">
        <v>432</v>
      </c>
      <c r="AI120" s="381">
        <v>42751</v>
      </c>
      <c r="AJ120" s="381">
        <v>42809</v>
      </c>
      <c r="AK120" s="382" t="s">
        <v>423</v>
      </c>
      <c r="AL120" s="397" t="s">
        <v>274</v>
      </c>
    </row>
    <row r="121" spans="1:38" s="100" customFormat="1" ht="167.45" customHeight="1" x14ac:dyDescent="0.25">
      <c r="A121" s="298">
        <v>76</v>
      </c>
      <c r="B121" s="301" t="s">
        <v>750</v>
      </c>
      <c r="C121" s="301">
        <v>80101706</v>
      </c>
      <c r="D121" s="249" t="s">
        <v>283</v>
      </c>
      <c r="E121" s="301" t="s">
        <v>71</v>
      </c>
      <c r="F121" s="301">
        <v>1</v>
      </c>
      <c r="G121" s="373" t="s">
        <v>77</v>
      </c>
      <c r="H121" s="429" t="s">
        <v>334</v>
      </c>
      <c r="I121" s="301" t="s">
        <v>62</v>
      </c>
      <c r="J121" s="301" t="s">
        <v>69</v>
      </c>
      <c r="K121" s="301" t="s">
        <v>912</v>
      </c>
      <c r="L121" s="375">
        <v>129950000</v>
      </c>
      <c r="M121" s="376">
        <v>129950000</v>
      </c>
      <c r="N121" s="301" t="s">
        <v>219</v>
      </c>
      <c r="O121" s="301" t="s">
        <v>36</v>
      </c>
      <c r="P121" s="301" t="s">
        <v>890</v>
      </c>
      <c r="Q121" s="370"/>
      <c r="R121" s="127" t="s">
        <v>398</v>
      </c>
      <c r="S121" s="209" t="s">
        <v>399</v>
      </c>
      <c r="T121" s="381">
        <v>42747</v>
      </c>
      <c r="U121" s="380" t="s">
        <v>400</v>
      </c>
      <c r="V121" s="382" t="s">
        <v>339</v>
      </c>
      <c r="W121" s="396">
        <v>127953350</v>
      </c>
      <c r="X121" s="134"/>
      <c r="Y121" s="391">
        <v>127953350</v>
      </c>
      <c r="Z121" s="181">
        <v>127953350</v>
      </c>
      <c r="AA121" s="380" t="s">
        <v>401</v>
      </c>
      <c r="AB121" s="302"/>
      <c r="AC121" s="302"/>
      <c r="AD121" s="302"/>
      <c r="AE121" s="302"/>
      <c r="AF121" s="302"/>
      <c r="AG121" s="302"/>
      <c r="AH121" s="380" t="s">
        <v>402</v>
      </c>
      <c r="AI121" s="381">
        <v>42747</v>
      </c>
      <c r="AJ121" s="381">
        <v>43091</v>
      </c>
      <c r="AK121" s="382" t="s">
        <v>403</v>
      </c>
      <c r="AL121" s="397" t="s">
        <v>272</v>
      </c>
    </row>
    <row r="122" spans="1:38" s="100" customFormat="1" ht="130.15" customHeight="1" x14ac:dyDescent="0.25">
      <c r="A122" s="298">
        <v>77</v>
      </c>
      <c r="B122" s="301" t="s">
        <v>298</v>
      </c>
      <c r="C122" s="301">
        <v>80101706</v>
      </c>
      <c r="D122" s="249" t="s">
        <v>299</v>
      </c>
      <c r="E122" s="301" t="s">
        <v>71</v>
      </c>
      <c r="F122" s="301">
        <v>1</v>
      </c>
      <c r="G122" s="373" t="s">
        <v>77</v>
      </c>
      <c r="H122" s="429" t="s">
        <v>330</v>
      </c>
      <c r="I122" s="301" t="s">
        <v>62</v>
      </c>
      <c r="J122" s="301" t="s">
        <v>69</v>
      </c>
      <c r="K122" s="301" t="s">
        <v>912</v>
      </c>
      <c r="L122" s="375">
        <v>10615500</v>
      </c>
      <c r="M122" s="376">
        <v>10615500</v>
      </c>
      <c r="N122" s="301" t="s">
        <v>219</v>
      </c>
      <c r="O122" s="301" t="s">
        <v>36</v>
      </c>
      <c r="P122" s="301" t="s">
        <v>901</v>
      </c>
      <c r="Q122" s="370"/>
      <c r="R122" s="127" t="s">
        <v>496</v>
      </c>
      <c r="S122" s="209" t="s">
        <v>497</v>
      </c>
      <c r="T122" s="381">
        <v>42393</v>
      </c>
      <c r="U122" s="380" t="s">
        <v>498</v>
      </c>
      <c r="V122" s="382" t="s">
        <v>339</v>
      </c>
      <c r="W122" s="396">
        <v>10615500</v>
      </c>
      <c r="X122" s="134"/>
      <c r="Y122" s="391">
        <v>10615500</v>
      </c>
      <c r="Z122" s="181">
        <v>10615500</v>
      </c>
      <c r="AA122" s="380" t="s">
        <v>499</v>
      </c>
      <c r="AB122" s="302"/>
      <c r="AC122" s="302"/>
      <c r="AD122" s="302"/>
      <c r="AE122" s="302"/>
      <c r="AF122" s="302"/>
      <c r="AG122" s="302"/>
      <c r="AH122" s="380" t="s">
        <v>409</v>
      </c>
      <c r="AI122" s="381">
        <v>42759</v>
      </c>
      <c r="AJ122" s="381">
        <v>42863</v>
      </c>
      <c r="AK122" s="382" t="s">
        <v>500</v>
      </c>
      <c r="AL122" s="397" t="s">
        <v>266</v>
      </c>
    </row>
    <row r="123" spans="1:38" s="100" customFormat="1" ht="167.45" customHeight="1" x14ac:dyDescent="0.25">
      <c r="A123" s="298">
        <v>78</v>
      </c>
      <c r="B123" s="301" t="s">
        <v>1615</v>
      </c>
      <c r="C123" s="301">
        <v>80101706</v>
      </c>
      <c r="D123" s="249" t="s">
        <v>284</v>
      </c>
      <c r="E123" s="301" t="s">
        <v>71</v>
      </c>
      <c r="F123" s="301">
        <v>1</v>
      </c>
      <c r="G123" s="373" t="s">
        <v>77</v>
      </c>
      <c r="H123" s="429" t="s">
        <v>330</v>
      </c>
      <c r="I123" s="301" t="s">
        <v>62</v>
      </c>
      <c r="J123" s="301" t="s">
        <v>69</v>
      </c>
      <c r="K123" s="301" t="s">
        <v>910</v>
      </c>
      <c r="L123" s="375">
        <v>32487000</v>
      </c>
      <c r="M123" s="376">
        <v>32487000</v>
      </c>
      <c r="N123" s="301" t="s">
        <v>219</v>
      </c>
      <c r="O123" s="301" t="s">
        <v>36</v>
      </c>
      <c r="P123" s="301" t="s">
        <v>898</v>
      </c>
      <c r="Q123" s="370"/>
      <c r="R123" s="127" t="s">
        <v>528</v>
      </c>
      <c r="S123" s="209" t="s">
        <v>529</v>
      </c>
      <c r="T123" s="381">
        <v>42761</v>
      </c>
      <c r="U123" s="380" t="s">
        <v>530</v>
      </c>
      <c r="V123" s="382" t="s">
        <v>339</v>
      </c>
      <c r="W123" s="396">
        <v>32487000</v>
      </c>
      <c r="X123" s="134"/>
      <c r="Y123" s="391">
        <v>32487000</v>
      </c>
      <c r="Z123" s="181">
        <v>32487000</v>
      </c>
      <c r="AA123" s="380" t="s">
        <v>531</v>
      </c>
      <c r="AB123" s="302"/>
      <c r="AC123" s="302"/>
      <c r="AD123" s="302"/>
      <c r="AE123" s="302"/>
      <c r="AF123" s="302"/>
      <c r="AG123" s="302"/>
      <c r="AH123" s="380" t="s">
        <v>409</v>
      </c>
      <c r="AI123" s="381">
        <v>42761</v>
      </c>
      <c r="AJ123" s="381">
        <v>42865</v>
      </c>
      <c r="AK123" s="382" t="s">
        <v>532</v>
      </c>
      <c r="AL123" s="397" t="s">
        <v>533</v>
      </c>
    </row>
    <row r="124" spans="1:38" s="100" customFormat="1" ht="260.45" customHeight="1" x14ac:dyDescent="0.25">
      <c r="A124" s="298">
        <v>79</v>
      </c>
      <c r="B124" s="301" t="s">
        <v>729</v>
      </c>
      <c r="C124" s="301">
        <v>80101706</v>
      </c>
      <c r="D124" s="249" t="s">
        <v>285</v>
      </c>
      <c r="E124" s="301" t="s">
        <v>71</v>
      </c>
      <c r="F124" s="301">
        <v>1</v>
      </c>
      <c r="G124" s="373" t="s">
        <v>77</v>
      </c>
      <c r="H124" s="429" t="s">
        <v>241</v>
      </c>
      <c r="I124" s="301" t="s">
        <v>62</v>
      </c>
      <c r="J124" s="301" t="s">
        <v>69</v>
      </c>
      <c r="K124" s="301" t="s">
        <v>910</v>
      </c>
      <c r="L124" s="375">
        <v>44073000</v>
      </c>
      <c r="M124" s="376">
        <v>44073000</v>
      </c>
      <c r="N124" s="301" t="s">
        <v>219</v>
      </c>
      <c r="O124" s="301" t="s">
        <v>36</v>
      </c>
      <c r="P124" s="301" t="s">
        <v>894</v>
      </c>
      <c r="Q124" s="370"/>
      <c r="R124" s="127" t="s">
        <v>579</v>
      </c>
      <c r="S124" s="209" t="s">
        <v>580</v>
      </c>
      <c r="T124" s="377">
        <v>42769</v>
      </c>
      <c r="U124" s="378" t="s">
        <v>581</v>
      </c>
      <c r="V124" s="112" t="s">
        <v>339</v>
      </c>
      <c r="W124" s="393">
        <v>44073000</v>
      </c>
      <c r="X124" s="134"/>
      <c r="Y124" s="430">
        <v>44073000</v>
      </c>
      <c r="Z124" s="181">
        <v>44073000</v>
      </c>
      <c r="AA124" s="380" t="s">
        <v>582</v>
      </c>
      <c r="AB124" s="302"/>
      <c r="AC124" s="302"/>
      <c r="AD124" s="302"/>
      <c r="AE124" s="302"/>
      <c r="AF124" s="302"/>
      <c r="AG124" s="302"/>
      <c r="AH124" s="380" t="s">
        <v>583</v>
      </c>
      <c r="AI124" s="381">
        <v>42769</v>
      </c>
      <c r="AJ124" s="381">
        <v>43041</v>
      </c>
      <c r="AK124" s="382" t="s">
        <v>584</v>
      </c>
      <c r="AL124" s="397" t="s">
        <v>273</v>
      </c>
    </row>
    <row r="125" spans="1:38" s="100" customFormat="1" ht="204.6" customHeight="1" x14ac:dyDescent="0.25">
      <c r="A125" s="298">
        <v>80</v>
      </c>
      <c r="B125" s="301" t="s">
        <v>191</v>
      </c>
      <c r="C125" s="301">
        <v>80101706</v>
      </c>
      <c r="D125" s="249" t="s">
        <v>286</v>
      </c>
      <c r="E125" s="301" t="s">
        <v>71</v>
      </c>
      <c r="F125" s="301">
        <v>1</v>
      </c>
      <c r="G125" s="373" t="s">
        <v>77</v>
      </c>
      <c r="H125" s="429" t="s">
        <v>334</v>
      </c>
      <c r="I125" s="301" t="s">
        <v>62</v>
      </c>
      <c r="J125" s="301" t="s">
        <v>69</v>
      </c>
      <c r="K125" s="301" t="s">
        <v>910</v>
      </c>
      <c r="L125" s="375">
        <v>51198000</v>
      </c>
      <c r="M125" s="376">
        <v>51198000</v>
      </c>
      <c r="N125" s="301" t="s">
        <v>219</v>
      </c>
      <c r="O125" s="301" t="s">
        <v>36</v>
      </c>
      <c r="P125" s="301" t="s">
        <v>891</v>
      </c>
      <c r="Q125" s="370"/>
      <c r="R125" s="127" t="s">
        <v>456</v>
      </c>
      <c r="S125" s="209" t="s">
        <v>457</v>
      </c>
      <c r="T125" s="381">
        <v>42754</v>
      </c>
      <c r="U125" s="380" t="s">
        <v>443</v>
      </c>
      <c r="V125" s="382" t="s">
        <v>339</v>
      </c>
      <c r="W125" s="396">
        <v>50159200</v>
      </c>
      <c r="X125" s="134"/>
      <c r="Y125" s="391">
        <v>50159200</v>
      </c>
      <c r="Z125" s="181">
        <v>50159200</v>
      </c>
      <c r="AA125" s="380" t="s">
        <v>444</v>
      </c>
      <c r="AB125" s="302"/>
      <c r="AC125" s="302"/>
      <c r="AD125" s="302"/>
      <c r="AE125" s="302"/>
      <c r="AF125" s="302"/>
      <c r="AG125" s="302"/>
      <c r="AH125" s="380" t="s">
        <v>402</v>
      </c>
      <c r="AI125" s="381">
        <v>42754</v>
      </c>
      <c r="AJ125" s="381">
        <v>43091</v>
      </c>
      <c r="AK125" s="382" t="s">
        <v>437</v>
      </c>
      <c r="AL125" s="397" t="s">
        <v>438</v>
      </c>
    </row>
    <row r="126" spans="1:38" s="100" customFormat="1" ht="167.45" customHeight="1" x14ac:dyDescent="0.25">
      <c r="A126" s="298">
        <v>81</v>
      </c>
      <c r="B126" s="301" t="s">
        <v>192</v>
      </c>
      <c r="C126" s="301">
        <v>80101706</v>
      </c>
      <c r="D126" s="249" t="s">
        <v>276</v>
      </c>
      <c r="E126" s="301" t="s">
        <v>71</v>
      </c>
      <c r="F126" s="301">
        <v>1</v>
      </c>
      <c r="G126" s="373" t="s">
        <v>77</v>
      </c>
      <c r="H126" s="429" t="s">
        <v>334</v>
      </c>
      <c r="I126" s="301" t="s">
        <v>62</v>
      </c>
      <c r="J126" s="301" t="s">
        <v>69</v>
      </c>
      <c r="K126" s="301" t="s">
        <v>910</v>
      </c>
      <c r="L126" s="375">
        <v>55088000</v>
      </c>
      <c r="M126" s="376">
        <v>55088000</v>
      </c>
      <c r="N126" s="301" t="s">
        <v>219</v>
      </c>
      <c r="O126" s="301" t="s">
        <v>36</v>
      </c>
      <c r="P126" s="301" t="s">
        <v>904</v>
      </c>
      <c r="Q126" s="370"/>
      <c r="R126" s="127" t="s">
        <v>547</v>
      </c>
      <c r="S126" s="209" t="s">
        <v>548</v>
      </c>
      <c r="T126" s="377">
        <v>42762</v>
      </c>
      <c r="U126" s="378" t="s">
        <v>508</v>
      </c>
      <c r="V126" s="112" t="s">
        <v>339</v>
      </c>
      <c r="W126" s="175">
        <v>55088000</v>
      </c>
      <c r="X126" s="134"/>
      <c r="Y126" s="391">
        <v>55088000</v>
      </c>
      <c r="Z126" s="181">
        <v>55088000</v>
      </c>
      <c r="AA126" s="380" t="s">
        <v>509</v>
      </c>
      <c r="AB126" s="302"/>
      <c r="AC126" s="302"/>
      <c r="AD126" s="302"/>
      <c r="AE126" s="302"/>
      <c r="AF126" s="302"/>
      <c r="AG126" s="302"/>
      <c r="AH126" s="380" t="s">
        <v>402</v>
      </c>
      <c r="AI126" s="381">
        <v>42762</v>
      </c>
      <c r="AJ126" s="381">
        <v>43091</v>
      </c>
      <c r="AK126" s="382" t="s">
        <v>510</v>
      </c>
      <c r="AL126" s="388" t="s">
        <v>371</v>
      </c>
    </row>
    <row r="127" spans="1:38" s="100" customFormat="1" ht="116.25" customHeight="1" x14ac:dyDescent="0.25">
      <c r="A127" s="357">
        <v>82</v>
      </c>
      <c r="B127" s="301" t="s">
        <v>1149</v>
      </c>
      <c r="C127" s="301">
        <v>80101706</v>
      </c>
      <c r="D127" s="249" t="s">
        <v>302</v>
      </c>
      <c r="E127" s="301" t="s">
        <v>71</v>
      </c>
      <c r="F127" s="301">
        <v>1</v>
      </c>
      <c r="G127" s="373" t="s">
        <v>77</v>
      </c>
      <c r="H127" s="429" t="s">
        <v>330</v>
      </c>
      <c r="I127" s="301" t="s">
        <v>62</v>
      </c>
      <c r="J127" s="301" t="s">
        <v>69</v>
      </c>
      <c r="K127" s="301" t="s">
        <v>910</v>
      </c>
      <c r="L127" s="375">
        <v>3340750</v>
      </c>
      <c r="M127" s="376">
        <v>3340750</v>
      </c>
      <c r="N127" s="249" t="s">
        <v>219</v>
      </c>
      <c r="O127" s="249" t="s">
        <v>36</v>
      </c>
      <c r="P127" s="301" t="s">
        <v>893</v>
      </c>
      <c r="Q127" s="370"/>
      <c r="R127" s="195" t="s">
        <v>404</v>
      </c>
      <c r="S127" s="221" t="s">
        <v>405</v>
      </c>
      <c r="T127" s="440">
        <v>42748</v>
      </c>
      <c r="U127" s="441" t="s">
        <v>406</v>
      </c>
      <c r="V127" s="441" t="s">
        <v>407</v>
      </c>
      <c r="W127" s="396">
        <v>3340750</v>
      </c>
      <c r="X127" s="134"/>
      <c r="Y127" s="391">
        <v>3340750</v>
      </c>
      <c r="Z127" s="181">
        <v>3340750</v>
      </c>
      <c r="AA127" s="442" t="s">
        <v>408</v>
      </c>
      <c r="AB127" s="302"/>
      <c r="AC127" s="302"/>
      <c r="AD127" s="302"/>
      <c r="AE127" s="302"/>
      <c r="AF127" s="302"/>
      <c r="AG127" s="302"/>
      <c r="AH127" s="442" t="s">
        <v>409</v>
      </c>
      <c r="AI127" s="443">
        <v>42748</v>
      </c>
      <c r="AJ127" s="443">
        <v>42850</v>
      </c>
      <c r="AK127" s="442" t="s">
        <v>343</v>
      </c>
      <c r="AL127" s="444" t="s">
        <v>344</v>
      </c>
    </row>
    <row r="128" spans="1:38" s="100" customFormat="1" ht="186" customHeight="1" x14ac:dyDescent="0.25">
      <c r="A128" s="357"/>
      <c r="B128" s="301" t="s">
        <v>1149</v>
      </c>
      <c r="C128" s="301">
        <v>80101706</v>
      </c>
      <c r="D128" s="249" t="s">
        <v>302</v>
      </c>
      <c r="E128" s="301" t="s">
        <v>71</v>
      </c>
      <c r="F128" s="301">
        <v>1</v>
      </c>
      <c r="G128" s="373" t="s">
        <v>77</v>
      </c>
      <c r="H128" s="429" t="s">
        <v>330</v>
      </c>
      <c r="I128" s="301" t="s">
        <v>62</v>
      </c>
      <c r="J128" s="301" t="s">
        <v>69</v>
      </c>
      <c r="K128" s="301" t="s">
        <v>912</v>
      </c>
      <c r="L128" s="375">
        <v>3340750</v>
      </c>
      <c r="M128" s="376">
        <v>3340750</v>
      </c>
      <c r="N128" s="249" t="s">
        <v>219</v>
      </c>
      <c r="O128" s="249" t="s">
        <v>36</v>
      </c>
      <c r="P128" s="301" t="s">
        <v>893</v>
      </c>
      <c r="Q128" s="370"/>
      <c r="R128" s="195" t="s">
        <v>404</v>
      </c>
      <c r="S128" s="221" t="s">
        <v>405</v>
      </c>
      <c r="T128" s="440">
        <v>42748</v>
      </c>
      <c r="U128" s="441" t="s">
        <v>406</v>
      </c>
      <c r="V128" s="441" t="s">
        <v>407</v>
      </c>
      <c r="W128" s="396">
        <v>3340750</v>
      </c>
      <c r="X128" s="134"/>
      <c r="Y128" s="391">
        <v>3340750</v>
      </c>
      <c r="Z128" s="181">
        <v>3340750</v>
      </c>
      <c r="AA128" s="442"/>
      <c r="AB128" s="302"/>
      <c r="AC128" s="302"/>
      <c r="AD128" s="302"/>
      <c r="AE128" s="302"/>
      <c r="AF128" s="302"/>
      <c r="AG128" s="302"/>
      <c r="AH128" s="442"/>
      <c r="AI128" s="443"/>
      <c r="AJ128" s="443"/>
      <c r="AK128" s="442"/>
      <c r="AL128" s="444"/>
    </row>
    <row r="129" spans="1:38" s="100" customFormat="1" ht="167.45" customHeight="1" x14ac:dyDescent="0.25">
      <c r="A129" s="298">
        <v>83</v>
      </c>
      <c r="B129" s="301" t="s">
        <v>1355</v>
      </c>
      <c r="C129" s="301">
        <v>80101706</v>
      </c>
      <c r="D129" s="249" t="s">
        <v>287</v>
      </c>
      <c r="E129" s="301" t="s">
        <v>71</v>
      </c>
      <c r="F129" s="301">
        <v>1</v>
      </c>
      <c r="G129" s="373" t="s">
        <v>77</v>
      </c>
      <c r="H129" s="429" t="s">
        <v>330</v>
      </c>
      <c r="I129" s="301" t="s">
        <v>62</v>
      </c>
      <c r="J129" s="301" t="s">
        <v>69</v>
      </c>
      <c r="K129" s="301" t="s">
        <v>910</v>
      </c>
      <c r="L129" s="375">
        <v>27300000</v>
      </c>
      <c r="M129" s="376">
        <v>27300000</v>
      </c>
      <c r="N129" s="301" t="s">
        <v>219</v>
      </c>
      <c r="O129" s="301" t="s">
        <v>36</v>
      </c>
      <c r="P129" s="301" t="s">
        <v>889</v>
      </c>
      <c r="Q129" s="370"/>
      <c r="R129" s="127" t="s">
        <v>356</v>
      </c>
      <c r="S129" s="209" t="s">
        <v>357</v>
      </c>
      <c r="T129" s="381">
        <v>42741</v>
      </c>
      <c r="U129" s="380" t="s">
        <v>358</v>
      </c>
      <c r="V129" s="382" t="s">
        <v>339</v>
      </c>
      <c r="W129" s="396">
        <v>27300000</v>
      </c>
      <c r="X129" s="134"/>
      <c r="Y129" s="391">
        <v>27300000</v>
      </c>
      <c r="Z129" s="181">
        <v>27300000</v>
      </c>
      <c r="AA129" s="380" t="s">
        <v>359</v>
      </c>
      <c r="AB129" s="380" t="s">
        <v>342</v>
      </c>
      <c r="AC129" s="381">
        <v>42742</v>
      </c>
      <c r="AD129" s="381">
        <v>42846</v>
      </c>
      <c r="AE129" s="382" t="s">
        <v>360</v>
      </c>
      <c r="AF129" s="445" t="s">
        <v>274</v>
      </c>
      <c r="AG129" s="302"/>
      <c r="AH129" s="380" t="s">
        <v>342</v>
      </c>
      <c r="AI129" s="381">
        <v>42742</v>
      </c>
      <c r="AJ129" s="381">
        <v>42846</v>
      </c>
      <c r="AK129" s="382" t="s">
        <v>360</v>
      </c>
      <c r="AL129" s="397" t="s">
        <v>274</v>
      </c>
    </row>
    <row r="130" spans="1:38" s="100" customFormat="1" ht="204.6" customHeight="1" x14ac:dyDescent="0.25">
      <c r="A130" s="298">
        <v>84</v>
      </c>
      <c r="B130" s="301" t="s">
        <v>1355</v>
      </c>
      <c r="C130" s="301">
        <v>80101706</v>
      </c>
      <c r="D130" s="249" t="s">
        <v>288</v>
      </c>
      <c r="E130" s="301" t="s">
        <v>71</v>
      </c>
      <c r="F130" s="301">
        <v>1</v>
      </c>
      <c r="G130" s="373" t="s">
        <v>77</v>
      </c>
      <c r="H130" s="429" t="s">
        <v>334</v>
      </c>
      <c r="I130" s="301" t="s">
        <v>62</v>
      </c>
      <c r="J130" s="301" t="s">
        <v>69</v>
      </c>
      <c r="K130" s="301" t="s">
        <v>912</v>
      </c>
      <c r="L130" s="375">
        <v>28750000</v>
      </c>
      <c r="M130" s="376">
        <v>28750000</v>
      </c>
      <c r="N130" s="301" t="s">
        <v>219</v>
      </c>
      <c r="O130" s="301" t="s">
        <v>36</v>
      </c>
      <c r="P130" s="301" t="s">
        <v>901</v>
      </c>
      <c r="Q130" s="370"/>
      <c r="R130" s="127" t="s">
        <v>501</v>
      </c>
      <c r="S130" s="209" t="s">
        <v>502</v>
      </c>
      <c r="T130" s="381">
        <v>42760</v>
      </c>
      <c r="U130" s="380" t="s">
        <v>503</v>
      </c>
      <c r="V130" s="382" t="s">
        <v>339</v>
      </c>
      <c r="W130" s="396">
        <v>27500000</v>
      </c>
      <c r="X130" s="134"/>
      <c r="Y130" s="391">
        <v>27500000</v>
      </c>
      <c r="Z130" s="181">
        <v>27500000</v>
      </c>
      <c r="AA130" s="380" t="s">
        <v>504</v>
      </c>
      <c r="AB130" s="302"/>
      <c r="AC130" s="302"/>
      <c r="AD130" s="302"/>
      <c r="AE130" s="302"/>
      <c r="AF130" s="302"/>
      <c r="AG130" s="302"/>
      <c r="AH130" s="380" t="s">
        <v>402</v>
      </c>
      <c r="AI130" s="381">
        <v>42760</v>
      </c>
      <c r="AJ130" s="381">
        <v>43091</v>
      </c>
      <c r="AK130" s="382" t="s">
        <v>505</v>
      </c>
      <c r="AL130" s="397" t="s">
        <v>274</v>
      </c>
    </row>
    <row r="131" spans="1:38" s="100" customFormat="1" ht="114" customHeight="1" x14ac:dyDescent="0.25">
      <c r="A131" s="298">
        <v>85</v>
      </c>
      <c r="B131" s="301" t="s">
        <v>298</v>
      </c>
      <c r="C131" s="301">
        <v>80101706</v>
      </c>
      <c r="D131" s="249" t="s">
        <v>299</v>
      </c>
      <c r="E131" s="301" t="s">
        <v>71</v>
      </c>
      <c r="F131" s="301">
        <v>1</v>
      </c>
      <c r="G131" s="373" t="s">
        <v>77</v>
      </c>
      <c r="H131" s="429" t="s">
        <v>330</v>
      </c>
      <c r="I131" s="301" t="s">
        <v>62</v>
      </c>
      <c r="J131" s="301" t="s">
        <v>69</v>
      </c>
      <c r="K131" s="301" t="s">
        <v>912</v>
      </c>
      <c r="L131" s="375">
        <v>26250000</v>
      </c>
      <c r="M131" s="376">
        <v>26250000</v>
      </c>
      <c r="N131" s="301" t="s">
        <v>219</v>
      </c>
      <c r="O131" s="301" t="s">
        <v>36</v>
      </c>
      <c r="P131" s="301" t="s">
        <v>901</v>
      </c>
      <c r="Q131" s="370"/>
      <c r="R131" s="127" t="s">
        <v>449</v>
      </c>
      <c r="S131" s="209" t="s">
        <v>450</v>
      </c>
      <c r="T131" s="381">
        <v>42753</v>
      </c>
      <c r="U131" s="380" t="s">
        <v>451</v>
      </c>
      <c r="V131" s="382" t="s">
        <v>339</v>
      </c>
      <c r="W131" s="396">
        <v>26250000</v>
      </c>
      <c r="X131" s="134"/>
      <c r="Y131" s="391">
        <v>26250000</v>
      </c>
      <c r="Z131" s="181">
        <v>26250000</v>
      </c>
      <c r="AA131" s="380" t="s">
        <v>452</v>
      </c>
      <c r="AB131" s="302"/>
      <c r="AC131" s="302"/>
      <c r="AD131" s="302"/>
      <c r="AE131" s="302"/>
      <c r="AF131" s="302"/>
      <c r="AG131" s="302"/>
      <c r="AH131" s="380" t="s">
        <v>409</v>
      </c>
      <c r="AI131" s="381">
        <v>42753</v>
      </c>
      <c r="AJ131" s="381">
        <v>42857</v>
      </c>
      <c r="AK131" s="382" t="s">
        <v>376</v>
      </c>
      <c r="AL131" s="397" t="s">
        <v>266</v>
      </c>
    </row>
    <row r="132" spans="1:38" s="100" customFormat="1" ht="130.15" customHeight="1" x14ac:dyDescent="0.25">
      <c r="A132" s="298">
        <v>86</v>
      </c>
      <c r="B132" s="301" t="s">
        <v>192</v>
      </c>
      <c r="C132" s="301">
        <v>80101706</v>
      </c>
      <c r="D132" s="249" t="s">
        <v>276</v>
      </c>
      <c r="E132" s="301" t="s">
        <v>71</v>
      </c>
      <c r="F132" s="301">
        <v>1</v>
      </c>
      <c r="G132" s="373" t="s">
        <v>77</v>
      </c>
      <c r="H132" s="429" t="s">
        <v>332</v>
      </c>
      <c r="I132" s="301" t="s">
        <v>62</v>
      </c>
      <c r="J132" s="301" t="s">
        <v>69</v>
      </c>
      <c r="K132" s="301" t="s">
        <v>910</v>
      </c>
      <c r="L132" s="375">
        <v>19822000</v>
      </c>
      <c r="M132" s="376">
        <v>19822000</v>
      </c>
      <c r="N132" s="301" t="s">
        <v>219</v>
      </c>
      <c r="O132" s="301" t="s">
        <v>36</v>
      </c>
      <c r="P132" s="301" t="s">
        <v>904</v>
      </c>
      <c r="Q132" s="370"/>
      <c r="R132" s="127" t="s">
        <v>585</v>
      </c>
      <c r="S132" s="209" t="s">
        <v>614</v>
      </c>
      <c r="T132" s="377">
        <v>42772</v>
      </c>
      <c r="U132" s="378" t="s">
        <v>615</v>
      </c>
      <c r="V132" s="112" t="s">
        <v>339</v>
      </c>
      <c r="W132" s="175">
        <v>19822000</v>
      </c>
      <c r="X132" s="134"/>
      <c r="Y132" s="395">
        <f>W132</f>
        <v>19822000</v>
      </c>
      <c r="Z132" s="181">
        <f>W132</f>
        <v>19822000</v>
      </c>
      <c r="AA132" s="380" t="s">
        <v>589</v>
      </c>
      <c r="AB132" s="302"/>
      <c r="AC132" s="302"/>
      <c r="AD132" s="302"/>
      <c r="AE132" s="302"/>
      <c r="AF132" s="302"/>
      <c r="AG132" s="302"/>
      <c r="AH132" s="380" t="s">
        <v>590</v>
      </c>
      <c r="AI132" s="381">
        <v>42772</v>
      </c>
      <c r="AJ132" s="381">
        <v>42936</v>
      </c>
      <c r="AK132" s="382" t="s">
        <v>510</v>
      </c>
      <c r="AL132" s="388" t="s">
        <v>371</v>
      </c>
    </row>
    <row r="133" spans="1:38" s="100" customFormat="1" ht="223.15" customHeight="1" x14ac:dyDescent="0.25">
      <c r="A133" s="298">
        <v>87</v>
      </c>
      <c r="B133" s="301" t="s">
        <v>191</v>
      </c>
      <c r="C133" s="301">
        <v>80101706</v>
      </c>
      <c r="D133" s="249" t="s">
        <v>286</v>
      </c>
      <c r="E133" s="301" t="s">
        <v>71</v>
      </c>
      <c r="F133" s="301">
        <v>1</v>
      </c>
      <c r="G133" s="373" t="s">
        <v>77</v>
      </c>
      <c r="H133" s="429" t="s">
        <v>334</v>
      </c>
      <c r="I133" s="301" t="s">
        <v>62</v>
      </c>
      <c r="J133" s="301" t="s">
        <v>69</v>
      </c>
      <c r="K133" s="301" t="s">
        <v>910</v>
      </c>
      <c r="L133" s="375">
        <v>29716000</v>
      </c>
      <c r="M133" s="376">
        <v>29716000</v>
      </c>
      <c r="N133" s="301" t="s">
        <v>219</v>
      </c>
      <c r="O133" s="301" t="s">
        <v>36</v>
      </c>
      <c r="P133" s="301" t="s">
        <v>891</v>
      </c>
      <c r="Q133" s="370"/>
      <c r="R133" s="127" t="s">
        <v>462</v>
      </c>
      <c r="S133" s="209" t="s">
        <v>463</v>
      </c>
      <c r="T133" s="381">
        <v>42754</v>
      </c>
      <c r="U133" s="380" t="s">
        <v>447</v>
      </c>
      <c r="V133" s="382" t="s">
        <v>339</v>
      </c>
      <c r="W133" s="396">
        <v>29113080</v>
      </c>
      <c r="X133" s="134"/>
      <c r="Y133" s="391">
        <v>29113080</v>
      </c>
      <c r="Z133" s="181">
        <v>29113080</v>
      </c>
      <c r="AA133" s="380" t="s">
        <v>464</v>
      </c>
      <c r="AB133" s="302"/>
      <c r="AC133" s="302"/>
      <c r="AD133" s="302"/>
      <c r="AE133" s="302"/>
      <c r="AF133" s="302"/>
      <c r="AG133" s="302"/>
      <c r="AH133" s="380" t="s">
        <v>402</v>
      </c>
      <c r="AI133" s="381">
        <v>42754</v>
      </c>
      <c r="AJ133" s="381">
        <v>43091</v>
      </c>
      <c r="AK133" s="382" t="s">
        <v>437</v>
      </c>
      <c r="AL133" s="397" t="s">
        <v>438</v>
      </c>
    </row>
    <row r="134" spans="1:38" s="100" customFormat="1" ht="186" customHeight="1" x14ac:dyDescent="0.25">
      <c r="A134" s="298">
        <v>88</v>
      </c>
      <c r="B134" s="301" t="s">
        <v>191</v>
      </c>
      <c r="C134" s="301">
        <v>80101706</v>
      </c>
      <c r="D134" s="249" t="s">
        <v>289</v>
      </c>
      <c r="E134" s="301" t="s">
        <v>71</v>
      </c>
      <c r="F134" s="301">
        <v>1</v>
      </c>
      <c r="G134" s="373" t="s">
        <v>77</v>
      </c>
      <c r="H134" s="429" t="s">
        <v>334</v>
      </c>
      <c r="I134" s="301" t="s">
        <v>62</v>
      </c>
      <c r="J134" s="301" t="s">
        <v>69</v>
      </c>
      <c r="K134" s="301" t="s">
        <v>910</v>
      </c>
      <c r="L134" s="375">
        <v>19377500</v>
      </c>
      <c r="M134" s="376">
        <v>19377500</v>
      </c>
      <c r="N134" s="301" t="s">
        <v>219</v>
      </c>
      <c r="O134" s="301" t="s">
        <v>36</v>
      </c>
      <c r="P134" s="301" t="s">
        <v>891</v>
      </c>
      <c r="Q134" s="370"/>
      <c r="R134" s="127" t="s">
        <v>465</v>
      </c>
      <c r="S134" s="209" t="s">
        <v>466</v>
      </c>
      <c r="T134" s="381">
        <v>42754</v>
      </c>
      <c r="U134" s="380" t="s">
        <v>435</v>
      </c>
      <c r="V134" s="382" t="s">
        <v>407</v>
      </c>
      <c r="W134" s="396">
        <v>18984350</v>
      </c>
      <c r="X134" s="134"/>
      <c r="Y134" s="391">
        <v>18984350</v>
      </c>
      <c r="Z134" s="181">
        <v>18984350</v>
      </c>
      <c r="AA134" s="380" t="s">
        <v>436</v>
      </c>
      <c r="AB134" s="302"/>
      <c r="AC134" s="302"/>
      <c r="AD134" s="302"/>
      <c r="AE134" s="302"/>
      <c r="AF134" s="302"/>
      <c r="AG134" s="302"/>
      <c r="AH134" s="380" t="s">
        <v>402</v>
      </c>
      <c r="AI134" s="381">
        <v>42754</v>
      </c>
      <c r="AJ134" s="381">
        <v>43091</v>
      </c>
      <c r="AK134" s="382" t="s">
        <v>437</v>
      </c>
      <c r="AL134" s="397" t="s">
        <v>438</v>
      </c>
    </row>
    <row r="135" spans="1:38" s="100" customFormat="1" ht="186" customHeight="1" x14ac:dyDescent="0.25">
      <c r="A135" s="298">
        <v>89</v>
      </c>
      <c r="B135" s="301" t="s">
        <v>275</v>
      </c>
      <c r="C135" s="301">
        <v>80101706</v>
      </c>
      <c r="D135" s="249" t="s">
        <v>290</v>
      </c>
      <c r="E135" s="301" t="s">
        <v>71</v>
      </c>
      <c r="F135" s="301">
        <v>1</v>
      </c>
      <c r="G135" s="373" t="s">
        <v>77</v>
      </c>
      <c r="H135" s="429" t="s">
        <v>334</v>
      </c>
      <c r="I135" s="301" t="s">
        <v>62</v>
      </c>
      <c r="J135" s="301" t="s">
        <v>69</v>
      </c>
      <c r="K135" s="301" t="s">
        <v>915</v>
      </c>
      <c r="L135" s="375">
        <v>48760000</v>
      </c>
      <c r="M135" s="376">
        <v>48760000</v>
      </c>
      <c r="N135" s="301" t="s">
        <v>219</v>
      </c>
      <c r="O135" s="301" t="s">
        <v>36</v>
      </c>
      <c r="P135" s="301" t="s">
        <v>908</v>
      </c>
      <c r="Q135" s="370"/>
      <c r="R135" s="127" t="s">
        <v>388</v>
      </c>
      <c r="S135" s="209" t="s">
        <v>389</v>
      </c>
      <c r="T135" s="381">
        <v>42746</v>
      </c>
      <c r="U135" s="380" t="s">
        <v>390</v>
      </c>
      <c r="V135" s="382" t="s">
        <v>339</v>
      </c>
      <c r="W135" s="396">
        <v>48760000</v>
      </c>
      <c r="X135" s="134"/>
      <c r="Y135" s="391">
        <v>48760000</v>
      </c>
      <c r="Z135" s="181">
        <v>48760000</v>
      </c>
      <c r="AA135" s="380" t="s">
        <v>391</v>
      </c>
      <c r="AB135" s="302"/>
      <c r="AC135" s="302"/>
      <c r="AD135" s="302"/>
      <c r="AE135" s="302"/>
      <c r="AF135" s="302"/>
      <c r="AG135" s="302"/>
      <c r="AH135" s="380" t="s">
        <v>386</v>
      </c>
      <c r="AI135" s="381">
        <v>42746</v>
      </c>
      <c r="AJ135" s="381">
        <v>43094</v>
      </c>
      <c r="AK135" s="382" t="s">
        <v>392</v>
      </c>
      <c r="AL135" s="397" t="s">
        <v>275</v>
      </c>
    </row>
    <row r="136" spans="1:38" s="100" customFormat="1" ht="186" customHeight="1" x14ac:dyDescent="0.25">
      <c r="A136" s="298">
        <v>90</v>
      </c>
      <c r="B136" s="301" t="s">
        <v>275</v>
      </c>
      <c r="C136" s="301">
        <v>80101706</v>
      </c>
      <c r="D136" s="249" t="s">
        <v>291</v>
      </c>
      <c r="E136" s="301" t="s">
        <v>71</v>
      </c>
      <c r="F136" s="301">
        <v>1</v>
      </c>
      <c r="G136" s="373" t="s">
        <v>77</v>
      </c>
      <c r="H136" s="429" t="s">
        <v>334</v>
      </c>
      <c r="I136" s="301" t="s">
        <v>62</v>
      </c>
      <c r="J136" s="301" t="s">
        <v>69</v>
      </c>
      <c r="K136" s="301" t="s">
        <v>909</v>
      </c>
      <c r="L136" s="375">
        <v>103500000</v>
      </c>
      <c r="M136" s="376">
        <v>103500000</v>
      </c>
      <c r="N136" s="301" t="s">
        <v>219</v>
      </c>
      <c r="O136" s="301" t="s">
        <v>36</v>
      </c>
      <c r="P136" s="301" t="s">
        <v>908</v>
      </c>
      <c r="Q136" s="370"/>
      <c r="R136" s="127" t="s">
        <v>625</v>
      </c>
      <c r="S136" s="209" t="s">
        <v>626</v>
      </c>
      <c r="T136" s="377">
        <v>42761</v>
      </c>
      <c r="U136" s="378" t="s">
        <v>627</v>
      </c>
      <c r="V136" s="112" t="s">
        <v>339</v>
      </c>
      <c r="W136" s="175">
        <v>99000000</v>
      </c>
      <c r="X136" s="405">
        <v>-23700000</v>
      </c>
      <c r="Y136" s="446">
        <f>+W136+X136</f>
        <v>75300000</v>
      </c>
      <c r="Z136" s="447">
        <v>75300000</v>
      </c>
      <c r="AA136" s="380" t="s">
        <v>628</v>
      </c>
      <c r="AB136" s="302"/>
      <c r="AC136" s="302"/>
      <c r="AD136" s="302"/>
      <c r="AE136" s="302"/>
      <c r="AF136" s="302"/>
      <c r="AG136" s="302"/>
      <c r="AH136" s="380" t="s">
        <v>629</v>
      </c>
      <c r="AI136" s="381">
        <v>42761</v>
      </c>
      <c r="AJ136" s="381">
        <v>43091</v>
      </c>
      <c r="AK136" s="382" t="s">
        <v>630</v>
      </c>
      <c r="AL136" s="388" t="s">
        <v>275</v>
      </c>
    </row>
    <row r="137" spans="1:38" s="100" customFormat="1" ht="260.45" customHeight="1" x14ac:dyDescent="0.25">
      <c r="A137" s="298">
        <v>91</v>
      </c>
      <c r="B137" s="301" t="s">
        <v>275</v>
      </c>
      <c r="C137" s="301">
        <v>80101706</v>
      </c>
      <c r="D137" s="249" t="s">
        <v>290</v>
      </c>
      <c r="E137" s="301" t="s">
        <v>71</v>
      </c>
      <c r="F137" s="301">
        <v>1</v>
      </c>
      <c r="G137" s="373" t="s">
        <v>77</v>
      </c>
      <c r="H137" s="429" t="s">
        <v>334</v>
      </c>
      <c r="I137" s="301" t="s">
        <v>62</v>
      </c>
      <c r="J137" s="301" t="s">
        <v>69</v>
      </c>
      <c r="K137" s="301" t="s">
        <v>915</v>
      </c>
      <c r="L137" s="375">
        <v>74865000</v>
      </c>
      <c r="M137" s="376">
        <v>74865000</v>
      </c>
      <c r="N137" s="301" t="s">
        <v>219</v>
      </c>
      <c r="O137" s="301" t="s">
        <v>36</v>
      </c>
      <c r="P137" s="301" t="s">
        <v>908</v>
      </c>
      <c r="Q137" s="370"/>
      <c r="R137" s="127" t="s">
        <v>492</v>
      </c>
      <c r="S137" s="209" t="s">
        <v>493</v>
      </c>
      <c r="T137" s="381">
        <v>42759</v>
      </c>
      <c r="U137" s="380" t="s">
        <v>489</v>
      </c>
      <c r="V137" s="382" t="s">
        <v>339</v>
      </c>
      <c r="W137" s="396">
        <v>71610000</v>
      </c>
      <c r="X137" s="134"/>
      <c r="Y137" s="391">
        <v>71610000</v>
      </c>
      <c r="Z137" s="181">
        <v>71610000</v>
      </c>
      <c r="AA137" s="380" t="s">
        <v>490</v>
      </c>
      <c r="AB137" s="302"/>
      <c r="AC137" s="302"/>
      <c r="AD137" s="302"/>
      <c r="AE137" s="302"/>
      <c r="AF137" s="302"/>
      <c r="AG137" s="302"/>
      <c r="AH137" s="380" t="s">
        <v>402</v>
      </c>
      <c r="AI137" s="381">
        <v>42759</v>
      </c>
      <c r="AJ137" s="381">
        <v>43091</v>
      </c>
      <c r="AK137" s="382" t="s">
        <v>491</v>
      </c>
      <c r="AL137" s="397" t="s">
        <v>275</v>
      </c>
    </row>
    <row r="138" spans="1:38" s="100" customFormat="1" ht="260.45" customHeight="1" x14ac:dyDescent="0.25">
      <c r="A138" s="298">
        <v>92</v>
      </c>
      <c r="B138" s="301" t="s">
        <v>275</v>
      </c>
      <c r="C138" s="301">
        <v>80101706</v>
      </c>
      <c r="D138" s="249" t="s">
        <v>290</v>
      </c>
      <c r="E138" s="301" t="s">
        <v>71</v>
      </c>
      <c r="F138" s="301">
        <v>1</v>
      </c>
      <c r="G138" s="373" t="s">
        <v>77</v>
      </c>
      <c r="H138" s="429" t="s">
        <v>330</v>
      </c>
      <c r="I138" s="301" t="s">
        <v>62</v>
      </c>
      <c r="J138" s="301" t="s">
        <v>69</v>
      </c>
      <c r="K138" s="301" t="s">
        <v>910</v>
      </c>
      <c r="L138" s="375">
        <v>22785000</v>
      </c>
      <c r="M138" s="376">
        <v>22785000</v>
      </c>
      <c r="N138" s="301" t="s">
        <v>219</v>
      </c>
      <c r="O138" s="301" t="s">
        <v>36</v>
      </c>
      <c r="P138" s="301" t="s">
        <v>908</v>
      </c>
      <c r="Q138" s="370"/>
      <c r="R138" s="127" t="s">
        <v>639</v>
      </c>
      <c r="S138" s="209" t="s">
        <v>640</v>
      </c>
      <c r="T138" s="377">
        <v>42768</v>
      </c>
      <c r="U138" s="378" t="s">
        <v>641</v>
      </c>
      <c r="V138" s="112" t="s">
        <v>339</v>
      </c>
      <c r="W138" s="175">
        <v>19530000</v>
      </c>
      <c r="X138" s="134"/>
      <c r="Y138" s="395">
        <f>W138</f>
        <v>19530000</v>
      </c>
      <c r="Z138" s="181">
        <f>W138</f>
        <v>19530000</v>
      </c>
      <c r="AA138" s="380" t="s">
        <v>642</v>
      </c>
      <c r="AB138" s="302"/>
      <c r="AC138" s="302"/>
      <c r="AD138" s="302"/>
      <c r="AE138" s="302"/>
      <c r="AF138" s="302"/>
      <c r="AG138" s="302"/>
      <c r="AH138" s="380" t="s">
        <v>576</v>
      </c>
      <c r="AI138" s="381">
        <v>42768</v>
      </c>
      <c r="AJ138" s="381">
        <v>42856</v>
      </c>
      <c r="AK138" s="382" t="s">
        <v>638</v>
      </c>
      <c r="AL138" s="388" t="s">
        <v>275</v>
      </c>
    </row>
    <row r="139" spans="1:38" s="100" customFormat="1" ht="167.45" customHeight="1" x14ac:dyDescent="0.25">
      <c r="A139" s="298">
        <v>93</v>
      </c>
      <c r="B139" s="301" t="s">
        <v>192</v>
      </c>
      <c r="C139" s="301">
        <v>80101706</v>
      </c>
      <c r="D139" s="249" t="s">
        <v>276</v>
      </c>
      <c r="E139" s="301" t="s">
        <v>71</v>
      </c>
      <c r="F139" s="301">
        <v>1</v>
      </c>
      <c r="G139" s="373" t="s">
        <v>77</v>
      </c>
      <c r="H139" s="429" t="s">
        <v>334</v>
      </c>
      <c r="I139" s="301" t="s">
        <v>62</v>
      </c>
      <c r="J139" s="301" t="s">
        <v>69</v>
      </c>
      <c r="K139" s="301" t="s">
        <v>910</v>
      </c>
      <c r="L139" s="375">
        <v>41446000</v>
      </c>
      <c r="M139" s="376">
        <v>41446000</v>
      </c>
      <c r="N139" s="301" t="s">
        <v>219</v>
      </c>
      <c r="O139" s="301" t="s">
        <v>36</v>
      </c>
      <c r="P139" s="301" t="s">
        <v>904</v>
      </c>
      <c r="Q139" s="370"/>
      <c r="R139" s="127" t="s">
        <v>377</v>
      </c>
      <c r="S139" s="209" t="s">
        <v>378</v>
      </c>
      <c r="T139" s="381">
        <v>42745</v>
      </c>
      <c r="U139" s="380" t="s">
        <v>379</v>
      </c>
      <c r="V139" s="382" t="s">
        <v>339</v>
      </c>
      <c r="W139" s="396">
        <v>41446000</v>
      </c>
      <c r="X139" s="134"/>
      <c r="Y139" s="391">
        <v>41446000</v>
      </c>
      <c r="Z139" s="181">
        <v>41446000</v>
      </c>
      <c r="AA139" s="380" t="s">
        <v>380</v>
      </c>
      <c r="AB139" s="302"/>
      <c r="AC139" s="302"/>
      <c r="AD139" s="302"/>
      <c r="AE139" s="302"/>
      <c r="AF139" s="302"/>
      <c r="AG139" s="302"/>
      <c r="AH139" s="380" t="s">
        <v>381</v>
      </c>
      <c r="AI139" s="381">
        <v>42745</v>
      </c>
      <c r="AJ139" s="381">
        <v>43093</v>
      </c>
      <c r="AK139" s="382" t="s">
        <v>370</v>
      </c>
      <c r="AL139" s="397" t="s">
        <v>371</v>
      </c>
    </row>
    <row r="140" spans="1:38" s="100" customFormat="1" ht="260.45" customHeight="1" x14ac:dyDescent="0.25">
      <c r="A140" s="298">
        <v>94</v>
      </c>
      <c r="B140" s="301" t="s">
        <v>275</v>
      </c>
      <c r="C140" s="301">
        <v>80101706</v>
      </c>
      <c r="D140" s="249" t="s">
        <v>290</v>
      </c>
      <c r="E140" s="301" t="s">
        <v>71</v>
      </c>
      <c r="F140" s="301">
        <v>1</v>
      </c>
      <c r="G140" s="373" t="s">
        <v>77</v>
      </c>
      <c r="H140" s="429" t="s">
        <v>334</v>
      </c>
      <c r="I140" s="301" t="s">
        <v>62</v>
      </c>
      <c r="J140" s="301" t="s">
        <v>69</v>
      </c>
      <c r="K140" s="301" t="s">
        <v>915</v>
      </c>
      <c r="L140" s="375">
        <v>74865000</v>
      </c>
      <c r="M140" s="376">
        <v>74865000</v>
      </c>
      <c r="N140" s="301" t="s">
        <v>219</v>
      </c>
      <c r="O140" s="301" t="s">
        <v>36</v>
      </c>
      <c r="P140" s="301" t="s">
        <v>908</v>
      </c>
      <c r="Q140" s="370"/>
      <c r="R140" s="127" t="s">
        <v>487</v>
      </c>
      <c r="S140" s="209" t="s">
        <v>488</v>
      </c>
      <c r="T140" s="381">
        <v>42759</v>
      </c>
      <c r="U140" s="380" t="s">
        <v>489</v>
      </c>
      <c r="V140" s="382" t="s">
        <v>339</v>
      </c>
      <c r="W140" s="396">
        <v>71610000</v>
      </c>
      <c r="X140" s="134"/>
      <c r="Y140" s="391">
        <v>71610000</v>
      </c>
      <c r="Z140" s="181">
        <v>71610000</v>
      </c>
      <c r="AA140" s="380" t="s">
        <v>490</v>
      </c>
      <c r="AB140" s="302"/>
      <c r="AC140" s="302"/>
      <c r="AD140" s="302"/>
      <c r="AE140" s="302"/>
      <c r="AF140" s="302"/>
      <c r="AG140" s="302"/>
      <c r="AH140" s="380" t="s">
        <v>402</v>
      </c>
      <c r="AI140" s="381">
        <v>42759</v>
      </c>
      <c r="AJ140" s="381">
        <v>43091</v>
      </c>
      <c r="AK140" s="382" t="s">
        <v>491</v>
      </c>
      <c r="AL140" s="397" t="s">
        <v>275</v>
      </c>
    </row>
    <row r="141" spans="1:38" s="100" customFormat="1" ht="223.15" customHeight="1" x14ac:dyDescent="0.25">
      <c r="A141" s="298">
        <v>95</v>
      </c>
      <c r="B141" s="301" t="s">
        <v>192</v>
      </c>
      <c r="C141" s="301">
        <v>80101706</v>
      </c>
      <c r="D141" s="249" t="s">
        <v>276</v>
      </c>
      <c r="E141" s="301" t="s">
        <v>71</v>
      </c>
      <c r="F141" s="301">
        <v>1</v>
      </c>
      <c r="G141" s="373" t="s">
        <v>77</v>
      </c>
      <c r="H141" s="429" t="s">
        <v>334</v>
      </c>
      <c r="I141" s="301" t="s">
        <v>62</v>
      </c>
      <c r="J141" s="301" t="s">
        <v>69</v>
      </c>
      <c r="K141" s="301" t="s">
        <v>910</v>
      </c>
      <c r="L141" s="375">
        <v>63388000</v>
      </c>
      <c r="M141" s="376">
        <v>63388000</v>
      </c>
      <c r="N141" s="301" t="s">
        <v>219</v>
      </c>
      <c r="O141" s="301" t="s">
        <v>36</v>
      </c>
      <c r="P141" s="301" t="s">
        <v>904</v>
      </c>
      <c r="Q141" s="370"/>
      <c r="R141" s="127" t="s">
        <v>365</v>
      </c>
      <c r="S141" s="209" t="s">
        <v>366</v>
      </c>
      <c r="T141" s="381">
        <v>42745</v>
      </c>
      <c r="U141" s="380" t="s">
        <v>367</v>
      </c>
      <c r="V141" s="382" t="s">
        <v>339</v>
      </c>
      <c r="W141" s="396">
        <v>63388000</v>
      </c>
      <c r="X141" s="134"/>
      <c r="Y141" s="391">
        <v>63388000</v>
      </c>
      <c r="Z141" s="181">
        <v>63388000</v>
      </c>
      <c r="AA141" s="382" t="s">
        <v>368</v>
      </c>
      <c r="AB141" s="302"/>
      <c r="AC141" s="302"/>
      <c r="AD141" s="302"/>
      <c r="AE141" s="302"/>
      <c r="AF141" s="302"/>
      <c r="AG141" s="302"/>
      <c r="AH141" s="380" t="s">
        <v>369</v>
      </c>
      <c r="AI141" s="381">
        <v>42745</v>
      </c>
      <c r="AJ141" s="381">
        <v>43093</v>
      </c>
      <c r="AK141" s="382" t="s">
        <v>370</v>
      </c>
      <c r="AL141" s="397" t="s">
        <v>371</v>
      </c>
    </row>
    <row r="142" spans="1:38" s="100" customFormat="1" ht="186" customHeight="1" x14ac:dyDescent="0.25">
      <c r="A142" s="298">
        <v>96</v>
      </c>
      <c r="B142" s="301" t="s">
        <v>192</v>
      </c>
      <c r="C142" s="301">
        <v>80101706</v>
      </c>
      <c r="D142" s="249" t="s">
        <v>276</v>
      </c>
      <c r="E142" s="301" t="s">
        <v>71</v>
      </c>
      <c r="F142" s="301">
        <v>1</v>
      </c>
      <c r="G142" s="373" t="s">
        <v>77</v>
      </c>
      <c r="H142" s="429" t="s">
        <v>330</v>
      </c>
      <c r="I142" s="301" t="s">
        <v>62</v>
      </c>
      <c r="J142" s="301" t="s">
        <v>69</v>
      </c>
      <c r="K142" s="301" t="s">
        <v>910</v>
      </c>
      <c r="L142" s="375">
        <v>19950000</v>
      </c>
      <c r="M142" s="376">
        <v>19950000</v>
      </c>
      <c r="N142" s="301" t="s">
        <v>219</v>
      </c>
      <c r="O142" s="301" t="s">
        <v>36</v>
      </c>
      <c r="P142" s="301" t="s">
        <v>904</v>
      </c>
      <c r="Q142" s="370"/>
      <c r="R142" s="127" t="s">
        <v>511</v>
      </c>
      <c r="S142" s="209" t="s">
        <v>512</v>
      </c>
      <c r="T142" s="381">
        <v>42760</v>
      </c>
      <c r="U142" s="380" t="s">
        <v>513</v>
      </c>
      <c r="V142" s="382" t="s">
        <v>339</v>
      </c>
      <c r="W142" s="396">
        <v>19950000</v>
      </c>
      <c r="X142" s="134"/>
      <c r="Y142" s="391">
        <v>19950000</v>
      </c>
      <c r="Z142" s="181">
        <v>19950000</v>
      </c>
      <c r="AA142" s="380" t="s">
        <v>514</v>
      </c>
      <c r="AB142" s="302"/>
      <c r="AC142" s="302"/>
      <c r="AD142" s="302"/>
      <c r="AE142" s="302"/>
      <c r="AF142" s="302"/>
      <c r="AG142" s="302"/>
      <c r="AH142" s="380" t="s">
        <v>409</v>
      </c>
      <c r="AI142" s="381">
        <v>42761</v>
      </c>
      <c r="AJ142" s="381">
        <v>42865</v>
      </c>
      <c r="AK142" s="382" t="s">
        <v>510</v>
      </c>
      <c r="AL142" s="397" t="s">
        <v>371</v>
      </c>
    </row>
    <row r="143" spans="1:38" s="100" customFormat="1" ht="223.15" customHeight="1" x14ac:dyDescent="0.25">
      <c r="A143" s="298">
        <v>97</v>
      </c>
      <c r="B143" s="301" t="s">
        <v>275</v>
      </c>
      <c r="C143" s="301">
        <v>80101706</v>
      </c>
      <c r="D143" s="249" t="s">
        <v>290</v>
      </c>
      <c r="E143" s="301" t="s">
        <v>71</v>
      </c>
      <c r="F143" s="301">
        <v>1</v>
      </c>
      <c r="G143" s="373" t="s">
        <v>77</v>
      </c>
      <c r="H143" s="429" t="s">
        <v>330</v>
      </c>
      <c r="I143" s="301" t="s">
        <v>62</v>
      </c>
      <c r="J143" s="301" t="s">
        <v>69</v>
      </c>
      <c r="K143" s="301" t="s">
        <v>910</v>
      </c>
      <c r="L143" s="375">
        <v>22785000</v>
      </c>
      <c r="M143" s="376">
        <v>22785000</v>
      </c>
      <c r="N143" s="301" t="s">
        <v>219</v>
      </c>
      <c r="O143" s="301" t="s">
        <v>36</v>
      </c>
      <c r="P143" s="301" t="s">
        <v>908</v>
      </c>
      <c r="Q143" s="370"/>
      <c r="R143" s="127" t="s">
        <v>673</v>
      </c>
      <c r="S143" s="209" t="s">
        <v>684</v>
      </c>
      <c r="T143" s="377">
        <v>42768</v>
      </c>
      <c r="U143" s="378" t="s">
        <v>685</v>
      </c>
      <c r="V143" s="112" t="s">
        <v>339</v>
      </c>
      <c r="W143" s="175">
        <v>19530000</v>
      </c>
      <c r="X143" s="134"/>
      <c r="Y143" s="391">
        <v>19530000</v>
      </c>
      <c r="Z143" s="181">
        <v>19530000</v>
      </c>
      <c r="AA143" s="380" t="s">
        <v>642</v>
      </c>
      <c r="AB143" s="302"/>
      <c r="AC143" s="302"/>
      <c r="AD143" s="302"/>
      <c r="AE143" s="302"/>
      <c r="AF143" s="302"/>
      <c r="AG143" s="302"/>
      <c r="AH143" s="380" t="s">
        <v>576</v>
      </c>
      <c r="AI143" s="381">
        <v>42768</v>
      </c>
      <c r="AJ143" s="381">
        <v>42856</v>
      </c>
      <c r="AK143" s="382" t="s">
        <v>638</v>
      </c>
      <c r="AL143" s="388" t="s">
        <v>275</v>
      </c>
    </row>
    <row r="144" spans="1:38" s="100" customFormat="1" ht="204.6" customHeight="1" x14ac:dyDescent="0.25">
      <c r="A144" s="298">
        <v>98</v>
      </c>
      <c r="B144" s="301" t="s">
        <v>737</v>
      </c>
      <c r="C144" s="301">
        <v>80101706</v>
      </c>
      <c r="D144" s="249" t="s">
        <v>281</v>
      </c>
      <c r="E144" s="301" t="s">
        <v>71</v>
      </c>
      <c r="F144" s="301">
        <v>1</v>
      </c>
      <c r="G144" s="373" t="s">
        <v>77</v>
      </c>
      <c r="H144" s="429" t="s">
        <v>330</v>
      </c>
      <c r="I144" s="301" t="s">
        <v>62</v>
      </c>
      <c r="J144" s="301" t="s">
        <v>69</v>
      </c>
      <c r="K144" s="301" t="s">
        <v>910</v>
      </c>
      <c r="L144" s="375">
        <v>12036500</v>
      </c>
      <c r="M144" s="376">
        <v>12036500</v>
      </c>
      <c r="N144" s="301" t="s">
        <v>219</v>
      </c>
      <c r="O144" s="301" t="s">
        <v>36</v>
      </c>
      <c r="P144" s="301" t="s">
        <v>896</v>
      </c>
      <c r="Q144" s="370"/>
      <c r="R144" s="127" t="s">
        <v>361</v>
      </c>
      <c r="S144" s="209" t="s">
        <v>362</v>
      </c>
      <c r="T144" s="381">
        <v>42745</v>
      </c>
      <c r="U144" s="380" t="s">
        <v>363</v>
      </c>
      <c r="V144" s="382" t="s">
        <v>339</v>
      </c>
      <c r="W144" s="396">
        <v>12036500</v>
      </c>
      <c r="X144" s="391">
        <v>-1375600</v>
      </c>
      <c r="Y144" s="391">
        <f>+W144+X144</f>
        <v>10660900</v>
      </c>
      <c r="Z144" s="181">
        <v>10660900</v>
      </c>
      <c r="AA144" s="380" t="s">
        <v>364</v>
      </c>
      <c r="AB144" s="380" t="s">
        <v>342</v>
      </c>
      <c r="AC144" s="381">
        <v>42745</v>
      </c>
      <c r="AD144" s="381">
        <v>42849</v>
      </c>
      <c r="AE144" s="382" t="s">
        <v>360</v>
      </c>
      <c r="AF144" s="445" t="s">
        <v>274</v>
      </c>
      <c r="AG144" s="302"/>
      <c r="AH144" s="380" t="s">
        <v>342</v>
      </c>
      <c r="AI144" s="381">
        <v>42745</v>
      </c>
      <c r="AJ144" s="381">
        <v>42849</v>
      </c>
      <c r="AK144" s="382" t="s">
        <v>360</v>
      </c>
      <c r="AL144" s="397" t="s">
        <v>274</v>
      </c>
    </row>
    <row r="145" spans="1:38" s="100" customFormat="1" ht="130.15" customHeight="1" x14ac:dyDescent="0.25">
      <c r="A145" s="298">
        <v>99</v>
      </c>
      <c r="B145" s="301" t="s">
        <v>192</v>
      </c>
      <c r="C145" s="301">
        <v>80101706</v>
      </c>
      <c r="D145" s="249" t="s">
        <v>276</v>
      </c>
      <c r="E145" s="301" t="s">
        <v>71</v>
      </c>
      <c r="F145" s="301">
        <v>1</v>
      </c>
      <c r="G145" s="373" t="s">
        <v>84</v>
      </c>
      <c r="H145" s="429" t="s">
        <v>332</v>
      </c>
      <c r="I145" s="301" t="s">
        <v>62</v>
      </c>
      <c r="J145" s="301" t="s">
        <v>69</v>
      </c>
      <c r="K145" s="301" t="s">
        <v>910</v>
      </c>
      <c r="L145" s="375">
        <v>19822000</v>
      </c>
      <c r="M145" s="376">
        <v>19822000</v>
      </c>
      <c r="N145" s="301" t="s">
        <v>219</v>
      </c>
      <c r="O145" s="301" t="s">
        <v>36</v>
      </c>
      <c r="P145" s="301" t="s">
        <v>904</v>
      </c>
      <c r="Q145" s="370"/>
      <c r="R145" s="127" t="s">
        <v>586</v>
      </c>
      <c r="S145" s="209" t="s">
        <v>587</v>
      </c>
      <c r="T145" s="377">
        <v>42768</v>
      </c>
      <c r="U145" s="378" t="s">
        <v>588</v>
      </c>
      <c r="V145" s="112" t="s">
        <v>339</v>
      </c>
      <c r="W145" s="393">
        <v>19822000</v>
      </c>
      <c r="X145" s="134"/>
      <c r="Y145" s="395">
        <f>W145</f>
        <v>19822000</v>
      </c>
      <c r="Z145" s="181">
        <f>Y145</f>
        <v>19822000</v>
      </c>
      <c r="AA145" s="380" t="s">
        <v>589</v>
      </c>
      <c r="AB145" s="302"/>
      <c r="AC145" s="302"/>
      <c r="AD145" s="302"/>
      <c r="AE145" s="302"/>
      <c r="AF145" s="302"/>
      <c r="AG145" s="302"/>
      <c r="AH145" s="380" t="s">
        <v>590</v>
      </c>
      <c r="AI145" s="381">
        <v>42768</v>
      </c>
      <c r="AJ145" s="381">
        <v>42917</v>
      </c>
      <c r="AK145" s="382" t="s">
        <v>510</v>
      </c>
      <c r="AL145" s="397" t="s">
        <v>371</v>
      </c>
    </row>
    <row r="146" spans="1:38" s="100" customFormat="1" ht="204.6" customHeight="1" x14ac:dyDescent="0.25">
      <c r="A146" s="298">
        <v>100</v>
      </c>
      <c r="B146" s="301" t="s">
        <v>1355</v>
      </c>
      <c r="C146" s="301">
        <v>80101706</v>
      </c>
      <c r="D146" s="249" t="s">
        <v>287</v>
      </c>
      <c r="E146" s="301" t="s">
        <v>71</v>
      </c>
      <c r="F146" s="301">
        <v>1</v>
      </c>
      <c r="G146" s="373" t="s">
        <v>77</v>
      </c>
      <c r="H146" s="429" t="s">
        <v>330</v>
      </c>
      <c r="I146" s="301" t="s">
        <v>62</v>
      </c>
      <c r="J146" s="301" t="s">
        <v>69</v>
      </c>
      <c r="K146" s="301" t="s">
        <v>910</v>
      </c>
      <c r="L146" s="375">
        <v>21609000</v>
      </c>
      <c r="M146" s="376">
        <v>21609000</v>
      </c>
      <c r="N146" s="301" t="s">
        <v>219</v>
      </c>
      <c r="O146" s="301" t="s">
        <v>36</v>
      </c>
      <c r="P146" s="301" t="s">
        <v>889</v>
      </c>
      <c r="Q146" s="370"/>
      <c r="R146" s="127" t="s">
        <v>475</v>
      </c>
      <c r="S146" s="209" t="s">
        <v>476</v>
      </c>
      <c r="T146" s="381">
        <v>42755</v>
      </c>
      <c r="U146" s="380" t="s">
        <v>477</v>
      </c>
      <c r="V146" s="382" t="s">
        <v>339</v>
      </c>
      <c r="W146" s="396">
        <v>21609000</v>
      </c>
      <c r="X146" s="134"/>
      <c r="Y146" s="391">
        <v>21609000</v>
      </c>
      <c r="Z146" s="181">
        <v>21609000</v>
      </c>
      <c r="AA146" s="380" t="s">
        <v>478</v>
      </c>
      <c r="AB146" s="302"/>
      <c r="AC146" s="302"/>
      <c r="AD146" s="302"/>
      <c r="AE146" s="302"/>
      <c r="AF146" s="302"/>
      <c r="AG146" s="302"/>
      <c r="AH146" s="380" t="s">
        <v>409</v>
      </c>
      <c r="AI146" s="381">
        <v>42758</v>
      </c>
      <c r="AJ146" s="381">
        <v>42862</v>
      </c>
      <c r="AK146" s="382" t="s">
        <v>357</v>
      </c>
      <c r="AL146" s="397" t="s">
        <v>274</v>
      </c>
    </row>
    <row r="147" spans="1:38" s="100" customFormat="1" ht="223.15" customHeight="1" x14ac:dyDescent="0.25">
      <c r="A147" s="298">
        <v>101</v>
      </c>
      <c r="B147" s="301" t="s">
        <v>191</v>
      </c>
      <c r="C147" s="301">
        <v>80101706</v>
      </c>
      <c r="D147" s="249" t="s">
        <v>286</v>
      </c>
      <c r="E147" s="301" t="s">
        <v>71</v>
      </c>
      <c r="F147" s="301">
        <v>1</v>
      </c>
      <c r="G147" s="373" t="s">
        <v>77</v>
      </c>
      <c r="H147" s="429" t="s">
        <v>334</v>
      </c>
      <c r="I147" s="301" t="s">
        <v>62</v>
      </c>
      <c r="J147" s="301" t="s">
        <v>69</v>
      </c>
      <c r="K147" s="301" t="s">
        <v>910</v>
      </c>
      <c r="L147" s="375">
        <v>29716000</v>
      </c>
      <c r="M147" s="376">
        <v>29716000</v>
      </c>
      <c r="N147" s="301" t="s">
        <v>219</v>
      </c>
      <c r="O147" s="301" t="s">
        <v>36</v>
      </c>
      <c r="P147" s="301" t="s">
        <v>891</v>
      </c>
      <c r="Q147" s="370"/>
      <c r="R147" s="127" t="s">
        <v>445</v>
      </c>
      <c r="S147" s="209" t="s">
        <v>446</v>
      </c>
      <c r="T147" s="381">
        <v>42753</v>
      </c>
      <c r="U147" s="380" t="s">
        <v>447</v>
      </c>
      <c r="V147" s="382" t="s">
        <v>339</v>
      </c>
      <c r="W147" s="396">
        <v>29113080</v>
      </c>
      <c r="X147" s="134"/>
      <c r="Y147" s="391">
        <v>29113080</v>
      </c>
      <c r="Z147" s="181">
        <v>29113080</v>
      </c>
      <c r="AA147" s="380" t="s">
        <v>448</v>
      </c>
      <c r="AB147" s="302"/>
      <c r="AC147" s="302"/>
      <c r="AD147" s="302"/>
      <c r="AE147" s="302"/>
      <c r="AF147" s="302"/>
      <c r="AG147" s="302"/>
      <c r="AH147" s="380" t="s">
        <v>402</v>
      </c>
      <c r="AI147" s="381">
        <v>42753</v>
      </c>
      <c r="AJ147" s="381">
        <v>43091</v>
      </c>
      <c r="AK147" s="382" t="s">
        <v>437</v>
      </c>
      <c r="AL147" s="397" t="s">
        <v>438</v>
      </c>
    </row>
    <row r="148" spans="1:38" s="100" customFormat="1" ht="186" customHeight="1" x14ac:dyDescent="0.25">
      <c r="A148" s="298">
        <v>102</v>
      </c>
      <c r="B148" s="301" t="s">
        <v>296</v>
      </c>
      <c r="C148" s="301">
        <v>80101706</v>
      </c>
      <c r="D148" s="249" t="s">
        <v>292</v>
      </c>
      <c r="E148" s="301" t="s">
        <v>71</v>
      </c>
      <c r="F148" s="301">
        <v>1</v>
      </c>
      <c r="G148" s="373" t="s">
        <v>77</v>
      </c>
      <c r="H148" s="429" t="s">
        <v>330</v>
      </c>
      <c r="I148" s="301" t="s">
        <v>62</v>
      </c>
      <c r="J148" s="301" t="s">
        <v>69</v>
      </c>
      <c r="K148" s="301" t="s">
        <v>910</v>
      </c>
      <c r="L148" s="375">
        <v>31720500</v>
      </c>
      <c r="M148" s="376">
        <v>31720500</v>
      </c>
      <c r="N148" s="301" t="s">
        <v>219</v>
      </c>
      <c r="O148" s="301" t="s">
        <v>36</v>
      </c>
      <c r="P148" s="301" t="s">
        <v>892</v>
      </c>
      <c r="Q148" s="370"/>
      <c r="R148" s="127" t="s">
        <v>415</v>
      </c>
      <c r="S148" s="209" t="s">
        <v>416</v>
      </c>
      <c r="T148" s="381">
        <v>42748</v>
      </c>
      <c r="U148" s="380" t="s">
        <v>417</v>
      </c>
      <c r="V148" s="382" t="s">
        <v>339</v>
      </c>
      <c r="W148" s="396">
        <v>31720500</v>
      </c>
      <c r="X148" s="134"/>
      <c r="Y148" s="391">
        <v>31720500</v>
      </c>
      <c r="Z148" s="181">
        <v>31720500</v>
      </c>
      <c r="AA148" s="380" t="s">
        <v>418</v>
      </c>
      <c r="AB148" s="302"/>
      <c r="AC148" s="302"/>
      <c r="AD148" s="302"/>
      <c r="AE148" s="302"/>
      <c r="AF148" s="302"/>
      <c r="AG148" s="302"/>
      <c r="AH148" s="380" t="s">
        <v>409</v>
      </c>
      <c r="AI148" s="381">
        <v>42748</v>
      </c>
      <c r="AJ148" s="381">
        <v>42852</v>
      </c>
      <c r="AK148" s="382" t="s">
        <v>376</v>
      </c>
      <c r="AL148" s="397" t="s">
        <v>266</v>
      </c>
    </row>
    <row r="149" spans="1:38" s="100" customFormat="1" ht="241.9" customHeight="1" x14ac:dyDescent="0.25">
      <c r="A149" s="298">
        <v>103</v>
      </c>
      <c r="B149" s="301" t="s">
        <v>735</v>
      </c>
      <c r="C149" s="301">
        <v>80101706</v>
      </c>
      <c r="D149" s="249" t="s">
        <v>280</v>
      </c>
      <c r="E149" s="301" t="s">
        <v>71</v>
      </c>
      <c r="F149" s="301">
        <v>1</v>
      </c>
      <c r="G149" s="373" t="s">
        <v>77</v>
      </c>
      <c r="H149" s="429" t="s">
        <v>330</v>
      </c>
      <c r="I149" s="301" t="s">
        <v>62</v>
      </c>
      <c r="J149" s="301" t="s">
        <v>69</v>
      </c>
      <c r="K149" s="301" t="s">
        <v>910</v>
      </c>
      <c r="L149" s="375">
        <v>28000000</v>
      </c>
      <c r="M149" s="376">
        <v>28000000</v>
      </c>
      <c r="N149" s="301" t="s">
        <v>219</v>
      </c>
      <c r="O149" s="301" t="s">
        <v>36</v>
      </c>
      <c r="P149" s="301" t="s">
        <v>892</v>
      </c>
      <c r="Q149" s="370"/>
      <c r="R149" s="127" t="s">
        <v>591</v>
      </c>
      <c r="S149" s="209" t="s">
        <v>592</v>
      </c>
      <c r="T149" s="377">
        <v>42768</v>
      </c>
      <c r="U149" s="378" t="s">
        <v>593</v>
      </c>
      <c r="V149" s="112" t="s">
        <v>339</v>
      </c>
      <c r="W149" s="393">
        <v>24000000</v>
      </c>
      <c r="X149" s="394"/>
      <c r="Y149" s="400">
        <f>W149</f>
        <v>24000000</v>
      </c>
      <c r="Z149" s="181">
        <f>W149</f>
        <v>24000000</v>
      </c>
      <c r="AA149" s="380" t="s">
        <v>594</v>
      </c>
      <c r="AB149" s="302"/>
      <c r="AC149" s="302"/>
      <c r="AD149" s="302"/>
      <c r="AE149" s="302"/>
      <c r="AF149" s="302"/>
      <c r="AG149" s="302"/>
      <c r="AH149" s="380" t="s">
        <v>576</v>
      </c>
      <c r="AI149" s="381">
        <v>42768</v>
      </c>
      <c r="AJ149" s="381">
        <v>42856</v>
      </c>
      <c r="AK149" s="382" t="s">
        <v>595</v>
      </c>
      <c r="AL149" s="397" t="s">
        <v>270</v>
      </c>
    </row>
    <row r="150" spans="1:38" s="100" customFormat="1" ht="148.9" customHeight="1" x14ac:dyDescent="0.25">
      <c r="A150" s="298">
        <v>104</v>
      </c>
      <c r="B150" s="301" t="s">
        <v>297</v>
      </c>
      <c r="C150" s="301">
        <v>80101706</v>
      </c>
      <c r="D150" s="249" t="s">
        <v>293</v>
      </c>
      <c r="E150" s="301" t="s">
        <v>71</v>
      </c>
      <c r="F150" s="301">
        <v>1</v>
      </c>
      <c r="G150" s="373" t="s">
        <v>77</v>
      </c>
      <c r="H150" s="429" t="s">
        <v>334</v>
      </c>
      <c r="I150" s="301" t="s">
        <v>62</v>
      </c>
      <c r="J150" s="301" t="s">
        <v>69</v>
      </c>
      <c r="K150" s="301" t="s">
        <v>916</v>
      </c>
      <c r="L150" s="375">
        <v>57500000</v>
      </c>
      <c r="M150" s="376">
        <v>57500000</v>
      </c>
      <c r="N150" s="301" t="s">
        <v>219</v>
      </c>
      <c r="O150" s="301" t="s">
        <v>36</v>
      </c>
      <c r="P150" s="301" t="s">
        <v>899</v>
      </c>
      <c r="Q150" s="370"/>
      <c r="R150" s="127" t="s">
        <v>518</v>
      </c>
      <c r="S150" s="209" t="s">
        <v>519</v>
      </c>
      <c r="T150" s="381">
        <v>42761</v>
      </c>
      <c r="U150" s="380" t="s">
        <v>520</v>
      </c>
      <c r="V150" s="382" t="s">
        <v>339</v>
      </c>
      <c r="W150" s="396">
        <v>55000000</v>
      </c>
      <c r="X150" s="134"/>
      <c r="Y150" s="391">
        <v>55000000</v>
      </c>
      <c r="Z150" s="181">
        <v>55000000</v>
      </c>
      <c r="AA150" s="380" t="s">
        <v>521</v>
      </c>
      <c r="AB150" s="302"/>
      <c r="AC150" s="302"/>
      <c r="AD150" s="302"/>
      <c r="AE150" s="302"/>
      <c r="AF150" s="302"/>
      <c r="AG150" s="302"/>
      <c r="AH150" s="380" t="s">
        <v>402</v>
      </c>
      <c r="AI150" s="381">
        <v>42761</v>
      </c>
      <c r="AJ150" s="381">
        <v>43091</v>
      </c>
      <c r="AK150" s="382" t="s">
        <v>522</v>
      </c>
      <c r="AL150" s="397" t="s">
        <v>523</v>
      </c>
    </row>
    <row r="151" spans="1:38" s="100" customFormat="1" ht="260.45" customHeight="1" x14ac:dyDescent="0.25">
      <c r="A151" s="298">
        <v>105</v>
      </c>
      <c r="B151" s="301" t="s">
        <v>729</v>
      </c>
      <c r="C151" s="301">
        <v>80101706</v>
      </c>
      <c r="D151" s="249" t="s">
        <v>285</v>
      </c>
      <c r="E151" s="301" t="s">
        <v>71</v>
      </c>
      <c r="F151" s="301">
        <v>1</v>
      </c>
      <c r="G151" s="373" t="s">
        <v>77</v>
      </c>
      <c r="H151" s="429" t="s">
        <v>324</v>
      </c>
      <c r="I151" s="301" t="s">
        <v>62</v>
      </c>
      <c r="J151" s="301" t="s">
        <v>69</v>
      </c>
      <c r="K151" s="301" t="s">
        <v>910</v>
      </c>
      <c r="L151" s="375">
        <v>44792500</v>
      </c>
      <c r="M151" s="376">
        <v>44792500</v>
      </c>
      <c r="N151" s="301" t="s">
        <v>219</v>
      </c>
      <c r="O151" s="301" t="s">
        <v>36</v>
      </c>
      <c r="P151" s="301" t="s">
        <v>894</v>
      </c>
      <c r="Q151" s="370"/>
      <c r="R151" s="127" t="s">
        <v>543</v>
      </c>
      <c r="S151" s="209" t="s">
        <v>544</v>
      </c>
      <c r="T151" s="381">
        <v>42762</v>
      </c>
      <c r="U151" s="380" t="s">
        <v>545</v>
      </c>
      <c r="V151" s="382" t="s">
        <v>339</v>
      </c>
      <c r="W151" s="396">
        <v>42845000</v>
      </c>
      <c r="X151" s="134"/>
      <c r="Y151" s="391">
        <v>42845000</v>
      </c>
      <c r="Z151" s="181">
        <v>42845000</v>
      </c>
      <c r="AA151" s="380" t="s">
        <v>546</v>
      </c>
      <c r="AB151" s="302"/>
      <c r="AC151" s="302"/>
      <c r="AD151" s="302"/>
      <c r="AE151" s="302"/>
      <c r="AF151" s="302"/>
      <c r="AG151" s="302"/>
      <c r="AH151" s="380" t="s">
        <v>402</v>
      </c>
      <c r="AI151" s="381">
        <v>42762</v>
      </c>
      <c r="AJ151" s="381">
        <v>43091</v>
      </c>
      <c r="AK151" s="382" t="s">
        <v>686</v>
      </c>
      <c r="AL151" s="388" t="s">
        <v>273</v>
      </c>
    </row>
    <row r="152" spans="1:38" s="100" customFormat="1" ht="148.9" customHeight="1" x14ac:dyDescent="0.25">
      <c r="A152" s="298">
        <v>106</v>
      </c>
      <c r="B152" s="301" t="s">
        <v>192</v>
      </c>
      <c r="C152" s="301">
        <v>80101706</v>
      </c>
      <c r="D152" s="249" t="s">
        <v>294</v>
      </c>
      <c r="E152" s="301" t="s">
        <v>71</v>
      </c>
      <c r="F152" s="301">
        <v>1</v>
      </c>
      <c r="G152" s="373" t="s">
        <v>77</v>
      </c>
      <c r="H152" s="429" t="s">
        <v>330</v>
      </c>
      <c r="I152" s="301" t="s">
        <v>62</v>
      </c>
      <c r="J152" s="301" t="s">
        <v>69</v>
      </c>
      <c r="K152" s="301" t="s">
        <v>912</v>
      </c>
      <c r="L152" s="375">
        <v>19950000</v>
      </c>
      <c r="M152" s="376">
        <v>19950000</v>
      </c>
      <c r="N152" s="301" t="s">
        <v>219</v>
      </c>
      <c r="O152" s="301" t="s">
        <v>36</v>
      </c>
      <c r="P152" s="301" t="s">
        <v>904</v>
      </c>
      <c r="Q152" s="370"/>
      <c r="R152" s="127" t="s">
        <v>515</v>
      </c>
      <c r="S152" s="209" t="s">
        <v>516</v>
      </c>
      <c r="T152" s="381">
        <v>42760</v>
      </c>
      <c r="U152" s="380" t="s">
        <v>517</v>
      </c>
      <c r="V152" s="382" t="s">
        <v>339</v>
      </c>
      <c r="W152" s="396">
        <v>19950000</v>
      </c>
      <c r="X152" s="134"/>
      <c r="Y152" s="391">
        <v>19950000</v>
      </c>
      <c r="Z152" s="181">
        <v>19950000</v>
      </c>
      <c r="AA152" s="380" t="s">
        <v>514</v>
      </c>
      <c r="AB152" s="302"/>
      <c r="AC152" s="302"/>
      <c r="AD152" s="302"/>
      <c r="AE152" s="302"/>
      <c r="AF152" s="302"/>
      <c r="AG152" s="302"/>
      <c r="AH152" s="380" t="s">
        <v>409</v>
      </c>
      <c r="AI152" s="381">
        <v>42761</v>
      </c>
      <c r="AJ152" s="381">
        <v>42865</v>
      </c>
      <c r="AK152" s="382" t="s">
        <v>510</v>
      </c>
      <c r="AL152" s="397" t="s">
        <v>371</v>
      </c>
    </row>
    <row r="153" spans="1:38" s="100" customFormat="1" ht="186" customHeight="1" x14ac:dyDescent="0.25">
      <c r="A153" s="298">
        <v>107</v>
      </c>
      <c r="B153" s="301" t="s">
        <v>296</v>
      </c>
      <c r="C153" s="301">
        <v>80101706</v>
      </c>
      <c r="D153" s="249" t="s">
        <v>292</v>
      </c>
      <c r="E153" s="301" t="s">
        <v>71</v>
      </c>
      <c r="F153" s="301">
        <v>1</v>
      </c>
      <c r="G153" s="373" t="s">
        <v>77</v>
      </c>
      <c r="H153" s="429" t="s">
        <v>330</v>
      </c>
      <c r="I153" s="301" t="s">
        <v>62</v>
      </c>
      <c r="J153" s="301" t="s">
        <v>69</v>
      </c>
      <c r="K153" s="301" t="s">
        <v>910</v>
      </c>
      <c r="L153" s="375">
        <v>13632500</v>
      </c>
      <c r="M153" s="376">
        <v>13632500</v>
      </c>
      <c r="N153" s="301" t="s">
        <v>219</v>
      </c>
      <c r="O153" s="301" t="s">
        <v>36</v>
      </c>
      <c r="P153" s="301" t="s">
        <v>892</v>
      </c>
      <c r="Q153" s="370"/>
      <c r="R153" s="127" t="s">
        <v>410</v>
      </c>
      <c r="S153" s="209" t="s">
        <v>411</v>
      </c>
      <c r="T153" s="381">
        <v>42748</v>
      </c>
      <c r="U153" s="380" t="s">
        <v>412</v>
      </c>
      <c r="V153" s="382" t="s">
        <v>339</v>
      </c>
      <c r="W153" s="396">
        <v>13362500</v>
      </c>
      <c r="X153" s="134"/>
      <c r="Y153" s="391">
        <v>13362500</v>
      </c>
      <c r="Z153" s="181">
        <v>13362500</v>
      </c>
      <c r="AA153" s="380" t="s">
        <v>413</v>
      </c>
      <c r="AB153" s="302"/>
      <c r="AC153" s="302"/>
      <c r="AD153" s="302"/>
      <c r="AE153" s="302"/>
      <c r="AF153" s="302"/>
      <c r="AG153" s="302"/>
      <c r="AH153" s="380" t="s">
        <v>414</v>
      </c>
      <c r="AI153" s="381">
        <v>42748</v>
      </c>
      <c r="AJ153" s="381">
        <v>42850</v>
      </c>
      <c r="AK153" s="382" t="s">
        <v>376</v>
      </c>
      <c r="AL153" s="397" t="s">
        <v>266</v>
      </c>
    </row>
    <row r="154" spans="1:38" s="100" customFormat="1" ht="114" customHeight="1" x14ac:dyDescent="0.25">
      <c r="A154" s="298">
        <v>108</v>
      </c>
      <c r="B154" s="306" t="s">
        <v>740</v>
      </c>
      <c r="C154" s="306">
        <v>80101706</v>
      </c>
      <c r="D154" s="365" t="s">
        <v>282</v>
      </c>
      <c r="E154" s="306" t="s">
        <v>71</v>
      </c>
      <c r="F154" s="306">
        <v>1</v>
      </c>
      <c r="G154" s="366" t="s">
        <v>80</v>
      </c>
      <c r="H154" s="424" t="s">
        <v>330</v>
      </c>
      <c r="I154" s="306" t="s">
        <v>62</v>
      </c>
      <c r="J154" s="306" t="s">
        <v>69</v>
      </c>
      <c r="K154" s="306" t="s">
        <v>910</v>
      </c>
      <c r="L154" s="368"/>
      <c r="M154" s="369"/>
      <c r="N154" s="306" t="s">
        <v>219</v>
      </c>
      <c r="O154" s="306" t="s">
        <v>36</v>
      </c>
      <c r="P154" s="306" t="s">
        <v>905</v>
      </c>
      <c r="Q154" s="370"/>
      <c r="R154" s="127"/>
      <c r="S154" s="210" t="s">
        <v>1133</v>
      </c>
      <c r="T154" s="107"/>
      <c r="U154" s="101"/>
      <c r="V154" s="302"/>
      <c r="W154" s="169"/>
      <c r="X154" s="134"/>
      <c r="Y154" s="133"/>
      <c r="Z154" s="181"/>
      <c r="AA154" s="302"/>
      <c r="AB154" s="302"/>
      <c r="AC154" s="302"/>
      <c r="AD154" s="302"/>
      <c r="AE154" s="302"/>
      <c r="AF154" s="302"/>
      <c r="AG154" s="302"/>
      <c r="AH154" s="116"/>
      <c r="AI154" s="303"/>
      <c r="AJ154" s="303"/>
      <c r="AK154" s="302"/>
      <c r="AL154" s="203"/>
    </row>
    <row r="155" spans="1:38" s="100" customFormat="1" ht="116.25" customHeight="1" x14ac:dyDescent="0.25">
      <c r="A155" s="334">
        <v>109</v>
      </c>
      <c r="B155" s="301" t="s">
        <v>1149</v>
      </c>
      <c r="C155" s="301">
        <v>80101706</v>
      </c>
      <c r="D155" s="249" t="s">
        <v>303</v>
      </c>
      <c r="E155" s="301" t="s">
        <v>71</v>
      </c>
      <c r="F155" s="301">
        <v>1</v>
      </c>
      <c r="G155" s="373" t="s">
        <v>77</v>
      </c>
      <c r="H155" s="429" t="s">
        <v>330</v>
      </c>
      <c r="I155" s="301" t="s">
        <v>62</v>
      </c>
      <c r="J155" s="301" t="s">
        <v>69</v>
      </c>
      <c r="K155" s="301" t="s">
        <v>910</v>
      </c>
      <c r="L155" s="375">
        <v>8750000</v>
      </c>
      <c r="M155" s="376">
        <v>8750000</v>
      </c>
      <c r="N155" s="249" t="s">
        <v>219</v>
      </c>
      <c r="O155" s="249" t="s">
        <v>36</v>
      </c>
      <c r="P155" s="301" t="s">
        <v>893</v>
      </c>
      <c r="Q155" s="370"/>
      <c r="R155" s="195" t="s">
        <v>353</v>
      </c>
      <c r="S155" s="221" t="s">
        <v>354</v>
      </c>
      <c r="T155" s="440">
        <v>42741</v>
      </c>
      <c r="U155" s="441" t="s">
        <v>355</v>
      </c>
      <c r="V155" s="441" t="s">
        <v>339</v>
      </c>
      <c r="W155" s="415">
        <v>8750000</v>
      </c>
      <c r="X155" s="134"/>
      <c r="Y155" s="391">
        <v>8750000</v>
      </c>
      <c r="Z155" s="181">
        <v>8750000</v>
      </c>
      <c r="AA155" s="442" t="s">
        <v>341</v>
      </c>
      <c r="AB155" s="302"/>
      <c r="AC155" s="302"/>
      <c r="AD155" s="302"/>
      <c r="AE155" s="302"/>
      <c r="AF155" s="302"/>
      <c r="AG155" s="302"/>
      <c r="AH155" s="442" t="s">
        <v>342</v>
      </c>
      <c r="AI155" s="443">
        <v>42741</v>
      </c>
      <c r="AJ155" s="443">
        <v>42845</v>
      </c>
      <c r="AK155" s="442" t="s">
        <v>343</v>
      </c>
      <c r="AL155" s="444" t="s">
        <v>344</v>
      </c>
    </row>
    <row r="156" spans="1:38" s="100" customFormat="1" ht="159.6" customHeight="1" x14ac:dyDescent="0.25">
      <c r="A156" s="336"/>
      <c r="B156" s="301" t="s">
        <v>1149</v>
      </c>
      <c r="C156" s="301">
        <v>80101706</v>
      </c>
      <c r="D156" s="249" t="s">
        <v>303</v>
      </c>
      <c r="E156" s="301" t="s">
        <v>71</v>
      </c>
      <c r="F156" s="301">
        <v>1</v>
      </c>
      <c r="G156" s="373" t="s">
        <v>77</v>
      </c>
      <c r="H156" s="429" t="s">
        <v>330</v>
      </c>
      <c r="I156" s="301" t="s">
        <v>62</v>
      </c>
      <c r="J156" s="301" t="s">
        <v>69</v>
      </c>
      <c r="K156" s="301" t="s">
        <v>912</v>
      </c>
      <c r="L156" s="375">
        <v>8750000</v>
      </c>
      <c r="M156" s="376">
        <v>8750000</v>
      </c>
      <c r="N156" s="249" t="s">
        <v>219</v>
      </c>
      <c r="O156" s="249" t="s">
        <v>36</v>
      </c>
      <c r="P156" s="301" t="s">
        <v>893</v>
      </c>
      <c r="Q156" s="370"/>
      <c r="R156" s="195" t="s">
        <v>353</v>
      </c>
      <c r="S156" s="221" t="s">
        <v>354</v>
      </c>
      <c r="T156" s="440">
        <v>42741</v>
      </c>
      <c r="U156" s="441" t="s">
        <v>355</v>
      </c>
      <c r="V156" s="441" t="s">
        <v>339</v>
      </c>
      <c r="W156" s="448">
        <v>8750000</v>
      </c>
      <c r="X156" s="405"/>
      <c r="Y156" s="449">
        <v>8750000</v>
      </c>
      <c r="Z156" s="181">
        <v>8750000</v>
      </c>
      <c r="AA156" s="442"/>
      <c r="AB156" s="302"/>
      <c r="AC156" s="302"/>
      <c r="AD156" s="302"/>
      <c r="AE156" s="302"/>
      <c r="AF156" s="302"/>
      <c r="AG156" s="302"/>
      <c r="AH156" s="442"/>
      <c r="AI156" s="443"/>
      <c r="AJ156" s="443"/>
      <c r="AK156" s="442"/>
      <c r="AL156" s="444"/>
    </row>
    <row r="157" spans="1:38" s="100" customFormat="1" ht="167.45" customHeight="1" x14ac:dyDescent="0.25">
      <c r="A157" s="298">
        <v>110</v>
      </c>
      <c r="B157" s="301" t="s">
        <v>275</v>
      </c>
      <c r="C157" s="301">
        <v>80101706</v>
      </c>
      <c r="D157" s="249" t="s">
        <v>290</v>
      </c>
      <c r="E157" s="301" t="s">
        <v>71</v>
      </c>
      <c r="F157" s="301">
        <v>1</v>
      </c>
      <c r="G157" s="373" t="s">
        <v>77</v>
      </c>
      <c r="H157" s="429" t="s">
        <v>334</v>
      </c>
      <c r="I157" s="301" t="s">
        <v>62</v>
      </c>
      <c r="J157" s="301" t="s">
        <v>69</v>
      </c>
      <c r="K157" s="301" t="s">
        <v>915</v>
      </c>
      <c r="L157" s="375">
        <v>48760000</v>
      </c>
      <c r="M157" s="376">
        <v>48760000</v>
      </c>
      <c r="N157" s="301" t="s">
        <v>219</v>
      </c>
      <c r="O157" s="301" t="s">
        <v>36</v>
      </c>
      <c r="P157" s="301" t="s">
        <v>908</v>
      </c>
      <c r="Q157" s="370"/>
      <c r="R157" s="127" t="s">
        <v>382</v>
      </c>
      <c r="S157" s="209" t="s">
        <v>383</v>
      </c>
      <c r="T157" s="381">
        <v>42746</v>
      </c>
      <c r="U157" s="380" t="s">
        <v>384</v>
      </c>
      <c r="V157" s="382" t="s">
        <v>339</v>
      </c>
      <c r="W157" s="396">
        <v>48760000</v>
      </c>
      <c r="X157" s="134"/>
      <c r="Y157" s="391">
        <v>48760000</v>
      </c>
      <c r="Z157" s="181">
        <v>48760000</v>
      </c>
      <c r="AA157" s="380" t="s">
        <v>385</v>
      </c>
      <c r="AB157" s="302"/>
      <c r="AC157" s="302"/>
      <c r="AD157" s="302"/>
      <c r="AE157" s="302"/>
      <c r="AF157" s="302"/>
      <c r="AG157" s="302"/>
      <c r="AH157" s="380" t="s">
        <v>386</v>
      </c>
      <c r="AI157" s="381">
        <v>42746</v>
      </c>
      <c r="AJ157" s="381">
        <v>43094</v>
      </c>
      <c r="AK157" s="382" t="s">
        <v>387</v>
      </c>
      <c r="AL157" s="397" t="s">
        <v>275</v>
      </c>
    </row>
    <row r="158" spans="1:38" s="100" customFormat="1" ht="186" customHeight="1" x14ac:dyDescent="0.25">
      <c r="A158" s="298">
        <v>111</v>
      </c>
      <c r="B158" s="301" t="s">
        <v>192</v>
      </c>
      <c r="C158" s="301">
        <v>80101706</v>
      </c>
      <c r="D158" s="249" t="s">
        <v>276</v>
      </c>
      <c r="E158" s="301" t="s">
        <v>71</v>
      </c>
      <c r="F158" s="301">
        <v>1</v>
      </c>
      <c r="G158" s="373" t="s">
        <v>77</v>
      </c>
      <c r="H158" s="429" t="s">
        <v>334</v>
      </c>
      <c r="I158" s="301" t="s">
        <v>62</v>
      </c>
      <c r="J158" s="301" t="s">
        <v>69</v>
      </c>
      <c r="K158" s="301" t="s">
        <v>910</v>
      </c>
      <c r="L158" s="375">
        <v>89159500</v>
      </c>
      <c r="M158" s="376">
        <v>89159500</v>
      </c>
      <c r="N158" s="301" t="s">
        <v>219</v>
      </c>
      <c r="O158" s="301" t="s">
        <v>36</v>
      </c>
      <c r="P158" s="301" t="s">
        <v>904</v>
      </c>
      <c r="Q158" s="370"/>
      <c r="R158" s="127" t="s">
        <v>596</v>
      </c>
      <c r="S158" s="209" t="s">
        <v>616</v>
      </c>
      <c r="T158" s="377">
        <v>42772</v>
      </c>
      <c r="U158" s="378" t="s">
        <v>617</v>
      </c>
      <c r="V158" s="112" t="s">
        <v>339</v>
      </c>
      <c r="W158" s="175">
        <v>81923370</v>
      </c>
      <c r="X158" s="134"/>
      <c r="Y158" s="400">
        <f>W158</f>
        <v>81923370</v>
      </c>
      <c r="Z158" s="181">
        <f>W158</f>
        <v>81923370</v>
      </c>
      <c r="AA158" s="380" t="s">
        <v>618</v>
      </c>
      <c r="AB158" s="302"/>
      <c r="AC158" s="302"/>
      <c r="AD158" s="302"/>
      <c r="AE158" s="302"/>
      <c r="AF158" s="302"/>
      <c r="AG158" s="302"/>
      <c r="AH158" s="380" t="s">
        <v>619</v>
      </c>
      <c r="AI158" s="381">
        <v>42772</v>
      </c>
      <c r="AJ158" s="381">
        <v>43091</v>
      </c>
      <c r="AK158" s="382" t="s">
        <v>510</v>
      </c>
      <c r="AL158" s="388" t="s">
        <v>371</v>
      </c>
    </row>
    <row r="159" spans="1:38" s="100" customFormat="1" ht="204.6" customHeight="1" x14ac:dyDescent="0.25">
      <c r="A159" s="298">
        <v>112</v>
      </c>
      <c r="B159" s="301" t="s">
        <v>191</v>
      </c>
      <c r="C159" s="301">
        <v>80101706</v>
      </c>
      <c r="D159" s="249" t="s">
        <v>301</v>
      </c>
      <c r="E159" s="301" t="s">
        <v>71</v>
      </c>
      <c r="F159" s="301">
        <v>1</v>
      </c>
      <c r="G159" s="373" t="s">
        <v>77</v>
      </c>
      <c r="H159" s="429" t="s">
        <v>334</v>
      </c>
      <c r="I159" s="301" t="s">
        <v>62</v>
      </c>
      <c r="J159" s="301" t="s">
        <v>69</v>
      </c>
      <c r="K159" s="301" t="s">
        <v>910</v>
      </c>
      <c r="L159" s="375">
        <v>51198000</v>
      </c>
      <c r="M159" s="376">
        <v>51198000</v>
      </c>
      <c r="N159" s="301" t="s">
        <v>219</v>
      </c>
      <c r="O159" s="301" t="s">
        <v>36</v>
      </c>
      <c r="P159" s="301" t="s">
        <v>891</v>
      </c>
      <c r="Q159" s="370"/>
      <c r="R159" s="127" t="s">
        <v>453</v>
      </c>
      <c r="S159" s="209" t="s">
        <v>454</v>
      </c>
      <c r="T159" s="381">
        <v>42754</v>
      </c>
      <c r="U159" s="380" t="s">
        <v>455</v>
      </c>
      <c r="V159" s="382" t="s">
        <v>339</v>
      </c>
      <c r="W159" s="396">
        <v>50159200</v>
      </c>
      <c r="X159" s="134"/>
      <c r="Y159" s="391">
        <v>50159200</v>
      </c>
      <c r="Z159" s="181">
        <v>50159200</v>
      </c>
      <c r="AA159" s="380" t="s">
        <v>444</v>
      </c>
      <c r="AB159" s="302"/>
      <c r="AC159" s="302"/>
      <c r="AD159" s="302"/>
      <c r="AE159" s="302"/>
      <c r="AF159" s="302"/>
      <c r="AG159" s="302"/>
      <c r="AH159" s="380" t="s">
        <v>402</v>
      </c>
      <c r="AI159" s="381">
        <v>42754</v>
      </c>
      <c r="AJ159" s="381">
        <v>43091</v>
      </c>
      <c r="AK159" s="382" t="s">
        <v>437</v>
      </c>
      <c r="AL159" s="397" t="s">
        <v>438</v>
      </c>
    </row>
    <row r="160" spans="1:38" s="100" customFormat="1" ht="186" customHeight="1" x14ac:dyDescent="0.25">
      <c r="A160" s="298">
        <v>113</v>
      </c>
      <c r="B160" s="301" t="s">
        <v>191</v>
      </c>
      <c r="C160" s="301">
        <v>80101706</v>
      </c>
      <c r="D160" s="249" t="s">
        <v>289</v>
      </c>
      <c r="E160" s="301" t="s">
        <v>71</v>
      </c>
      <c r="F160" s="301">
        <v>1</v>
      </c>
      <c r="G160" s="373" t="s">
        <v>77</v>
      </c>
      <c r="H160" s="429" t="s">
        <v>334</v>
      </c>
      <c r="I160" s="301" t="s">
        <v>62</v>
      </c>
      <c r="J160" s="301" t="s">
        <v>69</v>
      </c>
      <c r="K160" s="301" t="s">
        <v>910</v>
      </c>
      <c r="L160" s="375">
        <v>19377500</v>
      </c>
      <c r="M160" s="376">
        <v>19377500</v>
      </c>
      <c r="N160" s="301" t="s">
        <v>219</v>
      </c>
      <c r="O160" s="301" t="s">
        <v>36</v>
      </c>
      <c r="P160" s="301" t="s">
        <v>891</v>
      </c>
      <c r="Q160" s="370"/>
      <c r="R160" s="127" t="s">
        <v>433</v>
      </c>
      <c r="S160" s="209" t="s">
        <v>434</v>
      </c>
      <c r="T160" s="381">
        <v>42753</v>
      </c>
      <c r="U160" s="380" t="s">
        <v>435</v>
      </c>
      <c r="V160" s="382" t="s">
        <v>407</v>
      </c>
      <c r="W160" s="396">
        <v>18984350</v>
      </c>
      <c r="X160" s="134"/>
      <c r="Y160" s="391">
        <v>18984350</v>
      </c>
      <c r="Z160" s="181">
        <v>18984350</v>
      </c>
      <c r="AA160" s="380" t="s">
        <v>436</v>
      </c>
      <c r="AB160" s="302"/>
      <c r="AC160" s="302"/>
      <c r="AD160" s="302"/>
      <c r="AE160" s="302"/>
      <c r="AF160" s="302"/>
      <c r="AG160" s="302"/>
      <c r="AH160" s="380" t="s">
        <v>402</v>
      </c>
      <c r="AI160" s="381">
        <v>42753</v>
      </c>
      <c r="AJ160" s="381">
        <v>43091</v>
      </c>
      <c r="AK160" s="382" t="s">
        <v>437</v>
      </c>
      <c r="AL160" s="397" t="s">
        <v>438</v>
      </c>
    </row>
    <row r="161" spans="1:38" s="100" customFormat="1" ht="186" customHeight="1" x14ac:dyDescent="0.25">
      <c r="A161" s="298">
        <v>114</v>
      </c>
      <c r="B161" s="301" t="s">
        <v>295</v>
      </c>
      <c r="C161" s="301">
        <v>80101706</v>
      </c>
      <c r="D161" s="249" t="s">
        <v>279</v>
      </c>
      <c r="E161" s="301" t="s">
        <v>71</v>
      </c>
      <c r="F161" s="301">
        <v>1</v>
      </c>
      <c r="G161" s="373" t="s">
        <v>77</v>
      </c>
      <c r="H161" s="429" t="s">
        <v>330</v>
      </c>
      <c r="I161" s="301" t="s">
        <v>62</v>
      </c>
      <c r="J161" s="301" t="s">
        <v>69</v>
      </c>
      <c r="K161" s="301" t="s">
        <v>910</v>
      </c>
      <c r="L161" s="375">
        <v>13632500</v>
      </c>
      <c r="M161" s="376">
        <v>13632500</v>
      </c>
      <c r="N161" s="301" t="s">
        <v>219</v>
      </c>
      <c r="O161" s="301" t="s">
        <v>36</v>
      </c>
      <c r="P161" s="301" t="s">
        <v>901</v>
      </c>
      <c r="Q161" s="370"/>
      <c r="R161" s="127" t="s">
        <v>471</v>
      </c>
      <c r="S161" s="209" t="s">
        <v>472</v>
      </c>
      <c r="T161" s="381">
        <v>42755</v>
      </c>
      <c r="U161" s="380" t="s">
        <v>473</v>
      </c>
      <c r="V161" s="382" t="s">
        <v>339</v>
      </c>
      <c r="W161" s="396">
        <v>13632500</v>
      </c>
      <c r="X161" s="134"/>
      <c r="Y161" s="391">
        <v>13632500</v>
      </c>
      <c r="Z161" s="181">
        <v>13632500</v>
      </c>
      <c r="AA161" s="380" t="s">
        <v>474</v>
      </c>
      <c r="AB161" s="302"/>
      <c r="AC161" s="302"/>
      <c r="AD161" s="302"/>
      <c r="AE161" s="302"/>
      <c r="AF161" s="302"/>
      <c r="AG161" s="302"/>
      <c r="AH161" s="380" t="s">
        <v>409</v>
      </c>
      <c r="AI161" s="381">
        <v>42755</v>
      </c>
      <c r="AJ161" s="381">
        <v>42859</v>
      </c>
      <c r="AK161" s="382" t="s">
        <v>373</v>
      </c>
      <c r="AL161" s="397" t="s">
        <v>274</v>
      </c>
    </row>
    <row r="162" spans="1:38" s="100" customFormat="1" ht="204.6" customHeight="1" x14ac:dyDescent="0.25">
      <c r="A162" s="298">
        <v>115</v>
      </c>
      <c r="B162" s="301" t="s">
        <v>191</v>
      </c>
      <c r="C162" s="301">
        <v>80101706</v>
      </c>
      <c r="D162" s="249" t="s">
        <v>286</v>
      </c>
      <c r="E162" s="301" t="s">
        <v>71</v>
      </c>
      <c r="F162" s="301">
        <v>1</v>
      </c>
      <c r="G162" s="373" t="s">
        <v>77</v>
      </c>
      <c r="H162" s="429" t="s">
        <v>334</v>
      </c>
      <c r="I162" s="301" t="s">
        <v>62</v>
      </c>
      <c r="J162" s="301" t="s">
        <v>69</v>
      </c>
      <c r="K162" s="301" t="s">
        <v>910</v>
      </c>
      <c r="L162" s="375">
        <v>51198000</v>
      </c>
      <c r="M162" s="376">
        <v>51198000</v>
      </c>
      <c r="N162" s="301" t="s">
        <v>219</v>
      </c>
      <c r="O162" s="301" t="s">
        <v>36</v>
      </c>
      <c r="P162" s="301" t="s">
        <v>891</v>
      </c>
      <c r="Q162" s="370"/>
      <c r="R162" s="127" t="s">
        <v>441</v>
      </c>
      <c r="S162" s="209" t="s">
        <v>442</v>
      </c>
      <c r="T162" s="381">
        <v>42753</v>
      </c>
      <c r="U162" s="380" t="s">
        <v>443</v>
      </c>
      <c r="V162" s="382" t="s">
        <v>339</v>
      </c>
      <c r="W162" s="396">
        <v>50159200</v>
      </c>
      <c r="X162" s="134"/>
      <c r="Y162" s="391">
        <v>50159200</v>
      </c>
      <c r="Z162" s="181">
        <v>50159200</v>
      </c>
      <c r="AA162" s="380" t="s">
        <v>444</v>
      </c>
      <c r="AB162" s="302"/>
      <c r="AC162" s="302"/>
      <c r="AD162" s="302"/>
      <c r="AE162" s="302"/>
      <c r="AF162" s="302"/>
      <c r="AG162" s="302"/>
      <c r="AH162" s="380" t="s">
        <v>402</v>
      </c>
      <c r="AI162" s="381">
        <v>42753</v>
      </c>
      <c r="AJ162" s="381">
        <v>43091</v>
      </c>
      <c r="AK162" s="382" t="s">
        <v>437</v>
      </c>
      <c r="AL162" s="397" t="s">
        <v>438</v>
      </c>
    </row>
    <row r="163" spans="1:38" s="100" customFormat="1" ht="186" customHeight="1" x14ac:dyDescent="0.25">
      <c r="A163" s="298">
        <v>116</v>
      </c>
      <c r="B163" s="301" t="s">
        <v>275</v>
      </c>
      <c r="C163" s="301">
        <v>80101706</v>
      </c>
      <c r="D163" s="249" t="s">
        <v>290</v>
      </c>
      <c r="E163" s="301" t="s">
        <v>71</v>
      </c>
      <c r="F163" s="301">
        <v>1</v>
      </c>
      <c r="G163" s="373" t="s">
        <v>77</v>
      </c>
      <c r="H163" s="429" t="s">
        <v>330</v>
      </c>
      <c r="I163" s="301" t="s">
        <v>62</v>
      </c>
      <c r="J163" s="301" t="s">
        <v>69</v>
      </c>
      <c r="K163" s="301" t="s">
        <v>910</v>
      </c>
      <c r="L163" s="375">
        <v>18550000</v>
      </c>
      <c r="M163" s="376">
        <v>18550000</v>
      </c>
      <c r="N163" s="301" t="s">
        <v>219</v>
      </c>
      <c r="O163" s="301" t="s">
        <v>36</v>
      </c>
      <c r="P163" s="301" t="s">
        <v>908</v>
      </c>
      <c r="Q163" s="370"/>
      <c r="R163" s="127" t="s">
        <v>597</v>
      </c>
      <c r="S163" s="209" t="s">
        <v>635</v>
      </c>
      <c r="T163" s="377">
        <v>42768</v>
      </c>
      <c r="U163" s="378" t="s">
        <v>636</v>
      </c>
      <c r="V163" s="112" t="s">
        <v>339</v>
      </c>
      <c r="W163" s="175">
        <v>15900000</v>
      </c>
      <c r="X163" s="134"/>
      <c r="Y163" s="395">
        <f>W163</f>
        <v>15900000</v>
      </c>
      <c r="Z163" s="181">
        <f>W163</f>
        <v>15900000</v>
      </c>
      <c r="AA163" s="380" t="s">
        <v>637</v>
      </c>
      <c r="AB163" s="380" t="s">
        <v>576</v>
      </c>
      <c r="AC163" s="381">
        <v>42768</v>
      </c>
      <c r="AD163" s="381">
        <v>42856</v>
      </c>
      <c r="AE163" s="382" t="s">
        <v>638</v>
      </c>
      <c r="AF163" s="383" t="s">
        <v>275</v>
      </c>
      <c r="AG163" s="302"/>
      <c r="AH163" s="380" t="s">
        <v>576</v>
      </c>
      <c r="AI163" s="381">
        <v>42768</v>
      </c>
      <c r="AJ163" s="381">
        <v>42856</v>
      </c>
      <c r="AK163" s="382" t="s">
        <v>638</v>
      </c>
      <c r="AL163" s="388" t="s">
        <v>275</v>
      </c>
    </row>
    <row r="164" spans="1:38" s="100" customFormat="1" ht="204.6" customHeight="1" x14ac:dyDescent="0.25">
      <c r="A164" s="298">
        <v>117</v>
      </c>
      <c r="B164" s="301" t="s">
        <v>191</v>
      </c>
      <c r="C164" s="301">
        <v>80101706</v>
      </c>
      <c r="D164" s="249" t="s">
        <v>286</v>
      </c>
      <c r="E164" s="301" t="s">
        <v>71</v>
      </c>
      <c r="F164" s="301">
        <v>1</v>
      </c>
      <c r="G164" s="373" t="s">
        <v>77</v>
      </c>
      <c r="H164" s="429" t="s">
        <v>334</v>
      </c>
      <c r="I164" s="301" t="s">
        <v>62</v>
      </c>
      <c r="J164" s="301" t="s">
        <v>69</v>
      </c>
      <c r="K164" s="301" t="s">
        <v>910</v>
      </c>
      <c r="L164" s="375">
        <v>80902500</v>
      </c>
      <c r="M164" s="376">
        <v>80902500</v>
      </c>
      <c r="N164" s="301" t="s">
        <v>219</v>
      </c>
      <c r="O164" s="301" t="s">
        <v>36</v>
      </c>
      <c r="P164" s="301" t="s">
        <v>891</v>
      </c>
      <c r="Q164" s="370"/>
      <c r="R164" s="127" t="s">
        <v>458</v>
      </c>
      <c r="S164" s="209" t="s">
        <v>459</v>
      </c>
      <c r="T164" s="381">
        <v>42754</v>
      </c>
      <c r="U164" s="380" t="s">
        <v>460</v>
      </c>
      <c r="V164" s="382" t="s">
        <v>339</v>
      </c>
      <c r="W164" s="396">
        <v>79261000</v>
      </c>
      <c r="X164" s="134"/>
      <c r="Y164" s="391">
        <v>79261000</v>
      </c>
      <c r="Z164" s="181">
        <v>79261000</v>
      </c>
      <c r="AA164" s="380" t="s">
        <v>461</v>
      </c>
      <c r="AB164" s="302"/>
      <c r="AC164" s="302"/>
      <c r="AD164" s="302"/>
      <c r="AE164" s="302"/>
      <c r="AF164" s="302"/>
      <c r="AG164" s="302"/>
      <c r="AH164" s="380" t="s">
        <v>402</v>
      </c>
      <c r="AI164" s="381">
        <v>42754</v>
      </c>
      <c r="AJ164" s="381">
        <v>43091</v>
      </c>
      <c r="AK164" s="382" t="s">
        <v>437</v>
      </c>
      <c r="AL164" s="397" t="s">
        <v>438</v>
      </c>
    </row>
    <row r="165" spans="1:38" s="100" customFormat="1" ht="186" customHeight="1" x14ac:dyDescent="0.25">
      <c r="A165" s="298">
        <v>118</v>
      </c>
      <c r="B165" s="301" t="s">
        <v>191</v>
      </c>
      <c r="C165" s="301">
        <v>80101706</v>
      </c>
      <c r="D165" s="249" t="s">
        <v>289</v>
      </c>
      <c r="E165" s="301" t="s">
        <v>71</v>
      </c>
      <c r="F165" s="301">
        <v>1</v>
      </c>
      <c r="G165" s="373" t="s">
        <v>77</v>
      </c>
      <c r="H165" s="429" t="s">
        <v>334</v>
      </c>
      <c r="I165" s="301" t="s">
        <v>62</v>
      </c>
      <c r="J165" s="301" t="s">
        <v>69</v>
      </c>
      <c r="K165" s="301" t="s">
        <v>910</v>
      </c>
      <c r="L165" s="375">
        <v>19377500</v>
      </c>
      <c r="M165" s="376">
        <v>19377500</v>
      </c>
      <c r="N165" s="301" t="s">
        <v>219</v>
      </c>
      <c r="O165" s="301" t="s">
        <v>36</v>
      </c>
      <c r="P165" s="301" t="s">
        <v>891</v>
      </c>
      <c r="Q165" s="370"/>
      <c r="R165" s="127" t="s">
        <v>439</v>
      </c>
      <c r="S165" s="209" t="s">
        <v>440</v>
      </c>
      <c r="T165" s="381">
        <v>42753</v>
      </c>
      <c r="U165" s="380" t="s">
        <v>435</v>
      </c>
      <c r="V165" s="382" t="s">
        <v>407</v>
      </c>
      <c r="W165" s="396">
        <v>18984350</v>
      </c>
      <c r="X165" s="134"/>
      <c r="Y165" s="391">
        <v>18984350</v>
      </c>
      <c r="Z165" s="181">
        <v>18984350</v>
      </c>
      <c r="AA165" s="380" t="s">
        <v>436</v>
      </c>
      <c r="AB165" s="302"/>
      <c r="AC165" s="302"/>
      <c r="AD165" s="302"/>
      <c r="AE165" s="302"/>
      <c r="AF165" s="302"/>
      <c r="AG165" s="302"/>
      <c r="AH165" s="380" t="s">
        <v>402</v>
      </c>
      <c r="AI165" s="381">
        <v>42753</v>
      </c>
      <c r="AJ165" s="381">
        <v>43091</v>
      </c>
      <c r="AK165" s="382" t="s">
        <v>437</v>
      </c>
      <c r="AL165" s="397" t="s">
        <v>438</v>
      </c>
    </row>
    <row r="166" spans="1:38" s="100" customFormat="1" ht="186" customHeight="1" x14ac:dyDescent="0.25">
      <c r="A166" s="298">
        <v>119</v>
      </c>
      <c r="B166" s="301" t="s">
        <v>737</v>
      </c>
      <c r="C166" s="301">
        <v>80101706</v>
      </c>
      <c r="D166" s="249" t="s">
        <v>281</v>
      </c>
      <c r="E166" s="301" t="s">
        <v>71</v>
      </c>
      <c r="F166" s="301">
        <v>1</v>
      </c>
      <c r="G166" s="373" t="s">
        <v>77</v>
      </c>
      <c r="H166" s="429" t="s">
        <v>330</v>
      </c>
      <c r="I166" s="301" t="s">
        <v>62</v>
      </c>
      <c r="J166" s="301" t="s">
        <v>69</v>
      </c>
      <c r="K166" s="301" t="s">
        <v>910</v>
      </c>
      <c r="L166" s="375">
        <v>16751000</v>
      </c>
      <c r="M166" s="376">
        <v>16751000</v>
      </c>
      <c r="N166" s="301" t="s">
        <v>219</v>
      </c>
      <c r="O166" s="301" t="s">
        <v>36</v>
      </c>
      <c r="P166" s="301" t="s">
        <v>896</v>
      </c>
      <c r="Q166" s="370"/>
      <c r="R166" s="127" t="s">
        <v>550</v>
      </c>
      <c r="S166" s="209" t="s">
        <v>549</v>
      </c>
      <c r="T166" s="377">
        <v>42762</v>
      </c>
      <c r="U166" s="378" t="s">
        <v>687</v>
      </c>
      <c r="V166" s="112" t="s">
        <v>339</v>
      </c>
      <c r="W166" s="175">
        <v>16751000</v>
      </c>
      <c r="X166" s="134"/>
      <c r="Y166" s="391">
        <v>16751000</v>
      </c>
      <c r="Z166" s="181">
        <v>16751000</v>
      </c>
      <c r="AA166" s="380" t="s">
        <v>688</v>
      </c>
      <c r="AB166" s="380"/>
      <c r="AC166" s="381"/>
      <c r="AD166" s="381"/>
      <c r="AE166" s="382"/>
      <c r="AF166" s="445"/>
      <c r="AG166" s="302"/>
      <c r="AH166" s="380" t="s">
        <v>689</v>
      </c>
      <c r="AI166" s="381">
        <v>42762</v>
      </c>
      <c r="AJ166" s="381">
        <v>42866</v>
      </c>
      <c r="AK166" s="382" t="s">
        <v>505</v>
      </c>
      <c r="AL166" s="388" t="s">
        <v>274</v>
      </c>
    </row>
    <row r="167" spans="1:38" s="100" customFormat="1" ht="260.45" customHeight="1" x14ac:dyDescent="0.25">
      <c r="A167" s="298">
        <v>120</v>
      </c>
      <c r="B167" s="301" t="s">
        <v>275</v>
      </c>
      <c r="C167" s="301">
        <v>80101706</v>
      </c>
      <c r="D167" s="249" t="s">
        <v>290</v>
      </c>
      <c r="E167" s="301" t="s">
        <v>71</v>
      </c>
      <c r="F167" s="301">
        <v>1</v>
      </c>
      <c r="G167" s="373" t="s">
        <v>77</v>
      </c>
      <c r="H167" s="429" t="s">
        <v>334</v>
      </c>
      <c r="I167" s="301" t="s">
        <v>62</v>
      </c>
      <c r="J167" s="301" t="s">
        <v>69</v>
      </c>
      <c r="K167" s="301" t="s">
        <v>915</v>
      </c>
      <c r="L167" s="375">
        <v>74865000</v>
      </c>
      <c r="M167" s="376">
        <v>74865000</v>
      </c>
      <c r="N167" s="301" t="s">
        <v>219</v>
      </c>
      <c r="O167" s="301" t="s">
        <v>36</v>
      </c>
      <c r="P167" s="301" t="s">
        <v>908</v>
      </c>
      <c r="Q167" s="370"/>
      <c r="R167" s="127" t="s">
        <v>494</v>
      </c>
      <c r="S167" s="209" t="s">
        <v>495</v>
      </c>
      <c r="T167" s="381">
        <v>42759</v>
      </c>
      <c r="U167" s="380" t="s">
        <v>489</v>
      </c>
      <c r="V167" s="382" t="s">
        <v>339</v>
      </c>
      <c r="W167" s="396">
        <v>71610000</v>
      </c>
      <c r="X167" s="134"/>
      <c r="Y167" s="391">
        <v>71610000</v>
      </c>
      <c r="Z167" s="181">
        <v>71610000</v>
      </c>
      <c r="AA167" s="380" t="s">
        <v>490</v>
      </c>
      <c r="AB167" s="302"/>
      <c r="AC167" s="302"/>
      <c r="AD167" s="302"/>
      <c r="AE167" s="302"/>
      <c r="AF167" s="302"/>
      <c r="AG167" s="302"/>
      <c r="AH167" s="380" t="s">
        <v>402</v>
      </c>
      <c r="AI167" s="381">
        <v>42759</v>
      </c>
      <c r="AJ167" s="381">
        <v>43091</v>
      </c>
      <c r="AK167" s="382" t="s">
        <v>397</v>
      </c>
      <c r="AL167" s="397" t="s">
        <v>275</v>
      </c>
    </row>
    <row r="168" spans="1:38" s="100" customFormat="1" ht="204.6" customHeight="1" x14ac:dyDescent="0.25">
      <c r="A168" s="298">
        <v>121</v>
      </c>
      <c r="B168" s="301" t="s">
        <v>1355</v>
      </c>
      <c r="C168" s="301">
        <v>80101706</v>
      </c>
      <c r="D168" s="249" t="s">
        <v>287</v>
      </c>
      <c r="E168" s="301" t="s">
        <v>71</v>
      </c>
      <c r="F168" s="301">
        <v>1</v>
      </c>
      <c r="G168" s="373" t="s">
        <v>77</v>
      </c>
      <c r="H168" s="429" t="s">
        <v>330</v>
      </c>
      <c r="I168" s="301" t="s">
        <v>62</v>
      </c>
      <c r="J168" s="301" t="s">
        <v>69</v>
      </c>
      <c r="K168" s="301" t="s">
        <v>910</v>
      </c>
      <c r="L168" s="375">
        <v>24150000</v>
      </c>
      <c r="M168" s="376">
        <v>24150000</v>
      </c>
      <c r="N168" s="301" t="s">
        <v>219</v>
      </c>
      <c r="O168" s="301" t="s">
        <v>36</v>
      </c>
      <c r="P168" s="301" t="s">
        <v>901</v>
      </c>
      <c r="Q168" s="370"/>
      <c r="R168" s="127" t="s">
        <v>467</v>
      </c>
      <c r="S168" s="209" t="s">
        <v>468</v>
      </c>
      <c r="T168" s="381">
        <v>42755</v>
      </c>
      <c r="U168" s="380" t="s">
        <v>469</v>
      </c>
      <c r="V168" s="382" t="s">
        <v>339</v>
      </c>
      <c r="W168" s="396">
        <v>24150000</v>
      </c>
      <c r="X168" s="134"/>
      <c r="Y168" s="391">
        <v>24150000</v>
      </c>
      <c r="Z168" s="181">
        <v>24150000</v>
      </c>
      <c r="AA168" s="380" t="s">
        <v>470</v>
      </c>
      <c r="AB168" s="302"/>
      <c r="AC168" s="302"/>
      <c r="AD168" s="302"/>
      <c r="AE168" s="302"/>
      <c r="AF168" s="302"/>
      <c r="AG168" s="302"/>
      <c r="AH168" s="380" t="s">
        <v>409</v>
      </c>
      <c r="AI168" s="381">
        <v>42755</v>
      </c>
      <c r="AJ168" s="381">
        <v>42859</v>
      </c>
      <c r="AK168" s="382" t="s">
        <v>357</v>
      </c>
      <c r="AL168" s="397" t="s">
        <v>274</v>
      </c>
    </row>
    <row r="169" spans="1:38" s="100" customFormat="1" ht="167.45" customHeight="1" x14ac:dyDescent="0.25">
      <c r="A169" s="298">
        <v>122</v>
      </c>
      <c r="B169" s="301" t="s">
        <v>735</v>
      </c>
      <c r="C169" s="301">
        <v>80101706</v>
      </c>
      <c r="D169" s="249" t="s">
        <v>280</v>
      </c>
      <c r="E169" s="301" t="s">
        <v>71</v>
      </c>
      <c r="F169" s="301">
        <v>1</v>
      </c>
      <c r="G169" s="373" t="s">
        <v>77</v>
      </c>
      <c r="H169" s="429" t="s">
        <v>330</v>
      </c>
      <c r="I169" s="301" t="s">
        <v>62</v>
      </c>
      <c r="J169" s="301" t="s">
        <v>69</v>
      </c>
      <c r="K169" s="301" t="s">
        <v>910</v>
      </c>
      <c r="L169" s="375">
        <v>13632500</v>
      </c>
      <c r="M169" s="376">
        <v>13632500</v>
      </c>
      <c r="N169" s="301" t="s">
        <v>219</v>
      </c>
      <c r="O169" s="301" t="s">
        <v>36</v>
      </c>
      <c r="P169" s="301" t="s">
        <v>892</v>
      </c>
      <c r="Q169" s="370"/>
      <c r="R169" s="127" t="s">
        <v>631</v>
      </c>
      <c r="S169" s="209" t="s">
        <v>632</v>
      </c>
      <c r="T169" s="377">
        <v>42767</v>
      </c>
      <c r="U169" s="378" t="s">
        <v>633</v>
      </c>
      <c r="V169" s="112" t="s">
        <v>339</v>
      </c>
      <c r="W169" s="175">
        <v>11685000</v>
      </c>
      <c r="X169" s="134"/>
      <c r="Y169" s="400">
        <f>W169</f>
        <v>11685000</v>
      </c>
      <c r="Z169" s="181">
        <f>W169</f>
        <v>11685000</v>
      </c>
      <c r="AA169" s="380" t="s">
        <v>634</v>
      </c>
      <c r="AB169" s="302"/>
      <c r="AC169" s="302"/>
      <c r="AD169" s="302"/>
      <c r="AE169" s="302"/>
      <c r="AF169" s="302"/>
      <c r="AG169" s="302"/>
      <c r="AH169" s="380" t="s">
        <v>576</v>
      </c>
      <c r="AI169" s="381">
        <v>42768</v>
      </c>
      <c r="AJ169" s="381">
        <v>42856</v>
      </c>
      <c r="AK169" s="382" t="s">
        <v>595</v>
      </c>
      <c r="AL169" s="388" t="s">
        <v>270</v>
      </c>
    </row>
    <row r="170" spans="1:38" s="100" customFormat="1" ht="204.6" customHeight="1" x14ac:dyDescent="0.25">
      <c r="A170" s="298">
        <v>123</v>
      </c>
      <c r="B170" s="301" t="s">
        <v>737</v>
      </c>
      <c r="C170" s="301">
        <v>80101706</v>
      </c>
      <c r="D170" s="249" t="s">
        <v>281</v>
      </c>
      <c r="E170" s="301" t="s">
        <v>71</v>
      </c>
      <c r="F170" s="301">
        <v>1</v>
      </c>
      <c r="G170" s="373" t="s">
        <v>77</v>
      </c>
      <c r="H170" s="429" t="s">
        <v>330</v>
      </c>
      <c r="I170" s="301" t="s">
        <v>62</v>
      </c>
      <c r="J170" s="301" t="s">
        <v>69</v>
      </c>
      <c r="K170" s="301" t="s">
        <v>910</v>
      </c>
      <c r="L170" s="375">
        <v>12036500</v>
      </c>
      <c r="M170" s="376">
        <v>12036500</v>
      </c>
      <c r="N170" s="301" t="s">
        <v>219</v>
      </c>
      <c r="O170" s="301" t="s">
        <v>36</v>
      </c>
      <c r="P170" s="301" t="s">
        <v>896</v>
      </c>
      <c r="Q170" s="370"/>
      <c r="R170" s="127" t="s">
        <v>534</v>
      </c>
      <c r="S170" s="209" t="s">
        <v>535</v>
      </c>
      <c r="T170" s="381">
        <v>42761</v>
      </c>
      <c r="U170" s="380" t="s">
        <v>536</v>
      </c>
      <c r="V170" s="382" t="s">
        <v>339</v>
      </c>
      <c r="W170" s="396">
        <v>12036500</v>
      </c>
      <c r="X170" s="391">
        <v>-7221900</v>
      </c>
      <c r="Y170" s="391">
        <f>+W170+X170</f>
        <v>4814600</v>
      </c>
      <c r="Z170" s="181">
        <v>4814600</v>
      </c>
      <c r="AA170" s="380" t="s">
        <v>537</v>
      </c>
      <c r="AB170" s="302"/>
      <c r="AC170" s="302"/>
      <c r="AD170" s="302"/>
      <c r="AE170" s="302"/>
      <c r="AF170" s="302"/>
      <c r="AG170" s="302"/>
      <c r="AH170" s="380" t="s">
        <v>409</v>
      </c>
      <c r="AI170" s="381">
        <v>42761</v>
      </c>
      <c r="AJ170" s="381">
        <v>42865</v>
      </c>
      <c r="AK170" s="382" t="s">
        <v>538</v>
      </c>
      <c r="AL170" s="397" t="s">
        <v>274</v>
      </c>
    </row>
    <row r="171" spans="1:38" s="100" customFormat="1" ht="114" customHeight="1" x14ac:dyDescent="0.25">
      <c r="A171" s="298">
        <v>124</v>
      </c>
      <c r="B171" s="301" t="s">
        <v>298</v>
      </c>
      <c r="C171" s="301">
        <v>80101706</v>
      </c>
      <c r="D171" s="249" t="s">
        <v>299</v>
      </c>
      <c r="E171" s="301" t="s">
        <v>71</v>
      </c>
      <c r="F171" s="301">
        <v>1</v>
      </c>
      <c r="G171" s="373" t="s">
        <v>77</v>
      </c>
      <c r="H171" s="429" t="s">
        <v>330</v>
      </c>
      <c r="I171" s="301" t="s">
        <v>62</v>
      </c>
      <c r="J171" s="301" t="s">
        <v>69</v>
      </c>
      <c r="K171" s="301" t="s">
        <v>912</v>
      </c>
      <c r="L171" s="375">
        <v>29750000</v>
      </c>
      <c r="M171" s="376">
        <v>29750000</v>
      </c>
      <c r="N171" s="301" t="s">
        <v>219</v>
      </c>
      <c r="O171" s="301" t="s">
        <v>36</v>
      </c>
      <c r="P171" s="301" t="s">
        <v>901</v>
      </c>
      <c r="Q171" s="370"/>
      <c r="R171" s="127" t="s">
        <v>424</v>
      </c>
      <c r="S171" s="209" t="s">
        <v>425</v>
      </c>
      <c r="T171" s="381">
        <v>42748</v>
      </c>
      <c r="U171" s="380" t="s">
        <v>426</v>
      </c>
      <c r="V171" s="382" t="s">
        <v>339</v>
      </c>
      <c r="W171" s="396">
        <v>29750000</v>
      </c>
      <c r="X171" s="134"/>
      <c r="Y171" s="391">
        <v>29750000</v>
      </c>
      <c r="Z171" s="181">
        <v>29750000</v>
      </c>
      <c r="AA171" s="380" t="s">
        <v>427</v>
      </c>
      <c r="AB171" s="302"/>
      <c r="AC171" s="302"/>
      <c r="AD171" s="302"/>
      <c r="AE171" s="302"/>
      <c r="AF171" s="302"/>
      <c r="AG171" s="302"/>
      <c r="AH171" s="380" t="s">
        <v>414</v>
      </c>
      <c r="AI171" s="381">
        <v>42748</v>
      </c>
      <c r="AJ171" s="381">
        <v>42850</v>
      </c>
      <c r="AK171" s="382" t="s">
        <v>376</v>
      </c>
      <c r="AL171" s="397" t="s">
        <v>266</v>
      </c>
    </row>
    <row r="172" spans="1:38" s="100" customFormat="1" ht="186" customHeight="1" x14ac:dyDescent="0.25">
      <c r="A172" s="298">
        <v>125</v>
      </c>
      <c r="B172" s="301" t="s">
        <v>750</v>
      </c>
      <c r="C172" s="301">
        <v>80101706</v>
      </c>
      <c r="D172" s="249" t="s">
        <v>283</v>
      </c>
      <c r="E172" s="301" t="s">
        <v>71</v>
      </c>
      <c r="F172" s="301">
        <v>1</v>
      </c>
      <c r="G172" s="373" t="s">
        <v>84</v>
      </c>
      <c r="H172" s="429" t="s">
        <v>333</v>
      </c>
      <c r="I172" s="301" t="s">
        <v>62</v>
      </c>
      <c r="J172" s="301" t="s">
        <v>69</v>
      </c>
      <c r="K172" s="301" t="s">
        <v>912</v>
      </c>
      <c r="L172" s="375">
        <v>15024000</v>
      </c>
      <c r="M172" s="376">
        <v>15024000</v>
      </c>
      <c r="N172" s="301" t="s">
        <v>219</v>
      </c>
      <c r="O172" s="301" t="s">
        <v>36</v>
      </c>
      <c r="P172" s="301" t="s">
        <v>890</v>
      </c>
      <c r="Q172" s="370"/>
      <c r="R172" s="127" t="s">
        <v>598</v>
      </c>
      <c r="S172" s="209" t="s">
        <v>599</v>
      </c>
      <c r="T172" s="377">
        <v>42769</v>
      </c>
      <c r="U172" s="378" t="s">
        <v>600</v>
      </c>
      <c r="V172" s="112" t="s">
        <v>339</v>
      </c>
      <c r="W172" s="393">
        <v>15024000</v>
      </c>
      <c r="X172" s="134"/>
      <c r="Y172" s="430">
        <v>15024000</v>
      </c>
      <c r="Z172" s="181">
        <v>15024000</v>
      </c>
      <c r="AA172" s="380" t="s">
        <v>601</v>
      </c>
      <c r="AB172" s="302"/>
      <c r="AC172" s="302"/>
      <c r="AD172" s="302"/>
      <c r="AE172" s="302"/>
      <c r="AF172" s="302"/>
      <c r="AG172" s="302"/>
      <c r="AH172" s="380" t="s">
        <v>576</v>
      </c>
      <c r="AI172" s="381">
        <v>42769</v>
      </c>
      <c r="AJ172" s="381">
        <v>42857</v>
      </c>
      <c r="AK172" s="382" t="s">
        <v>403</v>
      </c>
      <c r="AL172" s="397" t="s">
        <v>272</v>
      </c>
    </row>
    <row r="173" spans="1:38" s="100" customFormat="1" ht="204.6" customHeight="1" x14ac:dyDescent="0.25">
      <c r="A173" s="298">
        <v>126</v>
      </c>
      <c r="B173" s="301" t="s">
        <v>1355</v>
      </c>
      <c r="C173" s="301">
        <v>80101706</v>
      </c>
      <c r="D173" s="249" t="s">
        <v>287</v>
      </c>
      <c r="E173" s="301" t="s">
        <v>71</v>
      </c>
      <c r="F173" s="301">
        <v>1</v>
      </c>
      <c r="G173" s="373" t="s">
        <v>77</v>
      </c>
      <c r="H173" s="429" t="s">
        <v>334</v>
      </c>
      <c r="I173" s="301" t="s">
        <v>62</v>
      </c>
      <c r="J173" s="301" t="s">
        <v>69</v>
      </c>
      <c r="K173" s="301" t="s">
        <v>910</v>
      </c>
      <c r="L173" s="375">
        <v>51750000</v>
      </c>
      <c r="M173" s="376">
        <v>51750000</v>
      </c>
      <c r="N173" s="301" t="s">
        <v>219</v>
      </c>
      <c r="O173" s="301" t="s">
        <v>36</v>
      </c>
      <c r="P173" s="301" t="s">
        <v>889</v>
      </c>
      <c r="Q173" s="370"/>
      <c r="R173" s="127" t="s">
        <v>419</v>
      </c>
      <c r="S173" s="209" t="s">
        <v>420</v>
      </c>
      <c r="T173" s="381">
        <v>42748</v>
      </c>
      <c r="U173" s="380" t="s">
        <v>421</v>
      </c>
      <c r="V173" s="382" t="s">
        <v>339</v>
      </c>
      <c r="W173" s="396">
        <v>51000000</v>
      </c>
      <c r="X173" s="134"/>
      <c r="Y173" s="391">
        <v>51000000</v>
      </c>
      <c r="Z173" s="181">
        <v>51000000</v>
      </c>
      <c r="AA173" s="380" t="s">
        <v>422</v>
      </c>
      <c r="AB173" s="302"/>
      <c r="AC173" s="302"/>
      <c r="AD173" s="302"/>
      <c r="AE173" s="302"/>
      <c r="AF173" s="302"/>
      <c r="AG173" s="302"/>
      <c r="AH173" s="380" t="s">
        <v>402</v>
      </c>
      <c r="AI173" s="381">
        <v>42748</v>
      </c>
      <c r="AJ173" s="381">
        <v>43091</v>
      </c>
      <c r="AK173" s="382" t="s">
        <v>423</v>
      </c>
      <c r="AL173" s="397" t="s">
        <v>274</v>
      </c>
    </row>
    <row r="174" spans="1:38" s="100" customFormat="1" ht="114" customHeight="1" x14ac:dyDescent="0.25">
      <c r="A174" s="298">
        <v>127</v>
      </c>
      <c r="B174" s="301" t="s">
        <v>740</v>
      </c>
      <c r="C174" s="301">
        <v>80101706</v>
      </c>
      <c r="D174" s="249" t="s">
        <v>282</v>
      </c>
      <c r="E174" s="301" t="s">
        <v>71</v>
      </c>
      <c r="F174" s="301">
        <v>1</v>
      </c>
      <c r="G174" s="373" t="s">
        <v>84</v>
      </c>
      <c r="H174" s="429" t="s">
        <v>330</v>
      </c>
      <c r="I174" s="301" t="s">
        <v>62</v>
      </c>
      <c r="J174" s="301" t="s">
        <v>69</v>
      </c>
      <c r="K174" s="301" t="s">
        <v>910</v>
      </c>
      <c r="L174" s="375">
        <v>12855500</v>
      </c>
      <c r="M174" s="376">
        <v>12855500</v>
      </c>
      <c r="N174" s="301" t="s">
        <v>219</v>
      </c>
      <c r="O174" s="301" t="s">
        <v>36</v>
      </c>
      <c r="P174" s="301" t="s">
        <v>905</v>
      </c>
      <c r="Q174" s="370"/>
      <c r="R174" s="127" t="s">
        <v>624</v>
      </c>
      <c r="S174" s="209" t="s">
        <v>690</v>
      </c>
      <c r="T174" s="377">
        <v>42781</v>
      </c>
      <c r="U174" s="378" t="s">
        <v>691</v>
      </c>
      <c r="V174" s="112" t="s">
        <v>339</v>
      </c>
      <c r="W174" s="175">
        <v>11019000</v>
      </c>
      <c r="X174" s="134"/>
      <c r="Y174" s="400">
        <f>W174</f>
        <v>11019000</v>
      </c>
      <c r="Z174" s="181">
        <f>W174</f>
        <v>11019000</v>
      </c>
      <c r="AA174" s="380" t="s">
        <v>692</v>
      </c>
      <c r="AB174" s="302"/>
      <c r="AC174" s="302"/>
      <c r="AD174" s="302"/>
      <c r="AE174" s="302"/>
      <c r="AF174" s="302"/>
      <c r="AG174" s="302"/>
      <c r="AH174" s="380" t="s">
        <v>576</v>
      </c>
      <c r="AI174" s="381">
        <v>42781</v>
      </c>
      <c r="AJ174" s="381">
        <v>42869</v>
      </c>
      <c r="AK174" s="382" t="s">
        <v>693</v>
      </c>
      <c r="AL174" s="388" t="s">
        <v>271</v>
      </c>
    </row>
    <row r="175" spans="1:38" s="100" customFormat="1" ht="260.45" customHeight="1" x14ac:dyDescent="0.25">
      <c r="A175" s="298">
        <v>128</v>
      </c>
      <c r="B175" s="301" t="s">
        <v>275</v>
      </c>
      <c r="C175" s="301">
        <v>80101706</v>
      </c>
      <c r="D175" s="249" t="s">
        <v>290</v>
      </c>
      <c r="E175" s="301" t="s">
        <v>71</v>
      </c>
      <c r="F175" s="301">
        <v>1</v>
      </c>
      <c r="G175" s="373" t="s">
        <v>77</v>
      </c>
      <c r="H175" s="429" t="s">
        <v>334</v>
      </c>
      <c r="I175" s="301" t="s">
        <v>62</v>
      </c>
      <c r="J175" s="301" t="s">
        <v>69</v>
      </c>
      <c r="K175" s="301" t="s">
        <v>915</v>
      </c>
      <c r="L175" s="375">
        <v>80500000</v>
      </c>
      <c r="M175" s="376">
        <v>80500000</v>
      </c>
      <c r="N175" s="301" t="s">
        <v>219</v>
      </c>
      <c r="O175" s="301" t="s">
        <v>36</v>
      </c>
      <c r="P175" s="301" t="s">
        <v>908</v>
      </c>
      <c r="Q175" s="370"/>
      <c r="R175" s="127" t="s">
        <v>393</v>
      </c>
      <c r="S175" s="209" t="s">
        <v>394</v>
      </c>
      <c r="T175" s="381">
        <v>42746</v>
      </c>
      <c r="U175" s="380" t="s">
        <v>395</v>
      </c>
      <c r="V175" s="382" t="s">
        <v>339</v>
      </c>
      <c r="W175" s="396">
        <v>80500000</v>
      </c>
      <c r="X175" s="134"/>
      <c r="Y175" s="391">
        <v>80500000</v>
      </c>
      <c r="Z175" s="181">
        <v>80500000</v>
      </c>
      <c r="AA175" s="380" t="s">
        <v>396</v>
      </c>
      <c r="AB175" s="302"/>
      <c r="AC175" s="302"/>
      <c r="AD175" s="302"/>
      <c r="AE175" s="302"/>
      <c r="AF175" s="302"/>
      <c r="AG175" s="302"/>
      <c r="AH175" s="380" t="s">
        <v>386</v>
      </c>
      <c r="AI175" s="381">
        <v>42746</v>
      </c>
      <c r="AJ175" s="381">
        <v>43094</v>
      </c>
      <c r="AK175" s="382" t="s">
        <v>397</v>
      </c>
      <c r="AL175" s="397" t="s">
        <v>275</v>
      </c>
    </row>
    <row r="176" spans="1:38" s="100" customFormat="1" ht="223.15" customHeight="1" x14ac:dyDescent="0.25">
      <c r="A176" s="298">
        <v>129</v>
      </c>
      <c r="B176" s="301" t="s">
        <v>729</v>
      </c>
      <c r="C176" s="301">
        <v>80101706</v>
      </c>
      <c r="D176" s="249" t="s">
        <v>285</v>
      </c>
      <c r="E176" s="301" t="s">
        <v>71</v>
      </c>
      <c r="F176" s="301">
        <v>1</v>
      </c>
      <c r="G176" s="373" t="s">
        <v>77</v>
      </c>
      <c r="H176" s="429" t="s">
        <v>330</v>
      </c>
      <c r="I176" s="301" t="s">
        <v>62</v>
      </c>
      <c r="J176" s="301" t="s">
        <v>69</v>
      </c>
      <c r="K176" s="301" t="s">
        <v>910</v>
      </c>
      <c r="L176" s="375">
        <v>25725000</v>
      </c>
      <c r="M176" s="376">
        <v>25725000</v>
      </c>
      <c r="N176" s="301" t="s">
        <v>219</v>
      </c>
      <c r="O176" s="301" t="s">
        <v>36</v>
      </c>
      <c r="P176" s="301" t="s">
        <v>894</v>
      </c>
      <c r="Q176" s="370"/>
      <c r="R176" s="127" t="s">
        <v>652</v>
      </c>
      <c r="S176" s="209" t="s">
        <v>653</v>
      </c>
      <c r="T176" s="377">
        <v>42769</v>
      </c>
      <c r="U176" s="378" t="s">
        <v>654</v>
      </c>
      <c r="V176" s="112" t="s">
        <v>339</v>
      </c>
      <c r="W176" s="175">
        <v>22050000</v>
      </c>
      <c r="X176" s="134"/>
      <c r="Y176" s="395">
        <f>W176</f>
        <v>22050000</v>
      </c>
      <c r="Z176" s="181">
        <f>W176</f>
        <v>22050000</v>
      </c>
      <c r="AA176" s="380" t="s">
        <v>655</v>
      </c>
      <c r="AB176" s="302"/>
      <c r="AC176" s="302"/>
      <c r="AD176" s="302"/>
      <c r="AE176" s="302"/>
      <c r="AF176" s="302"/>
      <c r="AG176" s="302"/>
      <c r="AH176" s="380" t="s">
        <v>576</v>
      </c>
      <c r="AI176" s="381">
        <v>42769</v>
      </c>
      <c r="AJ176" s="381">
        <v>42857</v>
      </c>
      <c r="AK176" s="382" t="s">
        <v>656</v>
      </c>
      <c r="AL176" s="388" t="s">
        <v>273</v>
      </c>
    </row>
    <row r="177" spans="1:38" s="100" customFormat="1" ht="186" customHeight="1" x14ac:dyDescent="0.25">
      <c r="A177" s="298">
        <v>130</v>
      </c>
      <c r="B177" s="301" t="s">
        <v>750</v>
      </c>
      <c r="C177" s="301">
        <v>80101706</v>
      </c>
      <c r="D177" s="249" t="s">
        <v>283</v>
      </c>
      <c r="E177" s="301" t="s">
        <v>71</v>
      </c>
      <c r="F177" s="301">
        <v>1</v>
      </c>
      <c r="G177" s="373" t="s">
        <v>84</v>
      </c>
      <c r="H177" s="429" t="s">
        <v>330</v>
      </c>
      <c r="I177" s="301" t="s">
        <v>62</v>
      </c>
      <c r="J177" s="301" t="s">
        <v>69</v>
      </c>
      <c r="K177" s="301" t="s">
        <v>912</v>
      </c>
      <c r="L177" s="375">
        <v>22200000</v>
      </c>
      <c r="M177" s="376">
        <v>22200000</v>
      </c>
      <c r="N177" s="301" t="s">
        <v>219</v>
      </c>
      <c r="O177" s="301" t="s">
        <v>36</v>
      </c>
      <c r="P177" s="301" t="s">
        <v>890</v>
      </c>
      <c r="Q177" s="370"/>
      <c r="R177" s="127" t="s">
        <v>671</v>
      </c>
      <c r="S177" s="209" t="s">
        <v>672</v>
      </c>
      <c r="T177" s="377">
        <v>42780</v>
      </c>
      <c r="U177" s="378" t="s">
        <v>694</v>
      </c>
      <c r="V177" s="112" t="s">
        <v>339</v>
      </c>
      <c r="W177" s="175">
        <v>21498000</v>
      </c>
      <c r="X177" s="134"/>
      <c r="Y177" s="400">
        <v>21498000</v>
      </c>
      <c r="Z177" s="181">
        <v>21498000</v>
      </c>
      <c r="AA177" s="380" t="s">
        <v>695</v>
      </c>
      <c r="AB177" s="302"/>
      <c r="AC177" s="302"/>
      <c r="AD177" s="302"/>
      <c r="AE177" s="302"/>
      <c r="AF177" s="302"/>
      <c r="AG177" s="302"/>
      <c r="AH177" s="380" t="s">
        <v>576</v>
      </c>
      <c r="AI177" s="381">
        <v>42780</v>
      </c>
      <c r="AJ177" s="381">
        <v>42868</v>
      </c>
      <c r="AK177" s="382" t="s">
        <v>403</v>
      </c>
      <c r="AL177" s="388" t="s">
        <v>272</v>
      </c>
    </row>
    <row r="178" spans="1:38" s="100" customFormat="1" ht="116.25" customHeight="1" x14ac:dyDescent="0.25">
      <c r="A178" s="334">
        <v>131</v>
      </c>
      <c r="B178" s="301" t="s">
        <v>1149</v>
      </c>
      <c r="C178" s="301">
        <v>80101706</v>
      </c>
      <c r="D178" s="450" t="s">
        <v>303</v>
      </c>
      <c r="E178" s="301" t="s">
        <v>71</v>
      </c>
      <c r="F178" s="301">
        <v>1</v>
      </c>
      <c r="G178" s="373" t="s">
        <v>77</v>
      </c>
      <c r="H178" s="429" t="s">
        <v>330</v>
      </c>
      <c r="I178" s="301" t="s">
        <v>62</v>
      </c>
      <c r="J178" s="301" t="s">
        <v>69</v>
      </c>
      <c r="K178" s="301" t="s">
        <v>910</v>
      </c>
      <c r="L178" s="375">
        <v>8750000</v>
      </c>
      <c r="M178" s="376">
        <v>8750000</v>
      </c>
      <c r="N178" s="450" t="s">
        <v>219</v>
      </c>
      <c r="O178" s="450" t="s">
        <v>36</v>
      </c>
      <c r="P178" s="301" t="s">
        <v>893</v>
      </c>
      <c r="Q178" s="370"/>
      <c r="R178" s="195" t="s">
        <v>336</v>
      </c>
      <c r="S178" s="221" t="s">
        <v>337</v>
      </c>
      <c r="T178" s="440">
        <v>42741</v>
      </c>
      <c r="U178" s="441" t="s">
        <v>338</v>
      </c>
      <c r="V178" s="441" t="s">
        <v>339</v>
      </c>
      <c r="W178" s="415">
        <v>8750000</v>
      </c>
      <c r="X178" s="451">
        <v>-6611433</v>
      </c>
      <c r="Y178" s="430">
        <f>+W178+X178</f>
        <v>2138567</v>
      </c>
      <c r="Z178" s="181">
        <v>2138567</v>
      </c>
      <c r="AA178" s="441" t="s">
        <v>341</v>
      </c>
      <c r="AB178" s="114"/>
      <c r="AC178" s="114"/>
      <c r="AD178" s="114"/>
      <c r="AE178" s="114"/>
      <c r="AF178" s="114"/>
      <c r="AG178" s="114"/>
      <c r="AH178" s="441" t="s">
        <v>342</v>
      </c>
      <c r="AI178" s="440">
        <v>42741</v>
      </c>
      <c r="AJ178" s="440">
        <v>42845</v>
      </c>
      <c r="AK178" s="452" t="s">
        <v>343</v>
      </c>
      <c r="AL178" s="453" t="s">
        <v>344</v>
      </c>
    </row>
    <row r="179" spans="1:38" s="100" customFormat="1" ht="116.25" customHeight="1" x14ac:dyDescent="0.25">
      <c r="A179" s="335"/>
      <c r="B179" s="301" t="s">
        <v>1149</v>
      </c>
      <c r="C179" s="299">
        <v>80101706</v>
      </c>
      <c r="D179" s="450" t="s">
        <v>303</v>
      </c>
      <c r="E179" s="299" t="s">
        <v>71</v>
      </c>
      <c r="F179" s="299">
        <v>1</v>
      </c>
      <c r="G179" s="454" t="s">
        <v>77</v>
      </c>
      <c r="H179" s="455" t="s">
        <v>876</v>
      </c>
      <c r="I179" s="299" t="s">
        <v>62</v>
      </c>
      <c r="J179" s="299" t="s">
        <v>69</v>
      </c>
      <c r="K179" s="301" t="s">
        <v>910</v>
      </c>
      <c r="L179" s="456">
        <v>5000000</v>
      </c>
      <c r="M179" s="457">
        <v>5000000</v>
      </c>
      <c r="N179" s="450" t="s">
        <v>219</v>
      </c>
      <c r="O179" s="450" t="s">
        <v>36</v>
      </c>
      <c r="P179" s="301" t="s">
        <v>893</v>
      </c>
      <c r="Q179" s="370"/>
      <c r="R179" s="458" t="s">
        <v>877</v>
      </c>
      <c r="S179" s="227" t="s">
        <v>878</v>
      </c>
      <c r="T179" s="459">
        <v>42802</v>
      </c>
      <c r="U179" s="460" t="s">
        <v>820</v>
      </c>
      <c r="V179" s="460" t="s">
        <v>339</v>
      </c>
      <c r="W179" s="175">
        <v>5000000</v>
      </c>
      <c r="X179" s="134"/>
      <c r="Y179" s="135">
        <v>5000000</v>
      </c>
      <c r="Z179" s="181">
        <v>5000000</v>
      </c>
      <c r="AA179" s="452" t="s">
        <v>879</v>
      </c>
      <c r="AB179" s="103"/>
      <c r="AC179" s="103"/>
      <c r="AD179" s="103"/>
      <c r="AE179" s="103"/>
      <c r="AF179" s="103"/>
      <c r="AG179" s="103"/>
      <c r="AH179" s="452" t="s">
        <v>700</v>
      </c>
      <c r="AI179" s="461">
        <v>42802</v>
      </c>
      <c r="AJ179" s="461">
        <v>42862</v>
      </c>
      <c r="AK179" s="452" t="s">
        <v>343</v>
      </c>
      <c r="AL179" s="462" t="s">
        <v>344</v>
      </c>
    </row>
    <row r="180" spans="1:38" s="100" customFormat="1" ht="186" customHeight="1" x14ac:dyDescent="0.25">
      <c r="A180" s="335"/>
      <c r="B180" s="301" t="s">
        <v>1149</v>
      </c>
      <c r="C180" s="299">
        <v>80101706</v>
      </c>
      <c r="D180" s="450" t="s">
        <v>303</v>
      </c>
      <c r="E180" s="299" t="s">
        <v>71</v>
      </c>
      <c r="F180" s="299">
        <v>1</v>
      </c>
      <c r="G180" s="454" t="s">
        <v>77</v>
      </c>
      <c r="H180" s="455" t="s">
        <v>330</v>
      </c>
      <c r="I180" s="299" t="s">
        <v>62</v>
      </c>
      <c r="J180" s="299" t="s">
        <v>69</v>
      </c>
      <c r="K180" s="301" t="s">
        <v>912</v>
      </c>
      <c r="L180" s="463">
        <v>8750000</v>
      </c>
      <c r="M180" s="464">
        <v>8750000</v>
      </c>
      <c r="N180" s="450" t="s">
        <v>219</v>
      </c>
      <c r="O180" s="450" t="s">
        <v>36</v>
      </c>
      <c r="P180" s="301" t="s">
        <v>893</v>
      </c>
      <c r="Q180" s="370"/>
      <c r="R180" s="195" t="s">
        <v>877</v>
      </c>
      <c r="S180" s="221" t="s">
        <v>878</v>
      </c>
      <c r="T180" s="196">
        <v>42802</v>
      </c>
      <c r="U180" s="411" t="s">
        <v>820</v>
      </c>
      <c r="V180" s="441" t="s">
        <v>339</v>
      </c>
      <c r="W180" s="465">
        <v>8750000</v>
      </c>
      <c r="X180" s="451">
        <v>-6666666.5</v>
      </c>
      <c r="Y180" s="430">
        <f>+W180+X180</f>
        <v>2083333.5</v>
      </c>
      <c r="Z180" s="181">
        <f>Y180</f>
        <v>2083333.5</v>
      </c>
      <c r="AA180" s="441" t="s">
        <v>341</v>
      </c>
      <c r="AB180" s="114"/>
      <c r="AC180" s="114"/>
      <c r="AD180" s="114"/>
      <c r="AE180" s="114"/>
      <c r="AF180" s="114"/>
      <c r="AG180" s="114"/>
      <c r="AH180" s="441" t="s">
        <v>342</v>
      </c>
      <c r="AI180" s="440">
        <v>42741</v>
      </c>
      <c r="AJ180" s="440">
        <v>42845</v>
      </c>
      <c r="AK180" s="452" t="s">
        <v>343</v>
      </c>
      <c r="AL180" s="453" t="s">
        <v>344</v>
      </c>
    </row>
    <row r="181" spans="1:38" s="100" customFormat="1" ht="159.6" customHeight="1" x14ac:dyDescent="0.25">
      <c r="A181" s="336"/>
      <c r="B181" s="301" t="s">
        <v>1149</v>
      </c>
      <c r="C181" s="299">
        <v>80101706</v>
      </c>
      <c r="D181" s="450" t="s">
        <v>303</v>
      </c>
      <c r="E181" s="299" t="s">
        <v>71</v>
      </c>
      <c r="F181" s="299">
        <v>1</v>
      </c>
      <c r="G181" s="454" t="s">
        <v>77</v>
      </c>
      <c r="H181" s="455" t="s">
        <v>876</v>
      </c>
      <c r="I181" s="299" t="s">
        <v>62</v>
      </c>
      <c r="J181" s="299" t="s">
        <v>69</v>
      </c>
      <c r="K181" s="301" t="s">
        <v>912</v>
      </c>
      <c r="L181" s="375">
        <v>5000000</v>
      </c>
      <c r="M181" s="375">
        <v>5000000</v>
      </c>
      <c r="N181" s="450" t="s">
        <v>219</v>
      </c>
      <c r="O181" s="450" t="s">
        <v>36</v>
      </c>
      <c r="P181" s="301" t="s">
        <v>893</v>
      </c>
      <c r="Q181" s="370"/>
      <c r="R181" s="195" t="s">
        <v>877</v>
      </c>
      <c r="S181" s="221" t="s">
        <v>878</v>
      </c>
      <c r="T181" s="196">
        <v>42802</v>
      </c>
      <c r="U181" s="411" t="s">
        <v>820</v>
      </c>
      <c r="V181" s="460" t="s">
        <v>339</v>
      </c>
      <c r="W181" s="175">
        <v>5000000</v>
      </c>
      <c r="X181" s="134"/>
      <c r="Y181" s="135">
        <v>5000000</v>
      </c>
      <c r="Z181" s="181">
        <v>5000000</v>
      </c>
      <c r="AA181" s="452" t="s">
        <v>879</v>
      </c>
      <c r="AB181" s="103"/>
      <c r="AC181" s="103"/>
      <c r="AD181" s="103"/>
      <c r="AE181" s="103"/>
      <c r="AF181" s="103"/>
      <c r="AG181" s="103"/>
      <c r="AH181" s="452" t="s">
        <v>700</v>
      </c>
      <c r="AI181" s="461">
        <v>42802</v>
      </c>
      <c r="AJ181" s="461">
        <v>42862</v>
      </c>
      <c r="AK181" s="452" t="s">
        <v>343</v>
      </c>
      <c r="AL181" s="462" t="s">
        <v>344</v>
      </c>
    </row>
    <row r="182" spans="1:38" s="46" customFormat="1" ht="204.6" customHeight="1" x14ac:dyDescent="0.25">
      <c r="A182" s="298">
        <v>132</v>
      </c>
      <c r="B182" s="301" t="s">
        <v>191</v>
      </c>
      <c r="C182" s="301">
        <v>80101706</v>
      </c>
      <c r="D182" s="249" t="s">
        <v>301</v>
      </c>
      <c r="E182" s="301" t="s">
        <v>71</v>
      </c>
      <c r="F182" s="301">
        <v>1</v>
      </c>
      <c r="G182" s="373" t="s">
        <v>84</v>
      </c>
      <c r="H182" s="429" t="s">
        <v>330</v>
      </c>
      <c r="I182" s="301" t="s">
        <v>62</v>
      </c>
      <c r="J182" s="301" t="s">
        <v>69</v>
      </c>
      <c r="K182" s="301" t="s">
        <v>910</v>
      </c>
      <c r="L182" s="375">
        <v>22050000</v>
      </c>
      <c r="M182" s="376">
        <v>22050000</v>
      </c>
      <c r="N182" s="301" t="s">
        <v>219</v>
      </c>
      <c r="O182" s="301" t="s">
        <v>36</v>
      </c>
      <c r="P182" s="301" t="s">
        <v>891</v>
      </c>
      <c r="Q182" s="370"/>
      <c r="R182" s="127" t="s">
        <v>602</v>
      </c>
      <c r="S182" s="209" t="s">
        <v>603</v>
      </c>
      <c r="T182" s="377">
        <v>42769</v>
      </c>
      <c r="U182" s="378" t="s">
        <v>604</v>
      </c>
      <c r="V182" s="112" t="s">
        <v>339</v>
      </c>
      <c r="W182" s="393">
        <v>18900000</v>
      </c>
      <c r="X182" s="134"/>
      <c r="Y182" s="430">
        <v>18900000</v>
      </c>
      <c r="Z182" s="181">
        <v>18900000</v>
      </c>
      <c r="AA182" s="380" t="s">
        <v>605</v>
      </c>
      <c r="AB182" s="103"/>
      <c r="AC182" s="103"/>
      <c r="AD182" s="103"/>
      <c r="AE182" s="103"/>
      <c r="AF182" s="103"/>
      <c r="AG182" s="103"/>
      <c r="AH182" s="378" t="s">
        <v>409</v>
      </c>
      <c r="AI182" s="377">
        <v>42769</v>
      </c>
      <c r="AJ182" s="377">
        <v>42882</v>
      </c>
      <c r="AK182" s="112" t="s">
        <v>606</v>
      </c>
      <c r="AL182" s="466" t="s">
        <v>438</v>
      </c>
    </row>
    <row r="183" spans="1:38" s="46" customFormat="1" ht="148.9" customHeight="1" x14ac:dyDescent="0.25">
      <c r="A183" s="298">
        <v>133</v>
      </c>
      <c r="B183" s="301" t="s">
        <v>750</v>
      </c>
      <c r="C183" s="301">
        <v>80101706</v>
      </c>
      <c r="D183" s="249" t="s">
        <v>317</v>
      </c>
      <c r="E183" s="301" t="s">
        <v>71</v>
      </c>
      <c r="F183" s="301">
        <v>1</v>
      </c>
      <c r="G183" s="373" t="s">
        <v>84</v>
      </c>
      <c r="H183" s="429" t="s">
        <v>200</v>
      </c>
      <c r="I183" s="301" t="s">
        <v>310</v>
      </c>
      <c r="J183" s="301" t="s">
        <v>69</v>
      </c>
      <c r="K183" s="301" t="s">
        <v>912</v>
      </c>
      <c r="L183" s="375">
        <v>70000000</v>
      </c>
      <c r="M183" s="376">
        <v>70000000</v>
      </c>
      <c r="N183" s="301" t="s">
        <v>219</v>
      </c>
      <c r="O183" s="301" t="s">
        <v>36</v>
      </c>
      <c r="P183" s="301" t="s">
        <v>890</v>
      </c>
      <c r="Q183" s="370"/>
      <c r="R183" s="127" t="s">
        <v>663</v>
      </c>
      <c r="S183" s="209" t="s">
        <v>644</v>
      </c>
      <c r="T183" s="377">
        <v>42773</v>
      </c>
      <c r="U183" s="378" t="s">
        <v>645</v>
      </c>
      <c r="V183" s="112" t="s">
        <v>348</v>
      </c>
      <c r="W183" s="175">
        <v>70000000</v>
      </c>
      <c r="X183" s="134"/>
      <c r="Y183" s="467">
        <f>W183</f>
        <v>70000000</v>
      </c>
      <c r="Z183" s="181">
        <f>W183</f>
        <v>70000000</v>
      </c>
      <c r="AA183" s="380" t="s">
        <v>696</v>
      </c>
      <c r="AB183" s="103"/>
      <c r="AC183" s="103"/>
      <c r="AD183" s="103"/>
      <c r="AE183" s="103"/>
      <c r="AF183" s="103"/>
      <c r="AG183" s="103"/>
      <c r="AH183" s="380" t="s">
        <v>648</v>
      </c>
      <c r="AI183" s="381">
        <v>42773</v>
      </c>
      <c r="AJ183" s="381">
        <v>43098</v>
      </c>
      <c r="AK183" s="382" t="s">
        <v>697</v>
      </c>
      <c r="AL183" s="388" t="s">
        <v>678</v>
      </c>
    </row>
    <row r="184" spans="1:38" s="46" customFormat="1" ht="68.45" customHeight="1" x14ac:dyDescent="0.25">
      <c r="A184" s="297">
        <v>134</v>
      </c>
      <c r="B184" s="306" t="s">
        <v>275</v>
      </c>
      <c r="C184" s="306">
        <v>93151502</v>
      </c>
      <c r="D184" s="423" t="s">
        <v>312</v>
      </c>
      <c r="E184" s="306" t="s">
        <v>71</v>
      </c>
      <c r="F184" s="306">
        <v>1</v>
      </c>
      <c r="G184" s="366" t="s">
        <v>84</v>
      </c>
      <c r="H184" s="424" t="s">
        <v>333</v>
      </c>
      <c r="I184" s="306" t="s">
        <v>62</v>
      </c>
      <c r="J184" s="306" t="s">
        <v>69</v>
      </c>
      <c r="K184" s="306" t="s">
        <v>915</v>
      </c>
      <c r="L184" s="425"/>
      <c r="M184" s="425"/>
      <c r="N184" s="423" t="s">
        <v>219</v>
      </c>
      <c r="O184" s="306" t="s">
        <v>36</v>
      </c>
      <c r="P184" s="306" t="s">
        <v>908</v>
      </c>
      <c r="Q184" s="370"/>
      <c r="R184" s="114"/>
      <c r="S184" s="210" t="s">
        <v>1133</v>
      </c>
      <c r="T184" s="114"/>
      <c r="U184" s="114"/>
      <c r="V184" s="114"/>
      <c r="W184" s="171"/>
      <c r="X184" s="114"/>
      <c r="Y184" s="114"/>
      <c r="Z184" s="181"/>
      <c r="AA184" s="103"/>
      <c r="AB184" s="103"/>
      <c r="AC184" s="103"/>
      <c r="AD184" s="103"/>
      <c r="AE184" s="103"/>
      <c r="AF184" s="103"/>
      <c r="AG184" s="103"/>
      <c r="AH184" s="103"/>
      <c r="AI184" s="103"/>
      <c r="AJ184" s="103"/>
      <c r="AK184" s="103"/>
      <c r="AL184" s="105"/>
    </row>
    <row r="185" spans="1:38" s="46" customFormat="1" ht="167.45" customHeight="1" x14ac:dyDescent="0.25">
      <c r="A185" s="298">
        <v>135</v>
      </c>
      <c r="B185" s="301" t="s">
        <v>1150</v>
      </c>
      <c r="C185" s="301">
        <v>44110000</v>
      </c>
      <c r="D185" s="249" t="s">
        <v>318</v>
      </c>
      <c r="E185" s="301" t="s">
        <v>49</v>
      </c>
      <c r="F185" s="301">
        <v>1</v>
      </c>
      <c r="G185" s="373" t="s">
        <v>84</v>
      </c>
      <c r="H185" s="374" t="s">
        <v>174</v>
      </c>
      <c r="I185" s="301" t="s">
        <v>56</v>
      </c>
      <c r="J185" s="301" t="s">
        <v>35</v>
      </c>
      <c r="K185" s="301" t="s">
        <v>42</v>
      </c>
      <c r="L185" s="375">
        <v>350000</v>
      </c>
      <c r="M185" s="376">
        <v>350000</v>
      </c>
      <c r="N185" s="301" t="s">
        <v>52</v>
      </c>
      <c r="O185" s="301" t="s">
        <v>36</v>
      </c>
      <c r="P185" s="301" t="s">
        <v>900</v>
      </c>
      <c r="Q185" s="370"/>
      <c r="R185" s="127" t="s">
        <v>763</v>
      </c>
      <c r="S185" s="209" t="s">
        <v>764</v>
      </c>
      <c r="T185" s="377">
        <v>42800</v>
      </c>
      <c r="U185" s="378" t="s">
        <v>765</v>
      </c>
      <c r="V185" s="112" t="s">
        <v>348</v>
      </c>
      <c r="W185" s="175">
        <v>348075</v>
      </c>
      <c r="X185" s="134"/>
      <c r="Y185" s="467">
        <f>W185</f>
        <v>348075</v>
      </c>
      <c r="Z185" s="181">
        <f>W185</f>
        <v>348075</v>
      </c>
      <c r="AA185" s="380" t="s">
        <v>766</v>
      </c>
      <c r="AB185" s="103"/>
      <c r="AC185" s="103"/>
      <c r="AD185" s="103"/>
      <c r="AE185" s="103"/>
      <c r="AF185" s="103"/>
      <c r="AG185" s="103"/>
      <c r="AH185" s="380" t="s">
        <v>767</v>
      </c>
      <c r="AI185" s="381">
        <v>42800</v>
      </c>
      <c r="AJ185" s="381">
        <v>42830</v>
      </c>
      <c r="AK185" s="382" t="s">
        <v>768</v>
      </c>
      <c r="AL185" s="388" t="s">
        <v>352</v>
      </c>
    </row>
    <row r="186" spans="1:38" s="46" customFormat="1" ht="68.45" customHeight="1" x14ac:dyDescent="0.4">
      <c r="A186" s="298">
        <v>136</v>
      </c>
      <c r="B186" s="301" t="s">
        <v>1150</v>
      </c>
      <c r="C186" s="301">
        <v>27111600</v>
      </c>
      <c r="D186" s="249" t="s">
        <v>322</v>
      </c>
      <c r="E186" s="301" t="s">
        <v>49</v>
      </c>
      <c r="F186" s="301">
        <v>1</v>
      </c>
      <c r="G186" s="373" t="s">
        <v>78</v>
      </c>
      <c r="H186" s="374" t="s">
        <v>174</v>
      </c>
      <c r="I186" s="301" t="s">
        <v>56</v>
      </c>
      <c r="J186" s="301" t="s">
        <v>35</v>
      </c>
      <c r="K186" s="301" t="s">
        <v>222</v>
      </c>
      <c r="L186" s="375">
        <v>1500000</v>
      </c>
      <c r="M186" s="376">
        <v>1500000</v>
      </c>
      <c r="N186" s="301" t="s">
        <v>52</v>
      </c>
      <c r="O186" s="301" t="s">
        <v>36</v>
      </c>
      <c r="P186" s="301" t="s">
        <v>900</v>
      </c>
      <c r="Q186" s="370"/>
      <c r="R186" s="104"/>
      <c r="S186" s="236"/>
      <c r="T186" s="104"/>
      <c r="U186" s="104"/>
      <c r="V186" s="104"/>
      <c r="W186" s="176"/>
      <c r="X186" s="134"/>
      <c r="Y186" s="137"/>
      <c r="Z186" s="181"/>
      <c r="AA186" s="104"/>
      <c r="AB186" s="103"/>
      <c r="AC186" s="103"/>
      <c r="AD186" s="103"/>
      <c r="AE186" s="103"/>
      <c r="AF186" s="103"/>
      <c r="AG186" s="103"/>
      <c r="AH186" s="104"/>
      <c r="AI186" s="104"/>
      <c r="AJ186" s="104"/>
      <c r="AK186" s="104"/>
      <c r="AL186" s="128"/>
    </row>
    <row r="187" spans="1:38" s="46" customFormat="1" ht="68.45" customHeight="1" x14ac:dyDescent="0.25">
      <c r="A187" s="297">
        <v>137</v>
      </c>
      <c r="B187" s="306" t="s">
        <v>1150</v>
      </c>
      <c r="C187" s="306">
        <v>78101600</v>
      </c>
      <c r="D187" s="365" t="s">
        <v>323</v>
      </c>
      <c r="E187" s="306" t="s">
        <v>49</v>
      </c>
      <c r="F187" s="306">
        <v>1</v>
      </c>
      <c r="G187" s="366" t="s">
        <v>84</v>
      </c>
      <c r="H187" s="367" t="s">
        <v>174</v>
      </c>
      <c r="I187" s="306" t="s">
        <v>56</v>
      </c>
      <c r="J187" s="306" t="s">
        <v>35</v>
      </c>
      <c r="K187" s="306" t="s">
        <v>265</v>
      </c>
      <c r="L187" s="368"/>
      <c r="M187" s="369"/>
      <c r="N187" s="306" t="s">
        <v>52</v>
      </c>
      <c r="O187" s="306" t="s">
        <v>36</v>
      </c>
      <c r="P187" s="306" t="s">
        <v>900</v>
      </c>
      <c r="Q187" s="370"/>
      <c r="R187" s="114"/>
      <c r="S187" s="210" t="s">
        <v>1133</v>
      </c>
      <c r="T187" s="114"/>
      <c r="U187" s="114"/>
      <c r="V187" s="114"/>
      <c r="W187" s="171"/>
      <c r="X187" s="114"/>
      <c r="Y187" s="114"/>
      <c r="Z187" s="181"/>
      <c r="AA187" s="104"/>
      <c r="AB187" s="103"/>
      <c r="AC187" s="103"/>
      <c r="AD187" s="103"/>
      <c r="AE187" s="103"/>
      <c r="AF187" s="103"/>
      <c r="AG187" s="103"/>
      <c r="AH187" s="104"/>
      <c r="AI187" s="104"/>
      <c r="AJ187" s="104"/>
      <c r="AK187" s="104"/>
      <c r="AL187" s="128"/>
    </row>
    <row r="188" spans="1:38" s="46" customFormat="1" ht="114" customHeight="1" x14ac:dyDescent="0.25">
      <c r="A188" s="297">
        <v>138</v>
      </c>
      <c r="B188" s="306" t="s">
        <v>298</v>
      </c>
      <c r="C188" s="306">
        <v>80101706</v>
      </c>
      <c r="D188" s="365" t="s">
        <v>299</v>
      </c>
      <c r="E188" s="306" t="s">
        <v>71</v>
      </c>
      <c r="F188" s="306">
        <v>1</v>
      </c>
      <c r="G188" s="366" t="s">
        <v>84</v>
      </c>
      <c r="H188" s="367">
        <v>3</v>
      </c>
      <c r="I188" s="306" t="s">
        <v>62</v>
      </c>
      <c r="J188" s="306" t="s">
        <v>69</v>
      </c>
      <c r="K188" s="306" t="s">
        <v>912</v>
      </c>
      <c r="L188" s="368"/>
      <c r="M188" s="369"/>
      <c r="N188" s="306" t="s">
        <v>219</v>
      </c>
      <c r="O188" s="306" t="s">
        <v>36</v>
      </c>
      <c r="P188" s="306" t="s">
        <v>901</v>
      </c>
      <c r="Q188" s="370"/>
      <c r="R188" s="114"/>
      <c r="S188" s="210" t="s">
        <v>1133</v>
      </c>
      <c r="T188" s="114"/>
      <c r="U188" s="114"/>
      <c r="V188" s="114"/>
      <c r="W188" s="171"/>
      <c r="X188" s="114"/>
      <c r="Y188" s="114"/>
      <c r="Z188" s="182"/>
      <c r="AA188" s="103"/>
      <c r="AB188" s="103"/>
      <c r="AC188" s="103"/>
      <c r="AD188" s="103"/>
      <c r="AE188" s="103"/>
      <c r="AF188" s="103"/>
      <c r="AG188" s="103"/>
      <c r="AH188" s="103"/>
      <c r="AI188" s="103"/>
      <c r="AJ188" s="103"/>
      <c r="AK188" s="103"/>
      <c r="AL188" s="105"/>
    </row>
    <row r="189" spans="1:38" s="46" customFormat="1" ht="136.9" customHeight="1" x14ac:dyDescent="0.25">
      <c r="A189" s="297">
        <v>139</v>
      </c>
      <c r="B189" s="306" t="s">
        <v>723</v>
      </c>
      <c r="C189" s="306">
        <v>80101706</v>
      </c>
      <c r="D189" s="365" t="s">
        <v>325</v>
      </c>
      <c r="E189" s="306" t="s">
        <v>71</v>
      </c>
      <c r="F189" s="306">
        <v>1</v>
      </c>
      <c r="G189" s="366" t="s">
        <v>79</v>
      </c>
      <c r="H189" s="367">
        <v>1</v>
      </c>
      <c r="I189" s="306" t="s">
        <v>62</v>
      </c>
      <c r="J189" s="306" t="s">
        <v>69</v>
      </c>
      <c r="K189" s="306" t="s">
        <v>910</v>
      </c>
      <c r="L189" s="368"/>
      <c r="M189" s="369"/>
      <c r="N189" s="306" t="s">
        <v>219</v>
      </c>
      <c r="O189" s="306" t="s">
        <v>36</v>
      </c>
      <c r="P189" s="306" t="s">
        <v>900</v>
      </c>
      <c r="Q189" s="370"/>
      <c r="R189" s="114"/>
      <c r="S189" s="210" t="s">
        <v>1133</v>
      </c>
      <c r="T189" s="114"/>
      <c r="U189" s="114"/>
      <c r="V189" s="114"/>
      <c r="W189" s="171"/>
      <c r="X189" s="114"/>
      <c r="Y189" s="114"/>
      <c r="Z189" s="181"/>
      <c r="AA189" s="103"/>
      <c r="AB189" s="103"/>
      <c r="AC189" s="103"/>
      <c r="AD189" s="103"/>
      <c r="AE189" s="103"/>
      <c r="AF189" s="103"/>
      <c r="AG189" s="103"/>
      <c r="AH189" s="103"/>
      <c r="AI189" s="103"/>
      <c r="AJ189" s="103"/>
      <c r="AK189" s="103"/>
      <c r="AL189" s="105"/>
    </row>
    <row r="190" spans="1:38" s="46" customFormat="1" ht="223.15" customHeight="1" x14ac:dyDescent="0.25">
      <c r="A190" s="298">
        <v>140</v>
      </c>
      <c r="B190" s="301" t="s">
        <v>1616</v>
      </c>
      <c r="C190" s="301">
        <v>80101706</v>
      </c>
      <c r="D190" s="249" t="s">
        <v>326</v>
      </c>
      <c r="E190" s="301" t="s">
        <v>71</v>
      </c>
      <c r="F190" s="301">
        <v>1</v>
      </c>
      <c r="G190" s="373" t="s">
        <v>84</v>
      </c>
      <c r="H190" s="374">
        <v>3</v>
      </c>
      <c r="I190" s="301" t="s">
        <v>62</v>
      </c>
      <c r="J190" s="301" t="s">
        <v>69</v>
      </c>
      <c r="K190" s="301" t="s">
        <v>912</v>
      </c>
      <c r="L190" s="375">
        <v>8400000</v>
      </c>
      <c r="M190" s="376">
        <f t="shared" ref="M190:M192" si="1">+L190</f>
        <v>8400000</v>
      </c>
      <c r="N190" s="301" t="s">
        <v>219</v>
      </c>
      <c r="O190" s="301" t="s">
        <v>36</v>
      </c>
      <c r="P190" s="301" t="s">
        <v>902</v>
      </c>
      <c r="Q190" s="370"/>
      <c r="R190" s="127" t="s">
        <v>716</v>
      </c>
      <c r="S190" s="209" t="s">
        <v>717</v>
      </c>
      <c r="T190" s="377">
        <v>42788</v>
      </c>
      <c r="U190" s="378" t="s">
        <v>718</v>
      </c>
      <c r="V190" s="112" t="s">
        <v>339</v>
      </c>
      <c r="W190" s="175">
        <v>8400000</v>
      </c>
      <c r="X190" s="134"/>
      <c r="Y190" s="135">
        <v>8400000</v>
      </c>
      <c r="Z190" s="181">
        <v>8400000</v>
      </c>
      <c r="AA190" s="380" t="s">
        <v>719</v>
      </c>
      <c r="AB190" s="103"/>
      <c r="AC190" s="103"/>
      <c r="AD190" s="103"/>
      <c r="AE190" s="103"/>
      <c r="AF190" s="103"/>
      <c r="AG190" s="103"/>
      <c r="AH190" s="378" t="s">
        <v>576</v>
      </c>
      <c r="AI190" s="377">
        <v>42788</v>
      </c>
      <c r="AJ190" s="377">
        <v>42876</v>
      </c>
      <c r="AK190" s="112" t="s">
        <v>720</v>
      </c>
      <c r="AL190" s="468" t="s">
        <v>678</v>
      </c>
    </row>
    <row r="191" spans="1:38" s="46" customFormat="1" ht="167.45" customHeight="1" x14ac:dyDescent="0.25">
      <c r="A191" s="298">
        <v>141</v>
      </c>
      <c r="B191" s="301" t="s">
        <v>191</v>
      </c>
      <c r="C191" s="301">
        <v>80101706</v>
      </c>
      <c r="D191" s="249" t="s">
        <v>301</v>
      </c>
      <c r="E191" s="301" t="s">
        <v>71</v>
      </c>
      <c r="F191" s="301">
        <v>1</v>
      </c>
      <c r="G191" s="373" t="s">
        <v>84</v>
      </c>
      <c r="H191" s="374">
        <v>2</v>
      </c>
      <c r="I191" s="301" t="s">
        <v>62</v>
      </c>
      <c r="J191" s="301" t="s">
        <v>69</v>
      </c>
      <c r="K191" s="301" t="s">
        <v>910</v>
      </c>
      <c r="L191" s="375">
        <v>30900000</v>
      </c>
      <c r="M191" s="376">
        <f t="shared" si="1"/>
        <v>30900000</v>
      </c>
      <c r="N191" s="301" t="s">
        <v>219</v>
      </c>
      <c r="O191" s="301" t="s">
        <v>36</v>
      </c>
      <c r="P191" s="301" t="s">
        <v>891</v>
      </c>
      <c r="Q191" s="370"/>
      <c r="R191" s="127" t="s">
        <v>667</v>
      </c>
      <c r="S191" s="209" t="s">
        <v>666</v>
      </c>
      <c r="T191" s="377">
        <v>42776</v>
      </c>
      <c r="U191" s="378" t="s">
        <v>698</v>
      </c>
      <c r="V191" s="112" t="s">
        <v>339</v>
      </c>
      <c r="W191" s="175">
        <v>30000000</v>
      </c>
      <c r="X191" s="134"/>
      <c r="Y191" s="467">
        <f>W191</f>
        <v>30000000</v>
      </c>
      <c r="Z191" s="181">
        <f>W191</f>
        <v>30000000</v>
      </c>
      <c r="AA191" s="380" t="s">
        <v>699</v>
      </c>
      <c r="AB191" s="103"/>
      <c r="AC191" s="103"/>
      <c r="AD191" s="103"/>
      <c r="AE191" s="103"/>
      <c r="AF191" s="103"/>
      <c r="AG191" s="103"/>
      <c r="AH191" s="380" t="s">
        <v>700</v>
      </c>
      <c r="AI191" s="381">
        <v>42776</v>
      </c>
      <c r="AJ191" s="381">
        <v>42834</v>
      </c>
      <c r="AK191" s="382" t="s">
        <v>701</v>
      </c>
      <c r="AL191" s="388" t="s">
        <v>438</v>
      </c>
    </row>
    <row r="192" spans="1:38" s="46" customFormat="1" ht="114" customHeight="1" x14ac:dyDescent="0.25">
      <c r="A192" s="298">
        <v>142</v>
      </c>
      <c r="B192" s="301" t="s">
        <v>327</v>
      </c>
      <c r="C192" s="301">
        <v>80101706</v>
      </c>
      <c r="D192" s="249" t="s">
        <v>328</v>
      </c>
      <c r="E192" s="301" t="s">
        <v>71</v>
      </c>
      <c r="F192" s="301">
        <v>1</v>
      </c>
      <c r="G192" s="373" t="s">
        <v>79</v>
      </c>
      <c r="H192" s="374" t="s">
        <v>551</v>
      </c>
      <c r="I192" s="301" t="s">
        <v>62</v>
      </c>
      <c r="J192" s="301" t="s">
        <v>69</v>
      </c>
      <c r="K192" s="301" t="s">
        <v>910</v>
      </c>
      <c r="L192" s="375">
        <v>52584000</v>
      </c>
      <c r="M192" s="376">
        <f t="shared" si="1"/>
        <v>52584000</v>
      </c>
      <c r="N192" s="301" t="s">
        <v>219</v>
      </c>
      <c r="O192" s="301" t="s">
        <v>36</v>
      </c>
      <c r="P192" s="301" t="s">
        <v>903</v>
      </c>
      <c r="Q192" s="370"/>
      <c r="R192" s="127" t="s">
        <v>769</v>
      </c>
      <c r="S192" s="209" t="s">
        <v>770</v>
      </c>
      <c r="T192" s="377">
        <v>42802</v>
      </c>
      <c r="U192" s="378" t="s">
        <v>771</v>
      </c>
      <c r="V192" s="112" t="s">
        <v>339</v>
      </c>
      <c r="W192" s="175">
        <v>50043250</v>
      </c>
      <c r="X192" s="134"/>
      <c r="Y192" s="135">
        <v>50043250</v>
      </c>
      <c r="Z192" s="181">
        <v>50043250</v>
      </c>
      <c r="AA192" s="380" t="s">
        <v>772</v>
      </c>
      <c r="AB192" s="103"/>
      <c r="AC192" s="103"/>
      <c r="AD192" s="103"/>
      <c r="AE192" s="103"/>
      <c r="AF192" s="103"/>
      <c r="AG192" s="103"/>
      <c r="AH192" s="380" t="s">
        <v>402</v>
      </c>
      <c r="AI192" s="381">
        <v>42802</v>
      </c>
      <c r="AJ192" s="381">
        <v>43091</v>
      </c>
      <c r="AK192" s="382" t="s">
        <v>773</v>
      </c>
      <c r="AL192" s="388" t="s">
        <v>327</v>
      </c>
    </row>
    <row r="193" spans="1:38" s="46" customFormat="1" ht="174" customHeight="1" x14ac:dyDescent="0.25">
      <c r="A193" s="208">
        <v>143</v>
      </c>
      <c r="B193" s="301" t="s">
        <v>275</v>
      </c>
      <c r="C193" s="301">
        <v>80101706</v>
      </c>
      <c r="D193" s="249" t="s">
        <v>291</v>
      </c>
      <c r="E193" s="301" t="s">
        <v>71</v>
      </c>
      <c r="F193" s="301">
        <v>1</v>
      </c>
      <c r="G193" s="373" t="s">
        <v>81</v>
      </c>
      <c r="H193" s="374" t="s">
        <v>1555</v>
      </c>
      <c r="I193" s="301" t="s">
        <v>62</v>
      </c>
      <c r="J193" s="301" t="s">
        <v>69</v>
      </c>
      <c r="K193" s="301" t="s">
        <v>909</v>
      </c>
      <c r="L193" s="375">
        <v>87150000</v>
      </c>
      <c r="M193" s="375">
        <v>28000000</v>
      </c>
      <c r="N193" s="301" t="s">
        <v>50</v>
      </c>
      <c r="O193" s="301" t="s">
        <v>1556</v>
      </c>
      <c r="P193" s="301" t="s">
        <v>908</v>
      </c>
      <c r="Q193" s="370"/>
      <c r="R193" s="127" t="s">
        <v>1732</v>
      </c>
      <c r="S193" s="127" t="s">
        <v>1733</v>
      </c>
      <c r="T193" s="377">
        <v>43011</v>
      </c>
      <c r="U193" s="378" t="s">
        <v>1734</v>
      </c>
      <c r="V193" s="112" t="s">
        <v>339</v>
      </c>
      <c r="W193" s="135">
        <v>83000000</v>
      </c>
      <c r="X193" s="134"/>
      <c r="Y193" s="135">
        <v>83000000</v>
      </c>
      <c r="Z193" s="181">
        <v>24900000</v>
      </c>
      <c r="AA193" s="379" t="s">
        <v>1735</v>
      </c>
      <c r="AB193" s="103"/>
      <c r="AC193" s="103"/>
      <c r="AD193" s="103"/>
      <c r="AE193" s="103"/>
      <c r="AF193" s="103"/>
      <c r="AG193" s="103"/>
      <c r="AH193" s="380" t="s">
        <v>1736</v>
      </c>
      <c r="AI193" s="381">
        <v>43012</v>
      </c>
      <c r="AJ193" s="381">
        <v>43315</v>
      </c>
      <c r="AK193" s="382" t="s">
        <v>1737</v>
      </c>
      <c r="AL193" s="383" t="s">
        <v>275</v>
      </c>
    </row>
    <row r="194" spans="1:38" s="46" customFormat="1" ht="144" customHeight="1" x14ac:dyDescent="0.25">
      <c r="A194" s="208">
        <v>144</v>
      </c>
      <c r="B194" s="301" t="s">
        <v>275</v>
      </c>
      <c r="C194" s="301">
        <v>80101706</v>
      </c>
      <c r="D194" s="249" t="s">
        <v>291</v>
      </c>
      <c r="E194" s="301" t="s">
        <v>71</v>
      </c>
      <c r="F194" s="301">
        <v>1</v>
      </c>
      <c r="G194" s="373" t="s">
        <v>81</v>
      </c>
      <c r="H194" s="374" t="s">
        <v>1555</v>
      </c>
      <c r="I194" s="301" t="s">
        <v>62</v>
      </c>
      <c r="J194" s="301" t="s">
        <v>69</v>
      </c>
      <c r="K194" s="301" t="s">
        <v>909</v>
      </c>
      <c r="L194" s="375">
        <v>80850000</v>
      </c>
      <c r="M194" s="375">
        <v>28000000</v>
      </c>
      <c r="N194" s="301" t="s">
        <v>50</v>
      </c>
      <c r="O194" s="301" t="s">
        <v>1556</v>
      </c>
      <c r="P194" s="301" t="s">
        <v>908</v>
      </c>
      <c r="Q194" s="370"/>
      <c r="R194" s="127" t="s">
        <v>1738</v>
      </c>
      <c r="S194" s="127" t="s">
        <v>1739</v>
      </c>
      <c r="T194" s="377">
        <v>43012</v>
      </c>
      <c r="U194" s="378" t="s">
        <v>1740</v>
      </c>
      <c r="V194" s="112" t="s">
        <v>339</v>
      </c>
      <c r="W194" s="135">
        <v>77000000</v>
      </c>
      <c r="X194" s="134"/>
      <c r="Y194" s="135">
        <v>77000000</v>
      </c>
      <c r="Z194" s="181">
        <v>23100000</v>
      </c>
      <c r="AA194" s="379" t="s">
        <v>1741</v>
      </c>
      <c r="AB194" s="103"/>
      <c r="AC194" s="103"/>
      <c r="AD194" s="103"/>
      <c r="AE194" s="103"/>
      <c r="AF194" s="103"/>
      <c r="AG194" s="103"/>
      <c r="AH194" s="380" t="s">
        <v>1736</v>
      </c>
      <c r="AI194" s="381">
        <v>43012</v>
      </c>
      <c r="AJ194" s="381">
        <v>43315</v>
      </c>
      <c r="AK194" s="382" t="s">
        <v>1737</v>
      </c>
      <c r="AL194" s="383" t="s">
        <v>275</v>
      </c>
    </row>
    <row r="195" spans="1:38" s="46" customFormat="1" ht="146.25" customHeight="1" x14ac:dyDescent="0.4">
      <c r="A195" s="298">
        <v>145</v>
      </c>
      <c r="B195" s="301" t="s">
        <v>190</v>
      </c>
      <c r="C195" s="301">
        <v>80101706</v>
      </c>
      <c r="D195" s="249" t="s">
        <v>1707</v>
      </c>
      <c r="E195" s="301" t="s">
        <v>71</v>
      </c>
      <c r="F195" s="301">
        <v>1</v>
      </c>
      <c r="G195" s="373" t="s">
        <v>78</v>
      </c>
      <c r="H195" s="374" t="s">
        <v>1555</v>
      </c>
      <c r="I195" s="301" t="s">
        <v>62</v>
      </c>
      <c r="J195" s="301" t="s">
        <v>69</v>
      </c>
      <c r="K195" s="301" t="s">
        <v>909</v>
      </c>
      <c r="L195" s="375">
        <v>63000000</v>
      </c>
      <c r="M195" s="375">
        <f>6000000*3.5</f>
        <v>21000000</v>
      </c>
      <c r="N195" s="301" t="s">
        <v>50</v>
      </c>
      <c r="O195" s="301" t="s">
        <v>1556</v>
      </c>
      <c r="P195" s="301" t="s">
        <v>908</v>
      </c>
      <c r="Q195" s="370"/>
      <c r="R195" s="102"/>
      <c r="S195" s="237"/>
      <c r="T195" s="103"/>
      <c r="U195" s="103"/>
      <c r="V195" s="103"/>
      <c r="W195" s="177"/>
      <c r="X195" s="134"/>
      <c r="Y195" s="136"/>
      <c r="Z195" s="181"/>
      <c r="AA195" s="103"/>
      <c r="AB195" s="103"/>
      <c r="AC195" s="103"/>
      <c r="AD195" s="103"/>
      <c r="AE195" s="103"/>
      <c r="AF195" s="103"/>
      <c r="AG195" s="103"/>
      <c r="AH195" s="103"/>
      <c r="AI195" s="103"/>
      <c r="AJ195" s="103"/>
      <c r="AK195" s="103"/>
      <c r="AL195" s="105"/>
    </row>
    <row r="196" spans="1:38" s="46" customFormat="1" ht="297.60000000000002" customHeight="1" x14ac:dyDescent="0.25">
      <c r="A196" s="298">
        <v>146</v>
      </c>
      <c r="B196" s="301" t="s">
        <v>750</v>
      </c>
      <c r="C196" s="301">
        <v>80101706</v>
      </c>
      <c r="D196" s="249" t="s">
        <v>329</v>
      </c>
      <c r="E196" s="301" t="s">
        <v>71</v>
      </c>
      <c r="F196" s="301">
        <v>1</v>
      </c>
      <c r="G196" s="373" t="s">
        <v>84</v>
      </c>
      <c r="H196" s="374">
        <v>2</v>
      </c>
      <c r="I196" s="301" t="s">
        <v>62</v>
      </c>
      <c r="J196" s="301" t="s">
        <v>69</v>
      </c>
      <c r="K196" s="301" t="s">
        <v>912</v>
      </c>
      <c r="L196" s="375">
        <v>7000000</v>
      </c>
      <c r="M196" s="376">
        <v>7000000</v>
      </c>
      <c r="N196" s="301" t="s">
        <v>219</v>
      </c>
      <c r="O196" s="301" t="s">
        <v>36</v>
      </c>
      <c r="P196" s="301" t="s">
        <v>890</v>
      </c>
      <c r="Q196" s="370"/>
      <c r="R196" s="127" t="s">
        <v>607</v>
      </c>
      <c r="S196" s="209" t="s">
        <v>620</v>
      </c>
      <c r="T196" s="377">
        <v>42772</v>
      </c>
      <c r="U196" s="378" t="s">
        <v>621</v>
      </c>
      <c r="V196" s="112" t="s">
        <v>339</v>
      </c>
      <c r="W196" s="175">
        <v>7000000</v>
      </c>
      <c r="X196" s="134"/>
      <c r="Y196" s="395">
        <f>W196</f>
        <v>7000000</v>
      </c>
      <c r="Z196" s="181">
        <f>W196</f>
        <v>7000000</v>
      </c>
      <c r="AA196" s="380" t="s">
        <v>622</v>
      </c>
      <c r="AB196" s="103"/>
      <c r="AC196" s="103"/>
      <c r="AD196" s="103"/>
      <c r="AE196" s="103"/>
      <c r="AF196" s="103"/>
      <c r="AG196" s="103"/>
      <c r="AH196" s="380" t="s">
        <v>623</v>
      </c>
      <c r="AI196" s="381">
        <v>42772</v>
      </c>
      <c r="AJ196" s="381">
        <v>42830</v>
      </c>
      <c r="AK196" s="382" t="s">
        <v>403</v>
      </c>
      <c r="AL196" s="388" t="s">
        <v>272</v>
      </c>
    </row>
    <row r="197" spans="1:38" s="46" customFormat="1" ht="152.25" customHeight="1" x14ac:dyDescent="0.4">
      <c r="A197" s="298">
        <v>147</v>
      </c>
      <c r="B197" s="301" t="s">
        <v>190</v>
      </c>
      <c r="C197" s="301">
        <v>80101706</v>
      </c>
      <c r="D197" s="249" t="s">
        <v>1707</v>
      </c>
      <c r="E197" s="301" t="s">
        <v>71</v>
      </c>
      <c r="F197" s="301">
        <v>1</v>
      </c>
      <c r="G197" s="373" t="s">
        <v>78</v>
      </c>
      <c r="H197" s="374" t="s">
        <v>1555</v>
      </c>
      <c r="I197" s="301" t="s">
        <v>62</v>
      </c>
      <c r="J197" s="301" t="s">
        <v>69</v>
      </c>
      <c r="K197" s="301" t="s">
        <v>909</v>
      </c>
      <c r="L197" s="375">
        <v>63000000</v>
      </c>
      <c r="M197" s="375">
        <v>21000000</v>
      </c>
      <c r="N197" s="301" t="s">
        <v>50</v>
      </c>
      <c r="O197" s="301" t="s">
        <v>1556</v>
      </c>
      <c r="P197" s="301" t="s">
        <v>908</v>
      </c>
      <c r="Q197" s="370"/>
      <c r="R197" s="102"/>
      <c r="S197" s="237"/>
      <c r="T197" s="103"/>
      <c r="U197" s="103"/>
      <c r="V197" s="103"/>
      <c r="W197" s="177"/>
      <c r="X197" s="134"/>
      <c r="Y197" s="136"/>
      <c r="Z197" s="181"/>
      <c r="AA197" s="103"/>
      <c r="AB197" s="103"/>
      <c r="AC197" s="103"/>
      <c r="AD197" s="103"/>
      <c r="AE197" s="103"/>
      <c r="AF197" s="103"/>
      <c r="AG197" s="103"/>
      <c r="AH197" s="103"/>
      <c r="AI197" s="103"/>
      <c r="AJ197" s="103"/>
      <c r="AK197" s="103"/>
      <c r="AL197" s="105"/>
    </row>
    <row r="198" spans="1:38" s="46" customFormat="1" ht="126" customHeight="1" x14ac:dyDescent="0.4">
      <c r="A198" s="297">
        <v>148</v>
      </c>
      <c r="B198" s="306" t="s">
        <v>275</v>
      </c>
      <c r="C198" s="306">
        <v>81112501</v>
      </c>
      <c r="D198" s="423" t="s">
        <v>1428</v>
      </c>
      <c r="E198" s="306" t="s">
        <v>71</v>
      </c>
      <c r="F198" s="306">
        <v>1</v>
      </c>
      <c r="G198" s="366" t="s">
        <v>85</v>
      </c>
      <c r="H198" s="424" t="s">
        <v>331</v>
      </c>
      <c r="I198" s="306" t="s">
        <v>62</v>
      </c>
      <c r="J198" s="306" t="s">
        <v>69</v>
      </c>
      <c r="K198" s="306" t="s">
        <v>915</v>
      </c>
      <c r="L198" s="369"/>
      <c r="M198" s="369"/>
      <c r="N198" s="423" t="s">
        <v>52</v>
      </c>
      <c r="O198" s="306" t="s">
        <v>36</v>
      </c>
      <c r="P198" s="306" t="s">
        <v>908</v>
      </c>
      <c r="Q198" s="370"/>
      <c r="R198" s="102"/>
      <c r="S198" s="210" t="s">
        <v>1134</v>
      </c>
      <c r="T198" s="103"/>
      <c r="U198" s="103"/>
      <c r="V198" s="103"/>
      <c r="W198" s="177"/>
      <c r="X198" s="134"/>
      <c r="Y198" s="136"/>
      <c r="Z198" s="181"/>
      <c r="AA198" s="103"/>
      <c r="AB198" s="103"/>
      <c r="AC198" s="103"/>
      <c r="AD198" s="103"/>
      <c r="AE198" s="103"/>
      <c r="AF198" s="103"/>
      <c r="AG198" s="103"/>
      <c r="AH198" s="103"/>
      <c r="AI198" s="103"/>
      <c r="AJ198" s="103"/>
      <c r="AK198" s="103"/>
      <c r="AL198" s="105"/>
    </row>
    <row r="199" spans="1:38" s="46" customFormat="1" ht="186" customHeight="1" x14ac:dyDescent="0.25">
      <c r="A199" s="298">
        <v>149</v>
      </c>
      <c r="B199" s="301" t="s">
        <v>190</v>
      </c>
      <c r="C199" s="301">
        <v>80101706</v>
      </c>
      <c r="D199" s="249" t="s">
        <v>278</v>
      </c>
      <c r="E199" s="301" t="s">
        <v>71</v>
      </c>
      <c r="F199" s="301">
        <v>1</v>
      </c>
      <c r="G199" s="373" t="s">
        <v>84</v>
      </c>
      <c r="H199" s="429" t="s">
        <v>333</v>
      </c>
      <c r="I199" s="301" t="s">
        <v>62</v>
      </c>
      <c r="J199" s="301" t="s">
        <v>69</v>
      </c>
      <c r="K199" s="301" t="s">
        <v>910</v>
      </c>
      <c r="L199" s="375">
        <v>18900000</v>
      </c>
      <c r="M199" s="376">
        <v>18900000</v>
      </c>
      <c r="N199" s="301" t="s">
        <v>219</v>
      </c>
      <c r="O199" s="301" t="s">
        <v>36</v>
      </c>
      <c r="P199" s="301" t="s">
        <v>895</v>
      </c>
      <c r="Q199" s="370"/>
      <c r="R199" s="127" t="s">
        <v>669</v>
      </c>
      <c r="S199" s="209" t="s">
        <v>668</v>
      </c>
      <c r="T199" s="377">
        <v>42776</v>
      </c>
      <c r="U199" s="378" t="s">
        <v>702</v>
      </c>
      <c r="V199" s="112" t="s">
        <v>339</v>
      </c>
      <c r="W199" s="175">
        <v>18900000</v>
      </c>
      <c r="X199" s="134"/>
      <c r="Y199" s="469">
        <v>18900000</v>
      </c>
      <c r="Z199" s="181">
        <v>18900000</v>
      </c>
      <c r="AA199" s="380" t="s">
        <v>703</v>
      </c>
      <c r="AB199" s="103"/>
      <c r="AC199" s="103"/>
      <c r="AD199" s="103"/>
      <c r="AE199" s="103"/>
      <c r="AF199" s="103"/>
      <c r="AG199" s="103"/>
      <c r="AH199" s="380" t="s">
        <v>576</v>
      </c>
      <c r="AI199" s="381">
        <v>42776</v>
      </c>
      <c r="AJ199" s="381">
        <v>42864</v>
      </c>
      <c r="AK199" s="382" t="s">
        <v>577</v>
      </c>
      <c r="AL199" s="388" t="s">
        <v>578</v>
      </c>
    </row>
    <row r="200" spans="1:38" s="46" customFormat="1" ht="167.45" customHeight="1" x14ac:dyDescent="0.25">
      <c r="A200" s="298">
        <v>150</v>
      </c>
      <c r="B200" s="301" t="s">
        <v>729</v>
      </c>
      <c r="C200" s="301">
        <v>80101706</v>
      </c>
      <c r="D200" s="249" t="s">
        <v>552</v>
      </c>
      <c r="E200" s="301" t="s">
        <v>71</v>
      </c>
      <c r="F200" s="301">
        <v>1</v>
      </c>
      <c r="G200" s="373" t="s">
        <v>84</v>
      </c>
      <c r="H200" s="429" t="s">
        <v>174</v>
      </c>
      <c r="I200" s="301" t="s">
        <v>62</v>
      </c>
      <c r="J200" s="301" t="s">
        <v>69</v>
      </c>
      <c r="K200" s="301" t="s">
        <v>910</v>
      </c>
      <c r="L200" s="375">
        <v>6950000</v>
      </c>
      <c r="M200" s="376">
        <v>6950000</v>
      </c>
      <c r="N200" s="301" t="s">
        <v>219</v>
      </c>
      <c r="O200" s="301" t="s">
        <v>36</v>
      </c>
      <c r="P200" s="301" t="s">
        <v>894</v>
      </c>
      <c r="Q200" s="370"/>
      <c r="R200" s="127" t="s">
        <v>710</v>
      </c>
      <c r="S200" s="209" t="s">
        <v>711</v>
      </c>
      <c r="T200" s="377">
        <v>42783</v>
      </c>
      <c r="U200" s="378" t="s">
        <v>712</v>
      </c>
      <c r="V200" s="112" t="s">
        <v>568</v>
      </c>
      <c r="W200" s="175">
        <v>6925800</v>
      </c>
      <c r="X200" s="134"/>
      <c r="Y200" s="467">
        <f>W200</f>
        <v>6925800</v>
      </c>
      <c r="Z200" s="181">
        <f>W200</f>
        <v>6925800</v>
      </c>
      <c r="AA200" s="380" t="s">
        <v>713</v>
      </c>
      <c r="AB200" s="103"/>
      <c r="AC200" s="103"/>
      <c r="AD200" s="103"/>
      <c r="AE200" s="103"/>
      <c r="AF200" s="103"/>
      <c r="AG200" s="103"/>
      <c r="AH200" s="380" t="s">
        <v>714</v>
      </c>
      <c r="AI200" s="381">
        <v>42783</v>
      </c>
      <c r="AJ200" s="381">
        <v>42797</v>
      </c>
      <c r="AK200" s="382" t="s">
        <v>715</v>
      </c>
      <c r="AL200" s="388" t="s">
        <v>273</v>
      </c>
    </row>
    <row r="201" spans="1:38" s="46" customFormat="1" ht="96" customHeight="1" x14ac:dyDescent="0.4">
      <c r="A201" s="297">
        <v>151</v>
      </c>
      <c r="B201" s="306" t="s">
        <v>553</v>
      </c>
      <c r="C201" s="306">
        <v>81112005</v>
      </c>
      <c r="D201" s="365" t="s">
        <v>558</v>
      </c>
      <c r="E201" s="306" t="s">
        <v>49</v>
      </c>
      <c r="F201" s="306">
        <v>1</v>
      </c>
      <c r="G201" s="366" t="s">
        <v>83</v>
      </c>
      <c r="H201" s="424" t="s">
        <v>233</v>
      </c>
      <c r="I201" s="306" t="s">
        <v>315</v>
      </c>
      <c r="J201" s="306" t="s">
        <v>69</v>
      </c>
      <c r="K201" s="306" t="s">
        <v>916</v>
      </c>
      <c r="L201" s="368"/>
      <c r="M201" s="369"/>
      <c r="N201" s="306" t="s">
        <v>52</v>
      </c>
      <c r="O201" s="306" t="s">
        <v>36</v>
      </c>
      <c r="P201" s="306" t="s">
        <v>899</v>
      </c>
      <c r="Q201" s="370"/>
      <c r="R201" s="102"/>
      <c r="S201" s="210" t="s">
        <v>1361</v>
      </c>
      <c r="T201" s="103"/>
      <c r="U201" s="103"/>
      <c r="V201" s="103"/>
      <c r="W201" s="177"/>
      <c r="X201" s="134"/>
      <c r="Y201" s="136"/>
      <c r="Z201" s="181"/>
      <c r="AA201" s="103"/>
      <c r="AB201" s="103"/>
      <c r="AC201" s="103"/>
      <c r="AD201" s="103"/>
      <c r="AE201" s="103"/>
      <c r="AF201" s="103"/>
      <c r="AG201" s="103"/>
      <c r="AH201" s="103"/>
      <c r="AI201" s="103"/>
      <c r="AJ201" s="103"/>
      <c r="AK201" s="103"/>
      <c r="AL201" s="105"/>
    </row>
    <row r="202" spans="1:38" s="46" customFormat="1" ht="68.45" customHeight="1" x14ac:dyDescent="0.4">
      <c r="A202" s="298">
        <v>152</v>
      </c>
      <c r="B202" s="301" t="s">
        <v>553</v>
      </c>
      <c r="C202" s="301">
        <v>86101703</v>
      </c>
      <c r="D202" s="249" t="s">
        <v>557</v>
      </c>
      <c r="E202" s="301" t="s">
        <v>49</v>
      </c>
      <c r="F202" s="301">
        <v>1</v>
      </c>
      <c r="G202" s="373" t="s">
        <v>78</v>
      </c>
      <c r="H202" s="429" t="s">
        <v>175</v>
      </c>
      <c r="I202" s="301" t="s">
        <v>62</v>
      </c>
      <c r="J202" s="301" t="s">
        <v>69</v>
      </c>
      <c r="K202" s="301" t="s">
        <v>916</v>
      </c>
      <c r="L202" s="375">
        <v>17728200</v>
      </c>
      <c r="M202" s="375">
        <v>17728200</v>
      </c>
      <c r="N202" s="301" t="s">
        <v>52</v>
      </c>
      <c r="O202" s="301" t="s">
        <v>36</v>
      </c>
      <c r="P202" s="301" t="s">
        <v>899</v>
      </c>
      <c r="Q202" s="370"/>
      <c r="R202" s="102"/>
      <c r="S202" s="237"/>
      <c r="T202" s="103"/>
      <c r="U202" s="103"/>
      <c r="V202" s="103"/>
      <c r="W202" s="177"/>
      <c r="X202" s="134"/>
      <c r="Y202" s="136"/>
      <c r="Z202" s="181"/>
      <c r="AA202" s="103"/>
      <c r="AB202" s="103"/>
      <c r="AC202" s="103"/>
      <c r="AD202" s="103"/>
      <c r="AE202" s="103"/>
      <c r="AF202" s="103"/>
      <c r="AG202" s="103"/>
      <c r="AH202" s="103"/>
      <c r="AI202" s="103"/>
      <c r="AJ202" s="103"/>
      <c r="AK202" s="103"/>
      <c r="AL202" s="105"/>
    </row>
    <row r="203" spans="1:38" s="46" customFormat="1" ht="93" customHeight="1" x14ac:dyDescent="0.25">
      <c r="A203" s="298">
        <v>153</v>
      </c>
      <c r="B203" s="301" t="s">
        <v>553</v>
      </c>
      <c r="C203" s="301">
        <v>80101706</v>
      </c>
      <c r="D203" s="249" t="s">
        <v>560</v>
      </c>
      <c r="E203" s="301" t="s">
        <v>49</v>
      </c>
      <c r="F203" s="301">
        <v>1</v>
      </c>
      <c r="G203" s="373" t="s">
        <v>185</v>
      </c>
      <c r="H203" s="429" t="s">
        <v>331</v>
      </c>
      <c r="I203" s="301" t="s">
        <v>62</v>
      </c>
      <c r="J203" s="301" t="s">
        <v>69</v>
      </c>
      <c r="K203" s="301" t="s">
        <v>916</v>
      </c>
      <c r="L203" s="375">
        <v>9261000</v>
      </c>
      <c r="M203" s="375">
        <v>9261000</v>
      </c>
      <c r="N203" s="301" t="s">
        <v>52</v>
      </c>
      <c r="O203" s="301" t="s">
        <v>36</v>
      </c>
      <c r="P203" s="301" t="s">
        <v>899</v>
      </c>
      <c r="Q203" s="370"/>
      <c r="R203" s="127" t="s">
        <v>1429</v>
      </c>
      <c r="S203" s="209" t="s">
        <v>1430</v>
      </c>
      <c r="T203" s="377">
        <v>42929</v>
      </c>
      <c r="U203" s="378" t="s">
        <v>1431</v>
      </c>
      <c r="V203" s="112" t="s">
        <v>339</v>
      </c>
      <c r="W203" s="175">
        <v>9070000</v>
      </c>
      <c r="X203" s="134"/>
      <c r="Y203" s="175">
        <v>9070000</v>
      </c>
      <c r="Z203" s="175">
        <v>9070000</v>
      </c>
      <c r="AA203" s="382" t="s">
        <v>1432</v>
      </c>
      <c r="AB203" s="103"/>
      <c r="AC203" s="103"/>
      <c r="AD203" s="103"/>
      <c r="AE203" s="103"/>
      <c r="AF203" s="103"/>
      <c r="AG203" s="103"/>
      <c r="AH203" s="382" t="s">
        <v>402</v>
      </c>
      <c r="AI203" s="381">
        <v>42929</v>
      </c>
      <c r="AJ203" s="381">
        <v>43091</v>
      </c>
      <c r="AK203" s="382" t="s">
        <v>522</v>
      </c>
      <c r="AL203" s="383" t="s">
        <v>523</v>
      </c>
    </row>
    <row r="204" spans="1:38" s="46" customFormat="1" ht="96" customHeight="1" x14ac:dyDescent="0.4">
      <c r="A204" s="297">
        <v>154</v>
      </c>
      <c r="B204" s="306" t="s">
        <v>553</v>
      </c>
      <c r="C204" s="306">
        <v>81112501</v>
      </c>
      <c r="D204" s="365" t="s">
        <v>561</v>
      </c>
      <c r="E204" s="306" t="s">
        <v>49</v>
      </c>
      <c r="F204" s="306">
        <v>1</v>
      </c>
      <c r="G204" s="366" t="s">
        <v>83</v>
      </c>
      <c r="H204" s="424" t="s">
        <v>233</v>
      </c>
      <c r="I204" s="306" t="s">
        <v>62</v>
      </c>
      <c r="J204" s="306" t="s">
        <v>69</v>
      </c>
      <c r="K204" s="306" t="s">
        <v>916</v>
      </c>
      <c r="L204" s="368"/>
      <c r="M204" s="369"/>
      <c r="N204" s="306" t="s">
        <v>52</v>
      </c>
      <c r="O204" s="306" t="s">
        <v>36</v>
      </c>
      <c r="P204" s="306" t="s">
        <v>899</v>
      </c>
      <c r="Q204" s="370"/>
      <c r="R204" s="102"/>
      <c r="S204" s="210" t="s">
        <v>1361</v>
      </c>
      <c r="T204" s="103"/>
      <c r="U204" s="103"/>
      <c r="V204" s="103"/>
      <c r="W204" s="177"/>
      <c r="X204" s="134"/>
      <c r="Y204" s="136"/>
      <c r="Z204" s="181"/>
      <c r="AA204" s="103"/>
      <c r="AB204" s="103"/>
      <c r="AC204" s="103"/>
      <c r="AD204" s="103"/>
      <c r="AE204" s="103"/>
      <c r="AF204" s="103"/>
      <c r="AG204" s="103"/>
      <c r="AH204" s="103"/>
      <c r="AI204" s="103"/>
      <c r="AJ204" s="103"/>
      <c r="AK204" s="103"/>
      <c r="AL204" s="105"/>
    </row>
    <row r="205" spans="1:38" s="46" customFormat="1" ht="126.6" customHeight="1" x14ac:dyDescent="0.4">
      <c r="A205" s="298">
        <v>155</v>
      </c>
      <c r="B205" s="301" t="s">
        <v>553</v>
      </c>
      <c r="C205" s="301" t="s">
        <v>559</v>
      </c>
      <c r="D205" s="249" t="s">
        <v>554</v>
      </c>
      <c r="E205" s="301" t="s">
        <v>49</v>
      </c>
      <c r="F205" s="301">
        <v>1</v>
      </c>
      <c r="G205" s="373" t="s">
        <v>78</v>
      </c>
      <c r="H205" s="429" t="s">
        <v>221</v>
      </c>
      <c r="I205" s="301" t="s">
        <v>56</v>
      </c>
      <c r="J205" s="301" t="s">
        <v>69</v>
      </c>
      <c r="K205" s="301" t="s">
        <v>916</v>
      </c>
      <c r="L205" s="375">
        <v>20000000</v>
      </c>
      <c r="M205" s="376">
        <v>20000000</v>
      </c>
      <c r="N205" s="301" t="s">
        <v>52</v>
      </c>
      <c r="O205" s="301" t="s">
        <v>36</v>
      </c>
      <c r="P205" s="301" t="s">
        <v>899</v>
      </c>
      <c r="Q205" s="370"/>
      <c r="R205" s="102"/>
      <c r="S205" s="237"/>
      <c r="T205" s="103"/>
      <c r="U205" s="103"/>
      <c r="V205" s="103"/>
      <c r="W205" s="177"/>
      <c r="X205" s="134"/>
      <c r="Y205" s="136"/>
      <c r="Z205" s="181"/>
      <c r="AA205" s="103"/>
      <c r="AB205" s="103"/>
      <c r="AC205" s="103"/>
      <c r="AD205" s="103"/>
      <c r="AE205" s="103"/>
      <c r="AF205" s="103"/>
      <c r="AG205" s="103"/>
      <c r="AH205" s="103"/>
      <c r="AI205" s="103"/>
      <c r="AJ205" s="103"/>
      <c r="AK205" s="103"/>
      <c r="AL205" s="105"/>
    </row>
    <row r="206" spans="1:38" s="46" customFormat="1" ht="96" customHeight="1" x14ac:dyDescent="0.4">
      <c r="A206" s="297">
        <v>156</v>
      </c>
      <c r="B206" s="306" t="s">
        <v>553</v>
      </c>
      <c r="C206" s="306">
        <v>84111507</v>
      </c>
      <c r="D206" s="365" t="s">
        <v>555</v>
      </c>
      <c r="E206" s="306" t="s">
        <v>49</v>
      </c>
      <c r="F206" s="306">
        <v>1</v>
      </c>
      <c r="G206" s="366" t="s">
        <v>83</v>
      </c>
      <c r="H206" s="424" t="s">
        <v>233</v>
      </c>
      <c r="I206" s="306" t="s">
        <v>56</v>
      </c>
      <c r="J206" s="306" t="s">
        <v>69</v>
      </c>
      <c r="K206" s="306" t="s">
        <v>916</v>
      </c>
      <c r="L206" s="368"/>
      <c r="M206" s="369"/>
      <c r="N206" s="306" t="s">
        <v>52</v>
      </c>
      <c r="O206" s="306" t="s">
        <v>36</v>
      </c>
      <c r="P206" s="306" t="s">
        <v>899</v>
      </c>
      <c r="Q206" s="370"/>
      <c r="R206" s="102"/>
      <c r="S206" s="210" t="s">
        <v>1361</v>
      </c>
      <c r="T206" s="103"/>
      <c r="U206" s="103"/>
      <c r="V206" s="103"/>
      <c r="W206" s="177"/>
      <c r="X206" s="134"/>
      <c r="Y206" s="136"/>
      <c r="Z206" s="181"/>
      <c r="AA206" s="103"/>
      <c r="AB206" s="103"/>
      <c r="AC206" s="103"/>
      <c r="AD206" s="103"/>
      <c r="AE206" s="103"/>
      <c r="AF206" s="103"/>
      <c r="AG206" s="103"/>
      <c r="AH206" s="103"/>
      <c r="AI206" s="103"/>
      <c r="AJ206" s="103"/>
      <c r="AK206" s="103"/>
      <c r="AL206" s="105"/>
    </row>
    <row r="207" spans="1:38" s="46" customFormat="1" ht="96" customHeight="1" x14ac:dyDescent="0.4">
      <c r="A207" s="297">
        <v>157</v>
      </c>
      <c r="B207" s="306" t="s">
        <v>553</v>
      </c>
      <c r="C207" s="306">
        <v>78131804</v>
      </c>
      <c r="D207" s="365" t="s">
        <v>556</v>
      </c>
      <c r="E207" s="306" t="s">
        <v>49</v>
      </c>
      <c r="F207" s="306">
        <v>1</v>
      </c>
      <c r="G207" s="366" t="s">
        <v>83</v>
      </c>
      <c r="H207" s="424" t="s">
        <v>233</v>
      </c>
      <c r="I207" s="306" t="s">
        <v>562</v>
      </c>
      <c r="J207" s="306" t="s">
        <v>69</v>
      </c>
      <c r="K207" s="306" t="s">
        <v>916</v>
      </c>
      <c r="L207" s="368"/>
      <c r="M207" s="369"/>
      <c r="N207" s="306" t="s">
        <v>52</v>
      </c>
      <c r="O207" s="306" t="s">
        <v>36</v>
      </c>
      <c r="P207" s="306" t="s">
        <v>899</v>
      </c>
      <c r="Q207" s="370"/>
      <c r="R207" s="102"/>
      <c r="S207" s="210" t="s">
        <v>1361</v>
      </c>
      <c r="T207" s="103"/>
      <c r="U207" s="103"/>
      <c r="V207" s="103"/>
      <c r="W207" s="177"/>
      <c r="X207" s="134"/>
      <c r="Y207" s="136"/>
      <c r="Z207" s="181"/>
      <c r="AA207" s="103"/>
      <c r="AB207" s="103"/>
      <c r="AC207" s="103"/>
      <c r="AD207" s="103"/>
      <c r="AE207" s="103"/>
      <c r="AF207" s="103"/>
      <c r="AG207" s="103"/>
      <c r="AH207" s="103"/>
      <c r="AI207" s="103"/>
      <c r="AJ207" s="103"/>
      <c r="AK207" s="103"/>
      <c r="AL207" s="105"/>
    </row>
    <row r="208" spans="1:38" s="46" customFormat="1" ht="200.25" customHeight="1" x14ac:dyDescent="0.25">
      <c r="A208" s="298">
        <v>158</v>
      </c>
      <c r="B208" s="301" t="s">
        <v>1355</v>
      </c>
      <c r="C208" s="301">
        <v>80101706</v>
      </c>
      <c r="D208" s="249" t="s">
        <v>317</v>
      </c>
      <c r="E208" s="301" t="s">
        <v>49</v>
      </c>
      <c r="F208" s="301">
        <v>1</v>
      </c>
      <c r="G208" s="373" t="s">
        <v>84</v>
      </c>
      <c r="H208" s="429" t="s">
        <v>551</v>
      </c>
      <c r="I208" s="301" t="s">
        <v>310</v>
      </c>
      <c r="J208" s="301" t="s">
        <v>69</v>
      </c>
      <c r="K208" s="301" t="s">
        <v>910</v>
      </c>
      <c r="L208" s="375">
        <v>50000000</v>
      </c>
      <c r="M208" s="376">
        <v>50000000</v>
      </c>
      <c r="N208" s="301" t="s">
        <v>219</v>
      </c>
      <c r="O208" s="301" t="s">
        <v>36</v>
      </c>
      <c r="P208" s="301" t="s">
        <v>889</v>
      </c>
      <c r="Q208" s="370"/>
      <c r="R208" s="127" t="s">
        <v>760</v>
      </c>
      <c r="S208" s="209" t="s">
        <v>761</v>
      </c>
      <c r="T208" s="377">
        <v>42797</v>
      </c>
      <c r="U208" s="378" t="s">
        <v>317</v>
      </c>
      <c r="V208" s="112" t="s">
        <v>348</v>
      </c>
      <c r="W208" s="175">
        <v>50000000</v>
      </c>
      <c r="X208" s="134"/>
      <c r="Y208" s="467">
        <f>W208</f>
        <v>50000000</v>
      </c>
      <c r="Z208" s="181">
        <f>W208</f>
        <v>50000000</v>
      </c>
      <c r="AA208" s="380" t="s">
        <v>696</v>
      </c>
      <c r="AB208" s="103"/>
      <c r="AC208" s="103"/>
      <c r="AD208" s="103"/>
      <c r="AE208" s="103"/>
      <c r="AF208" s="103"/>
      <c r="AG208" s="103"/>
      <c r="AH208" s="382" t="s">
        <v>762</v>
      </c>
      <c r="AI208" s="381">
        <v>42797</v>
      </c>
      <c r="AJ208" s="381">
        <v>43098</v>
      </c>
      <c r="AK208" s="382" t="s">
        <v>697</v>
      </c>
      <c r="AL208" s="388" t="s">
        <v>678</v>
      </c>
    </row>
    <row r="209" spans="1:38" s="46" customFormat="1" ht="167.45" customHeight="1" x14ac:dyDescent="0.25">
      <c r="A209" s="298">
        <v>159</v>
      </c>
      <c r="B209" s="301" t="s">
        <v>608</v>
      </c>
      <c r="C209" s="301">
        <v>40101701</v>
      </c>
      <c r="D209" s="249" t="s">
        <v>613</v>
      </c>
      <c r="E209" s="301" t="s">
        <v>71</v>
      </c>
      <c r="F209" s="301">
        <v>1</v>
      </c>
      <c r="G209" s="373" t="s">
        <v>83</v>
      </c>
      <c r="H209" s="374">
        <v>1</v>
      </c>
      <c r="I209" s="301" t="s">
        <v>562</v>
      </c>
      <c r="J209" s="301" t="s">
        <v>35</v>
      </c>
      <c r="K209" s="301" t="s">
        <v>222</v>
      </c>
      <c r="L209" s="470">
        <v>35300000</v>
      </c>
      <c r="M209" s="470">
        <v>35300000</v>
      </c>
      <c r="N209" s="301" t="s">
        <v>52</v>
      </c>
      <c r="O209" s="301" t="s">
        <v>36</v>
      </c>
      <c r="P209" s="301" t="s">
        <v>906</v>
      </c>
      <c r="Q209" s="370"/>
      <c r="R209" s="127" t="s">
        <v>1491</v>
      </c>
      <c r="S209" s="209" t="s">
        <v>1492</v>
      </c>
      <c r="T209" s="377">
        <v>42934</v>
      </c>
      <c r="U209" s="378" t="s">
        <v>1493</v>
      </c>
      <c r="V209" s="112" t="s">
        <v>646</v>
      </c>
      <c r="W209" s="175">
        <v>28909841</v>
      </c>
      <c r="X209" s="471"/>
      <c r="Y209" s="135">
        <v>28909841</v>
      </c>
      <c r="Z209" s="135">
        <v>28909841</v>
      </c>
      <c r="AA209" s="382" t="s">
        <v>1494</v>
      </c>
      <c r="AB209" s="103"/>
      <c r="AC209" s="103"/>
      <c r="AD209" s="103"/>
      <c r="AE209" s="103"/>
      <c r="AF209" s="103"/>
      <c r="AG209" s="103"/>
      <c r="AH209" s="382" t="s">
        <v>1495</v>
      </c>
      <c r="AI209" s="381">
        <v>42934</v>
      </c>
      <c r="AJ209" s="381">
        <v>42964</v>
      </c>
      <c r="AK209" s="382" t="s">
        <v>1496</v>
      </c>
      <c r="AL209" s="383" t="s">
        <v>352</v>
      </c>
    </row>
    <row r="210" spans="1:38" s="46" customFormat="1" ht="167.45" customHeight="1" x14ac:dyDescent="0.25">
      <c r="A210" s="298">
        <v>160</v>
      </c>
      <c r="B210" s="301" t="s">
        <v>191</v>
      </c>
      <c r="C210" s="301">
        <v>92101805</v>
      </c>
      <c r="D210" s="249" t="s">
        <v>67</v>
      </c>
      <c r="E210" s="301" t="s">
        <v>60</v>
      </c>
      <c r="F210" s="301">
        <v>1</v>
      </c>
      <c r="G210" s="373" t="s">
        <v>83</v>
      </c>
      <c r="H210" s="374" t="s">
        <v>200</v>
      </c>
      <c r="I210" s="301" t="s">
        <v>56</v>
      </c>
      <c r="J210" s="301" t="s">
        <v>35</v>
      </c>
      <c r="K210" s="301" t="s">
        <v>68</v>
      </c>
      <c r="L210" s="375">
        <v>20134800</v>
      </c>
      <c r="M210" s="376">
        <v>8389500</v>
      </c>
      <c r="N210" s="301" t="s">
        <v>50</v>
      </c>
      <c r="O210" s="301" t="s">
        <v>610</v>
      </c>
      <c r="P210" s="301" t="s">
        <v>891</v>
      </c>
      <c r="Q210" s="370"/>
      <c r="R210" s="127" t="s">
        <v>1439</v>
      </c>
      <c r="S210" s="209" t="s">
        <v>1440</v>
      </c>
      <c r="T210" s="377">
        <v>42556</v>
      </c>
      <c r="U210" s="378" t="s">
        <v>1441</v>
      </c>
      <c r="V210" s="112" t="s">
        <v>568</v>
      </c>
      <c r="W210" s="393">
        <v>12762750</v>
      </c>
      <c r="X210" s="134"/>
      <c r="Y210" s="393">
        <v>12762750</v>
      </c>
      <c r="Z210" s="393">
        <v>5801250</v>
      </c>
      <c r="AA210" s="380" t="s">
        <v>1442</v>
      </c>
      <c r="AB210" s="103"/>
      <c r="AC210" s="103"/>
      <c r="AD210" s="103"/>
      <c r="AE210" s="103"/>
      <c r="AF210" s="103"/>
      <c r="AG210" s="103"/>
      <c r="AH210" s="380" t="s">
        <v>1443</v>
      </c>
      <c r="AI210" s="381">
        <v>42948</v>
      </c>
      <c r="AJ210" s="381">
        <v>42916</v>
      </c>
      <c r="AK210" s="103"/>
      <c r="AL210" s="105"/>
    </row>
    <row r="211" spans="1:38" s="46" customFormat="1" ht="139.5" customHeight="1" x14ac:dyDescent="0.25">
      <c r="A211" s="298">
        <v>161</v>
      </c>
      <c r="B211" s="301" t="s">
        <v>723</v>
      </c>
      <c r="C211" s="301">
        <v>52141501</v>
      </c>
      <c r="D211" s="249" t="s">
        <v>724</v>
      </c>
      <c r="E211" s="301" t="s">
        <v>725</v>
      </c>
      <c r="F211" s="301">
        <v>1</v>
      </c>
      <c r="G211" s="373" t="s">
        <v>80</v>
      </c>
      <c r="H211" s="374" t="s">
        <v>726</v>
      </c>
      <c r="I211" s="301" t="s">
        <v>56</v>
      </c>
      <c r="J211" s="301" t="s">
        <v>35</v>
      </c>
      <c r="K211" s="301" t="s">
        <v>222</v>
      </c>
      <c r="L211" s="375">
        <v>520000</v>
      </c>
      <c r="M211" s="376">
        <v>520000</v>
      </c>
      <c r="N211" s="301" t="s">
        <v>219</v>
      </c>
      <c r="O211" s="301" t="s">
        <v>727</v>
      </c>
      <c r="P211" s="301" t="s">
        <v>902</v>
      </c>
      <c r="Q211" s="370"/>
      <c r="R211" s="127" t="s">
        <v>1303</v>
      </c>
      <c r="S211" s="209" t="s">
        <v>1298</v>
      </c>
      <c r="T211" s="377">
        <v>42874</v>
      </c>
      <c r="U211" s="378" t="s">
        <v>1304</v>
      </c>
      <c r="V211" s="112" t="s">
        <v>646</v>
      </c>
      <c r="W211" s="175">
        <v>419900</v>
      </c>
      <c r="X211" s="134"/>
      <c r="Y211" s="135">
        <v>419900</v>
      </c>
      <c r="Z211" s="181">
        <v>419900</v>
      </c>
      <c r="AA211" s="382" t="s">
        <v>1305</v>
      </c>
      <c r="AB211" s="103"/>
      <c r="AC211" s="103"/>
      <c r="AD211" s="103"/>
      <c r="AE211" s="103"/>
      <c r="AF211" s="103"/>
      <c r="AG211" s="103"/>
      <c r="AH211" s="382" t="s">
        <v>1306</v>
      </c>
      <c r="AI211" s="381">
        <v>42874</v>
      </c>
      <c r="AJ211" s="381">
        <v>42904</v>
      </c>
      <c r="AK211" s="382" t="s">
        <v>1307</v>
      </c>
      <c r="AL211" s="388" t="s">
        <v>678</v>
      </c>
    </row>
    <row r="212" spans="1:38" s="46" customFormat="1" ht="148.9" customHeight="1" x14ac:dyDescent="0.25">
      <c r="A212" s="298">
        <v>162</v>
      </c>
      <c r="B212" s="301" t="s">
        <v>190</v>
      </c>
      <c r="C212" s="301">
        <v>80101706</v>
      </c>
      <c r="D212" s="249" t="s">
        <v>278</v>
      </c>
      <c r="E212" s="301" t="s">
        <v>71</v>
      </c>
      <c r="F212" s="301">
        <v>1</v>
      </c>
      <c r="G212" s="373" t="s">
        <v>84</v>
      </c>
      <c r="H212" s="374" t="s">
        <v>174</v>
      </c>
      <c r="I212" s="301" t="s">
        <v>62</v>
      </c>
      <c r="J212" s="301" t="s">
        <v>69</v>
      </c>
      <c r="K212" s="301" t="s">
        <v>910</v>
      </c>
      <c r="L212" s="375">
        <v>2000000</v>
      </c>
      <c r="M212" s="376">
        <v>2000000</v>
      </c>
      <c r="N212" s="301" t="s">
        <v>52</v>
      </c>
      <c r="O212" s="301" t="s">
        <v>728</v>
      </c>
      <c r="P212" s="301" t="s">
        <v>895</v>
      </c>
      <c r="Q212" s="370"/>
      <c r="R212" s="127" t="s">
        <v>937</v>
      </c>
      <c r="S212" s="209" t="s">
        <v>938</v>
      </c>
      <c r="T212" s="377">
        <v>42825</v>
      </c>
      <c r="U212" s="378" t="s">
        <v>939</v>
      </c>
      <c r="V212" s="112" t="s">
        <v>339</v>
      </c>
      <c r="W212" s="175">
        <v>2000000</v>
      </c>
      <c r="X212" s="134"/>
      <c r="Y212" s="467">
        <f>W212</f>
        <v>2000000</v>
      </c>
      <c r="Z212" s="181">
        <f>W212</f>
        <v>2000000</v>
      </c>
      <c r="AA212" s="382" t="s">
        <v>940</v>
      </c>
      <c r="AB212" s="381">
        <v>42825</v>
      </c>
      <c r="AC212" s="381">
        <v>42840</v>
      </c>
      <c r="AD212" s="382" t="s">
        <v>941</v>
      </c>
      <c r="AE212" s="383" t="s">
        <v>578</v>
      </c>
      <c r="AF212" s="103"/>
      <c r="AG212" s="103"/>
      <c r="AH212" s="382" t="s">
        <v>942</v>
      </c>
      <c r="AI212" s="381">
        <v>42825</v>
      </c>
      <c r="AJ212" s="381">
        <v>42840</v>
      </c>
      <c r="AK212" s="382" t="s">
        <v>941</v>
      </c>
      <c r="AL212" s="388" t="s">
        <v>578</v>
      </c>
    </row>
    <row r="213" spans="1:38" s="46" customFormat="1" ht="114" customHeight="1" x14ac:dyDescent="0.4">
      <c r="A213" s="298">
        <v>163</v>
      </c>
      <c r="B213" s="306" t="s">
        <v>190</v>
      </c>
      <c r="C213" s="306">
        <v>80101706</v>
      </c>
      <c r="D213" s="365" t="s">
        <v>278</v>
      </c>
      <c r="E213" s="306" t="s">
        <v>71</v>
      </c>
      <c r="F213" s="306">
        <v>1</v>
      </c>
      <c r="G213" s="366" t="s">
        <v>80</v>
      </c>
      <c r="H213" s="367" t="s">
        <v>174</v>
      </c>
      <c r="I213" s="306" t="s">
        <v>62</v>
      </c>
      <c r="J213" s="306" t="s">
        <v>69</v>
      </c>
      <c r="K213" s="306" t="s">
        <v>910</v>
      </c>
      <c r="L213" s="368"/>
      <c r="M213" s="369"/>
      <c r="N213" s="306" t="s">
        <v>52</v>
      </c>
      <c r="O213" s="306" t="s">
        <v>728</v>
      </c>
      <c r="P213" s="306" t="s">
        <v>895</v>
      </c>
      <c r="Q213" s="370"/>
      <c r="R213" s="102"/>
      <c r="S213" s="210" t="s">
        <v>1133</v>
      </c>
      <c r="T213" s="103"/>
      <c r="U213" s="103"/>
      <c r="V213" s="103"/>
      <c r="W213" s="177"/>
      <c r="X213" s="134"/>
      <c r="Y213" s="136"/>
      <c r="Z213" s="181"/>
      <c r="AA213" s="103"/>
      <c r="AB213" s="103"/>
      <c r="AC213" s="103"/>
      <c r="AD213" s="103"/>
      <c r="AE213" s="103"/>
      <c r="AF213" s="103"/>
      <c r="AG213" s="103"/>
      <c r="AH213" s="103"/>
      <c r="AI213" s="103"/>
      <c r="AJ213" s="103"/>
      <c r="AK213" s="103"/>
      <c r="AL213" s="105"/>
    </row>
    <row r="214" spans="1:38" s="46" customFormat="1" ht="114" customHeight="1" x14ac:dyDescent="0.4">
      <c r="A214" s="298">
        <v>164</v>
      </c>
      <c r="B214" s="306" t="s">
        <v>190</v>
      </c>
      <c r="C214" s="306">
        <v>80101706</v>
      </c>
      <c r="D214" s="365" t="s">
        <v>278</v>
      </c>
      <c r="E214" s="306" t="s">
        <v>71</v>
      </c>
      <c r="F214" s="306">
        <v>1</v>
      </c>
      <c r="G214" s="366" t="s">
        <v>80</v>
      </c>
      <c r="H214" s="367" t="s">
        <v>174</v>
      </c>
      <c r="I214" s="306" t="s">
        <v>62</v>
      </c>
      <c r="J214" s="306" t="s">
        <v>69</v>
      </c>
      <c r="K214" s="306" t="s">
        <v>910</v>
      </c>
      <c r="L214" s="368"/>
      <c r="M214" s="369"/>
      <c r="N214" s="306" t="s">
        <v>52</v>
      </c>
      <c r="O214" s="306" t="s">
        <v>728</v>
      </c>
      <c r="P214" s="306" t="s">
        <v>895</v>
      </c>
      <c r="Q214" s="370"/>
      <c r="R214" s="102"/>
      <c r="S214" s="210" t="s">
        <v>1133</v>
      </c>
      <c r="T214" s="103"/>
      <c r="U214" s="103"/>
      <c r="V214" s="103"/>
      <c r="W214" s="177"/>
      <c r="X214" s="134"/>
      <c r="Y214" s="136"/>
      <c r="Z214" s="181"/>
      <c r="AA214" s="103"/>
      <c r="AB214" s="103"/>
      <c r="AC214" s="103"/>
      <c r="AD214" s="103"/>
      <c r="AE214" s="103"/>
      <c r="AF214" s="103"/>
      <c r="AG214" s="103"/>
      <c r="AH214" s="103"/>
      <c r="AI214" s="103"/>
      <c r="AJ214" s="103"/>
      <c r="AK214" s="103"/>
      <c r="AL214" s="105"/>
    </row>
    <row r="215" spans="1:38" s="46" customFormat="1" ht="186" customHeight="1" x14ac:dyDescent="0.25">
      <c r="A215" s="298">
        <v>165</v>
      </c>
      <c r="B215" s="301" t="s">
        <v>729</v>
      </c>
      <c r="C215" s="301">
        <v>80101706</v>
      </c>
      <c r="D215" s="249" t="s">
        <v>730</v>
      </c>
      <c r="E215" s="301" t="s">
        <v>71</v>
      </c>
      <c r="F215" s="301">
        <v>1</v>
      </c>
      <c r="G215" s="373" t="s">
        <v>79</v>
      </c>
      <c r="H215" s="374" t="s">
        <v>241</v>
      </c>
      <c r="I215" s="301" t="s">
        <v>62</v>
      </c>
      <c r="J215" s="301" t="s">
        <v>69</v>
      </c>
      <c r="K215" s="301" t="s">
        <v>911</v>
      </c>
      <c r="L215" s="375">
        <v>63000000</v>
      </c>
      <c r="M215" s="376">
        <v>63000000</v>
      </c>
      <c r="N215" s="301" t="s">
        <v>52</v>
      </c>
      <c r="O215" s="301" t="s">
        <v>728</v>
      </c>
      <c r="P215" s="301" t="s">
        <v>894</v>
      </c>
      <c r="Q215" s="370"/>
      <c r="R215" s="127" t="s">
        <v>1031</v>
      </c>
      <c r="S215" s="209" t="s">
        <v>1032</v>
      </c>
      <c r="T215" s="377">
        <v>42846</v>
      </c>
      <c r="U215" s="378" t="s">
        <v>1033</v>
      </c>
      <c r="V215" s="112" t="s">
        <v>339</v>
      </c>
      <c r="W215" s="175">
        <v>59535000</v>
      </c>
      <c r="X215" s="134"/>
      <c r="Y215" s="135">
        <v>59535000</v>
      </c>
      <c r="Z215" s="181">
        <v>59535000</v>
      </c>
      <c r="AA215" s="382" t="s">
        <v>1034</v>
      </c>
      <c r="AB215" s="103"/>
      <c r="AC215" s="103"/>
      <c r="AD215" s="103"/>
      <c r="AE215" s="103"/>
      <c r="AF215" s="103"/>
      <c r="AG215" s="103"/>
      <c r="AH215" s="382" t="s">
        <v>1035</v>
      </c>
      <c r="AI215" s="381">
        <v>42846</v>
      </c>
      <c r="AJ215" s="381">
        <v>43091</v>
      </c>
      <c r="AK215" s="103"/>
      <c r="AL215" s="105"/>
    </row>
    <row r="216" spans="1:38" s="46" customFormat="1" ht="167.45" customHeight="1" x14ac:dyDescent="0.25">
      <c r="A216" s="298">
        <v>166</v>
      </c>
      <c r="B216" s="301" t="s">
        <v>190</v>
      </c>
      <c r="C216" s="301">
        <v>80101706</v>
      </c>
      <c r="D216" s="249" t="s">
        <v>731</v>
      </c>
      <c r="E216" s="301" t="s">
        <v>71</v>
      </c>
      <c r="F216" s="301">
        <v>1</v>
      </c>
      <c r="G216" s="373" t="s">
        <v>80</v>
      </c>
      <c r="H216" s="374">
        <v>8</v>
      </c>
      <c r="I216" s="301" t="s">
        <v>62</v>
      </c>
      <c r="J216" s="301" t="s">
        <v>69</v>
      </c>
      <c r="K216" s="301" t="s">
        <v>911</v>
      </c>
      <c r="L216" s="375">
        <v>69888000</v>
      </c>
      <c r="M216" s="376">
        <v>69888000</v>
      </c>
      <c r="N216" s="301" t="s">
        <v>52</v>
      </c>
      <c r="O216" s="301" t="s">
        <v>728</v>
      </c>
      <c r="P216" s="301" t="s">
        <v>895</v>
      </c>
      <c r="Q216" s="370"/>
      <c r="R216" s="127" t="s">
        <v>1206</v>
      </c>
      <c r="S216" s="209" t="s">
        <v>573</v>
      </c>
      <c r="T216" s="377">
        <v>42863</v>
      </c>
      <c r="U216" s="378" t="s">
        <v>1207</v>
      </c>
      <c r="V216" s="112" t="s">
        <v>339</v>
      </c>
      <c r="W216" s="175">
        <v>66393600</v>
      </c>
      <c r="X216" s="135"/>
      <c r="Y216" s="135">
        <v>66393600</v>
      </c>
      <c r="Z216" s="181">
        <v>66393600</v>
      </c>
      <c r="AA216" s="382" t="s">
        <v>1208</v>
      </c>
      <c r="AB216" s="103"/>
      <c r="AC216" s="103"/>
      <c r="AD216" s="103"/>
      <c r="AE216" s="103"/>
      <c r="AF216" s="103"/>
      <c r="AG216" s="103"/>
      <c r="AH216" s="382" t="s">
        <v>1174</v>
      </c>
      <c r="AI216" s="381">
        <v>42863</v>
      </c>
      <c r="AJ216" s="381">
        <v>43091</v>
      </c>
      <c r="AK216" s="382" t="s">
        <v>1209</v>
      </c>
      <c r="AL216" s="388" t="s">
        <v>578</v>
      </c>
    </row>
    <row r="217" spans="1:38" s="46" customFormat="1" ht="148.9" customHeight="1" x14ac:dyDescent="0.25">
      <c r="A217" s="298">
        <v>167</v>
      </c>
      <c r="B217" s="301" t="s">
        <v>295</v>
      </c>
      <c r="C217" s="301">
        <v>80101706</v>
      </c>
      <c r="D217" s="249" t="s">
        <v>732</v>
      </c>
      <c r="E217" s="301" t="s">
        <v>71</v>
      </c>
      <c r="F217" s="301">
        <v>1</v>
      </c>
      <c r="G217" s="373" t="s">
        <v>80</v>
      </c>
      <c r="H217" s="374" t="s">
        <v>247</v>
      </c>
      <c r="I217" s="301" t="s">
        <v>62</v>
      </c>
      <c r="J217" s="301" t="s">
        <v>69</v>
      </c>
      <c r="K217" s="301" t="s">
        <v>911</v>
      </c>
      <c r="L217" s="375">
        <v>34720000</v>
      </c>
      <c r="M217" s="376">
        <v>34720000</v>
      </c>
      <c r="N217" s="301" t="s">
        <v>52</v>
      </c>
      <c r="O217" s="301" t="s">
        <v>728</v>
      </c>
      <c r="P217" s="301" t="s">
        <v>901</v>
      </c>
      <c r="Q217" s="370"/>
      <c r="R217" s="127" t="s">
        <v>1210</v>
      </c>
      <c r="S217" s="209" t="s">
        <v>1211</v>
      </c>
      <c r="T217" s="377">
        <v>42866</v>
      </c>
      <c r="U217" s="378" t="s">
        <v>1212</v>
      </c>
      <c r="V217" s="112" t="s">
        <v>339</v>
      </c>
      <c r="W217" s="175">
        <v>32550000</v>
      </c>
      <c r="X217" s="134"/>
      <c r="Y217" s="135">
        <v>32550000</v>
      </c>
      <c r="Z217" s="181">
        <v>32550000</v>
      </c>
      <c r="AA217" s="382" t="s">
        <v>1213</v>
      </c>
      <c r="AB217" s="103"/>
      <c r="AC217" s="103"/>
      <c r="AD217" s="103"/>
      <c r="AE217" s="103"/>
      <c r="AF217" s="103"/>
      <c r="AG217" s="103"/>
      <c r="AH217" s="382" t="s">
        <v>1174</v>
      </c>
      <c r="AI217" s="381">
        <v>42866</v>
      </c>
      <c r="AJ217" s="381">
        <v>43091</v>
      </c>
      <c r="AK217" s="382" t="s">
        <v>982</v>
      </c>
      <c r="AL217" s="388" t="s">
        <v>266</v>
      </c>
    </row>
    <row r="218" spans="1:38" s="46" customFormat="1" ht="130.15" customHeight="1" x14ac:dyDescent="0.25">
      <c r="A218" s="298">
        <v>168</v>
      </c>
      <c r="B218" s="301" t="s">
        <v>733</v>
      </c>
      <c r="C218" s="301">
        <v>80101706</v>
      </c>
      <c r="D218" s="249" t="s">
        <v>734</v>
      </c>
      <c r="E218" s="301" t="s">
        <v>71</v>
      </c>
      <c r="F218" s="301">
        <v>1</v>
      </c>
      <c r="G218" s="373" t="s">
        <v>82</v>
      </c>
      <c r="H218" s="374">
        <v>8</v>
      </c>
      <c r="I218" s="301" t="s">
        <v>62</v>
      </c>
      <c r="J218" s="301" t="s">
        <v>69</v>
      </c>
      <c r="K218" s="301" t="s">
        <v>911</v>
      </c>
      <c r="L218" s="375">
        <v>72000000</v>
      </c>
      <c r="M218" s="376">
        <v>72000000</v>
      </c>
      <c r="N218" s="301" t="s">
        <v>52</v>
      </c>
      <c r="O218" s="301" t="s">
        <v>728</v>
      </c>
      <c r="P218" s="301" t="s">
        <v>901</v>
      </c>
      <c r="Q218" s="370"/>
      <c r="R218" s="127" t="s">
        <v>1036</v>
      </c>
      <c r="S218" s="209" t="s">
        <v>373</v>
      </c>
      <c r="T218" s="377">
        <v>42850</v>
      </c>
      <c r="U218" s="112" t="s">
        <v>1123</v>
      </c>
      <c r="V218" s="411" t="s">
        <v>339</v>
      </c>
      <c r="W218" s="472">
        <v>71400000</v>
      </c>
      <c r="X218" s="134"/>
      <c r="Y218" s="469">
        <v>71400000</v>
      </c>
      <c r="Z218" s="181">
        <v>71400000</v>
      </c>
      <c r="AA218" s="112" t="s">
        <v>1124</v>
      </c>
      <c r="AB218" s="112"/>
      <c r="AC218" s="112"/>
      <c r="AD218" s="112"/>
      <c r="AE218" s="112"/>
      <c r="AF218" s="112"/>
      <c r="AG218" s="112"/>
      <c r="AH218" s="112" t="s">
        <v>831</v>
      </c>
      <c r="AI218" s="381">
        <v>42850</v>
      </c>
      <c r="AJ218" s="381">
        <v>43091</v>
      </c>
      <c r="AK218" s="112" t="s">
        <v>376</v>
      </c>
      <c r="AL218" s="473" t="s">
        <v>266</v>
      </c>
    </row>
    <row r="219" spans="1:38" s="46" customFormat="1" ht="141.75" customHeight="1" x14ac:dyDescent="0.25">
      <c r="A219" s="298">
        <v>169</v>
      </c>
      <c r="B219" s="301" t="s">
        <v>735</v>
      </c>
      <c r="C219" s="301">
        <v>80101706</v>
      </c>
      <c r="D219" s="249" t="s">
        <v>736</v>
      </c>
      <c r="E219" s="301" t="s">
        <v>71</v>
      </c>
      <c r="F219" s="301">
        <v>1</v>
      </c>
      <c r="G219" s="373" t="s">
        <v>80</v>
      </c>
      <c r="H219" s="374" t="s">
        <v>247</v>
      </c>
      <c r="I219" s="301" t="s">
        <v>62</v>
      </c>
      <c r="J219" s="301" t="s">
        <v>69</v>
      </c>
      <c r="K219" s="301" t="s">
        <v>911</v>
      </c>
      <c r="L219" s="375">
        <v>50400000</v>
      </c>
      <c r="M219" s="376">
        <v>50400000</v>
      </c>
      <c r="N219" s="301" t="s">
        <v>52</v>
      </c>
      <c r="O219" s="301" t="s">
        <v>728</v>
      </c>
      <c r="P219" s="301" t="s">
        <v>892</v>
      </c>
      <c r="Q219" s="370"/>
      <c r="R219" s="127" t="s">
        <v>1318</v>
      </c>
      <c r="S219" s="209" t="s">
        <v>1319</v>
      </c>
      <c r="T219" s="377">
        <v>42878</v>
      </c>
      <c r="U219" s="378" t="s">
        <v>1320</v>
      </c>
      <c r="V219" s="112" t="s">
        <v>339</v>
      </c>
      <c r="W219" s="175">
        <v>34279000</v>
      </c>
      <c r="X219" s="134"/>
      <c r="Y219" s="135">
        <v>34279000</v>
      </c>
      <c r="Z219" s="181">
        <v>34279000</v>
      </c>
      <c r="AA219" s="382" t="s">
        <v>1321</v>
      </c>
      <c r="AB219" s="103"/>
      <c r="AC219" s="103"/>
      <c r="AD219" s="103"/>
      <c r="AE219" s="103"/>
      <c r="AF219" s="103"/>
      <c r="AG219" s="103"/>
      <c r="AH219" s="382" t="s">
        <v>1316</v>
      </c>
      <c r="AI219" s="381">
        <v>42878</v>
      </c>
      <c r="AJ219" s="381">
        <v>43091</v>
      </c>
      <c r="AK219" s="382" t="s">
        <v>1322</v>
      </c>
      <c r="AL219" s="388" t="s">
        <v>270</v>
      </c>
    </row>
    <row r="220" spans="1:38" s="46" customFormat="1" ht="144" customHeight="1" x14ac:dyDescent="0.25">
      <c r="A220" s="298">
        <v>170</v>
      </c>
      <c r="B220" s="301" t="s">
        <v>737</v>
      </c>
      <c r="C220" s="301">
        <v>80101706</v>
      </c>
      <c r="D220" s="249" t="s">
        <v>738</v>
      </c>
      <c r="E220" s="301" t="s">
        <v>71</v>
      </c>
      <c r="F220" s="301">
        <v>1</v>
      </c>
      <c r="G220" s="373" t="s">
        <v>83</v>
      </c>
      <c r="H220" s="374" t="s">
        <v>331</v>
      </c>
      <c r="I220" s="301" t="s">
        <v>62</v>
      </c>
      <c r="J220" s="301" t="s">
        <v>69</v>
      </c>
      <c r="K220" s="301" t="s">
        <v>911</v>
      </c>
      <c r="L220" s="375">
        <v>45600000</v>
      </c>
      <c r="M220" s="376">
        <v>45600000</v>
      </c>
      <c r="N220" s="301" t="s">
        <v>52</v>
      </c>
      <c r="O220" s="301" t="s">
        <v>728</v>
      </c>
      <c r="P220" s="301" t="s">
        <v>896</v>
      </c>
      <c r="Q220" s="370"/>
      <c r="R220" s="127" t="s">
        <v>1409</v>
      </c>
      <c r="S220" s="209" t="s">
        <v>775</v>
      </c>
      <c r="T220" s="377">
        <v>42900</v>
      </c>
      <c r="U220" s="378" t="s">
        <v>1410</v>
      </c>
      <c r="V220" s="112" t="s">
        <v>339</v>
      </c>
      <c r="W220" s="135">
        <v>36860000</v>
      </c>
      <c r="X220" s="134"/>
      <c r="Y220" s="135">
        <v>36860000</v>
      </c>
      <c r="Z220" s="135">
        <v>36860000</v>
      </c>
      <c r="AA220" s="382" t="s">
        <v>1411</v>
      </c>
      <c r="AB220" s="103"/>
      <c r="AC220" s="103"/>
      <c r="AD220" s="103"/>
      <c r="AE220" s="103"/>
      <c r="AF220" s="103"/>
      <c r="AG220" s="103"/>
      <c r="AH220" s="382" t="s">
        <v>402</v>
      </c>
      <c r="AI220" s="381">
        <v>42900</v>
      </c>
      <c r="AJ220" s="381">
        <v>43091</v>
      </c>
      <c r="AK220" s="382" t="s">
        <v>837</v>
      </c>
      <c r="AL220" s="383" t="s">
        <v>275</v>
      </c>
    </row>
    <row r="221" spans="1:38" s="46" customFormat="1" ht="136.5" customHeight="1" x14ac:dyDescent="0.25">
      <c r="A221" s="298">
        <v>171</v>
      </c>
      <c r="B221" s="301" t="s">
        <v>298</v>
      </c>
      <c r="C221" s="301">
        <v>80101706</v>
      </c>
      <c r="D221" s="249" t="s">
        <v>739</v>
      </c>
      <c r="E221" s="301" t="s">
        <v>71</v>
      </c>
      <c r="F221" s="301">
        <v>1</v>
      </c>
      <c r="G221" s="373" t="s">
        <v>81</v>
      </c>
      <c r="H221" s="374">
        <v>4</v>
      </c>
      <c r="I221" s="301" t="s">
        <v>62</v>
      </c>
      <c r="J221" s="301" t="s">
        <v>69</v>
      </c>
      <c r="K221" s="301" t="s">
        <v>913</v>
      </c>
      <c r="L221" s="375">
        <v>45000000</v>
      </c>
      <c r="M221" s="376">
        <v>45000000</v>
      </c>
      <c r="N221" s="301" t="s">
        <v>52</v>
      </c>
      <c r="O221" s="301" t="s">
        <v>728</v>
      </c>
      <c r="P221" s="301" t="s">
        <v>901</v>
      </c>
      <c r="Q221" s="370"/>
      <c r="R221" s="127" t="s">
        <v>1497</v>
      </c>
      <c r="S221" s="209" t="s">
        <v>1498</v>
      </c>
      <c r="T221" s="377">
        <v>42929</v>
      </c>
      <c r="U221" s="378" t="s">
        <v>1499</v>
      </c>
      <c r="V221" s="112" t="s">
        <v>339</v>
      </c>
      <c r="W221" s="135">
        <v>32200000</v>
      </c>
      <c r="X221" s="134"/>
      <c r="Y221" s="135">
        <v>32200000</v>
      </c>
      <c r="Z221" s="135">
        <v>32200000</v>
      </c>
      <c r="AA221" s="382" t="s">
        <v>1500</v>
      </c>
      <c r="AB221" s="103"/>
      <c r="AC221" s="103"/>
      <c r="AD221" s="103"/>
      <c r="AE221" s="103"/>
      <c r="AF221" s="103"/>
      <c r="AG221" s="103"/>
      <c r="AH221" s="382" t="s">
        <v>402</v>
      </c>
      <c r="AI221" s="381">
        <v>42929</v>
      </c>
      <c r="AJ221" s="381">
        <v>43091</v>
      </c>
      <c r="AK221" s="382" t="s">
        <v>376</v>
      </c>
      <c r="AL221" s="383" t="s">
        <v>266</v>
      </c>
    </row>
    <row r="222" spans="1:38" s="46" customFormat="1" ht="186" customHeight="1" x14ac:dyDescent="0.25">
      <c r="A222" s="298">
        <v>172</v>
      </c>
      <c r="B222" s="301" t="s">
        <v>740</v>
      </c>
      <c r="C222" s="301">
        <v>80101706</v>
      </c>
      <c r="D222" s="249" t="s">
        <v>741</v>
      </c>
      <c r="E222" s="301" t="s">
        <v>71</v>
      </c>
      <c r="F222" s="301">
        <v>1</v>
      </c>
      <c r="G222" s="373" t="s">
        <v>79</v>
      </c>
      <c r="H222" s="374">
        <v>9.5</v>
      </c>
      <c r="I222" s="301" t="s">
        <v>62</v>
      </c>
      <c r="J222" s="301" t="s">
        <v>69</v>
      </c>
      <c r="K222" s="301" t="s">
        <v>911</v>
      </c>
      <c r="L222" s="375">
        <v>49875000</v>
      </c>
      <c r="M222" s="376">
        <v>49875000</v>
      </c>
      <c r="N222" s="301" t="s">
        <v>52</v>
      </c>
      <c r="O222" s="301" t="s">
        <v>728</v>
      </c>
      <c r="P222" s="301" t="s">
        <v>905</v>
      </c>
      <c r="Q222" s="370"/>
      <c r="R222" s="127" t="s">
        <v>827</v>
      </c>
      <c r="S222" s="209" t="s">
        <v>828</v>
      </c>
      <c r="T222" s="377">
        <v>42823</v>
      </c>
      <c r="U222" s="378" t="s">
        <v>829</v>
      </c>
      <c r="V222" s="112" t="s">
        <v>339</v>
      </c>
      <c r="W222" s="175">
        <v>44200000</v>
      </c>
      <c r="X222" s="134"/>
      <c r="Y222" s="135">
        <v>44200000</v>
      </c>
      <c r="Z222" s="181">
        <v>44200000</v>
      </c>
      <c r="AA222" s="382" t="s">
        <v>830</v>
      </c>
      <c r="AB222" s="103"/>
      <c r="AC222" s="103"/>
      <c r="AD222" s="103"/>
      <c r="AE222" s="103"/>
      <c r="AF222" s="103"/>
      <c r="AG222" s="103"/>
      <c r="AH222" s="421" t="s">
        <v>831</v>
      </c>
      <c r="AI222" s="381">
        <v>42823</v>
      </c>
      <c r="AJ222" s="381">
        <v>43091</v>
      </c>
      <c r="AK222" s="421" t="s">
        <v>832</v>
      </c>
      <c r="AL222" s="388" t="s">
        <v>271</v>
      </c>
    </row>
    <row r="223" spans="1:38" s="46" customFormat="1" ht="204.6" customHeight="1" x14ac:dyDescent="0.25">
      <c r="A223" s="298">
        <v>173</v>
      </c>
      <c r="B223" s="301" t="s">
        <v>740</v>
      </c>
      <c r="C223" s="301">
        <v>80101706</v>
      </c>
      <c r="D223" s="249" t="s">
        <v>741</v>
      </c>
      <c r="E223" s="301" t="s">
        <v>71</v>
      </c>
      <c r="F223" s="301">
        <v>1</v>
      </c>
      <c r="G223" s="373" t="s">
        <v>83</v>
      </c>
      <c r="H223" s="374" t="s">
        <v>331</v>
      </c>
      <c r="I223" s="301" t="s">
        <v>62</v>
      </c>
      <c r="J223" s="301" t="s">
        <v>69</v>
      </c>
      <c r="K223" s="301" t="s">
        <v>911</v>
      </c>
      <c r="L223" s="375">
        <v>27547500</v>
      </c>
      <c r="M223" s="376">
        <v>27547500</v>
      </c>
      <c r="N223" s="301" t="s">
        <v>52</v>
      </c>
      <c r="O223" s="301" t="s">
        <v>728</v>
      </c>
      <c r="P223" s="301" t="s">
        <v>905</v>
      </c>
      <c r="Q223" s="370"/>
      <c r="R223" s="127" t="s">
        <v>1382</v>
      </c>
      <c r="S223" s="209" t="s">
        <v>1383</v>
      </c>
      <c r="T223" s="377">
        <v>42898</v>
      </c>
      <c r="U223" s="378" t="s">
        <v>1384</v>
      </c>
      <c r="V223" s="112" t="s">
        <v>339</v>
      </c>
      <c r="W223" s="135">
        <v>24731500</v>
      </c>
      <c r="X223" s="134"/>
      <c r="Y223" s="135">
        <v>24731500</v>
      </c>
      <c r="Z223" s="135">
        <v>24731500</v>
      </c>
      <c r="AA223" s="382" t="s">
        <v>1385</v>
      </c>
      <c r="AB223" s="103"/>
      <c r="AC223" s="103"/>
      <c r="AD223" s="103"/>
      <c r="AE223" s="103"/>
      <c r="AF223" s="103"/>
      <c r="AG223" s="103"/>
      <c r="AH223" s="382" t="s">
        <v>402</v>
      </c>
      <c r="AI223" s="381">
        <v>42898</v>
      </c>
      <c r="AJ223" s="381">
        <v>43091</v>
      </c>
      <c r="AK223" s="382" t="s">
        <v>693</v>
      </c>
      <c r="AL223" s="388" t="s">
        <v>271</v>
      </c>
    </row>
    <row r="224" spans="1:38" s="46" customFormat="1" ht="114" customHeight="1" x14ac:dyDescent="0.25">
      <c r="A224" s="298">
        <v>174</v>
      </c>
      <c r="B224" s="301" t="s">
        <v>295</v>
      </c>
      <c r="C224" s="301">
        <v>80101706</v>
      </c>
      <c r="D224" s="249" t="s">
        <v>732</v>
      </c>
      <c r="E224" s="301" t="s">
        <v>71</v>
      </c>
      <c r="F224" s="301">
        <v>1</v>
      </c>
      <c r="G224" s="373" t="s">
        <v>80</v>
      </c>
      <c r="H224" s="374" t="s">
        <v>247</v>
      </c>
      <c r="I224" s="301" t="s">
        <v>62</v>
      </c>
      <c r="J224" s="301" t="s">
        <v>69</v>
      </c>
      <c r="K224" s="301" t="s">
        <v>911</v>
      </c>
      <c r="L224" s="375">
        <v>52920000</v>
      </c>
      <c r="M224" s="376">
        <v>52920000</v>
      </c>
      <c r="N224" s="301" t="s">
        <v>52</v>
      </c>
      <c r="O224" s="301" t="s">
        <v>728</v>
      </c>
      <c r="P224" s="301" t="s">
        <v>901</v>
      </c>
      <c r="Q224" s="370"/>
      <c r="R224" s="127" t="s">
        <v>1170</v>
      </c>
      <c r="S224" s="209" t="s">
        <v>1171</v>
      </c>
      <c r="T224" s="377">
        <v>42865</v>
      </c>
      <c r="U224" s="378" t="s">
        <v>1172</v>
      </c>
      <c r="V224" s="112" t="s">
        <v>339</v>
      </c>
      <c r="W224" s="175">
        <v>50274000</v>
      </c>
      <c r="X224" s="134"/>
      <c r="Y224" s="135">
        <v>50274000</v>
      </c>
      <c r="Z224" s="181">
        <v>50274000</v>
      </c>
      <c r="AA224" s="382" t="s">
        <v>1173</v>
      </c>
      <c r="AB224" s="103"/>
      <c r="AC224" s="103"/>
      <c r="AD224" s="103"/>
      <c r="AE224" s="103"/>
      <c r="AF224" s="103"/>
      <c r="AG224" s="103"/>
      <c r="AH224" s="382" t="s">
        <v>1174</v>
      </c>
      <c r="AI224" s="381">
        <v>42865</v>
      </c>
      <c r="AJ224" s="381">
        <v>43091</v>
      </c>
      <c r="AK224" s="382" t="s">
        <v>373</v>
      </c>
      <c r="AL224" s="388" t="s">
        <v>266</v>
      </c>
    </row>
    <row r="225" spans="1:38" s="46" customFormat="1" ht="130.15" customHeight="1" x14ac:dyDescent="0.25">
      <c r="A225" s="298">
        <v>175</v>
      </c>
      <c r="B225" s="301" t="s">
        <v>733</v>
      </c>
      <c r="C225" s="301">
        <v>80101706</v>
      </c>
      <c r="D225" s="249" t="s">
        <v>734</v>
      </c>
      <c r="E225" s="301" t="s">
        <v>71</v>
      </c>
      <c r="F225" s="301">
        <v>1</v>
      </c>
      <c r="G225" s="373" t="s">
        <v>80</v>
      </c>
      <c r="H225" s="374" t="s">
        <v>247</v>
      </c>
      <c r="I225" s="301" t="s">
        <v>62</v>
      </c>
      <c r="J225" s="301" t="s">
        <v>69</v>
      </c>
      <c r="K225" s="301" t="s">
        <v>911</v>
      </c>
      <c r="L225" s="375">
        <v>31160000</v>
      </c>
      <c r="M225" s="376">
        <v>31160000</v>
      </c>
      <c r="N225" s="301" t="s">
        <v>52</v>
      </c>
      <c r="O225" s="301" t="s">
        <v>728</v>
      </c>
      <c r="P225" s="301" t="s">
        <v>901</v>
      </c>
      <c r="Q225" s="370"/>
      <c r="R225" s="127" t="s">
        <v>1175</v>
      </c>
      <c r="S225" s="209" t="s">
        <v>1176</v>
      </c>
      <c r="T225" s="377">
        <v>42853</v>
      </c>
      <c r="U225" s="378" t="s">
        <v>1177</v>
      </c>
      <c r="V225" s="112" t="s">
        <v>339</v>
      </c>
      <c r="W225" s="175">
        <v>30510900</v>
      </c>
      <c r="X225" s="394"/>
      <c r="Y225" s="135">
        <v>30510900</v>
      </c>
      <c r="Z225" s="181">
        <v>30510900</v>
      </c>
      <c r="AA225" s="382" t="s">
        <v>1178</v>
      </c>
      <c r="AB225" s="103"/>
      <c r="AC225" s="103"/>
      <c r="AD225" s="103"/>
      <c r="AE225" s="103"/>
      <c r="AF225" s="103"/>
      <c r="AG225" s="103"/>
      <c r="AH225" s="382" t="s">
        <v>402</v>
      </c>
      <c r="AI225" s="381">
        <v>42853</v>
      </c>
      <c r="AJ225" s="381">
        <v>43091</v>
      </c>
      <c r="AK225" s="382" t="s">
        <v>376</v>
      </c>
      <c r="AL225" s="388" t="s">
        <v>266</v>
      </c>
    </row>
    <row r="226" spans="1:38" s="46" customFormat="1" ht="204.6" customHeight="1" x14ac:dyDescent="0.25">
      <c r="A226" s="298">
        <v>176</v>
      </c>
      <c r="B226" s="301" t="s">
        <v>737</v>
      </c>
      <c r="C226" s="301">
        <v>80101706</v>
      </c>
      <c r="D226" s="249" t="s">
        <v>738</v>
      </c>
      <c r="E226" s="301" t="s">
        <v>71</v>
      </c>
      <c r="F226" s="301">
        <v>1</v>
      </c>
      <c r="G226" s="373" t="s">
        <v>79</v>
      </c>
      <c r="H226" s="374">
        <v>9</v>
      </c>
      <c r="I226" s="301" t="s">
        <v>62</v>
      </c>
      <c r="J226" s="301" t="s">
        <v>69</v>
      </c>
      <c r="K226" s="301" t="s">
        <v>911</v>
      </c>
      <c r="L226" s="375">
        <v>90000000</v>
      </c>
      <c r="M226" s="376">
        <v>90000000</v>
      </c>
      <c r="N226" s="301" t="s">
        <v>52</v>
      </c>
      <c r="O226" s="301" t="s">
        <v>728</v>
      </c>
      <c r="P226" s="301" t="s">
        <v>896</v>
      </c>
      <c r="Q226" s="370"/>
      <c r="R226" s="127" t="s">
        <v>833</v>
      </c>
      <c r="S226" s="209" t="s">
        <v>834</v>
      </c>
      <c r="T226" s="377">
        <v>42823</v>
      </c>
      <c r="U226" s="378" t="s">
        <v>835</v>
      </c>
      <c r="V226" s="112" t="s">
        <v>339</v>
      </c>
      <c r="W226" s="175">
        <v>88334000</v>
      </c>
      <c r="X226" s="134"/>
      <c r="Y226" s="135">
        <v>88334000</v>
      </c>
      <c r="Z226" s="181">
        <v>88334000</v>
      </c>
      <c r="AA226" s="382" t="s">
        <v>836</v>
      </c>
      <c r="AB226" s="103"/>
      <c r="AC226" s="103"/>
      <c r="AD226" s="103"/>
      <c r="AE226" s="103"/>
      <c r="AF226" s="103"/>
      <c r="AG226" s="103"/>
      <c r="AH226" s="421" t="s">
        <v>619</v>
      </c>
      <c r="AI226" s="381">
        <v>42823</v>
      </c>
      <c r="AJ226" s="381">
        <v>43091</v>
      </c>
      <c r="AK226" s="421" t="s">
        <v>837</v>
      </c>
      <c r="AL226" s="388" t="s">
        <v>838</v>
      </c>
    </row>
    <row r="227" spans="1:38" s="46" customFormat="1" ht="148.9" customHeight="1" x14ac:dyDescent="0.25">
      <c r="A227" s="298">
        <v>177</v>
      </c>
      <c r="B227" s="301" t="s">
        <v>298</v>
      </c>
      <c r="C227" s="301">
        <v>80101706</v>
      </c>
      <c r="D227" s="249" t="s">
        <v>739</v>
      </c>
      <c r="E227" s="301" t="s">
        <v>71</v>
      </c>
      <c r="F227" s="301">
        <v>1</v>
      </c>
      <c r="G227" s="373" t="s">
        <v>79</v>
      </c>
      <c r="H227" s="374">
        <v>9.5</v>
      </c>
      <c r="I227" s="301" t="s">
        <v>62</v>
      </c>
      <c r="J227" s="301" t="s">
        <v>69</v>
      </c>
      <c r="K227" s="301" t="s">
        <v>913</v>
      </c>
      <c r="L227" s="375">
        <v>57000000</v>
      </c>
      <c r="M227" s="376">
        <v>57000000</v>
      </c>
      <c r="N227" s="301" t="s">
        <v>52</v>
      </c>
      <c r="O227" s="301" t="s">
        <v>728</v>
      </c>
      <c r="P227" s="301" t="s">
        <v>901</v>
      </c>
      <c r="Q227" s="370"/>
      <c r="R227" s="127" t="s">
        <v>839</v>
      </c>
      <c r="S227" s="209" t="s">
        <v>840</v>
      </c>
      <c r="T227" s="377">
        <v>42822</v>
      </c>
      <c r="U227" s="378" t="s">
        <v>841</v>
      </c>
      <c r="V227" s="112" t="s">
        <v>339</v>
      </c>
      <c r="W227" s="175">
        <v>53000000</v>
      </c>
      <c r="X227" s="134"/>
      <c r="Y227" s="135">
        <v>53000000</v>
      </c>
      <c r="Z227" s="181">
        <v>53000000</v>
      </c>
      <c r="AA227" s="382" t="s">
        <v>842</v>
      </c>
      <c r="AB227" s="103"/>
      <c r="AC227" s="103"/>
      <c r="AD227" s="103"/>
      <c r="AE227" s="103"/>
      <c r="AF227" s="103"/>
      <c r="AG227" s="103"/>
      <c r="AH227" s="421" t="s">
        <v>402</v>
      </c>
      <c r="AI227" s="381">
        <v>42822</v>
      </c>
      <c r="AJ227" s="381">
        <v>43091</v>
      </c>
      <c r="AK227" s="421" t="s">
        <v>373</v>
      </c>
      <c r="AL227" s="388" t="s">
        <v>266</v>
      </c>
    </row>
    <row r="228" spans="1:38" s="46" customFormat="1" ht="130.15" customHeight="1" x14ac:dyDescent="0.25">
      <c r="A228" s="298">
        <v>178</v>
      </c>
      <c r="B228" s="301" t="s">
        <v>298</v>
      </c>
      <c r="C228" s="301">
        <v>80101706</v>
      </c>
      <c r="D228" s="249" t="s">
        <v>739</v>
      </c>
      <c r="E228" s="301" t="s">
        <v>71</v>
      </c>
      <c r="F228" s="301">
        <v>1</v>
      </c>
      <c r="G228" s="373" t="s">
        <v>80</v>
      </c>
      <c r="H228" s="374" t="s">
        <v>247</v>
      </c>
      <c r="I228" s="301" t="s">
        <v>62</v>
      </c>
      <c r="J228" s="301" t="s">
        <v>69</v>
      </c>
      <c r="K228" s="301" t="s">
        <v>913</v>
      </c>
      <c r="L228" s="375">
        <v>24264000</v>
      </c>
      <c r="M228" s="376">
        <v>24264000</v>
      </c>
      <c r="N228" s="301" t="s">
        <v>52</v>
      </c>
      <c r="O228" s="301" t="s">
        <v>728</v>
      </c>
      <c r="P228" s="301" t="s">
        <v>901</v>
      </c>
      <c r="Q228" s="370"/>
      <c r="R228" s="127" t="s">
        <v>1179</v>
      </c>
      <c r="S228" s="209" t="s">
        <v>497</v>
      </c>
      <c r="T228" s="377">
        <v>42867</v>
      </c>
      <c r="U228" s="378" t="s">
        <v>1180</v>
      </c>
      <c r="V228" s="112" t="s">
        <v>339</v>
      </c>
      <c r="W228" s="175">
        <v>22646400</v>
      </c>
      <c r="X228" s="134"/>
      <c r="Y228" s="135">
        <v>22646400</v>
      </c>
      <c r="Z228" s="181">
        <v>22646400</v>
      </c>
      <c r="AA228" s="382" t="s">
        <v>1181</v>
      </c>
      <c r="AB228" s="103"/>
      <c r="AC228" s="103"/>
      <c r="AD228" s="103"/>
      <c r="AE228" s="103"/>
      <c r="AF228" s="103"/>
      <c r="AG228" s="103"/>
      <c r="AH228" s="382" t="s">
        <v>1174</v>
      </c>
      <c r="AI228" s="381">
        <v>42867</v>
      </c>
      <c r="AJ228" s="381">
        <v>43091</v>
      </c>
      <c r="AK228" s="382" t="s">
        <v>1182</v>
      </c>
      <c r="AL228" s="388" t="s">
        <v>266</v>
      </c>
    </row>
    <row r="229" spans="1:38" s="46" customFormat="1" ht="114" customHeight="1" x14ac:dyDescent="0.25">
      <c r="A229" s="298">
        <v>179</v>
      </c>
      <c r="B229" s="301" t="s">
        <v>1615</v>
      </c>
      <c r="C229" s="301">
        <v>80101706</v>
      </c>
      <c r="D229" s="249" t="s">
        <v>742</v>
      </c>
      <c r="E229" s="301" t="s">
        <v>71</v>
      </c>
      <c r="F229" s="301">
        <v>1</v>
      </c>
      <c r="G229" s="373" t="s">
        <v>80</v>
      </c>
      <c r="H229" s="374" t="s">
        <v>247</v>
      </c>
      <c r="I229" s="301" t="s">
        <v>62</v>
      </c>
      <c r="J229" s="301" t="s">
        <v>69</v>
      </c>
      <c r="K229" s="301" t="s">
        <v>911</v>
      </c>
      <c r="L229" s="375">
        <v>74256000</v>
      </c>
      <c r="M229" s="376">
        <v>74256000</v>
      </c>
      <c r="N229" s="301" t="s">
        <v>52</v>
      </c>
      <c r="O229" s="301" t="s">
        <v>728</v>
      </c>
      <c r="P229" s="301" t="s">
        <v>898</v>
      </c>
      <c r="Q229" s="370"/>
      <c r="R229" s="127" t="s">
        <v>1183</v>
      </c>
      <c r="S229" s="209" t="s">
        <v>1184</v>
      </c>
      <c r="T229" s="377">
        <v>42870</v>
      </c>
      <c r="U229" s="378" t="s">
        <v>1185</v>
      </c>
      <c r="V229" s="112" t="s">
        <v>339</v>
      </c>
      <c r="W229" s="175">
        <v>68686800</v>
      </c>
      <c r="X229" s="134"/>
      <c r="Y229" s="135">
        <v>68686800</v>
      </c>
      <c r="Z229" s="181">
        <v>68686800</v>
      </c>
      <c r="AA229" s="382" t="s">
        <v>1186</v>
      </c>
      <c r="AB229" s="103"/>
      <c r="AC229" s="103"/>
      <c r="AD229" s="103"/>
      <c r="AE229" s="103"/>
      <c r="AF229" s="103"/>
      <c r="AG229" s="103"/>
      <c r="AH229" s="103"/>
      <c r="AI229" s="103"/>
      <c r="AJ229" s="103"/>
      <c r="AK229" s="103"/>
      <c r="AL229" s="105"/>
    </row>
    <row r="230" spans="1:38" s="46" customFormat="1" ht="114" customHeight="1" x14ac:dyDescent="0.25">
      <c r="A230" s="298">
        <v>180</v>
      </c>
      <c r="B230" s="301" t="s">
        <v>723</v>
      </c>
      <c r="C230" s="301">
        <v>80101706</v>
      </c>
      <c r="D230" s="249" t="s">
        <v>743</v>
      </c>
      <c r="E230" s="301" t="s">
        <v>71</v>
      </c>
      <c r="F230" s="301">
        <v>1</v>
      </c>
      <c r="G230" s="373" t="s">
        <v>79</v>
      </c>
      <c r="H230" s="374">
        <v>9.5</v>
      </c>
      <c r="I230" s="301" t="s">
        <v>62</v>
      </c>
      <c r="J230" s="301" t="s">
        <v>69</v>
      </c>
      <c r="K230" s="301" t="s">
        <v>911</v>
      </c>
      <c r="L230" s="375">
        <v>40280000</v>
      </c>
      <c r="M230" s="376">
        <v>40280000</v>
      </c>
      <c r="N230" s="301" t="s">
        <v>52</v>
      </c>
      <c r="O230" s="301" t="s">
        <v>728</v>
      </c>
      <c r="P230" s="301" t="s">
        <v>900</v>
      </c>
      <c r="Q230" s="370"/>
      <c r="R230" s="127" t="s">
        <v>943</v>
      </c>
      <c r="S230" s="209" t="s">
        <v>944</v>
      </c>
      <c r="T230" s="377">
        <v>42830</v>
      </c>
      <c r="U230" s="378" t="s">
        <v>945</v>
      </c>
      <c r="V230" s="112" t="s">
        <v>339</v>
      </c>
      <c r="W230" s="175">
        <v>38850000</v>
      </c>
      <c r="X230" s="134"/>
      <c r="Y230" s="467">
        <f>W230</f>
        <v>38850000</v>
      </c>
      <c r="Z230" s="181">
        <f>W230</f>
        <v>38850000</v>
      </c>
      <c r="AA230" s="382" t="s">
        <v>946</v>
      </c>
      <c r="AB230" s="103"/>
      <c r="AC230" s="103"/>
      <c r="AD230" s="103"/>
      <c r="AE230" s="103"/>
      <c r="AF230" s="103"/>
      <c r="AG230" s="103"/>
      <c r="AH230" s="382" t="s">
        <v>831</v>
      </c>
      <c r="AI230" s="381">
        <v>42830</v>
      </c>
      <c r="AJ230" s="381">
        <v>43091</v>
      </c>
      <c r="AK230" s="382" t="s">
        <v>649</v>
      </c>
      <c r="AL230" s="388" t="s">
        <v>352</v>
      </c>
    </row>
    <row r="231" spans="1:38" s="46" customFormat="1" ht="139.5" customHeight="1" x14ac:dyDescent="0.25">
      <c r="A231" s="334">
        <v>181</v>
      </c>
      <c r="B231" s="301" t="s">
        <v>1149</v>
      </c>
      <c r="C231" s="301">
        <v>80101706</v>
      </c>
      <c r="D231" s="249" t="s">
        <v>744</v>
      </c>
      <c r="E231" s="301" t="s">
        <v>71</v>
      </c>
      <c r="F231" s="301">
        <v>1</v>
      </c>
      <c r="G231" s="373" t="s">
        <v>80</v>
      </c>
      <c r="H231" s="374" t="s">
        <v>247</v>
      </c>
      <c r="I231" s="301" t="s">
        <v>62</v>
      </c>
      <c r="J231" s="301" t="s">
        <v>69</v>
      </c>
      <c r="K231" s="301" t="s">
        <v>911</v>
      </c>
      <c r="L231" s="375">
        <v>7636000</v>
      </c>
      <c r="M231" s="376">
        <v>7636000</v>
      </c>
      <c r="N231" s="301" t="s">
        <v>52</v>
      </c>
      <c r="O231" s="301" t="s">
        <v>728</v>
      </c>
      <c r="P231" s="301" t="s">
        <v>893</v>
      </c>
      <c r="Q231" s="370"/>
      <c r="R231" s="195" t="s">
        <v>1204</v>
      </c>
      <c r="S231" s="221" t="s">
        <v>405</v>
      </c>
      <c r="T231" s="196">
        <v>42859</v>
      </c>
      <c r="U231" s="411" t="s">
        <v>406</v>
      </c>
      <c r="V231" s="411" t="s">
        <v>339</v>
      </c>
      <c r="W231" s="175">
        <v>7286500</v>
      </c>
      <c r="X231" s="135"/>
      <c r="Y231" s="135">
        <v>7286500</v>
      </c>
      <c r="Z231" s="181">
        <v>7286500</v>
      </c>
      <c r="AA231" s="412" t="s">
        <v>1205</v>
      </c>
      <c r="AB231" s="103"/>
      <c r="AC231" s="103"/>
      <c r="AD231" s="103"/>
      <c r="AE231" s="103"/>
      <c r="AF231" s="103"/>
      <c r="AG231" s="103"/>
      <c r="AH231" s="412" t="s">
        <v>402</v>
      </c>
      <c r="AI231" s="413">
        <v>42859</v>
      </c>
      <c r="AJ231" s="413">
        <v>43091</v>
      </c>
      <c r="AK231" s="412" t="s">
        <v>343</v>
      </c>
      <c r="AL231" s="474" t="s">
        <v>344</v>
      </c>
    </row>
    <row r="232" spans="1:38" s="46" customFormat="1" ht="168.75" customHeight="1" x14ac:dyDescent="0.25">
      <c r="A232" s="336"/>
      <c r="B232" s="301" t="s">
        <v>1149</v>
      </c>
      <c r="C232" s="301">
        <v>80101706</v>
      </c>
      <c r="D232" s="249" t="s">
        <v>745</v>
      </c>
      <c r="E232" s="301" t="s">
        <v>71</v>
      </c>
      <c r="F232" s="301">
        <v>1</v>
      </c>
      <c r="G232" s="373" t="s">
        <v>80</v>
      </c>
      <c r="H232" s="374" t="s">
        <v>247</v>
      </c>
      <c r="I232" s="301" t="s">
        <v>62</v>
      </c>
      <c r="J232" s="301" t="s">
        <v>69</v>
      </c>
      <c r="K232" s="301" t="s">
        <v>913</v>
      </c>
      <c r="L232" s="375">
        <v>7636000</v>
      </c>
      <c r="M232" s="376">
        <v>7636000</v>
      </c>
      <c r="N232" s="301" t="s">
        <v>52</v>
      </c>
      <c r="O232" s="301" t="s">
        <v>728</v>
      </c>
      <c r="P232" s="301" t="s">
        <v>893</v>
      </c>
      <c r="Q232" s="370"/>
      <c r="R232" s="195" t="s">
        <v>1204</v>
      </c>
      <c r="S232" s="221" t="s">
        <v>405</v>
      </c>
      <c r="T232" s="196">
        <v>42859</v>
      </c>
      <c r="U232" s="411" t="s">
        <v>406</v>
      </c>
      <c r="V232" s="411" t="s">
        <v>339</v>
      </c>
      <c r="W232" s="175">
        <v>7540550</v>
      </c>
      <c r="X232" s="394"/>
      <c r="Y232" s="135">
        <v>7540550</v>
      </c>
      <c r="Z232" s="181">
        <v>7540550</v>
      </c>
      <c r="AA232" s="417"/>
      <c r="AB232" s="103"/>
      <c r="AC232" s="103"/>
      <c r="AD232" s="103"/>
      <c r="AE232" s="103"/>
      <c r="AF232" s="103"/>
      <c r="AG232" s="103"/>
      <c r="AH232" s="417"/>
      <c r="AI232" s="418"/>
      <c r="AJ232" s="418"/>
      <c r="AK232" s="417"/>
      <c r="AL232" s="474"/>
    </row>
    <row r="233" spans="1:38" s="46" customFormat="1" ht="167.45" customHeight="1" x14ac:dyDescent="0.25">
      <c r="A233" s="298">
        <v>182</v>
      </c>
      <c r="B233" s="301" t="s">
        <v>1355</v>
      </c>
      <c r="C233" s="301">
        <v>80101706</v>
      </c>
      <c r="D233" s="249" t="s">
        <v>746</v>
      </c>
      <c r="E233" s="301" t="s">
        <v>71</v>
      </c>
      <c r="F233" s="301">
        <v>1</v>
      </c>
      <c r="G233" s="373" t="s">
        <v>82</v>
      </c>
      <c r="H233" s="374" t="s">
        <v>885</v>
      </c>
      <c r="I233" s="301" t="s">
        <v>62</v>
      </c>
      <c r="J233" s="301" t="s">
        <v>69</v>
      </c>
      <c r="K233" s="301" t="s">
        <v>911</v>
      </c>
      <c r="L233" s="375">
        <v>63700000</v>
      </c>
      <c r="M233" s="376">
        <v>63700000</v>
      </c>
      <c r="N233" s="301" t="s">
        <v>52</v>
      </c>
      <c r="O233" s="301" t="s">
        <v>728</v>
      </c>
      <c r="P233" s="301" t="s">
        <v>901</v>
      </c>
      <c r="Q233" s="370"/>
      <c r="R233" s="127" t="s">
        <v>1037</v>
      </c>
      <c r="S233" s="209" t="s">
        <v>357</v>
      </c>
      <c r="T233" s="377">
        <v>42846</v>
      </c>
      <c r="U233" s="378" t="s">
        <v>1038</v>
      </c>
      <c r="V233" s="112" t="s">
        <v>339</v>
      </c>
      <c r="W233" s="175">
        <v>62920000</v>
      </c>
      <c r="X233" s="134"/>
      <c r="Y233" s="135">
        <v>62920000</v>
      </c>
      <c r="Z233" s="181">
        <v>62920000</v>
      </c>
      <c r="AA233" s="382" t="s">
        <v>1039</v>
      </c>
      <c r="AB233" s="103"/>
      <c r="AC233" s="103"/>
      <c r="AD233" s="103"/>
      <c r="AE233" s="103"/>
      <c r="AF233" s="103"/>
      <c r="AG233" s="103"/>
      <c r="AH233" s="382" t="s">
        <v>831</v>
      </c>
      <c r="AI233" s="381">
        <v>42846</v>
      </c>
      <c r="AJ233" s="381">
        <v>43091</v>
      </c>
      <c r="AK233" s="382" t="s">
        <v>423</v>
      </c>
      <c r="AL233" s="388" t="s">
        <v>274</v>
      </c>
    </row>
    <row r="234" spans="1:38" s="46" customFormat="1" ht="93" customHeight="1" x14ac:dyDescent="0.25">
      <c r="A234" s="298">
        <v>183</v>
      </c>
      <c r="B234" s="301" t="s">
        <v>298</v>
      </c>
      <c r="C234" s="301">
        <v>80101706</v>
      </c>
      <c r="D234" s="249" t="s">
        <v>739</v>
      </c>
      <c r="E234" s="301" t="s">
        <v>71</v>
      </c>
      <c r="F234" s="301">
        <v>1</v>
      </c>
      <c r="G234" s="373" t="s">
        <v>80</v>
      </c>
      <c r="H234" s="374" t="s">
        <v>247</v>
      </c>
      <c r="I234" s="301" t="s">
        <v>62</v>
      </c>
      <c r="J234" s="301" t="s">
        <v>69</v>
      </c>
      <c r="K234" s="301" t="s">
        <v>913</v>
      </c>
      <c r="L234" s="375">
        <v>60000000</v>
      </c>
      <c r="M234" s="376">
        <v>60000000</v>
      </c>
      <c r="N234" s="301" t="s">
        <v>52</v>
      </c>
      <c r="O234" s="301" t="s">
        <v>728</v>
      </c>
      <c r="P234" s="301" t="s">
        <v>901</v>
      </c>
      <c r="Q234" s="370"/>
      <c r="R234" s="127" t="s">
        <v>1200</v>
      </c>
      <c r="S234" s="209" t="s">
        <v>1201</v>
      </c>
      <c r="T234" s="377">
        <v>42860</v>
      </c>
      <c r="U234" s="378" t="s">
        <v>1202</v>
      </c>
      <c r="V234" s="112" t="s">
        <v>339</v>
      </c>
      <c r="W234" s="175">
        <v>57500000</v>
      </c>
      <c r="X234" s="394"/>
      <c r="Y234" s="135">
        <v>57500000</v>
      </c>
      <c r="Z234" s="181">
        <v>57500000</v>
      </c>
      <c r="AA234" s="382" t="s">
        <v>1203</v>
      </c>
      <c r="AB234" s="103"/>
      <c r="AC234" s="103"/>
      <c r="AD234" s="103"/>
      <c r="AE234" s="103"/>
      <c r="AF234" s="103"/>
      <c r="AG234" s="103"/>
      <c r="AH234" s="382" t="s">
        <v>1174</v>
      </c>
      <c r="AI234" s="381">
        <v>42860</v>
      </c>
      <c r="AJ234" s="381">
        <v>43091</v>
      </c>
      <c r="AK234" s="382" t="s">
        <v>376</v>
      </c>
      <c r="AL234" s="388" t="s">
        <v>266</v>
      </c>
    </row>
    <row r="235" spans="1:38" s="46" customFormat="1" ht="159" customHeight="1" x14ac:dyDescent="0.25">
      <c r="A235" s="298">
        <v>184</v>
      </c>
      <c r="B235" s="301" t="s">
        <v>275</v>
      </c>
      <c r="C235" s="301">
        <v>80101706</v>
      </c>
      <c r="D235" s="249" t="s">
        <v>918</v>
      </c>
      <c r="E235" s="301" t="s">
        <v>71</v>
      </c>
      <c r="F235" s="301">
        <v>1</v>
      </c>
      <c r="G235" s="373" t="s">
        <v>80</v>
      </c>
      <c r="H235" s="374" t="s">
        <v>247</v>
      </c>
      <c r="I235" s="301" t="s">
        <v>62</v>
      </c>
      <c r="J235" s="301" t="s">
        <v>69</v>
      </c>
      <c r="K235" s="301" t="s">
        <v>911</v>
      </c>
      <c r="L235" s="375">
        <v>52080000</v>
      </c>
      <c r="M235" s="376">
        <v>52080000</v>
      </c>
      <c r="N235" s="301" t="s">
        <v>52</v>
      </c>
      <c r="O235" s="301" t="s">
        <v>728</v>
      </c>
      <c r="P235" s="301" t="s">
        <v>908</v>
      </c>
      <c r="Q235" s="370"/>
      <c r="R235" s="127" t="s">
        <v>1197</v>
      </c>
      <c r="S235" s="209" t="s">
        <v>1198</v>
      </c>
      <c r="T235" s="377">
        <v>42860</v>
      </c>
      <c r="U235" s="378" t="s">
        <v>1199</v>
      </c>
      <c r="V235" s="112" t="s">
        <v>339</v>
      </c>
      <c r="W235" s="175">
        <v>49910000</v>
      </c>
      <c r="X235" s="394"/>
      <c r="Y235" s="135">
        <v>49910000</v>
      </c>
      <c r="Z235" s="181">
        <v>49910000</v>
      </c>
      <c r="AA235" s="382" t="s">
        <v>1192</v>
      </c>
      <c r="AB235" s="103"/>
      <c r="AC235" s="103"/>
      <c r="AD235" s="103"/>
      <c r="AE235" s="103"/>
      <c r="AF235" s="103"/>
      <c r="AG235" s="103"/>
      <c r="AH235" s="382" t="s">
        <v>1174</v>
      </c>
      <c r="AI235" s="381">
        <v>42860</v>
      </c>
      <c r="AJ235" s="381">
        <v>43091</v>
      </c>
      <c r="AK235" s="382" t="s">
        <v>638</v>
      </c>
      <c r="AL235" s="388" t="s">
        <v>275</v>
      </c>
    </row>
    <row r="236" spans="1:38" s="46" customFormat="1" ht="167.45" customHeight="1" x14ac:dyDescent="0.25">
      <c r="A236" s="298">
        <v>185</v>
      </c>
      <c r="B236" s="301" t="s">
        <v>192</v>
      </c>
      <c r="C236" s="301">
        <v>80101706</v>
      </c>
      <c r="D236" s="249" t="s">
        <v>747</v>
      </c>
      <c r="E236" s="301" t="s">
        <v>71</v>
      </c>
      <c r="F236" s="301">
        <v>1</v>
      </c>
      <c r="G236" s="373" t="s">
        <v>80</v>
      </c>
      <c r="H236" s="374" t="s">
        <v>247</v>
      </c>
      <c r="I236" s="301" t="s">
        <v>62</v>
      </c>
      <c r="J236" s="301" t="s">
        <v>69</v>
      </c>
      <c r="K236" s="301" t="s">
        <v>911</v>
      </c>
      <c r="L236" s="375">
        <v>45600000</v>
      </c>
      <c r="M236" s="376">
        <v>45600000</v>
      </c>
      <c r="N236" s="301" t="s">
        <v>52</v>
      </c>
      <c r="O236" s="301" t="s">
        <v>728</v>
      </c>
      <c r="P236" s="301" t="s">
        <v>897</v>
      </c>
      <c r="Q236" s="370"/>
      <c r="R236" s="127" t="s">
        <v>1187</v>
      </c>
      <c r="S236" s="209" t="s">
        <v>512</v>
      </c>
      <c r="T236" s="377">
        <v>42870</v>
      </c>
      <c r="U236" s="378" t="s">
        <v>1188</v>
      </c>
      <c r="V236" s="112" t="s">
        <v>339</v>
      </c>
      <c r="W236" s="175">
        <v>41990000</v>
      </c>
      <c r="X236" s="134"/>
      <c r="Y236" s="135">
        <v>41990000</v>
      </c>
      <c r="Z236" s="181">
        <v>41990000</v>
      </c>
      <c r="AA236" s="382" t="s">
        <v>1189</v>
      </c>
      <c r="AB236" s="103"/>
      <c r="AC236" s="103"/>
      <c r="AD236" s="103"/>
      <c r="AE236" s="103"/>
      <c r="AF236" s="103"/>
      <c r="AG236" s="103"/>
      <c r="AH236" s="103"/>
      <c r="AI236" s="103"/>
      <c r="AJ236" s="103"/>
      <c r="AK236" s="103"/>
      <c r="AL236" s="105"/>
    </row>
    <row r="237" spans="1:38" s="46" customFormat="1" ht="148.9" customHeight="1" x14ac:dyDescent="0.25">
      <c r="A237" s="298">
        <v>186</v>
      </c>
      <c r="B237" s="301" t="s">
        <v>275</v>
      </c>
      <c r="C237" s="301">
        <v>80101706</v>
      </c>
      <c r="D237" s="249" t="s">
        <v>918</v>
      </c>
      <c r="E237" s="301" t="s">
        <v>71</v>
      </c>
      <c r="F237" s="301">
        <v>1</v>
      </c>
      <c r="G237" s="373" t="s">
        <v>80</v>
      </c>
      <c r="H237" s="374">
        <v>8</v>
      </c>
      <c r="I237" s="301" t="s">
        <v>62</v>
      </c>
      <c r="J237" s="301" t="s">
        <v>69</v>
      </c>
      <c r="K237" s="301" t="s">
        <v>911</v>
      </c>
      <c r="L237" s="375">
        <v>52080000</v>
      </c>
      <c r="M237" s="376">
        <v>52080000</v>
      </c>
      <c r="N237" s="301" t="s">
        <v>52</v>
      </c>
      <c r="O237" s="301" t="s">
        <v>728</v>
      </c>
      <c r="P237" s="301" t="s">
        <v>908</v>
      </c>
      <c r="Q237" s="370"/>
      <c r="R237" s="127" t="s">
        <v>1190</v>
      </c>
      <c r="S237" s="209" t="s">
        <v>684</v>
      </c>
      <c r="T237" s="377">
        <v>42860</v>
      </c>
      <c r="U237" s="378" t="s">
        <v>1191</v>
      </c>
      <c r="V237" s="112" t="s">
        <v>339</v>
      </c>
      <c r="W237" s="175">
        <v>49910000</v>
      </c>
      <c r="X237" s="394"/>
      <c r="Y237" s="135">
        <v>49910000</v>
      </c>
      <c r="Z237" s="181">
        <v>49910000</v>
      </c>
      <c r="AA237" s="382" t="s">
        <v>1192</v>
      </c>
      <c r="AB237" s="103"/>
      <c r="AC237" s="103"/>
      <c r="AD237" s="103"/>
      <c r="AE237" s="103"/>
      <c r="AF237" s="103"/>
      <c r="AG237" s="103"/>
      <c r="AH237" s="382" t="s">
        <v>1174</v>
      </c>
      <c r="AI237" s="381">
        <v>42860</v>
      </c>
      <c r="AJ237" s="381">
        <v>43091</v>
      </c>
      <c r="AK237" s="382" t="s">
        <v>638</v>
      </c>
      <c r="AL237" s="388" t="s">
        <v>275</v>
      </c>
    </row>
    <row r="238" spans="1:38" s="46" customFormat="1" ht="186" customHeight="1" x14ac:dyDescent="0.25">
      <c r="A238" s="298">
        <v>187</v>
      </c>
      <c r="B238" s="301" t="s">
        <v>737</v>
      </c>
      <c r="C238" s="301">
        <v>80101706</v>
      </c>
      <c r="D238" s="249" t="s">
        <v>738</v>
      </c>
      <c r="E238" s="301" t="s">
        <v>71</v>
      </c>
      <c r="F238" s="301">
        <v>1</v>
      </c>
      <c r="G238" s="373" t="s">
        <v>80</v>
      </c>
      <c r="H238" s="374">
        <v>8</v>
      </c>
      <c r="I238" s="301" t="s">
        <v>62</v>
      </c>
      <c r="J238" s="301" t="s">
        <v>69</v>
      </c>
      <c r="K238" s="301" t="s">
        <v>911</v>
      </c>
      <c r="L238" s="375">
        <v>27512000</v>
      </c>
      <c r="M238" s="376">
        <v>27512000</v>
      </c>
      <c r="N238" s="301" t="s">
        <v>52</v>
      </c>
      <c r="O238" s="301" t="s">
        <v>728</v>
      </c>
      <c r="P238" s="301" t="s">
        <v>896</v>
      </c>
      <c r="Q238" s="370"/>
      <c r="R238" s="127" t="s">
        <v>1193</v>
      </c>
      <c r="S238" s="209" t="s">
        <v>1194</v>
      </c>
      <c r="T238" s="377">
        <v>42858</v>
      </c>
      <c r="U238" s="378" t="s">
        <v>1195</v>
      </c>
      <c r="V238" s="112" t="s">
        <v>339</v>
      </c>
      <c r="W238" s="175">
        <v>26365700</v>
      </c>
      <c r="X238" s="394"/>
      <c r="Y238" s="135">
        <v>26365700</v>
      </c>
      <c r="Z238" s="181">
        <v>26365700</v>
      </c>
      <c r="AA238" s="382" t="s">
        <v>1196</v>
      </c>
      <c r="AB238" s="103"/>
      <c r="AC238" s="103"/>
      <c r="AD238" s="103"/>
      <c r="AE238" s="103"/>
      <c r="AF238" s="103"/>
      <c r="AG238" s="103"/>
      <c r="AH238" s="382" t="s">
        <v>831</v>
      </c>
      <c r="AI238" s="381">
        <v>42858</v>
      </c>
      <c r="AJ238" s="381">
        <v>43091</v>
      </c>
      <c r="AK238" s="382" t="s">
        <v>837</v>
      </c>
      <c r="AL238" s="388" t="s">
        <v>838</v>
      </c>
    </row>
    <row r="239" spans="1:38" s="46" customFormat="1" ht="91.15" customHeight="1" x14ac:dyDescent="0.25">
      <c r="A239" s="297">
        <v>188</v>
      </c>
      <c r="B239" s="306" t="s">
        <v>1445</v>
      </c>
      <c r="C239" s="306">
        <v>80101706</v>
      </c>
      <c r="D239" s="365" t="s">
        <v>746</v>
      </c>
      <c r="E239" s="306" t="s">
        <v>71</v>
      </c>
      <c r="F239" s="306">
        <v>1</v>
      </c>
      <c r="G239" s="366" t="s">
        <v>82</v>
      </c>
      <c r="H239" s="367">
        <v>8</v>
      </c>
      <c r="I239" s="306" t="s">
        <v>62</v>
      </c>
      <c r="J239" s="306" t="s">
        <v>69</v>
      </c>
      <c r="K239" s="306" t="s">
        <v>911</v>
      </c>
      <c r="L239" s="368"/>
      <c r="M239" s="369"/>
      <c r="N239" s="306" t="s">
        <v>52</v>
      </c>
      <c r="O239" s="306" t="s">
        <v>728</v>
      </c>
      <c r="P239" s="306" t="s">
        <v>901</v>
      </c>
      <c r="Q239" s="370"/>
      <c r="R239" s="114"/>
      <c r="S239" s="210" t="s">
        <v>1133</v>
      </c>
      <c r="T239" s="114"/>
      <c r="U239" s="114"/>
      <c r="V239" s="114"/>
      <c r="W239" s="171"/>
      <c r="X239" s="114"/>
      <c r="Y239" s="114"/>
      <c r="Z239" s="181"/>
      <c r="AA239" s="138"/>
      <c r="AB239" s="103"/>
      <c r="AC239" s="103"/>
      <c r="AD239" s="103"/>
      <c r="AE239" s="103"/>
      <c r="AF239" s="103"/>
      <c r="AG239" s="103"/>
      <c r="AH239" s="138"/>
      <c r="AI239" s="138"/>
      <c r="AJ239" s="138"/>
      <c r="AK239" s="138"/>
      <c r="AL239" s="139"/>
    </row>
    <row r="240" spans="1:38" s="46" customFormat="1" ht="114" customHeight="1" x14ac:dyDescent="0.25">
      <c r="A240" s="298">
        <v>189</v>
      </c>
      <c r="B240" s="301" t="s">
        <v>296</v>
      </c>
      <c r="C240" s="301">
        <v>80101706</v>
      </c>
      <c r="D240" s="249" t="s">
        <v>748</v>
      </c>
      <c r="E240" s="301" t="s">
        <v>71</v>
      </c>
      <c r="F240" s="301">
        <v>1</v>
      </c>
      <c r="G240" s="373" t="s">
        <v>80</v>
      </c>
      <c r="H240" s="374">
        <v>8</v>
      </c>
      <c r="I240" s="301" t="s">
        <v>62</v>
      </c>
      <c r="J240" s="301" t="s">
        <v>69</v>
      </c>
      <c r="K240" s="301" t="s">
        <v>911</v>
      </c>
      <c r="L240" s="375">
        <v>72504000</v>
      </c>
      <c r="M240" s="376">
        <v>72504000</v>
      </c>
      <c r="N240" s="301" t="s">
        <v>52</v>
      </c>
      <c r="O240" s="301" t="s">
        <v>728</v>
      </c>
      <c r="P240" s="301" t="s">
        <v>901</v>
      </c>
      <c r="Q240" s="370"/>
      <c r="R240" s="127" t="s">
        <v>1224</v>
      </c>
      <c r="S240" s="209" t="s">
        <v>416</v>
      </c>
      <c r="T240" s="377">
        <v>42858</v>
      </c>
      <c r="U240" s="378" t="s">
        <v>1225</v>
      </c>
      <c r="V240" s="112" t="s">
        <v>339</v>
      </c>
      <c r="W240" s="175">
        <v>69785100</v>
      </c>
      <c r="X240" s="394"/>
      <c r="Y240" s="135">
        <v>69785100</v>
      </c>
      <c r="Z240" s="181">
        <v>69785100</v>
      </c>
      <c r="AA240" s="382" t="s">
        <v>1226</v>
      </c>
      <c r="AB240" s="103"/>
      <c r="AC240" s="103"/>
      <c r="AD240" s="103"/>
      <c r="AE240" s="103"/>
      <c r="AF240" s="103"/>
      <c r="AG240" s="103"/>
      <c r="AH240" s="382" t="s">
        <v>831</v>
      </c>
      <c r="AI240" s="381">
        <v>42858</v>
      </c>
      <c r="AJ240" s="381">
        <v>43091</v>
      </c>
      <c r="AK240" s="382" t="s">
        <v>376</v>
      </c>
      <c r="AL240" s="388" t="s">
        <v>266</v>
      </c>
    </row>
    <row r="241" spans="1:38" s="46" customFormat="1" ht="150.75" customHeight="1" x14ac:dyDescent="0.25">
      <c r="A241" s="298">
        <v>190</v>
      </c>
      <c r="B241" s="301" t="s">
        <v>735</v>
      </c>
      <c r="C241" s="301">
        <v>80101706</v>
      </c>
      <c r="D241" s="249" t="s">
        <v>736</v>
      </c>
      <c r="E241" s="301" t="s">
        <v>71</v>
      </c>
      <c r="F241" s="301">
        <v>1</v>
      </c>
      <c r="G241" s="373" t="s">
        <v>83</v>
      </c>
      <c r="H241" s="374">
        <v>5</v>
      </c>
      <c r="I241" s="301" t="s">
        <v>62</v>
      </c>
      <c r="J241" s="301" t="s">
        <v>69</v>
      </c>
      <c r="K241" s="301" t="s">
        <v>911</v>
      </c>
      <c r="L241" s="375">
        <v>64000000</v>
      </c>
      <c r="M241" s="376">
        <v>64000000</v>
      </c>
      <c r="N241" s="301" t="s">
        <v>52</v>
      </c>
      <c r="O241" s="301" t="s">
        <v>728</v>
      </c>
      <c r="P241" s="301" t="s">
        <v>892</v>
      </c>
      <c r="Q241" s="370"/>
      <c r="R241" s="127" t="s">
        <v>1367</v>
      </c>
      <c r="S241" s="209" t="s">
        <v>757</v>
      </c>
      <c r="T241" s="377">
        <v>42891</v>
      </c>
      <c r="U241" s="378" t="s">
        <v>1368</v>
      </c>
      <c r="V241" s="112" t="s">
        <v>339</v>
      </c>
      <c r="W241" s="135">
        <v>42630000</v>
      </c>
      <c r="X241" s="134"/>
      <c r="Y241" s="135">
        <v>42630000</v>
      </c>
      <c r="Z241" s="135">
        <v>42630000</v>
      </c>
      <c r="AA241" s="382" t="s">
        <v>1369</v>
      </c>
      <c r="AB241" s="103"/>
      <c r="AC241" s="103"/>
      <c r="AD241" s="103"/>
      <c r="AE241" s="103"/>
      <c r="AF241" s="103"/>
      <c r="AG241" s="103"/>
      <c r="AH241" s="382" t="s">
        <v>402</v>
      </c>
      <c r="AI241" s="381">
        <v>42891</v>
      </c>
      <c r="AJ241" s="381">
        <v>43091</v>
      </c>
      <c r="AK241" s="382" t="s">
        <v>595</v>
      </c>
      <c r="AL241" s="388" t="s">
        <v>270</v>
      </c>
    </row>
    <row r="242" spans="1:38" s="46" customFormat="1" ht="148.9" customHeight="1" x14ac:dyDescent="0.25">
      <c r="A242" s="298">
        <v>191</v>
      </c>
      <c r="B242" s="301" t="s">
        <v>192</v>
      </c>
      <c r="C242" s="301">
        <v>80101706</v>
      </c>
      <c r="D242" s="249" t="s">
        <v>749</v>
      </c>
      <c r="E242" s="301" t="s">
        <v>71</v>
      </c>
      <c r="F242" s="301">
        <v>1</v>
      </c>
      <c r="G242" s="373" t="s">
        <v>80</v>
      </c>
      <c r="H242" s="374">
        <v>8</v>
      </c>
      <c r="I242" s="301" t="s">
        <v>62</v>
      </c>
      <c r="J242" s="301" t="s">
        <v>69</v>
      </c>
      <c r="K242" s="301" t="s">
        <v>913</v>
      </c>
      <c r="L242" s="375">
        <v>45600000</v>
      </c>
      <c r="M242" s="376">
        <v>45600000</v>
      </c>
      <c r="N242" s="301" t="s">
        <v>52</v>
      </c>
      <c r="O242" s="301" t="s">
        <v>728</v>
      </c>
      <c r="P242" s="301" t="s">
        <v>897</v>
      </c>
      <c r="Q242" s="370"/>
      <c r="R242" s="127" t="s">
        <v>1227</v>
      </c>
      <c r="S242" s="209" t="s">
        <v>1228</v>
      </c>
      <c r="T242" s="377">
        <v>42870</v>
      </c>
      <c r="U242" s="378" t="s">
        <v>1229</v>
      </c>
      <c r="V242" s="112" t="s">
        <v>339</v>
      </c>
      <c r="W242" s="175">
        <v>41990000</v>
      </c>
      <c r="X242" s="134"/>
      <c r="Y242" s="135">
        <v>41990000</v>
      </c>
      <c r="Z242" s="181">
        <v>41990000</v>
      </c>
      <c r="AA242" s="382" t="s">
        <v>1230</v>
      </c>
      <c r="AB242" s="103"/>
      <c r="AC242" s="103"/>
      <c r="AD242" s="103"/>
      <c r="AE242" s="103"/>
      <c r="AF242" s="103"/>
      <c r="AG242" s="103"/>
      <c r="AH242" s="382" t="s">
        <v>1174</v>
      </c>
      <c r="AI242" s="381">
        <v>42870</v>
      </c>
      <c r="AJ242" s="381">
        <v>43091</v>
      </c>
      <c r="AK242" s="382" t="s">
        <v>1370</v>
      </c>
      <c r="AL242" s="388" t="s">
        <v>371</v>
      </c>
    </row>
    <row r="243" spans="1:38" s="46" customFormat="1" ht="114" customHeight="1" x14ac:dyDescent="0.25">
      <c r="A243" s="298">
        <v>192</v>
      </c>
      <c r="B243" s="301" t="s">
        <v>296</v>
      </c>
      <c r="C243" s="301">
        <v>80101706</v>
      </c>
      <c r="D243" s="249" t="s">
        <v>748</v>
      </c>
      <c r="E243" s="301" t="s">
        <v>71</v>
      </c>
      <c r="F243" s="301">
        <v>1</v>
      </c>
      <c r="G243" s="373" t="s">
        <v>80</v>
      </c>
      <c r="H243" s="374">
        <v>8</v>
      </c>
      <c r="I243" s="301" t="s">
        <v>62</v>
      </c>
      <c r="J243" s="301" t="s">
        <v>69</v>
      </c>
      <c r="K243" s="301" t="s">
        <v>911</v>
      </c>
      <c r="L243" s="375">
        <v>31160000</v>
      </c>
      <c r="M243" s="376">
        <v>31160000</v>
      </c>
      <c r="N243" s="301" t="s">
        <v>52</v>
      </c>
      <c r="O243" s="301" t="s">
        <v>728</v>
      </c>
      <c r="P243" s="301" t="s">
        <v>901</v>
      </c>
      <c r="Q243" s="370"/>
      <c r="R243" s="127" t="s">
        <v>1231</v>
      </c>
      <c r="S243" s="209" t="s">
        <v>540</v>
      </c>
      <c r="T243" s="377">
        <v>42870</v>
      </c>
      <c r="U243" s="378" t="s">
        <v>1232</v>
      </c>
      <c r="V243" s="112" t="s">
        <v>339</v>
      </c>
      <c r="W243" s="175">
        <v>28823000</v>
      </c>
      <c r="X243" s="134"/>
      <c r="Y243" s="135">
        <v>28823000</v>
      </c>
      <c r="Z243" s="181">
        <v>28823000</v>
      </c>
      <c r="AA243" s="382" t="s">
        <v>1233</v>
      </c>
      <c r="AB243" s="103"/>
      <c r="AC243" s="103"/>
      <c r="AD243" s="103"/>
      <c r="AE243" s="103"/>
      <c r="AF243" s="103"/>
      <c r="AG243" s="103"/>
      <c r="AH243" s="382" t="s">
        <v>1174</v>
      </c>
      <c r="AI243" s="381">
        <v>42870</v>
      </c>
      <c r="AJ243" s="381">
        <v>43091</v>
      </c>
      <c r="AK243" s="103"/>
      <c r="AL243" s="105"/>
    </row>
    <row r="244" spans="1:38" s="46" customFormat="1" ht="147.6" customHeight="1" x14ac:dyDescent="0.25">
      <c r="A244" s="298">
        <v>193</v>
      </c>
      <c r="B244" s="301" t="s">
        <v>740</v>
      </c>
      <c r="C244" s="301">
        <v>80101706</v>
      </c>
      <c r="D244" s="249" t="s">
        <v>741</v>
      </c>
      <c r="E244" s="301" t="s">
        <v>71</v>
      </c>
      <c r="F244" s="301">
        <v>1</v>
      </c>
      <c r="G244" s="373" t="s">
        <v>79</v>
      </c>
      <c r="H244" s="374">
        <v>9.5</v>
      </c>
      <c r="I244" s="301" t="s">
        <v>62</v>
      </c>
      <c r="J244" s="301" t="s">
        <v>69</v>
      </c>
      <c r="K244" s="301" t="s">
        <v>911</v>
      </c>
      <c r="L244" s="375">
        <v>49875000</v>
      </c>
      <c r="M244" s="376">
        <v>49875000</v>
      </c>
      <c r="N244" s="301" t="s">
        <v>52</v>
      </c>
      <c r="O244" s="301" t="s">
        <v>728</v>
      </c>
      <c r="P244" s="301" t="s">
        <v>905</v>
      </c>
      <c r="Q244" s="370"/>
      <c r="R244" s="127" t="s">
        <v>813</v>
      </c>
      <c r="S244" s="209" t="s">
        <v>814</v>
      </c>
      <c r="T244" s="377">
        <v>42818</v>
      </c>
      <c r="U244" s="378" t="s">
        <v>815</v>
      </c>
      <c r="V244" s="112" t="s">
        <v>339</v>
      </c>
      <c r="W244" s="175">
        <v>45000000</v>
      </c>
      <c r="X244" s="134"/>
      <c r="Y244" s="135">
        <v>45000000</v>
      </c>
      <c r="Z244" s="181">
        <v>45000000</v>
      </c>
      <c r="AA244" s="382" t="s">
        <v>816</v>
      </c>
      <c r="AB244" s="103"/>
      <c r="AC244" s="103"/>
      <c r="AD244" s="103"/>
      <c r="AE244" s="103"/>
      <c r="AF244" s="103"/>
      <c r="AG244" s="103"/>
      <c r="AH244" s="421" t="s">
        <v>402</v>
      </c>
      <c r="AI244" s="381">
        <v>42818</v>
      </c>
      <c r="AJ244" s="381">
        <v>43091</v>
      </c>
      <c r="AK244" s="421" t="s">
        <v>817</v>
      </c>
      <c r="AL244" s="388" t="s">
        <v>271</v>
      </c>
    </row>
    <row r="245" spans="1:38" s="46" customFormat="1" ht="138.75" customHeight="1" x14ac:dyDescent="0.25">
      <c r="A245" s="334">
        <v>194</v>
      </c>
      <c r="B245" s="301" t="s">
        <v>1149</v>
      </c>
      <c r="C245" s="301">
        <v>80101706</v>
      </c>
      <c r="D245" s="249" t="s">
        <v>744</v>
      </c>
      <c r="E245" s="301" t="s">
        <v>71</v>
      </c>
      <c r="F245" s="301">
        <v>1</v>
      </c>
      <c r="G245" s="373" t="s">
        <v>80</v>
      </c>
      <c r="H245" s="374">
        <v>8</v>
      </c>
      <c r="I245" s="301" t="s">
        <v>62</v>
      </c>
      <c r="J245" s="301" t="s">
        <v>69</v>
      </c>
      <c r="K245" s="301" t="s">
        <v>911</v>
      </c>
      <c r="L245" s="375">
        <v>20000000</v>
      </c>
      <c r="M245" s="376">
        <v>20000000</v>
      </c>
      <c r="N245" s="301" t="s">
        <v>52</v>
      </c>
      <c r="O245" s="301" t="s">
        <v>728</v>
      </c>
      <c r="P245" s="301" t="s">
        <v>893</v>
      </c>
      <c r="Q245" s="370"/>
      <c r="R245" s="458" t="s">
        <v>1234</v>
      </c>
      <c r="S245" s="227" t="s">
        <v>878</v>
      </c>
      <c r="T245" s="459">
        <v>42864</v>
      </c>
      <c r="U245" s="460" t="s">
        <v>1235</v>
      </c>
      <c r="V245" s="460" t="s">
        <v>339</v>
      </c>
      <c r="W245" s="175">
        <v>18667000</v>
      </c>
      <c r="X245" s="135"/>
      <c r="Y245" s="135">
        <v>18667000</v>
      </c>
      <c r="Z245" s="181">
        <v>18667000</v>
      </c>
      <c r="AA245" s="412" t="s">
        <v>1236</v>
      </c>
      <c r="AB245" s="103"/>
      <c r="AC245" s="103"/>
      <c r="AD245" s="103"/>
      <c r="AE245" s="103"/>
      <c r="AF245" s="103"/>
      <c r="AG245" s="103"/>
      <c r="AH245" s="412" t="s">
        <v>1174</v>
      </c>
      <c r="AI245" s="413">
        <v>42864</v>
      </c>
      <c r="AJ245" s="413">
        <v>43091</v>
      </c>
      <c r="AK245" s="412" t="s">
        <v>343</v>
      </c>
      <c r="AL245" s="474" t="s">
        <v>344</v>
      </c>
    </row>
    <row r="246" spans="1:38" s="46" customFormat="1" ht="112.5" customHeight="1" x14ac:dyDescent="0.25">
      <c r="A246" s="336"/>
      <c r="B246" s="301" t="s">
        <v>1149</v>
      </c>
      <c r="C246" s="301">
        <v>80101706</v>
      </c>
      <c r="D246" s="249" t="s">
        <v>745</v>
      </c>
      <c r="E246" s="301" t="s">
        <v>71</v>
      </c>
      <c r="F246" s="301">
        <v>1</v>
      </c>
      <c r="G246" s="373" t="s">
        <v>80</v>
      </c>
      <c r="H246" s="374">
        <v>8</v>
      </c>
      <c r="I246" s="301" t="s">
        <v>62</v>
      </c>
      <c r="J246" s="301" t="s">
        <v>69</v>
      </c>
      <c r="K246" s="301" t="s">
        <v>913</v>
      </c>
      <c r="L246" s="375">
        <v>20000000</v>
      </c>
      <c r="M246" s="376">
        <v>20000000</v>
      </c>
      <c r="N246" s="301" t="s">
        <v>52</v>
      </c>
      <c r="O246" s="301" t="s">
        <v>728</v>
      </c>
      <c r="P246" s="301" t="s">
        <v>893</v>
      </c>
      <c r="Q246" s="370"/>
      <c r="R246" s="458" t="s">
        <v>1284</v>
      </c>
      <c r="S246" s="227" t="s">
        <v>878</v>
      </c>
      <c r="T246" s="459">
        <v>42864</v>
      </c>
      <c r="U246" s="460" t="s">
        <v>1235</v>
      </c>
      <c r="V246" s="460" t="s">
        <v>339</v>
      </c>
      <c r="W246" s="175">
        <v>18667000</v>
      </c>
      <c r="X246" s="394"/>
      <c r="Y246" s="135">
        <v>18667000</v>
      </c>
      <c r="Z246" s="181">
        <v>18667000</v>
      </c>
      <c r="AA246" s="417"/>
      <c r="AB246" s="103"/>
      <c r="AC246" s="103"/>
      <c r="AD246" s="103"/>
      <c r="AE246" s="103"/>
      <c r="AF246" s="103"/>
      <c r="AG246" s="103"/>
      <c r="AH246" s="417"/>
      <c r="AI246" s="418"/>
      <c r="AJ246" s="418"/>
      <c r="AK246" s="417"/>
      <c r="AL246" s="474"/>
    </row>
    <row r="247" spans="1:38" s="46" customFormat="1" ht="204.6" customHeight="1" x14ac:dyDescent="0.25">
      <c r="A247" s="298">
        <v>195</v>
      </c>
      <c r="B247" s="301" t="s">
        <v>729</v>
      </c>
      <c r="C247" s="301">
        <v>80101706</v>
      </c>
      <c r="D247" s="249" t="s">
        <v>730</v>
      </c>
      <c r="E247" s="301" t="s">
        <v>71</v>
      </c>
      <c r="F247" s="301">
        <v>1</v>
      </c>
      <c r="G247" s="373" t="s">
        <v>79</v>
      </c>
      <c r="H247" s="374">
        <v>9</v>
      </c>
      <c r="I247" s="301" t="s">
        <v>62</v>
      </c>
      <c r="J247" s="301" t="s">
        <v>69</v>
      </c>
      <c r="K247" s="301" t="s">
        <v>911</v>
      </c>
      <c r="L247" s="375">
        <v>66150000</v>
      </c>
      <c r="M247" s="376">
        <v>66150000</v>
      </c>
      <c r="N247" s="301" t="s">
        <v>52</v>
      </c>
      <c r="O247" s="301" t="s">
        <v>728</v>
      </c>
      <c r="P247" s="301" t="s">
        <v>894</v>
      </c>
      <c r="Q247" s="370"/>
      <c r="R247" s="127" t="s">
        <v>1040</v>
      </c>
      <c r="S247" s="209" t="s">
        <v>1041</v>
      </c>
      <c r="T247" s="377">
        <v>42843</v>
      </c>
      <c r="U247" s="378" t="s">
        <v>949</v>
      </c>
      <c r="V247" s="112" t="s">
        <v>339</v>
      </c>
      <c r="W247" s="175">
        <v>60025000</v>
      </c>
      <c r="X247" s="134"/>
      <c r="Y247" s="135">
        <v>60025000</v>
      </c>
      <c r="Z247" s="181">
        <v>60025000</v>
      </c>
      <c r="AA247" s="382" t="s">
        <v>1042</v>
      </c>
      <c r="AB247" s="103"/>
      <c r="AC247" s="103"/>
      <c r="AD247" s="103"/>
      <c r="AE247" s="103"/>
      <c r="AF247" s="103"/>
      <c r="AG247" s="103"/>
      <c r="AH247" s="382" t="s">
        <v>831</v>
      </c>
      <c r="AI247" s="381">
        <v>42843</v>
      </c>
      <c r="AJ247" s="381">
        <v>43091</v>
      </c>
      <c r="AK247" s="382" t="s">
        <v>1043</v>
      </c>
      <c r="AL247" s="388" t="s">
        <v>273</v>
      </c>
    </row>
    <row r="248" spans="1:38" s="46" customFormat="1" ht="130.15" customHeight="1" x14ac:dyDescent="0.25">
      <c r="A248" s="298">
        <v>196</v>
      </c>
      <c r="B248" s="301" t="s">
        <v>295</v>
      </c>
      <c r="C248" s="301">
        <v>80101706</v>
      </c>
      <c r="D248" s="249" t="s">
        <v>732</v>
      </c>
      <c r="E248" s="301" t="s">
        <v>71</v>
      </c>
      <c r="F248" s="301">
        <v>1</v>
      </c>
      <c r="G248" s="373" t="s">
        <v>80</v>
      </c>
      <c r="H248" s="374">
        <v>8</v>
      </c>
      <c r="I248" s="301" t="s">
        <v>62</v>
      </c>
      <c r="J248" s="301" t="s">
        <v>69</v>
      </c>
      <c r="K248" s="301" t="s">
        <v>911</v>
      </c>
      <c r="L248" s="375">
        <v>31160000</v>
      </c>
      <c r="M248" s="376">
        <v>31160000</v>
      </c>
      <c r="N248" s="301" t="s">
        <v>52</v>
      </c>
      <c r="O248" s="301" t="s">
        <v>728</v>
      </c>
      <c r="P248" s="301" t="s">
        <v>901</v>
      </c>
      <c r="Q248" s="370"/>
      <c r="R248" s="127" t="s">
        <v>1237</v>
      </c>
      <c r="S248" s="209" t="s">
        <v>472</v>
      </c>
      <c r="T248" s="377">
        <v>42865</v>
      </c>
      <c r="U248" s="378" t="s">
        <v>1238</v>
      </c>
      <c r="V248" s="112" t="s">
        <v>339</v>
      </c>
      <c r="W248" s="175">
        <v>29602000</v>
      </c>
      <c r="X248" s="134"/>
      <c r="Y248" s="135">
        <v>29602000</v>
      </c>
      <c r="Z248" s="181">
        <v>29602000</v>
      </c>
      <c r="AA248" s="382" t="s">
        <v>1239</v>
      </c>
      <c r="AB248" s="103"/>
      <c r="AC248" s="103"/>
      <c r="AD248" s="103"/>
      <c r="AE248" s="103"/>
      <c r="AF248" s="103"/>
      <c r="AG248" s="103"/>
      <c r="AH248" s="382" t="s">
        <v>1174</v>
      </c>
      <c r="AI248" s="381">
        <v>42865</v>
      </c>
      <c r="AJ248" s="381">
        <v>43091</v>
      </c>
      <c r="AK248" s="382" t="s">
        <v>373</v>
      </c>
      <c r="AL248" s="388" t="s">
        <v>266</v>
      </c>
    </row>
    <row r="249" spans="1:38" s="46" customFormat="1" ht="167.45" customHeight="1" x14ac:dyDescent="0.25">
      <c r="A249" s="298">
        <v>197</v>
      </c>
      <c r="B249" s="301" t="s">
        <v>275</v>
      </c>
      <c r="C249" s="301">
        <v>80101706</v>
      </c>
      <c r="D249" s="249" t="s">
        <v>918</v>
      </c>
      <c r="E249" s="301" t="s">
        <v>71</v>
      </c>
      <c r="F249" s="301">
        <v>1</v>
      </c>
      <c r="G249" s="373" t="s">
        <v>80</v>
      </c>
      <c r="H249" s="374">
        <v>8</v>
      </c>
      <c r="I249" s="301" t="s">
        <v>62</v>
      </c>
      <c r="J249" s="301" t="s">
        <v>69</v>
      </c>
      <c r="K249" s="301" t="s">
        <v>911</v>
      </c>
      <c r="L249" s="375">
        <v>42400000</v>
      </c>
      <c r="M249" s="376">
        <v>42400000</v>
      </c>
      <c r="N249" s="301" t="s">
        <v>52</v>
      </c>
      <c r="O249" s="301" t="s">
        <v>728</v>
      </c>
      <c r="P249" s="301" t="s">
        <v>908</v>
      </c>
      <c r="Q249" s="370"/>
      <c r="R249" s="127" t="s">
        <v>1240</v>
      </c>
      <c r="S249" s="209" t="s">
        <v>635</v>
      </c>
      <c r="T249" s="377">
        <v>42860</v>
      </c>
      <c r="U249" s="378" t="s">
        <v>1241</v>
      </c>
      <c r="V249" s="112" t="s">
        <v>339</v>
      </c>
      <c r="W249" s="175">
        <v>40634000</v>
      </c>
      <c r="X249" s="394"/>
      <c r="Y249" s="135">
        <v>40634000</v>
      </c>
      <c r="Z249" s="181">
        <v>40634000</v>
      </c>
      <c r="AA249" s="382" t="s">
        <v>1242</v>
      </c>
      <c r="AB249" s="103"/>
      <c r="AC249" s="103"/>
      <c r="AD249" s="103"/>
      <c r="AE249" s="103"/>
      <c r="AF249" s="103"/>
      <c r="AG249" s="103"/>
      <c r="AH249" s="382" t="s">
        <v>1174</v>
      </c>
      <c r="AI249" s="381">
        <v>42860</v>
      </c>
      <c r="AJ249" s="381">
        <v>43091</v>
      </c>
      <c r="AK249" s="382" t="s">
        <v>638</v>
      </c>
      <c r="AL249" s="388" t="s">
        <v>275</v>
      </c>
    </row>
    <row r="250" spans="1:38" s="46" customFormat="1" ht="186" customHeight="1" x14ac:dyDescent="0.25">
      <c r="A250" s="298">
        <v>198</v>
      </c>
      <c r="B250" s="301" t="s">
        <v>737</v>
      </c>
      <c r="C250" s="301">
        <v>80101706</v>
      </c>
      <c r="D250" s="249" t="s">
        <v>738</v>
      </c>
      <c r="E250" s="301" t="s">
        <v>71</v>
      </c>
      <c r="F250" s="301">
        <v>1</v>
      </c>
      <c r="G250" s="373" t="s">
        <v>80</v>
      </c>
      <c r="H250" s="374">
        <v>8</v>
      </c>
      <c r="I250" s="301" t="s">
        <v>62</v>
      </c>
      <c r="J250" s="301" t="s">
        <v>69</v>
      </c>
      <c r="K250" s="301" t="s">
        <v>911</v>
      </c>
      <c r="L250" s="375">
        <v>38288000</v>
      </c>
      <c r="M250" s="376">
        <v>38288000</v>
      </c>
      <c r="N250" s="301" t="s">
        <v>52</v>
      </c>
      <c r="O250" s="301" t="s">
        <v>728</v>
      </c>
      <c r="P250" s="301" t="s">
        <v>896</v>
      </c>
      <c r="Q250" s="370"/>
      <c r="R250" s="127" t="s">
        <v>1285</v>
      </c>
      <c r="S250" s="209" t="s">
        <v>1286</v>
      </c>
      <c r="T250" s="377">
        <v>42870</v>
      </c>
      <c r="U250" s="378" t="s">
        <v>1287</v>
      </c>
      <c r="V250" s="112" t="s">
        <v>339</v>
      </c>
      <c r="W250" s="175">
        <v>35256900</v>
      </c>
      <c r="X250" s="134"/>
      <c r="Y250" s="135">
        <v>35256900</v>
      </c>
      <c r="Z250" s="181">
        <v>35256900</v>
      </c>
      <c r="AA250" s="382" t="s">
        <v>1288</v>
      </c>
      <c r="AB250" s="103"/>
      <c r="AC250" s="103"/>
      <c r="AD250" s="103"/>
      <c r="AE250" s="103"/>
      <c r="AF250" s="103"/>
      <c r="AG250" s="103"/>
      <c r="AH250" s="382" t="s">
        <v>1174</v>
      </c>
      <c r="AI250" s="381">
        <v>42870</v>
      </c>
      <c r="AJ250" s="381">
        <v>43091</v>
      </c>
      <c r="AK250" s="382" t="s">
        <v>837</v>
      </c>
      <c r="AL250" s="388" t="s">
        <v>838</v>
      </c>
    </row>
    <row r="251" spans="1:38" s="46" customFormat="1" ht="204.6" customHeight="1" x14ac:dyDescent="0.25">
      <c r="A251" s="298">
        <v>199</v>
      </c>
      <c r="B251" s="301" t="s">
        <v>729</v>
      </c>
      <c r="C251" s="301">
        <v>80101706</v>
      </c>
      <c r="D251" s="249" t="s">
        <v>730</v>
      </c>
      <c r="E251" s="301" t="s">
        <v>71</v>
      </c>
      <c r="F251" s="301">
        <v>1</v>
      </c>
      <c r="G251" s="373" t="s">
        <v>79</v>
      </c>
      <c r="H251" s="374">
        <v>9</v>
      </c>
      <c r="I251" s="301" t="s">
        <v>62</v>
      </c>
      <c r="J251" s="301" t="s">
        <v>69</v>
      </c>
      <c r="K251" s="301" t="s">
        <v>911</v>
      </c>
      <c r="L251" s="375">
        <v>66150000</v>
      </c>
      <c r="M251" s="376">
        <v>66150000</v>
      </c>
      <c r="N251" s="301" t="s">
        <v>52</v>
      </c>
      <c r="O251" s="301" t="s">
        <v>728</v>
      </c>
      <c r="P251" s="301" t="s">
        <v>894</v>
      </c>
      <c r="Q251" s="370"/>
      <c r="R251" s="127" t="s">
        <v>947</v>
      </c>
      <c r="S251" s="209" t="s">
        <v>948</v>
      </c>
      <c r="T251" s="377">
        <v>42828</v>
      </c>
      <c r="U251" s="378" t="s">
        <v>949</v>
      </c>
      <c r="V251" s="112" t="s">
        <v>339</v>
      </c>
      <c r="W251" s="175">
        <v>64190000</v>
      </c>
      <c r="X251" s="134"/>
      <c r="Y251" s="467">
        <f>W251</f>
        <v>64190000</v>
      </c>
      <c r="Z251" s="181">
        <f>W251</f>
        <v>64190000</v>
      </c>
      <c r="AA251" s="382" t="s">
        <v>950</v>
      </c>
      <c r="AB251" s="103"/>
      <c r="AC251" s="103"/>
      <c r="AD251" s="103"/>
      <c r="AE251" s="103"/>
      <c r="AF251" s="103"/>
      <c r="AG251" s="103"/>
      <c r="AH251" s="382" t="s">
        <v>831</v>
      </c>
      <c r="AI251" s="381">
        <v>42828</v>
      </c>
      <c r="AJ251" s="381">
        <v>43091</v>
      </c>
      <c r="AK251" s="382" t="s">
        <v>951</v>
      </c>
      <c r="AL251" s="388" t="s">
        <v>273</v>
      </c>
    </row>
    <row r="252" spans="1:38" s="46" customFormat="1" ht="186" customHeight="1" x14ac:dyDescent="0.25">
      <c r="A252" s="298">
        <v>200</v>
      </c>
      <c r="B252" s="301" t="s">
        <v>1355</v>
      </c>
      <c r="C252" s="301">
        <v>80101706</v>
      </c>
      <c r="D252" s="249" t="s">
        <v>1115</v>
      </c>
      <c r="E252" s="301" t="s">
        <v>71</v>
      </c>
      <c r="F252" s="301">
        <v>1</v>
      </c>
      <c r="G252" s="373" t="s">
        <v>80</v>
      </c>
      <c r="H252" s="374">
        <v>8</v>
      </c>
      <c r="I252" s="301" t="s">
        <v>62</v>
      </c>
      <c r="J252" s="301" t="s">
        <v>69</v>
      </c>
      <c r="K252" s="301" t="s">
        <v>913</v>
      </c>
      <c r="L252" s="375">
        <v>55200000</v>
      </c>
      <c r="M252" s="376">
        <v>55200000</v>
      </c>
      <c r="N252" s="301" t="s">
        <v>52</v>
      </c>
      <c r="O252" s="301" t="s">
        <v>728</v>
      </c>
      <c r="P252" s="301" t="s">
        <v>901</v>
      </c>
      <c r="Q252" s="370"/>
      <c r="R252" s="127" t="s">
        <v>1243</v>
      </c>
      <c r="S252" s="209" t="s">
        <v>468</v>
      </c>
      <c r="T252" s="377">
        <v>42864</v>
      </c>
      <c r="U252" s="378" t="s">
        <v>1244</v>
      </c>
      <c r="V252" s="112" t="s">
        <v>339</v>
      </c>
      <c r="W252" s="175">
        <v>52900000</v>
      </c>
      <c r="X252" s="394"/>
      <c r="Y252" s="135">
        <v>52900000</v>
      </c>
      <c r="Z252" s="181">
        <v>52900000</v>
      </c>
      <c r="AA252" s="382" t="s">
        <v>1245</v>
      </c>
      <c r="AB252" s="103"/>
      <c r="AC252" s="103"/>
      <c r="AD252" s="103"/>
      <c r="AE252" s="103"/>
      <c r="AF252" s="103"/>
      <c r="AG252" s="103"/>
      <c r="AH252" s="382" t="s">
        <v>1174</v>
      </c>
      <c r="AI252" s="381">
        <v>42864</v>
      </c>
      <c r="AJ252" s="381">
        <v>43091</v>
      </c>
      <c r="AK252" s="382" t="s">
        <v>505</v>
      </c>
      <c r="AL252" s="388" t="s">
        <v>274</v>
      </c>
    </row>
    <row r="253" spans="1:38" s="46" customFormat="1" ht="148.5" customHeight="1" x14ac:dyDescent="0.25">
      <c r="A253" s="298">
        <v>201</v>
      </c>
      <c r="B253" s="301" t="s">
        <v>735</v>
      </c>
      <c r="C253" s="301">
        <v>80101706</v>
      </c>
      <c r="D253" s="249" t="s">
        <v>736</v>
      </c>
      <c r="E253" s="301" t="s">
        <v>71</v>
      </c>
      <c r="F253" s="301">
        <v>1</v>
      </c>
      <c r="G253" s="373" t="s">
        <v>80</v>
      </c>
      <c r="H253" s="374">
        <v>8</v>
      </c>
      <c r="I253" s="301" t="s">
        <v>62</v>
      </c>
      <c r="J253" s="301" t="s">
        <v>69</v>
      </c>
      <c r="K253" s="301" t="s">
        <v>911</v>
      </c>
      <c r="L253" s="375">
        <v>31160000</v>
      </c>
      <c r="M253" s="376">
        <v>31160000</v>
      </c>
      <c r="N253" s="301" t="s">
        <v>52</v>
      </c>
      <c r="O253" s="301" t="s">
        <v>728</v>
      </c>
      <c r="P253" s="301" t="s">
        <v>892</v>
      </c>
      <c r="Q253" s="370"/>
      <c r="R253" s="127" t="s">
        <v>1246</v>
      </c>
      <c r="S253" s="209" t="s">
        <v>1247</v>
      </c>
      <c r="T253" s="377">
        <v>42863</v>
      </c>
      <c r="U253" s="378" t="s">
        <v>1248</v>
      </c>
      <c r="V253" s="112" t="s">
        <v>339</v>
      </c>
      <c r="W253" s="175">
        <v>29732000</v>
      </c>
      <c r="X253" s="394"/>
      <c r="Y253" s="135">
        <v>29732000</v>
      </c>
      <c r="Z253" s="181">
        <v>29732000</v>
      </c>
      <c r="AA253" s="382" t="s">
        <v>1249</v>
      </c>
      <c r="AB253" s="103"/>
      <c r="AC253" s="103"/>
      <c r="AD253" s="103"/>
      <c r="AE253" s="103"/>
      <c r="AF253" s="103"/>
      <c r="AG253" s="103"/>
      <c r="AH253" s="382" t="s">
        <v>1174</v>
      </c>
      <c r="AI253" s="381">
        <v>42863</v>
      </c>
      <c r="AJ253" s="381">
        <v>43091</v>
      </c>
      <c r="AK253" s="382" t="s">
        <v>1250</v>
      </c>
      <c r="AL253" s="388" t="s">
        <v>270</v>
      </c>
    </row>
    <row r="254" spans="1:38" s="46" customFormat="1" ht="241.9" customHeight="1" x14ac:dyDescent="0.25">
      <c r="A254" s="298">
        <v>202</v>
      </c>
      <c r="B254" s="301" t="s">
        <v>737</v>
      </c>
      <c r="C254" s="301">
        <v>80101706</v>
      </c>
      <c r="D254" s="249" t="s">
        <v>1137</v>
      </c>
      <c r="E254" s="301" t="s">
        <v>71</v>
      </c>
      <c r="F254" s="301">
        <v>1</v>
      </c>
      <c r="G254" s="373" t="s">
        <v>82</v>
      </c>
      <c r="H254" s="374">
        <v>9</v>
      </c>
      <c r="I254" s="301" t="s">
        <v>62</v>
      </c>
      <c r="J254" s="301" t="s">
        <v>69</v>
      </c>
      <c r="K254" s="301" t="s">
        <v>911</v>
      </c>
      <c r="L254" s="375">
        <v>30951000</v>
      </c>
      <c r="M254" s="376">
        <v>30951000</v>
      </c>
      <c r="N254" s="301" t="s">
        <v>52</v>
      </c>
      <c r="O254" s="301" t="s">
        <v>728</v>
      </c>
      <c r="P254" s="301" t="s">
        <v>896</v>
      </c>
      <c r="Q254" s="370"/>
      <c r="R254" s="127" t="s">
        <v>843</v>
      </c>
      <c r="S254" s="209" t="s">
        <v>844</v>
      </c>
      <c r="T254" s="377">
        <v>42823</v>
      </c>
      <c r="U254" s="378" t="s">
        <v>845</v>
      </c>
      <c r="V254" s="112" t="s">
        <v>339</v>
      </c>
      <c r="W254" s="175">
        <v>30492500</v>
      </c>
      <c r="X254" s="134"/>
      <c r="Y254" s="135">
        <v>30492500</v>
      </c>
      <c r="Z254" s="181">
        <v>30492500</v>
      </c>
      <c r="AA254" s="382" t="s">
        <v>846</v>
      </c>
      <c r="AB254" s="103"/>
      <c r="AC254" s="103"/>
      <c r="AD254" s="103"/>
      <c r="AE254" s="103"/>
      <c r="AF254" s="103"/>
      <c r="AG254" s="103"/>
      <c r="AH254" s="421" t="s">
        <v>831</v>
      </c>
      <c r="AI254" s="381">
        <v>42823</v>
      </c>
      <c r="AJ254" s="381">
        <v>43091</v>
      </c>
      <c r="AK254" s="421" t="s">
        <v>837</v>
      </c>
      <c r="AL254" s="388" t="s">
        <v>838</v>
      </c>
    </row>
    <row r="255" spans="1:38" s="46" customFormat="1" ht="111.6" customHeight="1" x14ac:dyDescent="0.25">
      <c r="A255" s="298">
        <v>203</v>
      </c>
      <c r="B255" s="301" t="s">
        <v>298</v>
      </c>
      <c r="C255" s="301">
        <v>80101706</v>
      </c>
      <c r="D255" s="249" t="s">
        <v>739</v>
      </c>
      <c r="E255" s="301" t="s">
        <v>71</v>
      </c>
      <c r="F255" s="301">
        <v>1</v>
      </c>
      <c r="G255" s="373" t="s">
        <v>80</v>
      </c>
      <c r="H255" s="374">
        <v>8</v>
      </c>
      <c r="I255" s="301" t="s">
        <v>62</v>
      </c>
      <c r="J255" s="301" t="s">
        <v>69</v>
      </c>
      <c r="K255" s="301" t="s">
        <v>913</v>
      </c>
      <c r="L255" s="375">
        <v>68000000</v>
      </c>
      <c r="M255" s="376">
        <v>68000000</v>
      </c>
      <c r="N255" s="301" t="s">
        <v>52</v>
      </c>
      <c r="O255" s="301" t="s">
        <v>728</v>
      </c>
      <c r="P255" s="301" t="s">
        <v>901</v>
      </c>
      <c r="Q255" s="370"/>
      <c r="R255" s="127" t="s">
        <v>1251</v>
      </c>
      <c r="S255" s="209" t="s">
        <v>1252</v>
      </c>
      <c r="T255" s="377">
        <v>42858</v>
      </c>
      <c r="U255" s="378" t="s">
        <v>1253</v>
      </c>
      <c r="V255" s="112" t="s">
        <v>339</v>
      </c>
      <c r="W255" s="175">
        <v>65450000</v>
      </c>
      <c r="X255" s="394"/>
      <c r="Y255" s="135">
        <v>65450000</v>
      </c>
      <c r="Z255" s="181">
        <v>65450000</v>
      </c>
      <c r="AA255" s="382" t="s">
        <v>1254</v>
      </c>
      <c r="AB255" s="103"/>
      <c r="AC255" s="103"/>
      <c r="AD255" s="103"/>
      <c r="AE255" s="103"/>
      <c r="AF255" s="103"/>
      <c r="AG255" s="103"/>
      <c r="AH255" s="112" t="s">
        <v>831</v>
      </c>
      <c r="AI255" s="377">
        <v>42858</v>
      </c>
      <c r="AJ255" s="377">
        <v>43091</v>
      </c>
      <c r="AK255" s="112" t="s">
        <v>376</v>
      </c>
      <c r="AL255" s="468" t="s">
        <v>266</v>
      </c>
    </row>
    <row r="256" spans="1:38" s="46" customFormat="1" ht="186" customHeight="1" x14ac:dyDescent="0.25">
      <c r="A256" s="298">
        <v>204</v>
      </c>
      <c r="B256" s="301" t="s">
        <v>298</v>
      </c>
      <c r="C256" s="301">
        <v>80101706</v>
      </c>
      <c r="D256" s="249" t="s">
        <v>739</v>
      </c>
      <c r="E256" s="301" t="s">
        <v>71</v>
      </c>
      <c r="F256" s="301">
        <v>1</v>
      </c>
      <c r="G256" s="373" t="s">
        <v>79</v>
      </c>
      <c r="H256" s="374">
        <v>9.5</v>
      </c>
      <c r="I256" s="301" t="s">
        <v>62</v>
      </c>
      <c r="J256" s="301" t="s">
        <v>69</v>
      </c>
      <c r="K256" s="301" t="s">
        <v>913</v>
      </c>
      <c r="L256" s="375">
        <v>20900000</v>
      </c>
      <c r="M256" s="376">
        <v>20900000</v>
      </c>
      <c r="N256" s="301" t="s">
        <v>52</v>
      </c>
      <c r="O256" s="301" t="s">
        <v>728</v>
      </c>
      <c r="P256" s="301" t="s">
        <v>901</v>
      </c>
      <c r="Q256" s="370"/>
      <c r="R256" s="127" t="s">
        <v>847</v>
      </c>
      <c r="S256" s="209" t="s">
        <v>848</v>
      </c>
      <c r="T256" s="377">
        <v>42823</v>
      </c>
      <c r="U256" s="378" t="s">
        <v>849</v>
      </c>
      <c r="V256" s="112" t="s">
        <v>339</v>
      </c>
      <c r="W256" s="175">
        <v>19440000</v>
      </c>
      <c r="X256" s="134"/>
      <c r="Y256" s="135">
        <v>19440000</v>
      </c>
      <c r="Z256" s="181">
        <v>19440000</v>
      </c>
      <c r="AA256" s="382" t="s">
        <v>850</v>
      </c>
      <c r="AB256" s="103"/>
      <c r="AC256" s="103"/>
      <c r="AD256" s="103"/>
      <c r="AE256" s="103"/>
      <c r="AF256" s="103"/>
      <c r="AG256" s="103"/>
      <c r="AH256" s="421" t="s">
        <v>831</v>
      </c>
      <c r="AI256" s="381">
        <v>42823</v>
      </c>
      <c r="AJ256" s="381">
        <v>43091</v>
      </c>
      <c r="AK256" s="421" t="s">
        <v>851</v>
      </c>
      <c r="AL256" s="388" t="s">
        <v>266</v>
      </c>
    </row>
    <row r="257" spans="1:38" s="46" customFormat="1" ht="186" customHeight="1" x14ac:dyDescent="0.25">
      <c r="A257" s="298">
        <v>205</v>
      </c>
      <c r="B257" s="301" t="s">
        <v>750</v>
      </c>
      <c r="C257" s="301">
        <v>80101706</v>
      </c>
      <c r="D257" s="249" t="s">
        <v>751</v>
      </c>
      <c r="E257" s="301" t="s">
        <v>71</v>
      </c>
      <c r="F257" s="301">
        <v>1</v>
      </c>
      <c r="G257" s="373" t="s">
        <v>80</v>
      </c>
      <c r="H257" s="374">
        <v>8</v>
      </c>
      <c r="I257" s="301" t="s">
        <v>62</v>
      </c>
      <c r="J257" s="301" t="s">
        <v>69</v>
      </c>
      <c r="K257" s="301" t="s">
        <v>912</v>
      </c>
      <c r="L257" s="375">
        <v>40064000</v>
      </c>
      <c r="M257" s="376">
        <v>40064000</v>
      </c>
      <c r="N257" s="301" t="s">
        <v>52</v>
      </c>
      <c r="O257" s="301" t="s">
        <v>728</v>
      </c>
      <c r="P257" s="301" t="s">
        <v>888</v>
      </c>
      <c r="Q257" s="370"/>
      <c r="R257" s="127" t="s">
        <v>1255</v>
      </c>
      <c r="S257" s="209" t="s">
        <v>599</v>
      </c>
      <c r="T257" s="377">
        <v>42866</v>
      </c>
      <c r="U257" s="378" t="s">
        <v>1256</v>
      </c>
      <c r="V257" s="112" t="s">
        <v>339</v>
      </c>
      <c r="W257" s="175">
        <v>37226150</v>
      </c>
      <c r="X257" s="394"/>
      <c r="Y257" s="135">
        <v>37226150</v>
      </c>
      <c r="Z257" s="181">
        <v>37226150</v>
      </c>
      <c r="AA257" s="382" t="s">
        <v>1257</v>
      </c>
      <c r="AB257" s="103"/>
      <c r="AC257" s="103"/>
      <c r="AD257" s="103"/>
      <c r="AE257" s="103"/>
      <c r="AF257" s="103"/>
      <c r="AG257" s="103"/>
      <c r="AH257" s="382" t="s">
        <v>1174</v>
      </c>
      <c r="AI257" s="381">
        <v>42866</v>
      </c>
      <c r="AJ257" s="381">
        <v>43091</v>
      </c>
      <c r="AK257" s="382" t="s">
        <v>403</v>
      </c>
      <c r="AL257" s="388" t="s">
        <v>272</v>
      </c>
    </row>
    <row r="258" spans="1:38" s="46" customFormat="1" ht="204.6" customHeight="1" x14ac:dyDescent="0.25">
      <c r="A258" s="298">
        <v>206</v>
      </c>
      <c r="B258" s="301" t="s">
        <v>740</v>
      </c>
      <c r="C258" s="301">
        <v>80101706</v>
      </c>
      <c r="D258" s="249" t="s">
        <v>741</v>
      </c>
      <c r="E258" s="301" t="s">
        <v>71</v>
      </c>
      <c r="F258" s="301">
        <v>1</v>
      </c>
      <c r="G258" s="373" t="s">
        <v>83</v>
      </c>
      <c r="H258" s="374">
        <v>5</v>
      </c>
      <c r="I258" s="301" t="s">
        <v>62</v>
      </c>
      <c r="J258" s="301" t="s">
        <v>69</v>
      </c>
      <c r="K258" s="301" t="s">
        <v>911</v>
      </c>
      <c r="L258" s="375">
        <v>27547500</v>
      </c>
      <c r="M258" s="376">
        <v>27547500</v>
      </c>
      <c r="N258" s="301" t="s">
        <v>52</v>
      </c>
      <c r="O258" s="301" t="s">
        <v>728</v>
      </c>
      <c r="P258" s="301" t="s">
        <v>905</v>
      </c>
      <c r="Q258" s="370"/>
      <c r="R258" s="127" t="s">
        <v>1386</v>
      </c>
      <c r="S258" s="209" t="s">
        <v>1387</v>
      </c>
      <c r="T258" s="377">
        <v>42898</v>
      </c>
      <c r="U258" s="378" t="s">
        <v>1388</v>
      </c>
      <c r="V258" s="112" t="s">
        <v>339</v>
      </c>
      <c r="W258" s="135">
        <v>23752700</v>
      </c>
      <c r="X258" s="134"/>
      <c r="Y258" s="135">
        <v>23752700</v>
      </c>
      <c r="Z258" s="135">
        <v>23752700</v>
      </c>
      <c r="AA258" s="382" t="s">
        <v>1389</v>
      </c>
      <c r="AB258" s="103"/>
      <c r="AC258" s="103"/>
      <c r="AD258" s="103"/>
      <c r="AE258" s="103"/>
      <c r="AF258" s="103"/>
      <c r="AG258" s="103"/>
      <c r="AH258" s="382" t="s">
        <v>402</v>
      </c>
      <c r="AI258" s="381">
        <v>42898</v>
      </c>
      <c r="AJ258" s="381">
        <v>43091</v>
      </c>
      <c r="AK258" s="382" t="s">
        <v>693</v>
      </c>
      <c r="AL258" s="388" t="s">
        <v>271</v>
      </c>
    </row>
    <row r="259" spans="1:38" s="46" customFormat="1" ht="153.75" customHeight="1" x14ac:dyDescent="0.4">
      <c r="A259" s="298">
        <v>207</v>
      </c>
      <c r="B259" s="306" t="s">
        <v>729</v>
      </c>
      <c r="C259" s="306">
        <v>80101706</v>
      </c>
      <c r="D259" s="365" t="s">
        <v>730</v>
      </c>
      <c r="E259" s="306" t="s">
        <v>71</v>
      </c>
      <c r="F259" s="306">
        <v>1</v>
      </c>
      <c r="G259" s="366">
        <v>1</v>
      </c>
      <c r="H259" s="367">
        <v>3</v>
      </c>
      <c r="I259" s="306" t="s">
        <v>62</v>
      </c>
      <c r="J259" s="306" t="s">
        <v>69</v>
      </c>
      <c r="K259" s="306" t="s">
        <v>911</v>
      </c>
      <c r="L259" s="368"/>
      <c r="M259" s="369"/>
      <c r="N259" s="301" t="s">
        <v>52</v>
      </c>
      <c r="O259" s="301" t="s">
        <v>728</v>
      </c>
      <c r="P259" s="301" t="s">
        <v>894</v>
      </c>
      <c r="Q259" s="370"/>
      <c r="R259" s="102"/>
      <c r="S259" s="210" t="s">
        <v>1134</v>
      </c>
      <c r="T259" s="103"/>
      <c r="U259" s="103"/>
      <c r="V259" s="103"/>
      <c r="W259" s="177"/>
      <c r="X259" s="134"/>
      <c r="Y259" s="136"/>
      <c r="Z259" s="181"/>
      <c r="AA259" s="103"/>
      <c r="AB259" s="103"/>
      <c r="AC259" s="103"/>
      <c r="AD259" s="103"/>
      <c r="AE259" s="103"/>
      <c r="AF259" s="103"/>
      <c r="AG259" s="103"/>
      <c r="AH259" s="103"/>
      <c r="AI259" s="103"/>
      <c r="AJ259" s="103"/>
      <c r="AK259" s="103"/>
      <c r="AL259" s="105"/>
    </row>
    <row r="260" spans="1:38" s="46" customFormat="1" ht="130.15" customHeight="1" x14ac:dyDescent="0.25">
      <c r="A260" s="298">
        <v>208</v>
      </c>
      <c r="B260" s="301" t="s">
        <v>750</v>
      </c>
      <c r="C260" s="301">
        <v>80101706</v>
      </c>
      <c r="D260" s="249" t="s">
        <v>751</v>
      </c>
      <c r="E260" s="301" t="s">
        <v>71</v>
      </c>
      <c r="F260" s="301">
        <v>1</v>
      </c>
      <c r="G260" s="373" t="s">
        <v>80</v>
      </c>
      <c r="H260" s="374">
        <v>8</v>
      </c>
      <c r="I260" s="301" t="s">
        <v>62</v>
      </c>
      <c r="J260" s="301" t="s">
        <v>69</v>
      </c>
      <c r="K260" s="301" t="s">
        <v>913</v>
      </c>
      <c r="L260" s="375">
        <v>57328000</v>
      </c>
      <c r="M260" s="376">
        <v>57328000</v>
      </c>
      <c r="N260" s="301" t="s">
        <v>52</v>
      </c>
      <c r="O260" s="301" t="s">
        <v>728</v>
      </c>
      <c r="P260" s="301" t="s">
        <v>888</v>
      </c>
      <c r="Q260" s="370"/>
      <c r="R260" s="127" t="s">
        <v>1293</v>
      </c>
      <c r="S260" s="209" t="s">
        <v>1294</v>
      </c>
      <c r="T260" s="377">
        <v>42873</v>
      </c>
      <c r="U260" s="378" t="s">
        <v>1295</v>
      </c>
      <c r="V260" s="112" t="s">
        <v>339</v>
      </c>
      <c r="W260" s="175">
        <v>51834000</v>
      </c>
      <c r="X260" s="134"/>
      <c r="Y260" s="135">
        <v>51834000</v>
      </c>
      <c r="Z260" s="181">
        <v>51834000</v>
      </c>
      <c r="AA260" s="382" t="s">
        <v>1296</v>
      </c>
      <c r="AB260" s="103"/>
      <c r="AC260" s="103"/>
      <c r="AD260" s="103"/>
      <c r="AE260" s="103"/>
      <c r="AF260" s="103"/>
      <c r="AG260" s="103"/>
      <c r="AH260" s="382" t="s">
        <v>1174</v>
      </c>
      <c r="AI260" s="381">
        <v>42873</v>
      </c>
      <c r="AJ260" s="381">
        <v>43091</v>
      </c>
      <c r="AK260" s="382" t="s">
        <v>403</v>
      </c>
      <c r="AL260" s="388" t="s">
        <v>272</v>
      </c>
    </row>
    <row r="261" spans="1:38" s="46" customFormat="1" ht="130.15" customHeight="1" x14ac:dyDescent="0.25">
      <c r="A261" s="298">
        <v>209</v>
      </c>
      <c r="B261" s="301" t="s">
        <v>1616</v>
      </c>
      <c r="C261" s="301">
        <v>80101706</v>
      </c>
      <c r="D261" s="249" t="s">
        <v>752</v>
      </c>
      <c r="E261" s="301" t="s">
        <v>71</v>
      </c>
      <c r="F261" s="301">
        <v>1</v>
      </c>
      <c r="G261" s="373" t="s">
        <v>80</v>
      </c>
      <c r="H261" s="374">
        <v>8</v>
      </c>
      <c r="I261" s="301" t="s">
        <v>62</v>
      </c>
      <c r="J261" s="301" t="s">
        <v>69</v>
      </c>
      <c r="K261" s="301" t="s">
        <v>913</v>
      </c>
      <c r="L261" s="375">
        <v>22400000</v>
      </c>
      <c r="M261" s="376">
        <v>22400000</v>
      </c>
      <c r="N261" s="301" t="s">
        <v>52</v>
      </c>
      <c r="O261" s="301" t="s">
        <v>728</v>
      </c>
      <c r="P261" s="301" t="s">
        <v>902</v>
      </c>
      <c r="Q261" s="370"/>
      <c r="R261" s="127" t="s">
        <v>1313</v>
      </c>
      <c r="S261" s="209" t="s">
        <v>717</v>
      </c>
      <c r="T261" s="377">
        <v>42878</v>
      </c>
      <c r="U261" s="378" t="s">
        <v>1314</v>
      </c>
      <c r="V261" s="112" t="s">
        <v>339</v>
      </c>
      <c r="W261" s="175">
        <v>19600000</v>
      </c>
      <c r="X261" s="134"/>
      <c r="Y261" s="135">
        <v>19600000</v>
      </c>
      <c r="Z261" s="181">
        <v>19600000</v>
      </c>
      <c r="AA261" s="382" t="s">
        <v>1315</v>
      </c>
      <c r="AB261" s="103"/>
      <c r="AC261" s="103"/>
      <c r="AD261" s="103"/>
      <c r="AE261" s="103"/>
      <c r="AF261" s="103"/>
      <c r="AG261" s="103"/>
      <c r="AH261" s="382" t="s">
        <v>1316</v>
      </c>
      <c r="AI261" s="381">
        <v>42878</v>
      </c>
      <c r="AJ261" s="381">
        <v>43091</v>
      </c>
      <c r="AK261" s="382" t="s">
        <v>1317</v>
      </c>
      <c r="AL261" s="388" t="s">
        <v>678</v>
      </c>
    </row>
    <row r="262" spans="1:38" s="46" customFormat="1" ht="91.15" customHeight="1" x14ac:dyDescent="0.4">
      <c r="A262" s="298">
        <v>210</v>
      </c>
      <c r="B262" s="306" t="s">
        <v>190</v>
      </c>
      <c r="C262" s="306">
        <v>80101706</v>
      </c>
      <c r="D262" s="365" t="s">
        <v>731</v>
      </c>
      <c r="E262" s="306" t="s">
        <v>71</v>
      </c>
      <c r="F262" s="306">
        <v>1</v>
      </c>
      <c r="G262" s="366" t="s">
        <v>80</v>
      </c>
      <c r="H262" s="367">
        <v>8</v>
      </c>
      <c r="I262" s="306" t="s">
        <v>62</v>
      </c>
      <c r="J262" s="306" t="s">
        <v>69</v>
      </c>
      <c r="K262" s="306" t="s">
        <v>911</v>
      </c>
      <c r="L262" s="368"/>
      <c r="M262" s="369"/>
      <c r="N262" s="306" t="s">
        <v>52</v>
      </c>
      <c r="O262" s="306" t="s">
        <v>728</v>
      </c>
      <c r="P262" s="306" t="s">
        <v>895</v>
      </c>
      <c r="Q262" s="370"/>
      <c r="R262" s="102"/>
      <c r="S262" s="210" t="s">
        <v>1133</v>
      </c>
      <c r="T262" s="103"/>
      <c r="U262" s="103"/>
      <c r="V262" s="103"/>
      <c r="W262" s="177"/>
      <c r="X262" s="134"/>
      <c r="Y262" s="136"/>
      <c r="Z262" s="181"/>
      <c r="AA262" s="103"/>
      <c r="AB262" s="103"/>
      <c r="AC262" s="103"/>
      <c r="AD262" s="103"/>
      <c r="AE262" s="103"/>
      <c r="AF262" s="103"/>
      <c r="AG262" s="103"/>
      <c r="AH262" s="103"/>
      <c r="AI262" s="103"/>
      <c r="AJ262" s="103"/>
      <c r="AK262" s="103"/>
      <c r="AL262" s="105"/>
    </row>
    <row r="263" spans="1:38" s="46" customFormat="1" ht="223.15" customHeight="1" x14ac:dyDescent="0.25">
      <c r="A263" s="298">
        <v>211</v>
      </c>
      <c r="B263" s="301" t="s">
        <v>740</v>
      </c>
      <c r="C263" s="301">
        <v>80101706</v>
      </c>
      <c r="D263" s="249" t="s">
        <v>741</v>
      </c>
      <c r="E263" s="301" t="s">
        <v>71</v>
      </c>
      <c r="F263" s="301">
        <v>1</v>
      </c>
      <c r="G263" s="373" t="s">
        <v>79</v>
      </c>
      <c r="H263" s="374">
        <v>8</v>
      </c>
      <c r="I263" s="301" t="s">
        <v>62</v>
      </c>
      <c r="J263" s="301" t="s">
        <v>69</v>
      </c>
      <c r="K263" s="301" t="s">
        <v>911</v>
      </c>
      <c r="L263" s="375">
        <v>50400000</v>
      </c>
      <c r="M263" s="376">
        <v>50400000</v>
      </c>
      <c r="N263" s="301" t="s">
        <v>52</v>
      </c>
      <c r="O263" s="301" t="s">
        <v>728</v>
      </c>
      <c r="P263" s="301" t="s">
        <v>905</v>
      </c>
      <c r="Q263" s="370"/>
      <c r="R263" s="127" t="s">
        <v>952</v>
      </c>
      <c r="S263" s="209" t="s">
        <v>953</v>
      </c>
      <c r="T263" s="377">
        <v>42832</v>
      </c>
      <c r="U263" s="378" t="s">
        <v>954</v>
      </c>
      <c r="V263" s="112" t="s">
        <v>339</v>
      </c>
      <c r="W263" s="175">
        <v>50400000</v>
      </c>
      <c r="X263" s="134"/>
      <c r="Y263" s="135">
        <v>50400000</v>
      </c>
      <c r="Z263" s="181">
        <v>50400000</v>
      </c>
      <c r="AA263" s="382" t="s">
        <v>955</v>
      </c>
      <c r="AB263" s="103"/>
      <c r="AC263" s="103"/>
      <c r="AD263" s="103"/>
      <c r="AE263" s="103"/>
      <c r="AF263" s="103"/>
      <c r="AG263" s="103"/>
      <c r="AH263" s="382" t="s">
        <v>956</v>
      </c>
      <c r="AI263" s="381">
        <v>42832</v>
      </c>
      <c r="AJ263" s="381">
        <v>43075</v>
      </c>
      <c r="AK263" s="382" t="s">
        <v>957</v>
      </c>
      <c r="AL263" s="388" t="s">
        <v>271</v>
      </c>
    </row>
    <row r="264" spans="1:38" s="46" customFormat="1" ht="223.15" customHeight="1" x14ac:dyDescent="0.25">
      <c r="A264" s="298">
        <v>212</v>
      </c>
      <c r="B264" s="301" t="s">
        <v>740</v>
      </c>
      <c r="C264" s="301">
        <v>80101706</v>
      </c>
      <c r="D264" s="249" t="s">
        <v>741</v>
      </c>
      <c r="E264" s="301" t="s">
        <v>71</v>
      </c>
      <c r="F264" s="301">
        <v>1</v>
      </c>
      <c r="G264" s="373" t="s">
        <v>79</v>
      </c>
      <c r="H264" s="374">
        <v>9</v>
      </c>
      <c r="I264" s="301" t="s">
        <v>62</v>
      </c>
      <c r="J264" s="301" t="s">
        <v>69</v>
      </c>
      <c r="K264" s="301" t="s">
        <v>911</v>
      </c>
      <c r="L264" s="375">
        <v>49500000</v>
      </c>
      <c r="M264" s="376">
        <v>49500000</v>
      </c>
      <c r="N264" s="301" t="s">
        <v>52</v>
      </c>
      <c r="O264" s="301" t="s">
        <v>728</v>
      </c>
      <c r="P264" s="301" t="s">
        <v>905</v>
      </c>
      <c r="Q264" s="370"/>
      <c r="R264" s="127" t="s">
        <v>1044</v>
      </c>
      <c r="S264" s="209" t="s">
        <v>1045</v>
      </c>
      <c r="T264" s="377">
        <v>42842</v>
      </c>
      <c r="U264" s="378" t="s">
        <v>1046</v>
      </c>
      <c r="V264" s="112" t="s">
        <v>339</v>
      </c>
      <c r="W264" s="175">
        <v>44000000</v>
      </c>
      <c r="X264" s="134"/>
      <c r="Y264" s="135">
        <v>44000000</v>
      </c>
      <c r="Z264" s="181">
        <v>44000000</v>
      </c>
      <c r="AA264" s="382" t="s">
        <v>1047</v>
      </c>
      <c r="AB264" s="103"/>
      <c r="AC264" s="103"/>
      <c r="AD264" s="103"/>
      <c r="AE264" s="103"/>
      <c r="AF264" s="103"/>
      <c r="AG264" s="103"/>
      <c r="AH264" s="382" t="s">
        <v>1048</v>
      </c>
      <c r="AI264" s="381">
        <v>42842</v>
      </c>
      <c r="AJ264" s="381">
        <v>43085</v>
      </c>
      <c r="AK264" s="382" t="s">
        <v>1049</v>
      </c>
      <c r="AL264" s="388" t="s">
        <v>271</v>
      </c>
    </row>
    <row r="265" spans="1:38" s="46" customFormat="1" ht="241.9" customHeight="1" x14ac:dyDescent="0.25">
      <c r="A265" s="298">
        <v>213</v>
      </c>
      <c r="B265" s="301" t="s">
        <v>740</v>
      </c>
      <c r="C265" s="301">
        <v>80101706</v>
      </c>
      <c r="D265" s="249" t="s">
        <v>741</v>
      </c>
      <c r="E265" s="301" t="s">
        <v>71</v>
      </c>
      <c r="F265" s="301">
        <v>1</v>
      </c>
      <c r="G265" s="373" t="s">
        <v>79</v>
      </c>
      <c r="H265" s="374">
        <v>9</v>
      </c>
      <c r="I265" s="301" t="s">
        <v>62</v>
      </c>
      <c r="J265" s="301" t="s">
        <v>69</v>
      </c>
      <c r="K265" s="301" t="s">
        <v>911</v>
      </c>
      <c r="L265" s="375">
        <v>49500000</v>
      </c>
      <c r="M265" s="376">
        <v>49500000</v>
      </c>
      <c r="N265" s="301" t="s">
        <v>52</v>
      </c>
      <c r="O265" s="301" t="s">
        <v>728</v>
      </c>
      <c r="P265" s="301" t="s">
        <v>905</v>
      </c>
      <c r="Q265" s="370"/>
      <c r="R265" s="127" t="s">
        <v>1050</v>
      </c>
      <c r="S265" s="209" t="s">
        <v>1051</v>
      </c>
      <c r="T265" s="377">
        <v>42844</v>
      </c>
      <c r="U265" s="378" t="s">
        <v>1052</v>
      </c>
      <c r="V265" s="112" t="s">
        <v>339</v>
      </c>
      <c r="W265" s="175">
        <v>48800000</v>
      </c>
      <c r="X265" s="134"/>
      <c r="Y265" s="135">
        <v>48800000</v>
      </c>
      <c r="Z265" s="181">
        <v>48800000</v>
      </c>
      <c r="AA265" s="382" t="s">
        <v>1053</v>
      </c>
      <c r="AB265" s="103"/>
      <c r="AC265" s="103"/>
      <c r="AD265" s="103"/>
      <c r="AE265" s="103"/>
      <c r="AF265" s="103"/>
      <c r="AG265" s="103"/>
      <c r="AH265" s="382" t="s">
        <v>1054</v>
      </c>
      <c r="AI265" s="381">
        <v>42844</v>
      </c>
      <c r="AJ265" s="381">
        <v>43087</v>
      </c>
      <c r="AK265" s="103"/>
      <c r="AL265" s="105"/>
    </row>
    <row r="266" spans="1:38" s="46" customFormat="1" ht="167.45" customHeight="1" x14ac:dyDescent="0.25">
      <c r="A266" s="298">
        <v>214</v>
      </c>
      <c r="B266" s="475" t="s">
        <v>740</v>
      </c>
      <c r="C266" s="475">
        <v>80101706</v>
      </c>
      <c r="D266" s="476" t="s">
        <v>741</v>
      </c>
      <c r="E266" s="475" t="s">
        <v>71</v>
      </c>
      <c r="F266" s="475">
        <v>1</v>
      </c>
      <c r="G266" s="477" t="s">
        <v>79</v>
      </c>
      <c r="H266" s="478">
        <v>9</v>
      </c>
      <c r="I266" s="475" t="s">
        <v>62</v>
      </c>
      <c r="J266" s="475" t="s">
        <v>69</v>
      </c>
      <c r="K266" s="475" t="s">
        <v>911</v>
      </c>
      <c r="L266" s="479">
        <v>49500000</v>
      </c>
      <c r="M266" s="428">
        <v>49500000</v>
      </c>
      <c r="N266" s="475" t="s">
        <v>52</v>
      </c>
      <c r="O266" s="475" t="s">
        <v>728</v>
      </c>
      <c r="P266" s="475" t="s">
        <v>905</v>
      </c>
      <c r="Q266" s="370"/>
      <c r="R266" s="127" t="s">
        <v>1055</v>
      </c>
      <c r="S266" s="209" t="s">
        <v>1056</v>
      </c>
      <c r="T266" s="377">
        <v>42842</v>
      </c>
      <c r="U266" s="378" t="s">
        <v>1057</v>
      </c>
      <c r="V266" s="112" t="s">
        <v>339</v>
      </c>
      <c r="W266" s="175">
        <v>48800000</v>
      </c>
      <c r="X266" s="134"/>
      <c r="Y266" s="135">
        <v>48800000</v>
      </c>
      <c r="Z266" s="181">
        <v>48800000</v>
      </c>
      <c r="AA266" s="382" t="s">
        <v>1058</v>
      </c>
      <c r="AB266" s="103"/>
      <c r="AC266" s="103"/>
      <c r="AD266" s="103"/>
      <c r="AE266" s="103"/>
      <c r="AF266" s="103"/>
      <c r="AG266" s="103"/>
      <c r="AH266" s="382" t="s">
        <v>1048</v>
      </c>
      <c r="AI266" s="381">
        <v>42842</v>
      </c>
      <c r="AJ266" s="381">
        <v>43085</v>
      </c>
      <c r="AK266" s="382" t="s">
        <v>1059</v>
      </c>
      <c r="AL266" s="388" t="s">
        <v>271</v>
      </c>
    </row>
    <row r="267" spans="1:38" s="46" customFormat="1" ht="141.75" customHeight="1" x14ac:dyDescent="0.25">
      <c r="A267" s="298">
        <v>215</v>
      </c>
      <c r="B267" s="301" t="s">
        <v>740</v>
      </c>
      <c r="C267" s="301">
        <v>80101706</v>
      </c>
      <c r="D267" s="249" t="s">
        <v>741</v>
      </c>
      <c r="E267" s="301" t="s">
        <v>71</v>
      </c>
      <c r="F267" s="301">
        <v>1</v>
      </c>
      <c r="G267" s="373" t="s">
        <v>80</v>
      </c>
      <c r="H267" s="374" t="s">
        <v>1114</v>
      </c>
      <c r="I267" s="301" t="s">
        <v>62</v>
      </c>
      <c r="J267" s="301" t="s">
        <v>69</v>
      </c>
      <c r="K267" s="301" t="s">
        <v>911</v>
      </c>
      <c r="L267" s="375">
        <v>22500000</v>
      </c>
      <c r="M267" s="376">
        <v>22500000</v>
      </c>
      <c r="N267" s="301" t="s">
        <v>52</v>
      </c>
      <c r="O267" s="301" t="s">
        <v>728</v>
      </c>
      <c r="P267" s="301" t="s">
        <v>905</v>
      </c>
      <c r="Q267" s="370"/>
      <c r="R267" s="127" t="s">
        <v>1323</v>
      </c>
      <c r="S267" s="209" t="s">
        <v>1324</v>
      </c>
      <c r="T267" s="377">
        <v>42874</v>
      </c>
      <c r="U267" s="378" t="s">
        <v>1325</v>
      </c>
      <c r="V267" s="112" t="s">
        <v>339</v>
      </c>
      <c r="W267" s="175">
        <v>22500000</v>
      </c>
      <c r="X267" s="134"/>
      <c r="Y267" s="135">
        <v>22500000</v>
      </c>
      <c r="Z267" s="181">
        <v>22500000</v>
      </c>
      <c r="AA267" s="382" t="s">
        <v>1326</v>
      </c>
      <c r="AB267" s="103"/>
      <c r="AC267" s="103"/>
      <c r="AD267" s="103"/>
      <c r="AE267" s="103"/>
      <c r="AF267" s="103"/>
      <c r="AG267" s="103"/>
      <c r="AH267" s="382" t="s">
        <v>1327</v>
      </c>
      <c r="AI267" s="381">
        <v>42874</v>
      </c>
      <c r="AJ267" s="381">
        <v>43011</v>
      </c>
      <c r="AK267" s="382" t="s">
        <v>1328</v>
      </c>
      <c r="AL267" s="388" t="s">
        <v>275</v>
      </c>
    </row>
    <row r="268" spans="1:38" s="46" customFormat="1" ht="241.9" customHeight="1" x14ac:dyDescent="0.25">
      <c r="A268" s="298">
        <v>216</v>
      </c>
      <c r="B268" s="301" t="s">
        <v>740</v>
      </c>
      <c r="C268" s="301">
        <v>80101706</v>
      </c>
      <c r="D268" s="249" t="s">
        <v>741</v>
      </c>
      <c r="E268" s="301" t="s">
        <v>71</v>
      </c>
      <c r="F268" s="301">
        <v>1</v>
      </c>
      <c r="G268" s="373" t="s">
        <v>79</v>
      </c>
      <c r="H268" s="374" t="s">
        <v>247</v>
      </c>
      <c r="I268" s="301" t="s">
        <v>62</v>
      </c>
      <c r="J268" s="301" t="s">
        <v>69</v>
      </c>
      <c r="K268" s="301" t="s">
        <v>911</v>
      </c>
      <c r="L268" s="375">
        <v>48800000</v>
      </c>
      <c r="M268" s="376">
        <v>48800000</v>
      </c>
      <c r="N268" s="301" t="s">
        <v>52</v>
      </c>
      <c r="O268" s="301" t="s">
        <v>728</v>
      </c>
      <c r="P268" s="301" t="s">
        <v>905</v>
      </c>
      <c r="Q268" s="370"/>
      <c r="R268" s="127" t="s">
        <v>1060</v>
      </c>
      <c r="S268" s="209" t="s">
        <v>1061</v>
      </c>
      <c r="T268" s="377">
        <v>42849</v>
      </c>
      <c r="U268" s="378" t="s">
        <v>1052</v>
      </c>
      <c r="V268" s="112" t="s">
        <v>339</v>
      </c>
      <c r="W268" s="175">
        <v>48800000</v>
      </c>
      <c r="X268" s="134"/>
      <c r="Y268" s="135">
        <v>48800000</v>
      </c>
      <c r="Z268" s="181">
        <v>48800000</v>
      </c>
      <c r="AA268" s="382" t="s">
        <v>1062</v>
      </c>
      <c r="AB268" s="103"/>
      <c r="AC268" s="103"/>
      <c r="AD268" s="103"/>
      <c r="AE268" s="103"/>
      <c r="AF268" s="103"/>
      <c r="AG268" s="103"/>
      <c r="AH268" s="382" t="s">
        <v>956</v>
      </c>
      <c r="AI268" s="381">
        <v>42849</v>
      </c>
      <c r="AJ268" s="381">
        <v>43092</v>
      </c>
      <c r="AK268" s="382" t="s">
        <v>1063</v>
      </c>
      <c r="AL268" s="388" t="s">
        <v>271</v>
      </c>
    </row>
    <row r="269" spans="1:38" s="46" customFormat="1" ht="186" customHeight="1" x14ac:dyDescent="0.25">
      <c r="A269" s="298">
        <v>217</v>
      </c>
      <c r="B269" s="301" t="s">
        <v>740</v>
      </c>
      <c r="C269" s="301">
        <v>80101706</v>
      </c>
      <c r="D269" s="249" t="s">
        <v>741</v>
      </c>
      <c r="E269" s="301" t="s">
        <v>71</v>
      </c>
      <c r="F269" s="301">
        <v>1</v>
      </c>
      <c r="G269" s="373" t="s">
        <v>79</v>
      </c>
      <c r="H269" s="374">
        <v>6</v>
      </c>
      <c r="I269" s="301" t="s">
        <v>62</v>
      </c>
      <c r="J269" s="301" t="s">
        <v>69</v>
      </c>
      <c r="K269" s="301" t="s">
        <v>911</v>
      </c>
      <c r="L269" s="375">
        <v>48000000</v>
      </c>
      <c r="M269" s="376">
        <v>48000000</v>
      </c>
      <c r="N269" s="301" t="s">
        <v>52</v>
      </c>
      <c r="O269" s="301" t="s">
        <v>728</v>
      </c>
      <c r="P269" s="301" t="s">
        <v>905</v>
      </c>
      <c r="Q269" s="370"/>
      <c r="R269" s="127" t="s">
        <v>958</v>
      </c>
      <c r="S269" s="209" t="s">
        <v>959</v>
      </c>
      <c r="T269" s="377">
        <v>42831</v>
      </c>
      <c r="U269" s="378" t="s">
        <v>960</v>
      </c>
      <c r="V269" s="112" t="s">
        <v>339</v>
      </c>
      <c r="W269" s="175">
        <v>48000000</v>
      </c>
      <c r="X269" s="134"/>
      <c r="Y269" s="135">
        <v>48000000</v>
      </c>
      <c r="Z269" s="181">
        <v>48000000</v>
      </c>
      <c r="AA269" s="382" t="s">
        <v>961</v>
      </c>
      <c r="AB269" s="103"/>
      <c r="AC269" s="103"/>
      <c r="AD269" s="103"/>
      <c r="AE269" s="103"/>
      <c r="AF269" s="103"/>
      <c r="AG269" s="103"/>
      <c r="AH269" s="382" t="s">
        <v>962</v>
      </c>
      <c r="AI269" s="381">
        <v>42831</v>
      </c>
      <c r="AJ269" s="381">
        <v>43013</v>
      </c>
      <c r="AK269" s="382" t="s">
        <v>963</v>
      </c>
      <c r="AL269" s="388" t="s">
        <v>271</v>
      </c>
    </row>
    <row r="270" spans="1:38" s="46" customFormat="1" ht="223.15" customHeight="1" x14ac:dyDescent="0.25">
      <c r="A270" s="298">
        <v>218</v>
      </c>
      <c r="B270" s="301" t="s">
        <v>729</v>
      </c>
      <c r="C270" s="301">
        <v>80101706</v>
      </c>
      <c r="D270" s="249" t="s">
        <v>730</v>
      </c>
      <c r="E270" s="301" t="s">
        <v>71</v>
      </c>
      <c r="F270" s="301">
        <v>1</v>
      </c>
      <c r="G270" s="373" t="s">
        <v>79</v>
      </c>
      <c r="H270" s="374">
        <v>9</v>
      </c>
      <c r="I270" s="301" t="s">
        <v>62</v>
      </c>
      <c r="J270" s="301" t="s">
        <v>69</v>
      </c>
      <c r="K270" s="301" t="s">
        <v>911</v>
      </c>
      <c r="L270" s="375">
        <v>66150000</v>
      </c>
      <c r="M270" s="376">
        <v>66150000</v>
      </c>
      <c r="N270" s="301" t="s">
        <v>52</v>
      </c>
      <c r="O270" s="301" t="s">
        <v>728</v>
      </c>
      <c r="P270" s="301" t="s">
        <v>894</v>
      </c>
      <c r="Q270" s="370"/>
      <c r="R270" s="127" t="s">
        <v>1064</v>
      </c>
      <c r="S270" s="209" t="s">
        <v>1065</v>
      </c>
      <c r="T270" s="377">
        <v>42843</v>
      </c>
      <c r="U270" s="378" t="s">
        <v>1066</v>
      </c>
      <c r="V270" s="112" t="s">
        <v>339</v>
      </c>
      <c r="W270" s="175">
        <v>60270000</v>
      </c>
      <c r="X270" s="134"/>
      <c r="Y270" s="135">
        <v>60270000</v>
      </c>
      <c r="Z270" s="181">
        <v>60270000</v>
      </c>
      <c r="AA270" s="382" t="s">
        <v>1067</v>
      </c>
      <c r="AB270" s="103"/>
      <c r="AC270" s="103"/>
      <c r="AD270" s="103"/>
      <c r="AE270" s="103"/>
      <c r="AF270" s="103"/>
      <c r="AG270" s="103"/>
      <c r="AH270" s="382" t="s">
        <v>831</v>
      </c>
      <c r="AI270" s="381">
        <v>42843</v>
      </c>
      <c r="AJ270" s="381">
        <v>43091</v>
      </c>
      <c r="AK270" s="382" t="s">
        <v>1068</v>
      </c>
      <c r="AL270" s="388" t="s">
        <v>273</v>
      </c>
    </row>
    <row r="271" spans="1:38" s="46" customFormat="1" ht="186" customHeight="1" x14ac:dyDescent="0.25">
      <c r="A271" s="298">
        <v>219</v>
      </c>
      <c r="B271" s="301" t="s">
        <v>729</v>
      </c>
      <c r="C271" s="301">
        <v>80101706</v>
      </c>
      <c r="D271" s="249" t="s">
        <v>730</v>
      </c>
      <c r="E271" s="301" t="s">
        <v>71</v>
      </c>
      <c r="F271" s="301">
        <v>1</v>
      </c>
      <c r="G271" s="373" t="s">
        <v>80</v>
      </c>
      <c r="H271" s="374" t="s">
        <v>247</v>
      </c>
      <c r="I271" s="301" t="s">
        <v>62</v>
      </c>
      <c r="J271" s="301" t="s">
        <v>69</v>
      </c>
      <c r="K271" s="301" t="s">
        <v>911</v>
      </c>
      <c r="L271" s="375">
        <v>66150000</v>
      </c>
      <c r="M271" s="376">
        <v>66150000</v>
      </c>
      <c r="N271" s="301" t="s">
        <v>52</v>
      </c>
      <c r="O271" s="301" t="s">
        <v>728</v>
      </c>
      <c r="P271" s="301" t="s">
        <v>894</v>
      </c>
      <c r="Q271" s="370"/>
      <c r="R271" s="127" t="s">
        <v>1258</v>
      </c>
      <c r="S271" s="209" t="s">
        <v>653</v>
      </c>
      <c r="T271" s="377">
        <v>42867</v>
      </c>
      <c r="U271" s="378" t="s">
        <v>1259</v>
      </c>
      <c r="V271" s="112" t="s">
        <v>339</v>
      </c>
      <c r="W271" s="175">
        <v>54390000</v>
      </c>
      <c r="X271" s="134"/>
      <c r="Y271" s="135">
        <v>54390000</v>
      </c>
      <c r="Z271" s="181">
        <v>54390000</v>
      </c>
      <c r="AA271" s="382" t="s">
        <v>1260</v>
      </c>
      <c r="AB271" s="103"/>
      <c r="AC271" s="103"/>
      <c r="AD271" s="103"/>
      <c r="AE271" s="103"/>
      <c r="AF271" s="103"/>
      <c r="AG271" s="103"/>
      <c r="AH271" s="382" t="s">
        <v>1174</v>
      </c>
      <c r="AI271" s="381">
        <v>42867</v>
      </c>
      <c r="AJ271" s="381">
        <v>43091</v>
      </c>
      <c r="AK271" s="382" t="s">
        <v>1261</v>
      </c>
      <c r="AL271" s="388" t="s">
        <v>273</v>
      </c>
    </row>
    <row r="272" spans="1:38" s="46" customFormat="1" ht="223.15" customHeight="1" x14ac:dyDescent="0.25">
      <c r="A272" s="298">
        <v>220</v>
      </c>
      <c r="B272" s="301" t="s">
        <v>729</v>
      </c>
      <c r="C272" s="301">
        <v>80101706</v>
      </c>
      <c r="D272" s="249" t="s">
        <v>730</v>
      </c>
      <c r="E272" s="301" t="s">
        <v>71</v>
      </c>
      <c r="F272" s="301">
        <v>1</v>
      </c>
      <c r="G272" s="373" t="s">
        <v>79</v>
      </c>
      <c r="H272" s="374">
        <v>9</v>
      </c>
      <c r="I272" s="301" t="s">
        <v>62</v>
      </c>
      <c r="J272" s="301" t="s">
        <v>69</v>
      </c>
      <c r="K272" s="301" t="s">
        <v>911</v>
      </c>
      <c r="L272" s="375">
        <v>66150000</v>
      </c>
      <c r="M272" s="376">
        <v>66150000</v>
      </c>
      <c r="N272" s="301" t="s">
        <v>52</v>
      </c>
      <c r="O272" s="301" t="s">
        <v>728</v>
      </c>
      <c r="P272" s="301" t="s">
        <v>894</v>
      </c>
      <c r="Q272" s="370"/>
      <c r="R272" s="127" t="s">
        <v>1069</v>
      </c>
      <c r="S272" s="209" t="s">
        <v>1070</v>
      </c>
      <c r="T272" s="377">
        <v>42843</v>
      </c>
      <c r="U272" s="378" t="s">
        <v>1071</v>
      </c>
      <c r="V272" s="112" t="s">
        <v>339</v>
      </c>
      <c r="W272" s="175">
        <v>60270000</v>
      </c>
      <c r="X272" s="134"/>
      <c r="Y272" s="135">
        <v>60270000</v>
      </c>
      <c r="Z272" s="181">
        <v>60270000</v>
      </c>
      <c r="AA272" s="382" t="s">
        <v>1072</v>
      </c>
      <c r="AB272" s="103"/>
      <c r="AC272" s="103"/>
      <c r="AD272" s="103"/>
      <c r="AE272" s="103"/>
      <c r="AF272" s="103"/>
      <c r="AG272" s="103"/>
      <c r="AH272" s="382" t="s">
        <v>402</v>
      </c>
      <c r="AI272" s="381">
        <v>42843</v>
      </c>
      <c r="AJ272" s="381">
        <v>43091</v>
      </c>
      <c r="AK272" s="382" t="s">
        <v>1068</v>
      </c>
      <c r="AL272" s="388" t="s">
        <v>273</v>
      </c>
    </row>
    <row r="273" spans="1:38" s="46" customFormat="1" ht="279" customHeight="1" x14ac:dyDescent="0.25">
      <c r="A273" s="298">
        <v>221</v>
      </c>
      <c r="B273" s="301" t="s">
        <v>729</v>
      </c>
      <c r="C273" s="301">
        <v>80101706</v>
      </c>
      <c r="D273" s="249" t="s">
        <v>730</v>
      </c>
      <c r="E273" s="301" t="s">
        <v>71</v>
      </c>
      <c r="F273" s="301">
        <v>1</v>
      </c>
      <c r="G273" s="373" t="s">
        <v>79</v>
      </c>
      <c r="H273" s="374">
        <v>9</v>
      </c>
      <c r="I273" s="301" t="s">
        <v>62</v>
      </c>
      <c r="J273" s="301" t="s">
        <v>69</v>
      </c>
      <c r="K273" s="301" t="s">
        <v>911</v>
      </c>
      <c r="L273" s="375">
        <v>66150000</v>
      </c>
      <c r="M273" s="376">
        <v>66150000</v>
      </c>
      <c r="N273" s="301" t="s">
        <v>52</v>
      </c>
      <c r="O273" s="301" t="s">
        <v>728</v>
      </c>
      <c r="P273" s="301" t="s">
        <v>894</v>
      </c>
      <c r="Q273" s="370"/>
      <c r="R273" s="127" t="s">
        <v>1073</v>
      </c>
      <c r="S273" s="209" t="s">
        <v>1074</v>
      </c>
      <c r="T273" s="377">
        <v>42846</v>
      </c>
      <c r="U273" s="378" t="s">
        <v>1075</v>
      </c>
      <c r="V273" s="112" t="s">
        <v>339</v>
      </c>
      <c r="W273" s="175">
        <v>64533500</v>
      </c>
      <c r="X273" s="134"/>
      <c r="Y273" s="135">
        <v>64533500</v>
      </c>
      <c r="Z273" s="181">
        <v>64533500</v>
      </c>
      <c r="AA273" s="382" t="s">
        <v>1076</v>
      </c>
      <c r="AB273" s="103"/>
      <c r="AC273" s="103"/>
      <c r="AD273" s="103"/>
      <c r="AE273" s="103"/>
      <c r="AF273" s="103"/>
      <c r="AG273" s="103"/>
      <c r="AH273" s="382" t="s">
        <v>956</v>
      </c>
      <c r="AI273" s="381">
        <v>42846</v>
      </c>
      <c r="AJ273" s="381">
        <v>43089</v>
      </c>
      <c r="AK273" s="103"/>
      <c r="AL273" s="105"/>
    </row>
    <row r="274" spans="1:38" s="46" customFormat="1" ht="167.45" customHeight="1" x14ac:dyDescent="0.25">
      <c r="A274" s="298">
        <v>222</v>
      </c>
      <c r="B274" s="301" t="s">
        <v>191</v>
      </c>
      <c r="C274" s="301">
        <v>80101706</v>
      </c>
      <c r="D274" s="249" t="s">
        <v>753</v>
      </c>
      <c r="E274" s="301" t="s">
        <v>71</v>
      </c>
      <c r="F274" s="301">
        <v>1</v>
      </c>
      <c r="G274" s="373" t="s">
        <v>80</v>
      </c>
      <c r="H274" s="374">
        <v>7.5</v>
      </c>
      <c r="I274" s="301" t="s">
        <v>62</v>
      </c>
      <c r="J274" s="301" t="s">
        <v>69</v>
      </c>
      <c r="K274" s="301" t="s">
        <v>911</v>
      </c>
      <c r="L274" s="375">
        <v>58800000</v>
      </c>
      <c r="M274" s="376">
        <v>58800000</v>
      </c>
      <c r="N274" s="301" t="s">
        <v>52</v>
      </c>
      <c r="O274" s="301" t="s">
        <v>728</v>
      </c>
      <c r="P274" s="301" t="s">
        <v>891</v>
      </c>
      <c r="Q274" s="370"/>
      <c r="R274" s="127" t="s">
        <v>1262</v>
      </c>
      <c r="S274" s="209" t="s">
        <v>1263</v>
      </c>
      <c r="T274" s="377">
        <v>42867</v>
      </c>
      <c r="U274" s="378" t="s">
        <v>1264</v>
      </c>
      <c r="V274" s="112" t="s">
        <v>339</v>
      </c>
      <c r="W274" s="175">
        <v>47040000</v>
      </c>
      <c r="X274" s="134"/>
      <c r="Y274" s="135">
        <v>47040000</v>
      </c>
      <c r="Z274" s="181">
        <v>47040000</v>
      </c>
      <c r="AA274" s="382" t="s">
        <v>1265</v>
      </c>
      <c r="AB274" s="103"/>
      <c r="AC274" s="103"/>
      <c r="AD274" s="103"/>
      <c r="AE274" s="103"/>
      <c r="AF274" s="103"/>
      <c r="AG274" s="103"/>
      <c r="AH274" s="382" t="s">
        <v>1174</v>
      </c>
      <c r="AI274" s="381">
        <v>42867</v>
      </c>
      <c r="AJ274" s="381">
        <v>43091</v>
      </c>
      <c r="AK274" s="382" t="s">
        <v>968</v>
      </c>
      <c r="AL274" s="388" t="s">
        <v>438</v>
      </c>
    </row>
    <row r="275" spans="1:38" s="46" customFormat="1" ht="167.45" customHeight="1" x14ac:dyDescent="0.25">
      <c r="A275" s="298">
        <v>223</v>
      </c>
      <c r="B275" s="301" t="s">
        <v>191</v>
      </c>
      <c r="C275" s="301">
        <v>80101706</v>
      </c>
      <c r="D275" s="249" t="s">
        <v>753</v>
      </c>
      <c r="E275" s="301" t="s">
        <v>71</v>
      </c>
      <c r="F275" s="301">
        <v>1</v>
      </c>
      <c r="G275" s="373" t="s">
        <v>79</v>
      </c>
      <c r="H275" s="374">
        <v>9</v>
      </c>
      <c r="I275" s="301" t="s">
        <v>62</v>
      </c>
      <c r="J275" s="301" t="s">
        <v>69</v>
      </c>
      <c r="K275" s="301" t="s">
        <v>911</v>
      </c>
      <c r="L275" s="375">
        <v>66150000</v>
      </c>
      <c r="M275" s="376">
        <v>66150000</v>
      </c>
      <c r="N275" s="301" t="s">
        <v>52</v>
      </c>
      <c r="O275" s="301" t="s">
        <v>728</v>
      </c>
      <c r="P275" s="301" t="s">
        <v>891</v>
      </c>
      <c r="Q275" s="370"/>
      <c r="R275" s="127" t="s">
        <v>964</v>
      </c>
      <c r="S275" s="209" t="s">
        <v>965</v>
      </c>
      <c r="T275" s="377">
        <v>42830</v>
      </c>
      <c r="U275" s="378" t="s">
        <v>966</v>
      </c>
      <c r="V275" s="112" t="s">
        <v>339</v>
      </c>
      <c r="W275" s="175">
        <v>63700000</v>
      </c>
      <c r="X275" s="134"/>
      <c r="Y275" s="135">
        <v>63700000</v>
      </c>
      <c r="Z275" s="181">
        <v>63700000</v>
      </c>
      <c r="AA275" s="382" t="s">
        <v>967</v>
      </c>
      <c r="AB275" s="103"/>
      <c r="AC275" s="103"/>
      <c r="AD275" s="103"/>
      <c r="AE275" s="103"/>
      <c r="AF275" s="103"/>
      <c r="AG275" s="103"/>
      <c r="AH275" s="382" t="s">
        <v>831</v>
      </c>
      <c r="AI275" s="381">
        <v>42830</v>
      </c>
      <c r="AJ275" s="381">
        <v>43091</v>
      </c>
      <c r="AK275" s="382" t="s">
        <v>968</v>
      </c>
      <c r="AL275" s="388" t="s">
        <v>438</v>
      </c>
    </row>
    <row r="276" spans="1:38" s="46" customFormat="1" ht="91.15" customHeight="1" x14ac:dyDescent="0.25">
      <c r="A276" s="298">
        <v>224</v>
      </c>
      <c r="B276" s="301" t="s">
        <v>191</v>
      </c>
      <c r="C276" s="301">
        <v>80101706</v>
      </c>
      <c r="D276" s="249" t="s">
        <v>753</v>
      </c>
      <c r="E276" s="301" t="s">
        <v>71</v>
      </c>
      <c r="F276" s="301">
        <v>1</v>
      </c>
      <c r="G276" s="373" t="s">
        <v>79</v>
      </c>
      <c r="H276" s="374">
        <v>9</v>
      </c>
      <c r="I276" s="301" t="s">
        <v>62</v>
      </c>
      <c r="J276" s="301" t="s">
        <v>69</v>
      </c>
      <c r="K276" s="301" t="s">
        <v>911</v>
      </c>
      <c r="L276" s="375">
        <v>66150000</v>
      </c>
      <c r="M276" s="376">
        <v>66150000</v>
      </c>
      <c r="N276" s="301" t="s">
        <v>52</v>
      </c>
      <c r="O276" s="301" t="s">
        <v>728</v>
      </c>
      <c r="P276" s="301" t="s">
        <v>891</v>
      </c>
      <c r="Q276" s="370"/>
      <c r="R276" s="127" t="s">
        <v>969</v>
      </c>
      <c r="S276" s="209" t="s">
        <v>970</v>
      </c>
      <c r="T276" s="377">
        <v>42831</v>
      </c>
      <c r="U276" s="378" t="s">
        <v>971</v>
      </c>
      <c r="V276" s="112" t="s">
        <v>339</v>
      </c>
      <c r="W276" s="175">
        <v>63210000</v>
      </c>
      <c r="X276" s="134"/>
      <c r="Y276" s="135">
        <v>63210000</v>
      </c>
      <c r="Z276" s="181">
        <v>63210000</v>
      </c>
      <c r="AA276" s="382" t="s">
        <v>972</v>
      </c>
      <c r="AB276" s="103"/>
      <c r="AC276" s="103"/>
      <c r="AD276" s="103"/>
      <c r="AE276" s="103"/>
      <c r="AF276" s="103"/>
      <c r="AG276" s="103"/>
      <c r="AH276" s="382" t="s">
        <v>831</v>
      </c>
      <c r="AI276" s="381">
        <v>42831</v>
      </c>
      <c r="AJ276" s="381">
        <v>43091</v>
      </c>
      <c r="AK276" s="382" t="s">
        <v>973</v>
      </c>
      <c r="AL276" s="388" t="s">
        <v>438</v>
      </c>
    </row>
    <row r="277" spans="1:38" s="46" customFormat="1" ht="130.15" customHeight="1" x14ac:dyDescent="0.25">
      <c r="A277" s="298">
        <v>225</v>
      </c>
      <c r="B277" s="301" t="s">
        <v>191</v>
      </c>
      <c r="C277" s="301">
        <v>80101706</v>
      </c>
      <c r="D277" s="249" t="s">
        <v>753</v>
      </c>
      <c r="E277" s="301" t="s">
        <v>71</v>
      </c>
      <c r="F277" s="301">
        <v>1</v>
      </c>
      <c r="G277" s="373" t="s">
        <v>79</v>
      </c>
      <c r="H277" s="374">
        <v>9</v>
      </c>
      <c r="I277" s="301" t="s">
        <v>62</v>
      </c>
      <c r="J277" s="301" t="s">
        <v>69</v>
      </c>
      <c r="K277" s="301" t="s">
        <v>911</v>
      </c>
      <c r="L277" s="375">
        <v>66150000</v>
      </c>
      <c r="M277" s="376">
        <v>66150000</v>
      </c>
      <c r="N277" s="301" t="s">
        <v>52</v>
      </c>
      <c r="O277" s="301" t="s">
        <v>728</v>
      </c>
      <c r="P277" s="301" t="s">
        <v>891</v>
      </c>
      <c r="Q277" s="370"/>
      <c r="R277" s="127" t="s">
        <v>1077</v>
      </c>
      <c r="S277" s="209" t="s">
        <v>1078</v>
      </c>
      <c r="T277" s="377">
        <v>42835</v>
      </c>
      <c r="U277" s="378" t="s">
        <v>1079</v>
      </c>
      <c r="V277" s="112" t="s">
        <v>339</v>
      </c>
      <c r="W277" s="175">
        <v>62475000</v>
      </c>
      <c r="X277" s="134"/>
      <c r="Y277" s="135">
        <v>62475000</v>
      </c>
      <c r="Z277" s="181">
        <v>62475000</v>
      </c>
      <c r="AA277" s="382" t="s">
        <v>1080</v>
      </c>
      <c r="AB277" s="103"/>
      <c r="AC277" s="103"/>
      <c r="AD277" s="103"/>
      <c r="AE277" s="103"/>
      <c r="AF277" s="103"/>
      <c r="AG277" s="103"/>
      <c r="AH277" s="382" t="s">
        <v>831</v>
      </c>
      <c r="AI277" s="381">
        <v>42835</v>
      </c>
      <c r="AJ277" s="381">
        <v>43091</v>
      </c>
      <c r="AK277" s="382" t="s">
        <v>701</v>
      </c>
      <c r="AL277" s="388" t="s">
        <v>438</v>
      </c>
    </row>
    <row r="278" spans="1:38" s="46" customFormat="1" ht="111.6" customHeight="1" x14ac:dyDescent="0.25">
      <c r="A278" s="298">
        <v>226</v>
      </c>
      <c r="B278" s="301" t="s">
        <v>191</v>
      </c>
      <c r="C278" s="301">
        <v>80101706</v>
      </c>
      <c r="D278" s="249" t="s">
        <v>753</v>
      </c>
      <c r="E278" s="301" t="s">
        <v>71</v>
      </c>
      <c r="F278" s="301">
        <v>1</v>
      </c>
      <c r="G278" s="373" t="s">
        <v>79</v>
      </c>
      <c r="H278" s="374">
        <v>9</v>
      </c>
      <c r="I278" s="301" t="s">
        <v>62</v>
      </c>
      <c r="J278" s="301" t="s">
        <v>69</v>
      </c>
      <c r="K278" s="301" t="s">
        <v>911</v>
      </c>
      <c r="L278" s="375">
        <v>35055000</v>
      </c>
      <c r="M278" s="376">
        <v>35055000</v>
      </c>
      <c r="N278" s="301" t="s">
        <v>52</v>
      </c>
      <c r="O278" s="301" t="s">
        <v>728</v>
      </c>
      <c r="P278" s="301" t="s">
        <v>891</v>
      </c>
      <c r="Q278" s="370"/>
      <c r="R278" s="127" t="s">
        <v>1081</v>
      </c>
      <c r="S278" s="209" t="s">
        <v>1082</v>
      </c>
      <c r="T278" s="377">
        <v>42835</v>
      </c>
      <c r="U278" s="378" t="s">
        <v>1083</v>
      </c>
      <c r="V278" s="112" t="s">
        <v>339</v>
      </c>
      <c r="W278" s="175">
        <v>32847900</v>
      </c>
      <c r="X278" s="134"/>
      <c r="Y278" s="135">
        <v>32847900</v>
      </c>
      <c r="Z278" s="181">
        <v>32847900</v>
      </c>
      <c r="AA278" s="382" t="s">
        <v>1084</v>
      </c>
      <c r="AB278" s="103"/>
      <c r="AC278" s="103"/>
      <c r="AD278" s="103"/>
      <c r="AE278" s="103"/>
      <c r="AF278" s="103"/>
      <c r="AG278" s="103"/>
      <c r="AH278" s="382" t="s">
        <v>831</v>
      </c>
      <c r="AI278" s="381">
        <v>42835</v>
      </c>
      <c r="AJ278" s="381">
        <v>43091</v>
      </c>
      <c r="AK278" s="382" t="s">
        <v>1085</v>
      </c>
      <c r="AL278" s="388" t="s">
        <v>438</v>
      </c>
    </row>
    <row r="279" spans="1:38" s="46" customFormat="1" ht="186" customHeight="1" x14ac:dyDescent="0.25">
      <c r="A279" s="298">
        <v>227</v>
      </c>
      <c r="B279" s="301" t="s">
        <v>735</v>
      </c>
      <c r="C279" s="301">
        <v>80101706</v>
      </c>
      <c r="D279" s="249" t="s">
        <v>736</v>
      </c>
      <c r="E279" s="301" t="s">
        <v>71</v>
      </c>
      <c r="F279" s="301">
        <v>1</v>
      </c>
      <c r="G279" s="373" t="s">
        <v>79</v>
      </c>
      <c r="H279" s="374">
        <v>9</v>
      </c>
      <c r="I279" s="301" t="s">
        <v>62</v>
      </c>
      <c r="J279" s="301" t="s">
        <v>69</v>
      </c>
      <c r="K279" s="301" t="s">
        <v>911</v>
      </c>
      <c r="L279" s="375">
        <v>56700000</v>
      </c>
      <c r="M279" s="376">
        <v>56700000</v>
      </c>
      <c r="N279" s="301" t="s">
        <v>52</v>
      </c>
      <c r="O279" s="301" t="s">
        <v>728</v>
      </c>
      <c r="P279" s="301" t="s">
        <v>892</v>
      </c>
      <c r="Q279" s="370"/>
      <c r="R279" s="127" t="s">
        <v>852</v>
      </c>
      <c r="S279" s="209" t="s">
        <v>853</v>
      </c>
      <c r="T279" s="377">
        <v>42822</v>
      </c>
      <c r="U279" s="378" t="s">
        <v>854</v>
      </c>
      <c r="V279" s="112" t="s">
        <v>339</v>
      </c>
      <c r="W279" s="175">
        <v>55860000</v>
      </c>
      <c r="X279" s="134"/>
      <c r="Y279" s="135">
        <v>55860000</v>
      </c>
      <c r="Z279" s="181">
        <v>55860000</v>
      </c>
      <c r="AA279" s="382" t="s">
        <v>855</v>
      </c>
      <c r="AB279" s="103"/>
      <c r="AC279" s="103"/>
      <c r="AD279" s="103"/>
      <c r="AE279" s="103"/>
      <c r="AF279" s="103"/>
      <c r="AG279" s="103"/>
      <c r="AH279" s="421" t="s">
        <v>402</v>
      </c>
      <c r="AI279" s="381">
        <v>42822</v>
      </c>
      <c r="AJ279" s="381">
        <v>43091</v>
      </c>
      <c r="AK279" s="421" t="s">
        <v>595</v>
      </c>
      <c r="AL279" s="388" t="s">
        <v>270</v>
      </c>
    </row>
    <row r="280" spans="1:38" s="46" customFormat="1" ht="180" customHeight="1" x14ac:dyDescent="0.25">
      <c r="A280" s="208">
        <v>228</v>
      </c>
      <c r="B280" s="301" t="s">
        <v>226</v>
      </c>
      <c r="C280" s="301">
        <v>80101706</v>
      </c>
      <c r="D280" s="249" t="s">
        <v>754</v>
      </c>
      <c r="E280" s="301" t="s">
        <v>71</v>
      </c>
      <c r="F280" s="301">
        <v>1</v>
      </c>
      <c r="G280" s="373" t="s">
        <v>81</v>
      </c>
      <c r="H280" s="374">
        <v>3</v>
      </c>
      <c r="I280" s="301" t="s">
        <v>62</v>
      </c>
      <c r="J280" s="301" t="s">
        <v>69</v>
      </c>
      <c r="K280" s="301" t="s">
        <v>911</v>
      </c>
      <c r="L280" s="375">
        <v>35055000</v>
      </c>
      <c r="M280" s="376">
        <v>35055000</v>
      </c>
      <c r="N280" s="301" t="s">
        <v>52</v>
      </c>
      <c r="O280" s="301" t="s">
        <v>728</v>
      </c>
      <c r="P280" s="301" t="s">
        <v>228</v>
      </c>
      <c r="Q280" s="370"/>
      <c r="R280" s="127" t="s">
        <v>1742</v>
      </c>
      <c r="S280" s="127" t="s">
        <v>1743</v>
      </c>
      <c r="T280" s="377">
        <v>43013</v>
      </c>
      <c r="U280" s="378" t="s">
        <v>1744</v>
      </c>
      <c r="V280" s="112" t="s">
        <v>339</v>
      </c>
      <c r="W280" s="135">
        <v>7885800</v>
      </c>
      <c r="X280" s="134"/>
      <c r="Y280" s="135">
        <v>7885800</v>
      </c>
      <c r="Z280" s="135">
        <v>7885800</v>
      </c>
      <c r="AA280" s="379" t="s">
        <v>1745</v>
      </c>
      <c r="AB280" s="103"/>
      <c r="AC280" s="103"/>
      <c r="AD280" s="103"/>
      <c r="AE280" s="103"/>
      <c r="AF280" s="103"/>
      <c r="AG280" s="103"/>
      <c r="AH280" s="380" t="s">
        <v>1746</v>
      </c>
      <c r="AI280" s="381">
        <v>43013</v>
      </c>
      <c r="AJ280" s="381">
        <v>43091</v>
      </c>
      <c r="AK280" s="382" t="s">
        <v>1747</v>
      </c>
      <c r="AL280" s="383" t="s">
        <v>1731</v>
      </c>
    </row>
    <row r="281" spans="1:38" s="46" customFormat="1" ht="204.6" customHeight="1" x14ac:dyDescent="0.25">
      <c r="A281" s="298">
        <v>229</v>
      </c>
      <c r="B281" s="301" t="s">
        <v>295</v>
      </c>
      <c r="C281" s="301">
        <v>80101706</v>
      </c>
      <c r="D281" s="249" t="s">
        <v>732</v>
      </c>
      <c r="E281" s="301" t="s">
        <v>71</v>
      </c>
      <c r="F281" s="301">
        <v>1</v>
      </c>
      <c r="G281" s="373" t="s">
        <v>79</v>
      </c>
      <c r="H281" s="374">
        <v>9</v>
      </c>
      <c r="I281" s="301" t="s">
        <v>62</v>
      </c>
      <c r="J281" s="301" t="s">
        <v>69</v>
      </c>
      <c r="K281" s="301" t="s">
        <v>911</v>
      </c>
      <c r="L281" s="375">
        <v>35055000</v>
      </c>
      <c r="M281" s="376">
        <v>35055000</v>
      </c>
      <c r="N281" s="301" t="s">
        <v>52</v>
      </c>
      <c r="O281" s="301" t="s">
        <v>728</v>
      </c>
      <c r="P281" s="301" t="s">
        <v>901</v>
      </c>
      <c r="Q281" s="370"/>
      <c r="R281" s="127" t="s">
        <v>974</v>
      </c>
      <c r="S281" s="209" t="s">
        <v>975</v>
      </c>
      <c r="T281" s="377">
        <v>42825</v>
      </c>
      <c r="U281" s="378" t="s">
        <v>976</v>
      </c>
      <c r="V281" s="112" t="s">
        <v>339</v>
      </c>
      <c r="W281" s="175">
        <v>34535667</v>
      </c>
      <c r="X281" s="134"/>
      <c r="Y281" s="467">
        <f>W281</f>
        <v>34535667</v>
      </c>
      <c r="Z281" s="181">
        <f>W281</f>
        <v>34535667</v>
      </c>
      <c r="AA281" s="382" t="s">
        <v>977</v>
      </c>
      <c r="AB281" s="103"/>
      <c r="AC281" s="103"/>
      <c r="AD281" s="103"/>
      <c r="AE281" s="103"/>
      <c r="AF281" s="103"/>
      <c r="AG281" s="103"/>
      <c r="AH281" s="382" t="s">
        <v>831</v>
      </c>
      <c r="AI281" s="381">
        <v>42825</v>
      </c>
      <c r="AJ281" s="381">
        <v>43091</v>
      </c>
      <c r="AK281" s="382" t="s">
        <v>373</v>
      </c>
      <c r="AL281" s="388" t="s">
        <v>266</v>
      </c>
    </row>
    <row r="282" spans="1:38" s="106" customFormat="1" ht="241.9" customHeight="1" x14ac:dyDescent="0.4">
      <c r="A282" s="298">
        <v>230</v>
      </c>
      <c r="B282" s="301" t="s">
        <v>295</v>
      </c>
      <c r="C282" s="301">
        <v>80101706</v>
      </c>
      <c r="D282" s="249" t="s">
        <v>732</v>
      </c>
      <c r="E282" s="301" t="s">
        <v>71</v>
      </c>
      <c r="F282" s="301">
        <v>1</v>
      </c>
      <c r="G282" s="373" t="s">
        <v>79</v>
      </c>
      <c r="H282" s="374">
        <v>9</v>
      </c>
      <c r="I282" s="301" t="s">
        <v>62</v>
      </c>
      <c r="J282" s="301" t="s">
        <v>69</v>
      </c>
      <c r="K282" s="301" t="s">
        <v>911</v>
      </c>
      <c r="L282" s="375">
        <v>35055000</v>
      </c>
      <c r="M282" s="376">
        <v>35055000</v>
      </c>
      <c r="N282" s="301" t="s">
        <v>52</v>
      </c>
      <c r="O282" s="301" t="s">
        <v>728</v>
      </c>
      <c r="P282" s="301" t="s">
        <v>901</v>
      </c>
      <c r="Q282" s="370"/>
      <c r="R282" s="127" t="s">
        <v>978</v>
      </c>
      <c r="S282" s="209" t="s">
        <v>979</v>
      </c>
      <c r="T282" s="377">
        <v>42828</v>
      </c>
      <c r="U282" s="378" t="s">
        <v>980</v>
      </c>
      <c r="V282" s="112" t="s">
        <v>339</v>
      </c>
      <c r="W282" s="175">
        <v>33756667</v>
      </c>
      <c r="X282" s="136"/>
      <c r="Y282" s="467">
        <f>W282</f>
        <v>33756667</v>
      </c>
      <c r="Z282" s="181">
        <f>W282</f>
        <v>33756667</v>
      </c>
      <c r="AA282" s="382" t="s">
        <v>981</v>
      </c>
      <c r="AB282" s="480"/>
      <c r="AC282" s="480"/>
      <c r="AD282" s="480"/>
      <c r="AE282" s="480"/>
      <c r="AF282" s="480"/>
      <c r="AG282" s="480"/>
      <c r="AH282" s="382" t="s">
        <v>831</v>
      </c>
      <c r="AI282" s="381">
        <v>42828</v>
      </c>
      <c r="AJ282" s="381">
        <v>43091</v>
      </c>
      <c r="AK282" s="382" t="s">
        <v>982</v>
      </c>
      <c r="AL282" s="388" t="s">
        <v>266</v>
      </c>
    </row>
    <row r="283" spans="1:38" s="46" customFormat="1" ht="114" customHeight="1" x14ac:dyDescent="0.25">
      <c r="A283" s="298">
        <v>231</v>
      </c>
      <c r="B283" s="301" t="s">
        <v>1615</v>
      </c>
      <c r="C283" s="301">
        <v>80101706</v>
      </c>
      <c r="D283" s="249" t="s">
        <v>742</v>
      </c>
      <c r="E283" s="301" t="s">
        <v>71</v>
      </c>
      <c r="F283" s="301">
        <v>1</v>
      </c>
      <c r="G283" s="373" t="s">
        <v>79</v>
      </c>
      <c r="H283" s="374">
        <v>9</v>
      </c>
      <c r="I283" s="301" t="s">
        <v>62</v>
      </c>
      <c r="J283" s="301" t="s">
        <v>69</v>
      </c>
      <c r="K283" s="301" t="s">
        <v>911</v>
      </c>
      <c r="L283" s="375">
        <v>47079000</v>
      </c>
      <c r="M283" s="376">
        <v>47079000</v>
      </c>
      <c r="N283" s="301" t="s">
        <v>52</v>
      </c>
      <c r="O283" s="301" t="s">
        <v>728</v>
      </c>
      <c r="P283" s="301" t="s">
        <v>898</v>
      </c>
      <c r="Q283" s="370"/>
      <c r="R283" s="127" t="s">
        <v>983</v>
      </c>
      <c r="S283" s="209" t="s">
        <v>984</v>
      </c>
      <c r="T283" s="377">
        <v>42832</v>
      </c>
      <c r="U283" s="378" t="s">
        <v>985</v>
      </c>
      <c r="V283" s="112" t="s">
        <v>339</v>
      </c>
      <c r="W283" s="175">
        <v>45332200</v>
      </c>
      <c r="X283" s="134"/>
      <c r="Y283" s="135">
        <v>45332200</v>
      </c>
      <c r="Z283" s="181">
        <v>45332200</v>
      </c>
      <c r="AA283" s="382" t="s">
        <v>986</v>
      </c>
      <c r="AB283" s="103"/>
      <c r="AC283" s="103"/>
      <c r="AD283" s="103"/>
      <c r="AE283" s="103"/>
      <c r="AF283" s="103"/>
      <c r="AG283" s="103"/>
      <c r="AH283" s="382" t="s">
        <v>831</v>
      </c>
      <c r="AI283" s="381">
        <v>42832</v>
      </c>
      <c r="AJ283" s="381">
        <v>43091</v>
      </c>
      <c r="AK283" s="103"/>
      <c r="AL283" s="105"/>
    </row>
    <row r="284" spans="1:38" s="46" customFormat="1" ht="204.6" customHeight="1" x14ac:dyDescent="0.25">
      <c r="A284" s="298">
        <v>232</v>
      </c>
      <c r="B284" s="301" t="s">
        <v>1615</v>
      </c>
      <c r="C284" s="301">
        <v>80101706</v>
      </c>
      <c r="D284" s="249" t="s">
        <v>742</v>
      </c>
      <c r="E284" s="301" t="s">
        <v>71</v>
      </c>
      <c r="F284" s="301">
        <v>1</v>
      </c>
      <c r="G284" s="373" t="s">
        <v>79</v>
      </c>
      <c r="H284" s="374">
        <v>9</v>
      </c>
      <c r="I284" s="301" t="s">
        <v>62</v>
      </c>
      <c r="J284" s="301" t="s">
        <v>69</v>
      </c>
      <c r="K284" s="301" t="s">
        <v>911</v>
      </c>
      <c r="L284" s="375">
        <v>47079000</v>
      </c>
      <c r="M284" s="376">
        <v>47079000</v>
      </c>
      <c r="N284" s="301" t="s">
        <v>52</v>
      </c>
      <c r="O284" s="301" t="s">
        <v>728</v>
      </c>
      <c r="P284" s="301" t="s">
        <v>898</v>
      </c>
      <c r="Q284" s="370"/>
      <c r="R284" s="127" t="s">
        <v>987</v>
      </c>
      <c r="S284" s="209" t="s">
        <v>988</v>
      </c>
      <c r="T284" s="377">
        <v>42831</v>
      </c>
      <c r="U284" s="378" t="s">
        <v>989</v>
      </c>
      <c r="V284" s="112" t="s">
        <v>339</v>
      </c>
      <c r="W284" s="175">
        <v>44813000</v>
      </c>
      <c r="X284" s="134"/>
      <c r="Y284" s="135">
        <v>44813000</v>
      </c>
      <c r="Z284" s="181">
        <v>44813000</v>
      </c>
      <c r="AA284" s="382" t="s">
        <v>990</v>
      </c>
      <c r="AB284" s="103"/>
      <c r="AC284" s="103"/>
      <c r="AD284" s="103"/>
      <c r="AE284" s="103"/>
      <c r="AF284" s="103"/>
      <c r="AG284" s="103"/>
      <c r="AH284" s="382" t="s">
        <v>831</v>
      </c>
      <c r="AI284" s="381">
        <v>42831</v>
      </c>
      <c r="AJ284" s="381">
        <v>43091</v>
      </c>
      <c r="AK284" s="382" t="s">
        <v>991</v>
      </c>
      <c r="AL284" s="388" t="s">
        <v>992</v>
      </c>
    </row>
    <row r="285" spans="1:38" s="46" customFormat="1" ht="204.6" customHeight="1" x14ac:dyDescent="0.25">
      <c r="A285" s="298">
        <v>233</v>
      </c>
      <c r="B285" s="301" t="s">
        <v>1615</v>
      </c>
      <c r="C285" s="301">
        <v>80101706</v>
      </c>
      <c r="D285" s="249" t="s">
        <v>742</v>
      </c>
      <c r="E285" s="301" t="s">
        <v>71</v>
      </c>
      <c r="F285" s="301">
        <v>1</v>
      </c>
      <c r="G285" s="373" t="s">
        <v>79</v>
      </c>
      <c r="H285" s="374">
        <v>9</v>
      </c>
      <c r="I285" s="301" t="s">
        <v>62</v>
      </c>
      <c r="J285" s="301" t="s">
        <v>69</v>
      </c>
      <c r="K285" s="301" t="s">
        <v>911</v>
      </c>
      <c r="L285" s="375">
        <v>47079000</v>
      </c>
      <c r="M285" s="376">
        <v>47079000</v>
      </c>
      <c r="N285" s="301" t="s">
        <v>52</v>
      </c>
      <c r="O285" s="301" t="s">
        <v>728</v>
      </c>
      <c r="P285" s="301" t="s">
        <v>898</v>
      </c>
      <c r="Q285" s="370"/>
      <c r="R285" s="127" t="s">
        <v>993</v>
      </c>
      <c r="S285" s="209" t="s">
        <v>994</v>
      </c>
      <c r="T285" s="377">
        <v>42831</v>
      </c>
      <c r="U285" s="378" t="s">
        <v>989</v>
      </c>
      <c r="V285" s="112" t="s">
        <v>339</v>
      </c>
      <c r="W285" s="175">
        <v>44813000</v>
      </c>
      <c r="X285" s="134"/>
      <c r="Y285" s="135">
        <v>44813000</v>
      </c>
      <c r="Z285" s="181">
        <v>44813000</v>
      </c>
      <c r="AA285" s="382" t="s">
        <v>990</v>
      </c>
      <c r="AB285" s="103"/>
      <c r="AC285" s="103"/>
      <c r="AD285" s="103"/>
      <c r="AE285" s="103"/>
      <c r="AF285" s="103"/>
      <c r="AG285" s="103"/>
      <c r="AH285" s="382" t="s">
        <v>831</v>
      </c>
      <c r="AI285" s="381">
        <v>42831</v>
      </c>
      <c r="AJ285" s="381">
        <v>43091</v>
      </c>
      <c r="AK285" s="382" t="s">
        <v>991</v>
      </c>
      <c r="AL285" s="388" t="s">
        <v>992</v>
      </c>
    </row>
    <row r="286" spans="1:38" s="46" customFormat="1" ht="223.15" customHeight="1" x14ac:dyDescent="0.25">
      <c r="A286" s="298">
        <v>234</v>
      </c>
      <c r="B286" s="301" t="s">
        <v>729</v>
      </c>
      <c r="C286" s="301">
        <v>80101706</v>
      </c>
      <c r="D286" s="249" t="s">
        <v>730</v>
      </c>
      <c r="E286" s="301" t="s">
        <v>71</v>
      </c>
      <c r="F286" s="301">
        <v>1</v>
      </c>
      <c r="G286" s="373" t="s">
        <v>79</v>
      </c>
      <c r="H286" s="374">
        <v>9</v>
      </c>
      <c r="I286" s="301" t="s">
        <v>62</v>
      </c>
      <c r="J286" s="301" t="s">
        <v>69</v>
      </c>
      <c r="K286" s="301" t="s">
        <v>911</v>
      </c>
      <c r="L286" s="375">
        <v>66150000</v>
      </c>
      <c r="M286" s="376">
        <v>66150000</v>
      </c>
      <c r="N286" s="301" t="s">
        <v>52</v>
      </c>
      <c r="O286" s="301" t="s">
        <v>728</v>
      </c>
      <c r="P286" s="301" t="s">
        <v>894</v>
      </c>
      <c r="Q286" s="370"/>
      <c r="R286" s="127" t="s">
        <v>1086</v>
      </c>
      <c r="S286" s="209" t="s">
        <v>1087</v>
      </c>
      <c r="T286" s="377">
        <v>42843</v>
      </c>
      <c r="U286" s="378" t="s">
        <v>1088</v>
      </c>
      <c r="V286" s="112" t="s">
        <v>339</v>
      </c>
      <c r="W286" s="175">
        <v>60270000</v>
      </c>
      <c r="X286" s="134"/>
      <c r="Y286" s="135">
        <v>60270000</v>
      </c>
      <c r="Z286" s="181">
        <v>60270000</v>
      </c>
      <c r="AA286" s="382" t="s">
        <v>1089</v>
      </c>
      <c r="AB286" s="103"/>
      <c r="AC286" s="103"/>
      <c r="AD286" s="103"/>
      <c r="AE286" s="103"/>
      <c r="AF286" s="103"/>
      <c r="AG286" s="103"/>
      <c r="AH286" s="382" t="s">
        <v>402</v>
      </c>
      <c r="AI286" s="381">
        <v>42843</v>
      </c>
      <c r="AJ286" s="381">
        <v>43091</v>
      </c>
      <c r="AK286" s="382" t="s">
        <v>1043</v>
      </c>
      <c r="AL286" s="388" t="s">
        <v>273</v>
      </c>
    </row>
    <row r="287" spans="1:38" s="46" customFormat="1" ht="148.9" customHeight="1" x14ac:dyDescent="0.25">
      <c r="A287" s="298">
        <v>235</v>
      </c>
      <c r="B287" s="301" t="s">
        <v>729</v>
      </c>
      <c r="C287" s="301">
        <v>80101706</v>
      </c>
      <c r="D287" s="249" t="s">
        <v>730</v>
      </c>
      <c r="E287" s="301" t="s">
        <v>71</v>
      </c>
      <c r="F287" s="301">
        <v>1</v>
      </c>
      <c r="G287" s="373" t="s">
        <v>80</v>
      </c>
      <c r="H287" s="374" t="s">
        <v>247</v>
      </c>
      <c r="I287" s="301" t="s">
        <v>62</v>
      </c>
      <c r="J287" s="301" t="s">
        <v>69</v>
      </c>
      <c r="K287" s="301" t="s">
        <v>911</v>
      </c>
      <c r="L287" s="375">
        <v>110700000</v>
      </c>
      <c r="M287" s="376">
        <v>110700000</v>
      </c>
      <c r="N287" s="301" t="s">
        <v>52</v>
      </c>
      <c r="O287" s="301" t="s">
        <v>728</v>
      </c>
      <c r="P287" s="301" t="s">
        <v>894</v>
      </c>
      <c r="Q287" s="370"/>
      <c r="R287" s="127" t="s">
        <v>1289</v>
      </c>
      <c r="S287" s="209" t="s">
        <v>1290</v>
      </c>
      <c r="T287" s="377">
        <v>42870</v>
      </c>
      <c r="U287" s="378" t="s">
        <v>1291</v>
      </c>
      <c r="V287" s="112" t="s">
        <v>339</v>
      </c>
      <c r="W287" s="175">
        <v>98400000</v>
      </c>
      <c r="X287" s="134"/>
      <c r="Y287" s="135">
        <v>98400000</v>
      </c>
      <c r="Z287" s="181">
        <v>98400000</v>
      </c>
      <c r="AA287" s="382" t="s">
        <v>1292</v>
      </c>
      <c r="AB287" s="103"/>
      <c r="AC287" s="103"/>
      <c r="AD287" s="103"/>
      <c r="AE287" s="103"/>
      <c r="AF287" s="103"/>
      <c r="AG287" s="103"/>
      <c r="AH287" s="382" t="s">
        <v>1174</v>
      </c>
      <c r="AI287" s="381">
        <v>42870</v>
      </c>
      <c r="AJ287" s="381">
        <v>43091</v>
      </c>
      <c r="AK287" s="382" t="s">
        <v>1068</v>
      </c>
      <c r="AL287" s="388" t="s">
        <v>273</v>
      </c>
    </row>
    <row r="288" spans="1:38" s="46" customFormat="1" ht="204.6" customHeight="1" x14ac:dyDescent="0.25">
      <c r="A288" s="298">
        <v>236</v>
      </c>
      <c r="B288" s="301" t="s">
        <v>729</v>
      </c>
      <c r="C288" s="301">
        <v>80101706</v>
      </c>
      <c r="D288" s="249" t="s">
        <v>730</v>
      </c>
      <c r="E288" s="301" t="s">
        <v>71</v>
      </c>
      <c r="F288" s="301">
        <v>1</v>
      </c>
      <c r="G288" s="373" t="s">
        <v>79</v>
      </c>
      <c r="H288" s="374">
        <v>9</v>
      </c>
      <c r="I288" s="301" t="s">
        <v>62</v>
      </c>
      <c r="J288" s="301" t="s">
        <v>69</v>
      </c>
      <c r="K288" s="301" t="s">
        <v>911</v>
      </c>
      <c r="L288" s="375">
        <v>66150000</v>
      </c>
      <c r="M288" s="376">
        <v>66150000</v>
      </c>
      <c r="N288" s="301" t="s">
        <v>52</v>
      </c>
      <c r="O288" s="301" t="s">
        <v>728</v>
      </c>
      <c r="P288" s="301" t="s">
        <v>894</v>
      </c>
      <c r="Q288" s="370"/>
      <c r="R288" s="127" t="s">
        <v>1090</v>
      </c>
      <c r="S288" s="209" t="s">
        <v>1091</v>
      </c>
      <c r="T288" s="377">
        <v>42846</v>
      </c>
      <c r="U288" s="378" t="s">
        <v>1092</v>
      </c>
      <c r="V288" s="112" t="s">
        <v>339</v>
      </c>
      <c r="W288" s="175">
        <v>31160000</v>
      </c>
      <c r="X288" s="134"/>
      <c r="Y288" s="135">
        <v>31160000</v>
      </c>
      <c r="Z288" s="181">
        <v>31160000</v>
      </c>
      <c r="AA288" s="382" t="s">
        <v>1093</v>
      </c>
      <c r="AB288" s="103"/>
      <c r="AC288" s="103"/>
      <c r="AD288" s="103"/>
      <c r="AE288" s="103"/>
      <c r="AF288" s="103"/>
      <c r="AG288" s="103"/>
      <c r="AH288" s="382" t="s">
        <v>956</v>
      </c>
      <c r="AI288" s="381">
        <v>42846</v>
      </c>
      <c r="AJ288" s="381">
        <v>43089</v>
      </c>
      <c r="AK288" s="103"/>
      <c r="AL288" s="105"/>
    </row>
    <row r="289" spans="1:38" s="46" customFormat="1" ht="146.25" customHeight="1" x14ac:dyDescent="0.4">
      <c r="A289" s="298">
        <v>237</v>
      </c>
      <c r="B289" s="306" t="s">
        <v>729</v>
      </c>
      <c r="C289" s="306">
        <v>80101706</v>
      </c>
      <c r="D289" s="365" t="s">
        <v>730</v>
      </c>
      <c r="E289" s="306" t="s">
        <v>71</v>
      </c>
      <c r="F289" s="306">
        <v>1</v>
      </c>
      <c r="G289" s="366" t="s">
        <v>81</v>
      </c>
      <c r="H289" s="367">
        <v>3</v>
      </c>
      <c r="I289" s="306" t="s">
        <v>62</v>
      </c>
      <c r="J289" s="306" t="s">
        <v>69</v>
      </c>
      <c r="K289" s="306" t="s">
        <v>911</v>
      </c>
      <c r="L289" s="368"/>
      <c r="M289" s="369"/>
      <c r="N289" s="301" t="s">
        <v>52</v>
      </c>
      <c r="O289" s="301" t="s">
        <v>728</v>
      </c>
      <c r="P289" s="301" t="s">
        <v>894</v>
      </c>
      <c r="Q289" s="370"/>
      <c r="R289" s="102"/>
      <c r="S289" s="210" t="s">
        <v>1134</v>
      </c>
      <c r="T289" s="103"/>
      <c r="U289" s="103"/>
      <c r="V289" s="103"/>
      <c r="W289" s="177"/>
      <c r="X289" s="134"/>
      <c r="Y289" s="136"/>
      <c r="Z289" s="181"/>
      <c r="AA289" s="103"/>
      <c r="AB289" s="103"/>
      <c r="AC289" s="103"/>
      <c r="AD289" s="103"/>
      <c r="AE289" s="103"/>
      <c r="AF289" s="103"/>
      <c r="AG289" s="103"/>
      <c r="AH289" s="103"/>
      <c r="AI289" s="103"/>
      <c r="AJ289" s="103"/>
      <c r="AK289" s="103"/>
      <c r="AL289" s="105"/>
    </row>
    <row r="290" spans="1:38" s="46" customFormat="1" ht="167.45" customHeight="1" x14ac:dyDescent="0.25">
      <c r="A290" s="298">
        <v>238</v>
      </c>
      <c r="B290" s="301" t="s">
        <v>729</v>
      </c>
      <c r="C290" s="301">
        <v>80101706</v>
      </c>
      <c r="D290" s="249" t="s">
        <v>730</v>
      </c>
      <c r="E290" s="301" t="s">
        <v>71</v>
      </c>
      <c r="F290" s="301">
        <v>1</v>
      </c>
      <c r="G290" s="373" t="s">
        <v>80</v>
      </c>
      <c r="H290" s="374" t="s">
        <v>247</v>
      </c>
      <c r="I290" s="301" t="s">
        <v>62</v>
      </c>
      <c r="J290" s="301" t="s">
        <v>69</v>
      </c>
      <c r="K290" s="301" t="s">
        <v>911</v>
      </c>
      <c r="L290" s="375">
        <v>75600000</v>
      </c>
      <c r="M290" s="376">
        <v>75600000</v>
      </c>
      <c r="N290" s="301" t="s">
        <v>52</v>
      </c>
      <c r="O290" s="301" t="s">
        <v>728</v>
      </c>
      <c r="P290" s="301" t="s">
        <v>894</v>
      </c>
      <c r="Q290" s="370"/>
      <c r="R290" s="127" t="s">
        <v>1266</v>
      </c>
      <c r="S290" s="209" t="s">
        <v>1267</v>
      </c>
      <c r="T290" s="377">
        <v>42857</v>
      </c>
      <c r="U290" s="378" t="s">
        <v>1268</v>
      </c>
      <c r="V290" s="112" t="s">
        <v>339</v>
      </c>
      <c r="W290" s="175">
        <v>63000000</v>
      </c>
      <c r="X290" s="394"/>
      <c r="Y290" s="135">
        <v>63000000</v>
      </c>
      <c r="Z290" s="181">
        <v>63000000</v>
      </c>
      <c r="AA290" s="382" t="s">
        <v>1269</v>
      </c>
      <c r="AB290" s="103"/>
      <c r="AC290" s="103"/>
      <c r="AD290" s="103"/>
      <c r="AE290" s="103"/>
      <c r="AF290" s="103"/>
      <c r="AG290" s="103"/>
      <c r="AH290" s="382" t="s">
        <v>1270</v>
      </c>
      <c r="AI290" s="381">
        <v>42857</v>
      </c>
      <c r="AJ290" s="381">
        <v>43070</v>
      </c>
      <c r="AK290" s="382" t="s">
        <v>1271</v>
      </c>
      <c r="AL290" s="388" t="s">
        <v>273</v>
      </c>
    </row>
    <row r="291" spans="1:38" s="46" customFormat="1" ht="147.75" customHeight="1" x14ac:dyDescent="0.25">
      <c r="A291" s="334">
        <v>239</v>
      </c>
      <c r="B291" s="301" t="s">
        <v>1149</v>
      </c>
      <c r="C291" s="301">
        <v>80101706</v>
      </c>
      <c r="D291" s="249" t="s">
        <v>744</v>
      </c>
      <c r="E291" s="301" t="s">
        <v>71</v>
      </c>
      <c r="F291" s="301">
        <v>1</v>
      </c>
      <c r="G291" s="373" t="s">
        <v>82</v>
      </c>
      <c r="H291" s="374">
        <v>8</v>
      </c>
      <c r="I291" s="301" t="s">
        <v>62</v>
      </c>
      <c r="J291" s="301" t="s">
        <v>69</v>
      </c>
      <c r="K291" s="301" t="s">
        <v>911</v>
      </c>
      <c r="L291" s="375">
        <v>20000000</v>
      </c>
      <c r="M291" s="376">
        <v>20000000</v>
      </c>
      <c r="N291" s="301" t="s">
        <v>52</v>
      </c>
      <c r="O291" s="301" t="s">
        <v>728</v>
      </c>
      <c r="P291" s="301" t="s">
        <v>893</v>
      </c>
      <c r="Q291" s="370"/>
      <c r="R291" s="195" t="s">
        <v>1094</v>
      </c>
      <c r="S291" s="221" t="s">
        <v>354</v>
      </c>
      <c r="T291" s="196">
        <v>42846</v>
      </c>
      <c r="U291" s="460" t="s">
        <v>1095</v>
      </c>
      <c r="V291" s="460" t="s">
        <v>339</v>
      </c>
      <c r="W291" s="175">
        <v>20000000</v>
      </c>
      <c r="X291" s="134"/>
      <c r="Y291" s="135">
        <v>20000000</v>
      </c>
      <c r="Z291" s="181">
        <v>20000000</v>
      </c>
      <c r="AA291" s="412" t="s">
        <v>1096</v>
      </c>
      <c r="AB291" s="103"/>
      <c r="AC291" s="103"/>
      <c r="AD291" s="103"/>
      <c r="AE291" s="103"/>
      <c r="AF291" s="103"/>
      <c r="AG291" s="103"/>
      <c r="AH291" s="412" t="s">
        <v>956</v>
      </c>
      <c r="AI291" s="413">
        <v>42846</v>
      </c>
      <c r="AJ291" s="413">
        <v>43089</v>
      </c>
      <c r="AK291" s="481"/>
      <c r="AL291" s="482"/>
    </row>
    <row r="292" spans="1:38" s="46" customFormat="1" ht="111.6" customHeight="1" x14ac:dyDescent="0.25">
      <c r="A292" s="336"/>
      <c r="B292" s="301" t="s">
        <v>1149</v>
      </c>
      <c r="C292" s="301">
        <v>80101706</v>
      </c>
      <c r="D292" s="249" t="s">
        <v>745</v>
      </c>
      <c r="E292" s="301" t="s">
        <v>71</v>
      </c>
      <c r="F292" s="301">
        <v>1</v>
      </c>
      <c r="G292" s="373" t="s">
        <v>82</v>
      </c>
      <c r="H292" s="374">
        <v>8</v>
      </c>
      <c r="I292" s="301" t="s">
        <v>62</v>
      </c>
      <c r="J292" s="301" t="s">
        <v>69</v>
      </c>
      <c r="K292" s="301" t="s">
        <v>913</v>
      </c>
      <c r="L292" s="375">
        <v>20000000</v>
      </c>
      <c r="M292" s="376">
        <v>20000000</v>
      </c>
      <c r="N292" s="301" t="s">
        <v>52</v>
      </c>
      <c r="O292" s="301" t="s">
        <v>728</v>
      </c>
      <c r="P292" s="301" t="s">
        <v>893</v>
      </c>
      <c r="Q292" s="370"/>
      <c r="R292" s="195" t="s">
        <v>1094</v>
      </c>
      <c r="S292" s="221" t="s">
        <v>354</v>
      </c>
      <c r="T292" s="196">
        <v>42846</v>
      </c>
      <c r="U292" s="460" t="s">
        <v>1095</v>
      </c>
      <c r="V292" s="460" t="s">
        <v>339</v>
      </c>
      <c r="W292" s="175">
        <v>20000000</v>
      </c>
      <c r="X292" s="134"/>
      <c r="Y292" s="135">
        <v>20000000</v>
      </c>
      <c r="Z292" s="181">
        <v>20000000</v>
      </c>
      <c r="AA292" s="417"/>
      <c r="AB292" s="103"/>
      <c r="AC292" s="103"/>
      <c r="AD292" s="103"/>
      <c r="AE292" s="103"/>
      <c r="AF292" s="103"/>
      <c r="AG292" s="103"/>
      <c r="AH292" s="417"/>
      <c r="AI292" s="418"/>
      <c r="AJ292" s="418"/>
      <c r="AK292" s="483"/>
      <c r="AL292" s="484"/>
    </row>
    <row r="293" spans="1:38" s="46" customFormat="1" ht="111.6" customHeight="1" x14ac:dyDescent="0.25">
      <c r="A293" s="334">
        <v>240</v>
      </c>
      <c r="B293" s="301" t="s">
        <v>1149</v>
      </c>
      <c r="C293" s="301">
        <v>80101706</v>
      </c>
      <c r="D293" s="249" t="s">
        <v>755</v>
      </c>
      <c r="E293" s="301" t="s">
        <v>71</v>
      </c>
      <c r="F293" s="301">
        <v>1</v>
      </c>
      <c r="G293" s="373" t="s">
        <v>79</v>
      </c>
      <c r="H293" s="374">
        <v>3</v>
      </c>
      <c r="I293" s="301" t="s">
        <v>62</v>
      </c>
      <c r="J293" s="301" t="s">
        <v>69</v>
      </c>
      <c r="K293" s="301" t="s">
        <v>911</v>
      </c>
      <c r="L293" s="375">
        <v>7500000</v>
      </c>
      <c r="M293" s="376">
        <v>7500000</v>
      </c>
      <c r="N293" s="301" t="s">
        <v>52</v>
      </c>
      <c r="O293" s="301" t="s">
        <v>728</v>
      </c>
      <c r="P293" s="301" t="s">
        <v>893</v>
      </c>
      <c r="Q293" s="370"/>
      <c r="R293" s="195" t="s">
        <v>818</v>
      </c>
      <c r="S293" s="221" t="s">
        <v>819</v>
      </c>
      <c r="T293" s="196">
        <v>42816</v>
      </c>
      <c r="U293" s="411" t="s">
        <v>820</v>
      </c>
      <c r="V293" s="411" t="s">
        <v>339</v>
      </c>
      <c r="W293" s="175">
        <v>7500000</v>
      </c>
      <c r="X293" s="134"/>
      <c r="Y293" s="135">
        <v>7500000</v>
      </c>
      <c r="Z293" s="181">
        <v>7500000</v>
      </c>
      <c r="AA293" s="434" t="s">
        <v>821</v>
      </c>
      <c r="AB293" s="103"/>
      <c r="AC293" s="103"/>
      <c r="AD293" s="103"/>
      <c r="AE293" s="103"/>
      <c r="AF293" s="103"/>
      <c r="AG293" s="103"/>
      <c r="AH293" s="485" t="s">
        <v>576</v>
      </c>
      <c r="AI293" s="413">
        <v>42817</v>
      </c>
      <c r="AJ293" s="413">
        <v>42908</v>
      </c>
      <c r="AK293" s="485" t="s">
        <v>343</v>
      </c>
      <c r="AL293" s="474" t="s">
        <v>344</v>
      </c>
    </row>
    <row r="294" spans="1:38" s="46" customFormat="1" ht="111.6" customHeight="1" x14ac:dyDescent="0.25">
      <c r="A294" s="336"/>
      <c r="B294" s="301" t="s">
        <v>1149</v>
      </c>
      <c r="C294" s="301">
        <v>80101706</v>
      </c>
      <c r="D294" s="249" t="s">
        <v>755</v>
      </c>
      <c r="E294" s="301" t="s">
        <v>71</v>
      </c>
      <c r="F294" s="301">
        <v>1</v>
      </c>
      <c r="G294" s="373" t="s">
        <v>79</v>
      </c>
      <c r="H294" s="374">
        <v>3</v>
      </c>
      <c r="I294" s="301" t="s">
        <v>62</v>
      </c>
      <c r="J294" s="301" t="s">
        <v>69</v>
      </c>
      <c r="K294" s="301" t="s">
        <v>913</v>
      </c>
      <c r="L294" s="375">
        <v>7500000</v>
      </c>
      <c r="M294" s="376">
        <v>7500000</v>
      </c>
      <c r="N294" s="301" t="s">
        <v>52</v>
      </c>
      <c r="O294" s="301" t="s">
        <v>728</v>
      </c>
      <c r="P294" s="301" t="s">
        <v>893</v>
      </c>
      <c r="Q294" s="370"/>
      <c r="R294" s="195" t="s">
        <v>818</v>
      </c>
      <c r="S294" s="221" t="s">
        <v>819</v>
      </c>
      <c r="T294" s="196">
        <v>42816</v>
      </c>
      <c r="U294" s="411" t="s">
        <v>820</v>
      </c>
      <c r="V294" s="411" t="s">
        <v>339</v>
      </c>
      <c r="W294" s="175">
        <v>7500000</v>
      </c>
      <c r="X294" s="134"/>
      <c r="Y294" s="135">
        <v>7500000</v>
      </c>
      <c r="Z294" s="181">
        <v>7500000</v>
      </c>
      <c r="AA294" s="438"/>
      <c r="AB294" s="103"/>
      <c r="AC294" s="103"/>
      <c r="AD294" s="103"/>
      <c r="AE294" s="103"/>
      <c r="AF294" s="103"/>
      <c r="AG294" s="103"/>
      <c r="AH294" s="486"/>
      <c r="AI294" s="418"/>
      <c r="AJ294" s="418"/>
      <c r="AK294" s="486"/>
      <c r="AL294" s="474"/>
    </row>
    <row r="295" spans="1:38" s="46" customFormat="1" ht="186" customHeight="1" x14ac:dyDescent="0.25">
      <c r="A295" s="298">
        <v>241</v>
      </c>
      <c r="B295" s="301" t="s">
        <v>750</v>
      </c>
      <c r="C295" s="301">
        <v>80101706</v>
      </c>
      <c r="D295" s="249" t="s">
        <v>751</v>
      </c>
      <c r="E295" s="301" t="s">
        <v>71</v>
      </c>
      <c r="F295" s="301">
        <v>1</v>
      </c>
      <c r="G295" s="373" t="s">
        <v>79</v>
      </c>
      <c r="H295" s="374">
        <v>7</v>
      </c>
      <c r="I295" s="301" t="s">
        <v>62</v>
      </c>
      <c r="J295" s="301" t="s">
        <v>69</v>
      </c>
      <c r="K295" s="301" t="s">
        <v>913</v>
      </c>
      <c r="L295" s="375">
        <v>21000000</v>
      </c>
      <c r="M295" s="376">
        <v>21000000</v>
      </c>
      <c r="N295" s="301" t="s">
        <v>52</v>
      </c>
      <c r="O295" s="301" t="s">
        <v>728</v>
      </c>
      <c r="P295" s="301" t="s">
        <v>888</v>
      </c>
      <c r="Q295" s="370"/>
      <c r="R295" s="127" t="s">
        <v>995</v>
      </c>
      <c r="S295" s="209" t="s">
        <v>996</v>
      </c>
      <c r="T295" s="377">
        <v>42824</v>
      </c>
      <c r="U295" s="378" t="s">
        <v>997</v>
      </c>
      <c r="V295" s="112" t="s">
        <v>339</v>
      </c>
      <c r="W295" s="175">
        <v>21000000</v>
      </c>
      <c r="X295" s="134"/>
      <c r="Y295" s="467">
        <f>W295</f>
        <v>21000000</v>
      </c>
      <c r="Z295" s="181">
        <f>W295</f>
        <v>21000000</v>
      </c>
      <c r="AA295" s="382" t="s">
        <v>998</v>
      </c>
      <c r="AB295" s="103"/>
      <c r="AC295" s="103"/>
      <c r="AD295" s="103"/>
      <c r="AE295" s="103"/>
      <c r="AF295" s="103"/>
      <c r="AG295" s="103"/>
      <c r="AH295" s="382" t="s">
        <v>999</v>
      </c>
      <c r="AI295" s="381">
        <v>42824</v>
      </c>
      <c r="AJ295" s="381">
        <v>43037</v>
      </c>
      <c r="AK295" s="382" t="s">
        <v>403</v>
      </c>
      <c r="AL295" s="388" t="s">
        <v>272</v>
      </c>
    </row>
    <row r="296" spans="1:38" s="46" customFormat="1" ht="223.15" customHeight="1" x14ac:dyDescent="0.25">
      <c r="A296" s="298">
        <v>242</v>
      </c>
      <c r="B296" s="301" t="s">
        <v>750</v>
      </c>
      <c r="C296" s="301">
        <v>80101706</v>
      </c>
      <c r="D296" s="249" t="s">
        <v>751</v>
      </c>
      <c r="E296" s="301" t="s">
        <v>71</v>
      </c>
      <c r="F296" s="301">
        <v>1</v>
      </c>
      <c r="G296" s="373" t="s">
        <v>79</v>
      </c>
      <c r="H296" s="374">
        <v>10</v>
      </c>
      <c r="I296" s="301" t="s">
        <v>62</v>
      </c>
      <c r="J296" s="301" t="s">
        <v>69</v>
      </c>
      <c r="K296" s="301" t="s">
        <v>913</v>
      </c>
      <c r="L296" s="375">
        <v>90000000</v>
      </c>
      <c r="M296" s="376">
        <v>90000000</v>
      </c>
      <c r="N296" s="301" t="s">
        <v>52</v>
      </c>
      <c r="O296" s="301" t="s">
        <v>728</v>
      </c>
      <c r="P296" s="301" t="s">
        <v>888</v>
      </c>
      <c r="Q296" s="370"/>
      <c r="R296" s="127" t="s">
        <v>1097</v>
      </c>
      <c r="S296" s="209" t="s">
        <v>1098</v>
      </c>
      <c r="T296" s="377">
        <v>42829</v>
      </c>
      <c r="U296" s="378" t="s">
        <v>1099</v>
      </c>
      <c r="V296" s="112" t="s">
        <v>339</v>
      </c>
      <c r="W296" s="175">
        <v>85000000</v>
      </c>
      <c r="X296" s="134"/>
      <c r="Y296" s="135">
        <v>85000000</v>
      </c>
      <c r="Z296" s="181">
        <v>85000000</v>
      </c>
      <c r="AA296" s="382" t="s">
        <v>1100</v>
      </c>
      <c r="AB296" s="103"/>
      <c r="AC296" s="103"/>
      <c r="AD296" s="103"/>
      <c r="AE296" s="103"/>
      <c r="AF296" s="103"/>
      <c r="AG296" s="103"/>
      <c r="AH296" s="382" t="s">
        <v>1101</v>
      </c>
      <c r="AI296" s="381">
        <v>42829</v>
      </c>
      <c r="AJ296" s="381">
        <v>43087</v>
      </c>
      <c r="AK296" s="382" t="s">
        <v>403</v>
      </c>
      <c r="AL296" s="388" t="s">
        <v>272</v>
      </c>
    </row>
    <row r="297" spans="1:38" s="46" customFormat="1" ht="186" customHeight="1" x14ac:dyDescent="0.25">
      <c r="A297" s="298">
        <v>243</v>
      </c>
      <c r="B297" s="301" t="s">
        <v>750</v>
      </c>
      <c r="C297" s="301">
        <v>80101706</v>
      </c>
      <c r="D297" s="249" t="s">
        <v>751</v>
      </c>
      <c r="E297" s="301" t="s">
        <v>71</v>
      </c>
      <c r="F297" s="301">
        <v>1</v>
      </c>
      <c r="G297" s="373" t="s">
        <v>79</v>
      </c>
      <c r="H297" s="374">
        <v>10</v>
      </c>
      <c r="I297" s="301" t="s">
        <v>62</v>
      </c>
      <c r="J297" s="301" t="s">
        <v>69</v>
      </c>
      <c r="K297" s="301" t="s">
        <v>913</v>
      </c>
      <c r="L297" s="375">
        <v>90000000</v>
      </c>
      <c r="M297" s="376">
        <v>90000000</v>
      </c>
      <c r="N297" s="301" t="s">
        <v>52</v>
      </c>
      <c r="O297" s="301" t="s">
        <v>728</v>
      </c>
      <c r="P297" s="301" t="s">
        <v>888</v>
      </c>
      <c r="Q297" s="370"/>
      <c r="R297" s="127" t="s">
        <v>860</v>
      </c>
      <c r="S297" s="209" t="s">
        <v>861</v>
      </c>
      <c r="T297" s="377">
        <v>42822</v>
      </c>
      <c r="U297" s="378" t="s">
        <v>862</v>
      </c>
      <c r="V297" s="112" t="s">
        <v>339</v>
      </c>
      <c r="W297" s="175">
        <v>79200000</v>
      </c>
      <c r="X297" s="134"/>
      <c r="Y297" s="135">
        <v>79200000</v>
      </c>
      <c r="Z297" s="181">
        <v>79200000</v>
      </c>
      <c r="AA297" s="382" t="s">
        <v>858</v>
      </c>
      <c r="AB297" s="103"/>
      <c r="AC297" s="103"/>
      <c r="AD297" s="103"/>
      <c r="AE297" s="103"/>
      <c r="AF297" s="103"/>
      <c r="AG297" s="103"/>
      <c r="AH297" s="421" t="s">
        <v>859</v>
      </c>
      <c r="AI297" s="381">
        <v>42822</v>
      </c>
      <c r="AJ297" s="381">
        <v>43090</v>
      </c>
      <c r="AK297" s="421" t="s">
        <v>403</v>
      </c>
      <c r="AL297" s="388" t="s">
        <v>272</v>
      </c>
    </row>
    <row r="298" spans="1:38" s="46" customFormat="1" ht="186" customHeight="1" x14ac:dyDescent="0.25">
      <c r="A298" s="298">
        <v>244</v>
      </c>
      <c r="B298" s="301" t="s">
        <v>750</v>
      </c>
      <c r="C298" s="301">
        <v>80101706</v>
      </c>
      <c r="D298" s="249" t="s">
        <v>751</v>
      </c>
      <c r="E298" s="301" t="s">
        <v>71</v>
      </c>
      <c r="F298" s="301">
        <v>1</v>
      </c>
      <c r="G298" s="373" t="s">
        <v>79</v>
      </c>
      <c r="H298" s="374">
        <v>10</v>
      </c>
      <c r="I298" s="301" t="s">
        <v>62</v>
      </c>
      <c r="J298" s="301" t="s">
        <v>69</v>
      </c>
      <c r="K298" s="301" t="s">
        <v>913</v>
      </c>
      <c r="L298" s="375">
        <v>90000000</v>
      </c>
      <c r="M298" s="376">
        <v>90000000</v>
      </c>
      <c r="N298" s="301" t="s">
        <v>52</v>
      </c>
      <c r="O298" s="301" t="s">
        <v>728</v>
      </c>
      <c r="P298" s="301" t="s">
        <v>888</v>
      </c>
      <c r="Q298" s="370"/>
      <c r="R298" s="127" t="s">
        <v>863</v>
      </c>
      <c r="S298" s="209" t="s">
        <v>864</v>
      </c>
      <c r="T298" s="377">
        <v>42822</v>
      </c>
      <c r="U298" s="378" t="s">
        <v>862</v>
      </c>
      <c r="V298" s="112" t="s">
        <v>339</v>
      </c>
      <c r="W298" s="175">
        <v>79200000</v>
      </c>
      <c r="X298" s="134"/>
      <c r="Y298" s="135">
        <v>79200000</v>
      </c>
      <c r="Z298" s="181">
        <v>79200000</v>
      </c>
      <c r="AA298" s="382" t="s">
        <v>865</v>
      </c>
      <c r="AB298" s="103"/>
      <c r="AC298" s="103"/>
      <c r="AD298" s="103"/>
      <c r="AE298" s="103"/>
      <c r="AF298" s="103"/>
      <c r="AG298" s="103"/>
      <c r="AH298" s="421" t="s">
        <v>866</v>
      </c>
      <c r="AI298" s="381">
        <v>42822</v>
      </c>
      <c r="AJ298" s="381">
        <v>43090</v>
      </c>
      <c r="AK298" s="421" t="s">
        <v>403</v>
      </c>
      <c r="AL298" s="388" t="s">
        <v>272</v>
      </c>
    </row>
    <row r="299" spans="1:38" s="46" customFormat="1" ht="186" customHeight="1" x14ac:dyDescent="0.25">
      <c r="A299" s="298">
        <v>245</v>
      </c>
      <c r="B299" s="301" t="s">
        <v>750</v>
      </c>
      <c r="C299" s="301">
        <v>80101706</v>
      </c>
      <c r="D299" s="249" t="s">
        <v>751</v>
      </c>
      <c r="E299" s="301" t="s">
        <v>71</v>
      </c>
      <c r="F299" s="301">
        <v>1</v>
      </c>
      <c r="G299" s="373" t="s">
        <v>79</v>
      </c>
      <c r="H299" s="374">
        <v>10</v>
      </c>
      <c r="I299" s="301" t="s">
        <v>62</v>
      </c>
      <c r="J299" s="301" t="s">
        <v>69</v>
      </c>
      <c r="K299" s="301" t="s">
        <v>913</v>
      </c>
      <c r="L299" s="375">
        <v>90000000</v>
      </c>
      <c r="M299" s="376">
        <v>90000000</v>
      </c>
      <c r="N299" s="301" t="s">
        <v>52</v>
      </c>
      <c r="O299" s="301" t="s">
        <v>728</v>
      </c>
      <c r="P299" s="301" t="s">
        <v>888</v>
      </c>
      <c r="Q299" s="370"/>
      <c r="R299" s="127" t="s">
        <v>867</v>
      </c>
      <c r="S299" s="209" t="s">
        <v>868</v>
      </c>
      <c r="T299" s="377">
        <v>42822</v>
      </c>
      <c r="U299" s="378" t="s">
        <v>862</v>
      </c>
      <c r="V299" s="112" t="s">
        <v>339</v>
      </c>
      <c r="W299" s="175">
        <v>79200000</v>
      </c>
      <c r="X299" s="134"/>
      <c r="Y299" s="135">
        <v>79200000</v>
      </c>
      <c r="Z299" s="181">
        <v>79200000</v>
      </c>
      <c r="AA299" s="382" t="s">
        <v>858</v>
      </c>
      <c r="AB299" s="103"/>
      <c r="AC299" s="103"/>
      <c r="AD299" s="103"/>
      <c r="AE299" s="103"/>
      <c r="AF299" s="103"/>
      <c r="AG299" s="103"/>
      <c r="AH299" s="421" t="s">
        <v>859</v>
      </c>
      <c r="AI299" s="381">
        <v>42822</v>
      </c>
      <c r="AJ299" s="381">
        <v>43090</v>
      </c>
      <c r="AK299" s="421" t="s">
        <v>403</v>
      </c>
      <c r="AL299" s="388" t="s">
        <v>272</v>
      </c>
    </row>
    <row r="300" spans="1:38" s="46" customFormat="1" ht="186" customHeight="1" x14ac:dyDescent="0.25">
      <c r="A300" s="298">
        <v>246</v>
      </c>
      <c r="B300" s="301" t="s">
        <v>750</v>
      </c>
      <c r="C300" s="301">
        <v>80101706</v>
      </c>
      <c r="D300" s="249" t="s">
        <v>751</v>
      </c>
      <c r="E300" s="301" t="s">
        <v>71</v>
      </c>
      <c r="F300" s="301">
        <v>1</v>
      </c>
      <c r="G300" s="373" t="s">
        <v>79</v>
      </c>
      <c r="H300" s="374">
        <v>10</v>
      </c>
      <c r="I300" s="301" t="s">
        <v>62</v>
      </c>
      <c r="J300" s="301" t="s">
        <v>69</v>
      </c>
      <c r="K300" s="301" t="s">
        <v>913</v>
      </c>
      <c r="L300" s="375">
        <v>90000000</v>
      </c>
      <c r="M300" s="376">
        <v>90000000</v>
      </c>
      <c r="N300" s="301" t="s">
        <v>52</v>
      </c>
      <c r="O300" s="301" t="s">
        <v>728</v>
      </c>
      <c r="P300" s="301" t="s">
        <v>888</v>
      </c>
      <c r="Q300" s="370"/>
      <c r="R300" s="127" t="s">
        <v>1000</v>
      </c>
      <c r="S300" s="209" t="s">
        <v>856</v>
      </c>
      <c r="T300" s="377">
        <v>42822</v>
      </c>
      <c r="U300" s="378" t="s">
        <v>857</v>
      </c>
      <c r="V300" s="112" t="s">
        <v>339</v>
      </c>
      <c r="W300" s="175">
        <v>79200000</v>
      </c>
      <c r="X300" s="134"/>
      <c r="Y300" s="135">
        <v>79200000</v>
      </c>
      <c r="Z300" s="181">
        <v>79200000</v>
      </c>
      <c r="AA300" s="382" t="s">
        <v>858</v>
      </c>
      <c r="AB300" s="103"/>
      <c r="AC300" s="103"/>
      <c r="AD300" s="103"/>
      <c r="AE300" s="103"/>
      <c r="AF300" s="103"/>
      <c r="AG300" s="103"/>
      <c r="AH300" s="421" t="s">
        <v>859</v>
      </c>
      <c r="AI300" s="381">
        <v>42822</v>
      </c>
      <c r="AJ300" s="381">
        <v>43090</v>
      </c>
      <c r="AK300" s="421" t="s">
        <v>403</v>
      </c>
      <c r="AL300" s="388" t="s">
        <v>272</v>
      </c>
    </row>
    <row r="301" spans="1:38" s="46" customFormat="1" ht="186" customHeight="1" x14ac:dyDescent="0.25">
      <c r="A301" s="298">
        <v>247</v>
      </c>
      <c r="B301" s="301" t="s">
        <v>750</v>
      </c>
      <c r="C301" s="301">
        <v>80101706</v>
      </c>
      <c r="D301" s="249" t="s">
        <v>751</v>
      </c>
      <c r="E301" s="301" t="s">
        <v>71</v>
      </c>
      <c r="F301" s="301">
        <v>1</v>
      </c>
      <c r="G301" s="373" t="s">
        <v>79</v>
      </c>
      <c r="H301" s="374">
        <v>10</v>
      </c>
      <c r="I301" s="301" t="s">
        <v>62</v>
      </c>
      <c r="J301" s="301" t="s">
        <v>69</v>
      </c>
      <c r="K301" s="301" t="s">
        <v>913</v>
      </c>
      <c r="L301" s="375">
        <v>90000000</v>
      </c>
      <c r="M301" s="376">
        <v>90000000</v>
      </c>
      <c r="N301" s="301" t="s">
        <v>52</v>
      </c>
      <c r="O301" s="301" t="s">
        <v>728</v>
      </c>
      <c r="P301" s="301" t="s">
        <v>888</v>
      </c>
      <c r="Q301" s="370"/>
      <c r="R301" s="127" t="s">
        <v>869</v>
      </c>
      <c r="S301" s="209" t="s">
        <v>870</v>
      </c>
      <c r="T301" s="377">
        <v>42821</v>
      </c>
      <c r="U301" s="378" t="s">
        <v>862</v>
      </c>
      <c r="V301" s="112" t="s">
        <v>339</v>
      </c>
      <c r="W301" s="175">
        <v>79200000</v>
      </c>
      <c r="X301" s="134"/>
      <c r="Y301" s="135">
        <v>79200000</v>
      </c>
      <c r="Z301" s="181">
        <v>79200000</v>
      </c>
      <c r="AA301" s="382" t="s">
        <v>865</v>
      </c>
      <c r="AB301" s="103"/>
      <c r="AC301" s="103"/>
      <c r="AD301" s="103"/>
      <c r="AE301" s="103"/>
      <c r="AF301" s="103"/>
      <c r="AG301" s="103"/>
      <c r="AH301" s="421" t="s">
        <v>866</v>
      </c>
      <c r="AI301" s="381">
        <v>42821</v>
      </c>
      <c r="AJ301" s="381">
        <v>43089</v>
      </c>
      <c r="AK301" s="421" t="s">
        <v>403</v>
      </c>
      <c r="AL301" s="388" t="s">
        <v>272</v>
      </c>
    </row>
    <row r="302" spans="1:38" s="46" customFormat="1" ht="241.9" customHeight="1" x14ac:dyDescent="0.25">
      <c r="A302" s="298">
        <v>248</v>
      </c>
      <c r="B302" s="301" t="s">
        <v>750</v>
      </c>
      <c r="C302" s="301">
        <v>80101706</v>
      </c>
      <c r="D302" s="249" t="s">
        <v>751</v>
      </c>
      <c r="E302" s="301" t="s">
        <v>71</v>
      </c>
      <c r="F302" s="301">
        <v>1</v>
      </c>
      <c r="G302" s="373" t="s">
        <v>79</v>
      </c>
      <c r="H302" s="374">
        <v>6</v>
      </c>
      <c r="I302" s="301" t="s">
        <v>62</v>
      </c>
      <c r="J302" s="301" t="s">
        <v>69</v>
      </c>
      <c r="K302" s="301" t="s">
        <v>913</v>
      </c>
      <c r="L302" s="375">
        <v>74160000</v>
      </c>
      <c r="M302" s="376">
        <v>74160000</v>
      </c>
      <c r="N302" s="301" t="s">
        <v>52</v>
      </c>
      <c r="O302" s="301" t="s">
        <v>728</v>
      </c>
      <c r="P302" s="301" t="s">
        <v>888</v>
      </c>
      <c r="Q302" s="370"/>
      <c r="R302" s="127" t="s">
        <v>871</v>
      </c>
      <c r="S302" s="209" t="s">
        <v>872</v>
      </c>
      <c r="T302" s="377">
        <v>42823</v>
      </c>
      <c r="U302" s="378" t="s">
        <v>873</v>
      </c>
      <c r="V302" s="112" t="s">
        <v>339</v>
      </c>
      <c r="W302" s="175">
        <v>74160000</v>
      </c>
      <c r="X302" s="134"/>
      <c r="Y302" s="135">
        <v>74160000</v>
      </c>
      <c r="Z302" s="181">
        <v>74160000</v>
      </c>
      <c r="AA302" s="382" t="s">
        <v>874</v>
      </c>
      <c r="AB302" s="103"/>
      <c r="AC302" s="103"/>
      <c r="AD302" s="103"/>
      <c r="AE302" s="103"/>
      <c r="AF302" s="103"/>
      <c r="AG302" s="103"/>
      <c r="AH302" s="421" t="s">
        <v>875</v>
      </c>
      <c r="AI302" s="381">
        <v>42823</v>
      </c>
      <c r="AJ302" s="381">
        <v>43006</v>
      </c>
      <c r="AK302" s="421" t="s">
        <v>403</v>
      </c>
      <c r="AL302" s="388" t="s">
        <v>272</v>
      </c>
    </row>
    <row r="303" spans="1:38" s="46" customFormat="1" ht="241.9" customHeight="1" x14ac:dyDescent="0.25">
      <c r="A303" s="334">
        <v>249</v>
      </c>
      <c r="B303" s="334" t="s">
        <v>750</v>
      </c>
      <c r="C303" s="334">
        <v>80101706</v>
      </c>
      <c r="D303" s="334" t="s">
        <v>751</v>
      </c>
      <c r="E303" s="334" t="s">
        <v>71</v>
      </c>
      <c r="F303" s="334">
        <v>1</v>
      </c>
      <c r="G303" s="487" t="s">
        <v>79</v>
      </c>
      <c r="H303" s="488">
        <v>6</v>
      </c>
      <c r="I303" s="334" t="s">
        <v>62</v>
      </c>
      <c r="J303" s="450" t="s">
        <v>69</v>
      </c>
      <c r="K303" s="450" t="s">
        <v>913</v>
      </c>
      <c r="L303" s="375">
        <v>74160000</v>
      </c>
      <c r="M303" s="376">
        <v>74160000</v>
      </c>
      <c r="N303" s="334" t="s">
        <v>52</v>
      </c>
      <c r="O303" s="334" t="s">
        <v>728</v>
      </c>
      <c r="P303" s="334" t="s">
        <v>888</v>
      </c>
      <c r="Q303" s="370"/>
      <c r="R303" s="127" t="s">
        <v>1001</v>
      </c>
      <c r="S303" s="209" t="s">
        <v>1604</v>
      </c>
      <c r="T303" s="377">
        <v>42830</v>
      </c>
      <c r="U303" s="378" t="s">
        <v>1002</v>
      </c>
      <c r="V303" s="112" t="s">
        <v>339</v>
      </c>
      <c r="W303" s="175">
        <v>74160000</v>
      </c>
      <c r="X303" s="394">
        <v>-20600000</v>
      </c>
      <c r="Y303" s="135">
        <f>SUM(W303+X303)</f>
        <v>53560000</v>
      </c>
      <c r="Z303" s="181">
        <v>53560000</v>
      </c>
      <c r="AA303" s="382" t="s">
        <v>874</v>
      </c>
      <c r="AB303" s="103"/>
      <c r="AC303" s="103"/>
      <c r="AD303" s="103"/>
      <c r="AE303" s="103"/>
      <c r="AF303" s="103"/>
      <c r="AG303" s="103"/>
      <c r="AH303" s="382" t="s">
        <v>831</v>
      </c>
      <c r="AI303" s="381">
        <v>42830</v>
      </c>
      <c r="AJ303" s="381">
        <v>43091</v>
      </c>
      <c r="AK303" s="382" t="s">
        <v>403</v>
      </c>
      <c r="AL303" s="388" t="s">
        <v>272</v>
      </c>
    </row>
    <row r="304" spans="1:38" s="46" customFormat="1" ht="124.5" customHeight="1" x14ac:dyDescent="0.25">
      <c r="A304" s="336"/>
      <c r="B304" s="336"/>
      <c r="C304" s="336"/>
      <c r="D304" s="336"/>
      <c r="E304" s="336"/>
      <c r="F304" s="336"/>
      <c r="G304" s="489"/>
      <c r="H304" s="490"/>
      <c r="I304" s="336"/>
      <c r="J304" s="491" t="s">
        <v>69</v>
      </c>
      <c r="K304" s="491" t="s">
        <v>913</v>
      </c>
      <c r="L304" s="375">
        <v>20600000</v>
      </c>
      <c r="M304" s="376">
        <v>20600000</v>
      </c>
      <c r="N304" s="336"/>
      <c r="O304" s="336"/>
      <c r="P304" s="336"/>
      <c r="Q304" s="370"/>
      <c r="R304" s="127" t="s">
        <v>1598</v>
      </c>
      <c r="S304" s="209" t="s">
        <v>1599</v>
      </c>
      <c r="T304" s="381">
        <v>42990</v>
      </c>
      <c r="U304" s="380" t="s">
        <v>1600</v>
      </c>
      <c r="V304" s="382" t="s">
        <v>339</v>
      </c>
      <c r="W304" s="135">
        <v>20598000</v>
      </c>
      <c r="X304" s="134"/>
      <c r="Y304" s="135">
        <v>20598000</v>
      </c>
      <c r="Z304" s="135">
        <v>20598000</v>
      </c>
      <c r="AA304" s="379" t="s">
        <v>1601</v>
      </c>
      <c r="AB304" s="103"/>
      <c r="AC304" s="103"/>
      <c r="AD304" s="103"/>
      <c r="AE304" s="103"/>
      <c r="AF304" s="103"/>
      <c r="AG304" s="103"/>
      <c r="AH304" s="380" t="s">
        <v>576</v>
      </c>
      <c r="AI304" s="381">
        <v>42990</v>
      </c>
      <c r="AJ304" s="381">
        <v>43312</v>
      </c>
      <c r="AK304" s="382" t="s">
        <v>403</v>
      </c>
      <c r="AL304" s="388" t="s">
        <v>272</v>
      </c>
    </row>
    <row r="305" spans="1:38" s="46" customFormat="1" ht="241.9" customHeight="1" x14ac:dyDescent="0.25">
      <c r="A305" s="298">
        <v>250</v>
      </c>
      <c r="B305" s="301" t="s">
        <v>750</v>
      </c>
      <c r="C305" s="301">
        <v>80101706</v>
      </c>
      <c r="D305" s="249" t="s">
        <v>751</v>
      </c>
      <c r="E305" s="301" t="s">
        <v>71</v>
      </c>
      <c r="F305" s="301">
        <v>1</v>
      </c>
      <c r="G305" s="373" t="s">
        <v>79</v>
      </c>
      <c r="H305" s="374">
        <v>6</v>
      </c>
      <c r="I305" s="301" t="s">
        <v>62</v>
      </c>
      <c r="J305" s="301" t="s">
        <v>69</v>
      </c>
      <c r="K305" s="301" t="s">
        <v>913</v>
      </c>
      <c r="L305" s="375">
        <v>74160000</v>
      </c>
      <c r="M305" s="376">
        <v>74160000</v>
      </c>
      <c r="N305" s="301" t="s">
        <v>52</v>
      </c>
      <c r="O305" s="301" t="s">
        <v>728</v>
      </c>
      <c r="P305" s="301" t="s">
        <v>888</v>
      </c>
      <c r="Q305" s="370"/>
      <c r="R305" s="127" t="s">
        <v>1003</v>
      </c>
      <c r="S305" s="209" t="s">
        <v>1004</v>
      </c>
      <c r="T305" s="377">
        <v>42831</v>
      </c>
      <c r="U305" s="378" t="s">
        <v>1005</v>
      </c>
      <c r="V305" s="112" t="s">
        <v>339</v>
      </c>
      <c r="W305" s="175">
        <v>74160000</v>
      </c>
      <c r="X305" s="134"/>
      <c r="Y305" s="135">
        <v>74160000</v>
      </c>
      <c r="Z305" s="181">
        <v>74160000</v>
      </c>
      <c r="AA305" s="382" t="s">
        <v>1006</v>
      </c>
      <c r="AB305" s="103"/>
      <c r="AC305" s="103"/>
      <c r="AD305" s="103"/>
      <c r="AE305" s="103"/>
      <c r="AF305" s="103"/>
      <c r="AG305" s="103"/>
      <c r="AH305" s="382" t="s">
        <v>875</v>
      </c>
      <c r="AI305" s="381">
        <v>42831</v>
      </c>
      <c r="AJ305" s="381">
        <v>43013</v>
      </c>
      <c r="AK305" s="382" t="s">
        <v>403</v>
      </c>
      <c r="AL305" s="388" t="s">
        <v>272</v>
      </c>
    </row>
    <row r="306" spans="1:38" s="46" customFormat="1" ht="167.45" customHeight="1" x14ac:dyDescent="0.25">
      <c r="A306" s="298">
        <v>251</v>
      </c>
      <c r="B306" s="301" t="s">
        <v>750</v>
      </c>
      <c r="C306" s="301">
        <v>80101706</v>
      </c>
      <c r="D306" s="249" t="s">
        <v>751</v>
      </c>
      <c r="E306" s="301" t="s">
        <v>71</v>
      </c>
      <c r="F306" s="301">
        <v>1</v>
      </c>
      <c r="G306" s="373" t="s">
        <v>79</v>
      </c>
      <c r="H306" s="374">
        <v>10</v>
      </c>
      <c r="I306" s="301" t="s">
        <v>62</v>
      </c>
      <c r="J306" s="301" t="s">
        <v>69</v>
      </c>
      <c r="K306" s="301" t="s">
        <v>913</v>
      </c>
      <c r="L306" s="375">
        <v>85000000</v>
      </c>
      <c r="M306" s="376">
        <v>85000000</v>
      </c>
      <c r="N306" s="301" t="s">
        <v>52</v>
      </c>
      <c r="O306" s="301" t="s">
        <v>728</v>
      </c>
      <c r="P306" s="301" t="s">
        <v>888</v>
      </c>
      <c r="Q306" s="370"/>
      <c r="R306" s="127" t="s">
        <v>1007</v>
      </c>
      <c r="S306" s="209" t="s">
        <v>1008</v>
      </c>
      <c r="T306" s="377">
        <v>42825</v>
      </c>
      <c r="U306" s="378" t="s">
        <v>1009</v>
      </c>
      <c r="V306" s="112" t="s">
        <v>339</v>
      </c>
      <c r="W306" s="175">
        <v>74233400</v>
      </c>
      <c r="X306" s="134"/>
      <c r="Y306" s="467">
        <f>W306</f>
        <v>74233400</v>
      </c>
      <c r="Z306" s="181">
        <f>W306</f>
        <v>74233400</v>
      </c>
      <c r="AA306" s="382" t="s">
        <v>1010</v>
      </c>
      <c r="AB306" s="103"/>
      <c r="AC306" s="103"/>
      <c r="AD306" s="103"/>
      <c r="AE306" s="103"/>
      <c r="AF306" s="103"/>
      <c r="AG306" s="103"/>
      <c r="AH306" s="382" t="s">
        <v>831</v>
      </c>
      <c r="AI306" s="381">
        <v>42825</v>
      </c>
      <c r="AJ306" s="381">
        <v>43091</v>
      </c>
      <c r="AK306" s="382" t="s">
        <v>403</v>
      </c>
      <c r="AL306" s="388" t="s">
        <v>272</v>
      </c>
    </row>
    <row r="307" spans="1:38" s="46" customFormat="1" ht="241.9" customHeight="1" x14ac:dyDescent="0.25">
      <c r="A307" s="298">
        <v>252</v>
      </c>
      <c r="B307" s="301" t="s">
        <v>750</v>
      </c>
      <c r="C307" s="301">
        <v>80101706</v>
      </c>
      <c r="D307" s="249" t="s">
        <v>751</v>
      </c>
      <c r="E307" s="301" t="s">
        <v>71</v>
      </c>
      <c r="F307" s="301">
        <v>1</v>
      </c>
      <c r="G307" s="373" t="s">
        <v>79</v>
      </c>
      <c r="H307" s="374">
        <v>9</v>
      </c>
      <c r="I307" s="301" t="s">
        <v>62</v>
      </c>
      <c r="J307" s="301" t="s">
        <v>69</v>
      </c>
      <c r="K307" s="301" t="s">
        <v>913</v>
      </c>
      <c r="L307" s="375">
        <v>111240000</v>
      </c>
      <c r="M307" s="376">
        <v>111240000</v>
      </c>
      <c r="N307" s="301" t="s">
        <v>52</v>
      </c>
      <c r="O307" s="301" t="s">
        <v>728</v>
      </c>
      <c r="P307" s="301" t="s">
        <v>888</v>
      </c>
      <c r="Q307" s="370"/>
      <c r="R307" s="127" t="s">
        <v>1102</v>
      </c>
      <c r="S307" s="209" t="s">
        <v>1103</v>
      </c>
      <c r="T307" s="377">
        <v>42835</v>
      </c>
      <c r="U307" s="378" t="s">
        <v>1104</v>
      </c>
      <c r="V307" s="112" t="s">
        <v>339</v>
      </c>
      <c r="W307" s="175">
        <v>104236000</v>
      </c>
      <c r="X307" s="134"/>
      <c r="Y307" s="135">
        <v>104236000</v>
      </c>
      <c r="Z307" s="181">
        <v>104236000</v>
      </c>
      <c r="AA307" s="382" t="s">
        <v>1105</v>
      </c>
      <c r="AB307" s="103"/>
      <c r="AC307" s="103"/>
      <c r="AD307" s="103"/>
      <c r="AE307" s="103"/>
      <c r="AF307" s="103"/>
      <c r="AG307" s="103"/>
      <c r="AH307" s="382" t="s">
        <v>831</v>
      </c>
      <c r="AI307" s="381">
        <v>42835</v>
      </c>
      <c r="AJ307" s="381">
        <v>43091</v>
      </c>
      <c r="AK307" s="382" t="s">
        <v>403</v>
      </c>
      <c r="AL307" s="388" t="s">
        <v>272</v>
      </c>
    </row>
    <row r="308" spans="1:38" s="46" customFormat="1" ht="241.9" customHeight="1" x14ac:dyDescent="0.25">
      <c r="A308" s="298">
        <v>253</v>
      </c>
      <c r="B308" s="301" t="s">
        <v>750</v>
      </c>
      <c r="C308" s="301">
        <v>80101706</v>
      </c>
      <c r="D308" s="249" t="s">
        <v>751</v>
      </c>
      <c r="E308" s="301" t="s">
        <v>71</v>
      </c>
      <c r="F308" s="301">
        <v>1</v>
      </c>
      <c r="G308" s="373" t="s">
        <v>79</v>
      </c>
      <c r="H308" s="374">
        <v>9</v>
      </c>
      <c r="I308" s="301" t="s">
        <v>62</v>
      </c>
      <c r="J308" s="301" t="s">
        <v>69</v>
      </c>
      <c r="K308" s="301" t="s">
        <v>913</v>
      </c>
      <c r="L308" s="375">
        <v>111240000</v>
      </c>
      <c r="M308" s="376">
        <v>111240000</v>
      </c>
      <c r="N308" s="301" t="s">
        <v>52</v>
      </c>
      <c r="O308" s="301" t="s">
        <v>728</v>
      </c>
      <c r="P308" s="301" t="s">
        <v>888</v>
      </c>
      <c r="Q308" s="370"/>
      <c r="R308" s="127" t="s">
        <v>1106</v>
      </c>
      <c r="S308" s="209" t="s">
        <v>1107</v>
      </c>
      <c r="T308" s="377">
        <v>42835</v>
      </c>
      <c r="U308" s="378" t="s">
        <v>1104</v>
      </c>
      <c r="V308" s="112" t="s">
        <v>339</v>
      </c>
      <c r="W308" s="175">
        <v>100528000</v>
      </c>
      <c r="X308" s="134"/>
      <c r="Y308" s="135">
        <v>100528000</v>
      </c>
      <c r="Z308" s="181">
        <v>100528000</v>
      </c>
      <c r="AA308" s="382" t="s">
        <v>1108</v>
      </c>
      <c r="AB308" s="103"/>
      <c r="AC308" s="103"/>
      <c r="AD308" s="103"/>
      <c r="AE308" s="103"/>
      <c r="AF308" s="103"/>
      <c r="AG308" s="103"/>
      <c r="AH308" s="103"/>
      <c r="AI308" s="103"/>
      <c r="AJ308" s="103"/>
      <c r="AK308" s="103"/>
      <c r="AL308" s="105"/>
    </row>
    <row r="309" spans="1:38" s="46" customFormat="1" ht="111.6" customHeight="1" x14ac:dyDescent="0.25">
      <c r="A309" s="298">
        <v>254</v>
      </c>
      <c r="B309" s="301" t="s">
        <v>190</v>
      </c>
      <c r="C309" s="301">
        <v>80101706</v>
      </c>
      <c r="D309" s="249" t="s">
        <v>731</v>
      </c>
      <c r="E309" s="301" t="s">
        <v>71</v>
      </c>
      <c r="F309" s="301">
        <v>1</v>
      </c>
      <c r="G309" s="373" t="s">
        <v>79</v>
      </c>
      <c r="H309" s="374">
        <v>8</v>
      </c>
      <c r="I309" s="301" t="s">
        <v>62</v>
      </c>
      <c r="J309" s="301" t="s">
        <v>69</v>
      </c>
      <c r="K309" s="301" t="s">
        <v>911</v>
      </c>
      <c r="L309" s="375">
        <v>64000000</v>
      </c>
      <c r="M309" s="376">
        <v>64000000</v>
      </c>
      <c r="N309" s="301" t="s">
        <v>52</v>
      </c>
      <c r="O309" s="301" t="s">
        <v>728</v>
      </c>
      <c r="P309" s="301" t="s">
        <v>895</v>
      </c>
      <c r="Q309" s="370"/>
      <c r="R309" s="127" t="s">
        <v>1109</v>
      </c>
      <c r="S309" s="209" t="s">
        <v>1110</v>
      </c>
      <c r="T309" s="377">
        <v>42846</v>
      </c>
      <c r="U309" s="378" t="s">
        <v>1111</v>
      </c>
      <c r="V309" s="112" t="s">
        <v>339</v>
      </c>
      <c r="W309" s="175">
        <v>64000000</v>
      </c>
      <c r="X309" s="134"/>
      <c r="Y309" s="135">
        <v>64000000</v>
      </c>
      <c r="Z309" s="181">
        <v>64000000</v>
      </c>
      <c r="AA309" s="382" t="s">
        <v>1112</v>
      </c>
      <c r="AB309" s="103"/>
      <c r="AC309" s="103"/>
      <c r="AD309" s="103"/>
      <c r="AE309" s="103"/>
      <c r="AF309" s="103"/>
      <c r="AG309" s="103"/>
      <c r="AH309" s="382" t="s">
        <v>956</v>
      </c>
      <c r="AI309" s="381">
        <v>42846</v>
      </c>
      <c r="AJ309" s="381">
        <v>43089</v>
      </c>
      <c r="AK309" s="382" t="s">
        <v>1113</v>
      </c>
      <c r="AL309" s="388" t="s">
        <v>578</v>
      </c>
    </row>
    <row r="310" spans="1:38" s="46" customFormat="1" ht="148.9" customHeight="1" x14ac:dyDescent="0.25">
      <c r="A310" s="298">
        <v>255</v>
      </c>
      <c r="B310" s="301" t="s">
        <v>190</v>
      </c>
      <c r="C310" s="301">
        <v>80101706</v>
      </c>
      <c r="D310" s="249" t="s">
        <v>731</v>
      </c>
      <c r="E310" s="301" t="s">
        <v>71</v>
      </c>
      <c r="F310" s="301">
        <v>1</v>
      </c>
      <c r="G310" s="373" t="s">
        <v>79</v>
      </c>
      <c r="H310" s="374">
        <v>8</v>
      </c>
      <c r="I310" s="301" t="s">
        <v>62</v>
      </c>
      <c r="J310" s="301" t="s">
        <v>69</v>
      </c>
      <c r="K310" s="301" t="s">
        <v>911</v>
      </c>
      <c r="L310" s="375">
        <v>64000000</v>
      </c>
      <c r="M310" s="376">
        <v>64000000</v>
      </c>
      <c r="N310" s="301" t="s">
        <v>52</v>
      </c>
      <c r="O310" s="301" t="s">
        <v>728</v>
      </c>
      <c r="P310" s="301" t="s">
        <v>895</v>
      </c>
      <c r="Q310" s="370"/>
      <c r="R310" s="127" t="s">
        <v>1011</v>
      </c>
      <c r="S310" s="209" t="s">
        <v>1012</v>
      </c>
      <c r="T310" s="377">
        <v>42831</v>
      </c>
      <c r="U310" s="378" t="s">
        <v>1013</v>
      </c>
      <c r="V310" s="112" t="s">
        <v>339</v>
      </c>
      <c r="W310" s="175">
        <v>64000000</v>
      </c>
      <c r="X310" s="134"/>
      <c r="Y310" s="135">
        <v>64000000</v>
      </c>
      <c r="Z310" s="181">
        <v>64000000</v>
      </c>
      <c r="AA310" s="382" t="s">
        <v>1014</v>
      </c>
      <c r="AB310" s="103"/>
      <c r="AC310" s="103"/>
      <c r="AD310" s="103"/>
      <c r="AE310" s="103"/>
      <c r="AF310" s="103"/>
      <c r="AG310" s="103"/>
      <c r="AH310" s="382" t="s">
        <v>1015</v>
      </c>
      <c r="AI310" s="381">
        <v>42831</v>
      </c>
      <c r="AJ310" s="381">
        <v>43073</v>
      </c>
      <c r="AK310" s="382" t="s">
        <v>1016</v>
      </c>
      <c r="AL310" s="388" t="s">
        <v>578</v>
      </c>
    </row>
    <row r="311" spans="1:38" s="46" customFormat="1" ht="91.15" customHeight="1" x14ac:dyDescent="0.25">
      <c r="A311" s="297">
        <v>256</v>
      </c>
      <c r="B311" s="306" t="s">
        <v>190</v>
      </c>
      <c r="C311" s="306">
        <v>80101706</v>
      </c>
      <c r="D311" s="365" t="s">
        <v>731</v>
      </c>
      <c r="E311" s="306" t="s">
        <v>71</v>
      </c>
      <c r="F311" s="306">
        <v>1</v>
      </c>
      <c r="G311" s="366" t="s">
        <v>79</v>
      </c>
      <c r="H311" s="367">
        <v>8</v>
      </c>
      <c r="I311" s="306" t="s">
        <v>62</v>
      </c>
      <c r="J311" s="306" t="s">
        <v>69</v>
      </c>
      <c r="K311" s="306" t="s">
        <v>911</v>
      </c>
      <c r="L311" s="368"/>
      <c r="M311" s="369"/>
      <c r="N311" s="306" t="s">
        <v>52</v>
      </c>
      <c r="O311" s="306" t="s">
        <v>728</v>
      </c>
      <c r="P311" s="306" t="s">
        <v>895</v>
      </c>
      <c r="Q311" s="370"/>
      <c r="R311" s="114"/>
      <c r="S311" s="210" t="s">
        <v>1133</v>
      </c>
      <c r="T311" s="114"/>
      <c r="U311" s="114"/>
      <c r="V311" s="114"/>
      <c r="W311" s="171"/>
      <c r="X311" s="114"/>
      <c r="Y311" s="114"/>
      <c r="Z311" s="181"/>
      <c r="AA311" s="138"/>
      <c r="AB311" s="103"/>
      <c r="AC311" s="103"/>
      <c r="AD311" s="103"/>
      <c r="AE311" s="103"/>
      <c r="AF311" s="103"/>
      <c r="AG311" s="103"/>
      <c r="AH311" s="138"/>
      <c r="AI311" s="138"/>
      <c r="AJ311" s="138"/>
      <c r="AK311" s="138"/>
      <c r="AL311" s="139"/>
    </row>
    <row r="312" spans="1:38" s="46" customFormat="1" ht="91.15" customHeight="1" x14ac:dyDescent="0.25">
      <c r="A312" s="297">
        <v>257</v>
      </c>
      <c r="B312" s="306" t="s">
        <v>190</v>
      </c>
      <c r="C312" s="306">
        <v>80101706</v>
      </c>
      <c r="D312" s="365" t="s">
        <v>731</v>
      </c>
      <c r="E312" s="306" t="s">
        <v>71</v>
      </c>
      <c r="F312" s="306">
        <v>1</v>
      </c>
      <c r="G312" s="366" t="s">
        <v>79</v>
      </c>
      <c r="H312" s="367">
        <v>8</v>
      </c>
      <c r="I312" s="306" t="s">
        <v>62</v>
      </c>
      <c r="J312" s="306" t="s">
        <v>69</v>
      </c>
      <c r="K312" s="306" t="s">
        <v>911</v>
      </c>
      <c r="L312" s="368"/>
      <c r="M312" s="369"/>
      <c r="N312" s="306" t="s">
        <v>52</v>
      </c>
      <c r="O312" s="306" t="s">
        <v>728</v>
      </c>
      <c r="P312" s="306" t="s">
        <v>895</v>
      </c>
      <c r="Q312" s="370"/>
      <c r="R312" s="114"/>
      <c r="S312" s="210" t="s">
        <v>1133</v>
      </c>
      <c r="T312" s="114"/>
      <c r="U312" s="114"/>
      <c r="V312" s="114"/>
      <c r="W312" s="171"/>
      <c r="X312" s="114"/>
      <c r="Y312" s="114"/>
      <c r="Z312" s="181"/>
      <c r="AA312" s="138"/>
      <c r="AB312" s="103"/>
      <c r="AC312" s="103"/>
      <c r="AD312" s="103"/>
      <c r="AE312" s="103"/>
      <c r="AF312" s="103"/>
      <c r="AG312" s="103"/>
      <c r="AH312" s="138"/>
      <c r="AI312" s="138"/>
      <c r="AJ312" s="138"/>
      <c r="AK312" s="138"/>
      <c r="AL312" s="139"/>
    </row>
    <row r="313" spans="1:38" s="46" customFormat="1" ht="223.15" customHeight="1" x14ac:dyDescent="0.25">
      <c r="A313" s="298">
        <v>258</v>
      </c>
      <c r="B313" s="301" t="s">
        <v>190</v>
      </c>
      <c r="C313" s="301">
        <v>80101706</v>
      </c>
      <c r="D313" s="249" t="s">
        <v>731</v>
      </c>
      <c r="E313" s="301" t="s">
        <v>71</v>
      </c>
      <c r="F313" s="301">
        <v>1</v>
      </c>
      <c r="G313" s="373" t="s">
        <v>79</v>
      </c>
      <c r="H313" s="374">
        <v>8</v>
      </c>
      <c r="I313" s="301" t="s">
        <v>62</v>
      </c>
      <c r="J313" s="301" t="s">
        <v>69</v>
      </c>
      <c r="K313" s="301" t="s">
        <v>911</v>
      </c>
      <c r="L313" s="375">
        <v>50400000</v>
      </c>
      <c r="M313" s="376">
        <v>50400000</v>
      </c>
      <c r="N313" s="301" t="s">
        <v>52</v>
      </c>
      <c r="O313" s="301" t="s">
        <v>728</v>
      </c>
      <c r="P313" s="301" t="s">
        <v>895</v>
      </c>
      <c r="Q313" s="370"/>
      <c r="R313" s="127" t="s">
        <v>1272</v>
      </c>
      <c r="S313" s="209" t="s">
        <v>668</v>
      </c>
      <c r="T313" s="377">
        <v>42870</v>
      </c>
      <c r="U313" s="378" t="s">
        <v>1273</v>
      </c>
      <c r="V313" s="112" t="s">
        <v>339</v>
      </c>
      <c r="W313" s="175">
        <v>46620000</v>
      </c>
      <c r="X313" s="114"/>
      <c r="Y313" s="135">
        <v>46620000</v>
      </c>
      <c r="Z313" s="181">
        <v>46620000</v>
      </c>
      <c r="AA313" s="382" t="s">
        <v>1274</v>
      </c>
      <c r="AB313" s="103"/>
      <c r="AC313" s="103"/>
      <c r="AD313" s="103"/>
      <c r="AE313" s="103"/>
      <c r="AF313" s="103"/>
      <c r="AG313" s="103"/>
      <c r="AH313" s="382" t="s">
        <v>1174</v>
      </c>
      <c r="AI313" s="381">
        <v>42870</v>
      </c>
      <c r="AJ313" s="381">
        <v>43091</v>
      </c>
      <c r="AK313" s="138"/>
      <c r="AL313" s="139"/>
    </row>
    <row r="314" spans="1:38" s="46" customFormat="1" ht="204.6" customHeight="1" x14ac:dyDescent="0.25">
      <c r="A314" s="298">
        <v>259</v>
      </c>
      <c r="B314" s="301" t="s">
        <v>737</v>
      </c>
      <c r="C314" s="301">
        <v>80101706</v>
      </c>
      <c r="D314" s="249" t="s">
        <v>738</v>
      </c>
      <c r="E314" s="301" t="s">
        <v>71</v>
      </c>
      <c r="F314" s="301">
        <v>1</v>
      </c>
      <c r="G314" s="373" t="s">
        <v>79</v>
      </c>
      <c r="H314" s="374">
        <v>9</v>
      </c>
      <c r="I314" s="301" t="s">
        <v>62</v>
      </c>
      <c r="J314" s="301" t="s">
        <v>69</v>
      </c>
      <c r="K314" s="301" t="s">
        <v>911</v>
      </c>
      <c r="L314" s="375">
        <v>42930000</v>
      </c>
      <c r="M314" s="376">
        <v>42930000</v>
      </c>
      <c r="N314" s="301" t="s">
        <v>52</v>
      </c>
      <c r="O314" s="301" t="s">
        <v>728</v>
      </c>
      <c r="P314" s="301" t="s">
        <v>896</v>
      </c>
      <c r="Q314" s="370"/>
      <c r="R314" s="127" t="s">
        <v>1017</v>
      </c>
      <c r="S314" s="209" t="s">
        <v>1018</v>
      </c>
      <c r="T314" s="377">
        <v>42824</v>
      </c>
      <c r="U314" s="378" t="s">
        <v>1019</v>
      </c>
      <c r="V314" s="112" t="s">
        <v>339</v>
      </c>
      <c r="W314" s="175">
        <v>42294000</v>
      </c>
      <c r="X314" s="134"/>
      <c r="Y314" s="467">
        <f>W314</f>
        <v>42294000</v>
      </c>
      <c r="Z314" s="181">
        <f>W314</f>
        <v>42294000</v>
      </c>
      <c r="AA314" s="382" t="s">
        <v>1020</v>
      </c>
      <c r="AB314" s="103"/>
      <c r="AC314" s="103"/>
      <c r="AD314" s="103"/>
      <c r="AE314" s="103"/>
      <c r="AF314" s="103"/>
      <c r="AG314" s="103"/>
      <c r="AH314" s="382" t="s">
        <v>831</v>
      </c>
      <c r="AI314" s="381">
        <v>42824</v>
      </c>
      <c r="AJ314" s="381">
        <v>43091</v>
      </c>
      <c r="AK314" s="382" t="s">
        <v>837</v>
      </c>
      <c r="AL314" s="388" t="s">
        <v>838</v>
      </c>
    </row>
    <row r="315" spans="1:38" s="46" customFormat="1" ht="167.45" customHeight="1" x14ac:dyDescent="0.25">
      <c r="A315" s="298">
        <v>260</v>
      </c>
      <c r="B315" s="301" t="s">
        <v>750</v>
      </c>
      <c r="C315" s="301">
        <v>80101706</v>
      </c>
      <c r="D315" s="249" t="s">
        <v>751</v>
      </c>
      <c r="E315" s="301" t="s">
        <v>71</v>
      </c>
      <c r="F315" s="301">
        <v>1</v>
      </c>
      <c r="G315" s="373" t="s">
        <v>79</v>
      </c>
      <c r="H315" s="374" t="s">
        <v>333</v>
      </c>
      <c r="I315" s="301" t="s">
        <v>62</v>
      </c>
      <c r="J315" s="301" t="s">
        <v>69</v>
      </c>
      <c r="K315" s="301" t="s">
        <v>913</v>
      </c>
      <c r="L315" s="375">
        <v>21000000</v>
      </c>
      <c r="M315" s="376">
        <v>21000000</v>
      </c>
      <c r="N315" s="301" t="s">
        <v>52</v>
      </c>
      <c r="O315" s="301" t="s">
        <v>728</v>
      </c>
      <c r="P315" s="301" t="s">
        <v>888</v>
      </c>
      <c r="Q315" s="370"/>
      <c r="R315" s="127" t="s">
        <v>1681</v>
      </c>
      <c r="S315" s="127" t="s">
        <v>1682</v>
      </c>
      <c r="T315" s="377">
        <v>43010</v>
      </c>
      <c r="U315" s="378" t="s">
        <v>1683</v>
      </c>
      <c r="V315" s="112" t="s">
        <v>339</v>
      </c>
      <c r="W315" s="135">
        <v>18900000</v>
      </c>
      <c r="X315" s="134"/>
      <c r="Y315" s="135">
        <v>18900000</v>
      </c>
      <c r="Z315" s="135">
        <v>18900000</v>
      </c>
      <c r="AA315" s="379" t="s">
        <v>1684</v>
      </c>
      <c r="AB315" s="103"/>
      <c r="AC315" s="103"/>
      <c r="AD315" s="103"/>
      <c r="AE315" s="103"/>
      <c r="AF315" s="103"/>
      <c r="AG315" s="103"/>
      <c r="AH315" s="380" t="s">
        <v>831</v>
      </c>
      <c r="AI315" s="381">
        <v>43010</v>
      </c>
      <c r="AJ315" s="381">
        <v>43091</v>
      </c>
      <c r="AK315" s="421"/>
      <c r="AL315" s="388"/>
    </row>
    <row r="316" spans="1:38" s="46" customFormat="1" ht="162" customHeight="1" x14ac:dyDescent="0.25">
      <c r="A316" s="298">
        <v>261</v>
      </c>
      <c r="B316" s="301" t="s">
        <v>750</v>
      </c>
      <c r="C316" s="301">
        <v>44111500</v>
      </c>
      <c r="D316" s="249" t="s">
        <v>1129</v>
      </c>
      <c r="E316" s="301" t="s">
        <v>71</v>
      </c>
      <c r="F316" s="301">
        <v>1</v>
      </c>
      <c r="G316" s="373" t="s">
        <v>80</v>
      </c>
      <c r="H316" s="374" t="s">
        <v>174</v>
      </c>
      <c r="I316" s="301" t="s">
        <v>56</v>
      </c>
      <c r="J316" s="301" t="s">
        <v>69</v>
      </c>
      <c r="K316" s="301" t="s">
        <v>912</v>
      </c>
      <c r="L316" s="375">
        <v>5000000</v>
      </c>
      <c r="M316" s="376">
        <v>5000000</v>
      </c>
      <c r="N316" s="301" t="s">
        <v>52</v>
      </c>
      <c r="O316" s="301" t="s">
        <v>728</v>
      </c>
      <c r="P316" s="301" t="s">
        <v>890</v>
      </c>
      <c r="Q316" s="370"/>
      <c r="R316" s="127" t="s">
        <v>1390</v>
      </c>
      <c r="S316" s="209" t="s">
        <v>1391</v>
      </c>
      <c r="T316" s="377">
        <v>42892</v>
      </c>
      <c r="U316" s="378" t="s">
        <v>1392</v>
      </c>
      <c r="V316" s="112" t="s">
        <v>568</v>
      </c>
      <c r="W316" s="135">
        <v>3105900</v>
      </c>
      <c r="X316" s="134"/>
      <c r="Y316" s="135">
        <v>3105900</v>
      </c>
      <c r="Z316" s="135">
        <v>3105900</v>
      </c>
      <c r="AA316" s="382" t="s">
        <v>1393</v>
      </c>
      <c r="AB316" s="103"/>
      <c r="AC316" s="103"/>
      <c r="AD316" s="103"/>
      <c r="AE316" s="103"/>
      <c r="AF316" s="103"/>
      <c r="AG316" s="103"/>
      <c r="AH316" s="103"/>
      <c r="AI316" s="103"/>
      <c r="AJ316" s="103"/>
      <c r="AK316" s="103"/>
      <c r="AL316" s="105"/>
    </row>
    <row r="317" spans="1:38" s="46" customFormat="1" ht="279" customHeight="1" x14ac:dyDescent="0.25">
      <c r="A317" s="298">
        <v>262</v>
      </c>
      <c r="B317" s="301" t="s">
        <v>275</v>
      </c>
      <c r="C317" s="301">
        <v>81112501</v>
      </c>
      <c r="D317" s="249" t="s">
        <v>778</v>
      </c>
      <c r="E317" s="301" t="s">
        <v>71</v>
      </c>
      <c r="F317" s="301">
        <v>1</v>
      </c>
      <c r="G317" s="373" t="s">
        <v>185</v>
      </c>
      <c r="H317" s="374" t="s">
        <v>200</v>
      </c>
      <c r="I317" s="301" t="s">
        <v>62</v>
      </c>
      <c r="J317" s="301" t="s">
        <v>69</v>
      </c>
      <c r="K317" s="301" t="s">
        <v>913</v>
      </c>
      <c r="L317" s="375">
        <v>370000000</v>
      </c>
      <c r="M317" s="376">
        <v>370000000</v>
      </c>
      <c r="N317" s="301" t="s">
        <v>52</v>
      </c>
      <c r="O317" s="301" t="s">
        <v>728</v>
      </c>
      <c r="P317" s="301" t="s">
        <v>908</v>
      </c>
      <c r="Q317" s="370"/>
      <c r="R317" s="127" t="s">
        <v>1433</v>
      </c>
      <c r="S317" s="209" t="s">
        <v>1434</v>
      </c>
      <c r="T317" s="377">
        <v>42923</v>
      </c>
      <c r="U317" s="378" t="s">
        <v>1435</v>
      </c>
      <c r="V317" s="112" t="s">
        <v>568</v>
      </c>
      <c r="W317" s="135">
        <v>369850686</v>
      </c>
      <c r="X317" s="134"/>
      <c r="Y317" s="135">
        <v>369850686</v>
      </c>
      <c r="Z317" s="135">
        <v>369850686</v>
      </c>
      <c r="AA317" s="382" t="s">
        <v>1436</v>
      </c>
      <c r="AB317" s="103"/>
      <c r="AC317" s="103"/>
      <c r="AD317" s="103"/>
      <c r="AE317" s="103"/>
      <c r="AF317" s="103"/>
      <c r="AG317" s="103"/>
      <c r="AH317" s="382" t="s">
        <v>1437</v>
      </c>
      <c r="AI317" s="381">
        <v>42930</v>
      </c>
      <c r="AJ317" s="381">
        <v>43264</v>
      </c>
      <c r="AK317" s="382" t="s">
        <v>1438</v>
      </c>
      <c r="AL317" s="383" t="s">
        <v>275</v>
      </c>
    </row>
    <row r="318" spans="1:38" s="46" customFormat="1" ht="93" customHeight="1" x14ac:dyDescent="0.25">
      <c r="A318" s="298">
        <v>263</v>
      </c>
      <c r="B318" s="301" t="s">
        <v>275</v>
      </c>
      <c r="C318" s="301">
        <v>81112501</v>
      </c>
      <c r="D318" s="249" t="s">
        <v>779</v>
      </c>
      <c r="E318" s="301" t="s">
        <v>71</v>
      </c>
      <c r="F318" s="301">
        <v>1</v>
      </c>
      <c r="G318" s="373" t="s">
        <v>85</v>
      </c>
      <c r="H318" s="374">
        <v>5</v>
      </c>
      <c r="I318" s="301" t="s">
        <v>62</v>
      </c>
      <c r="J318" s="301" t="s">
        <v>69</v>
      </c>
      <c r="K318" s="301" t="s">
        <v>913</v>
      </c>
      <c r="L318" s="375">
        <v>430000000</v>
      </c>
      <c r="M318" s="376">
        <v>430000000</v>
      </c>
      <c r="N318" s="301" t="s">
        <v>52</v>
      </c>
      <c r="O318" s="301" t="s">
        <v>728</v>
      </c>
      <c r="P318" s="301" t="s">
        <v>908</v>
      </c>
      <c r="Q318" s="370"/>
      <c r="R318" s="127" t="s">
        <v>1501</v>
      </c>
      <c r="S318" s="209" t="s">
        <v>1502</v>
      </c>
      <c r="T318" s="377">
        <v>42964</v>
      </c>
      <c r="U318" s="378" t="s">
        <v>1503</v>
      </c>
      <c r="V318" s="112" t="s">
        <v>568</v>
      </c>
      <c r="W318" s="135">
        <v>429849569</v>
      </c>
      <c r="X318" s="134"/>
      <c r="Y318" s="135">
        <v>429849569</v>
      </c>
      <c r="Z318" s="135">
        <v>429849569</v>
      </c>
      <c r="AA318" s="431" t="s">
        <v>1504</v>
      </c>
      <c r="AB318" s="103"/>
      <c r="AC318" s="103"/>
      <c r="AD318" s="103"/>
      <c r="AE318" s="103"/>
      <c r="AF318" s="103"/>
      <c r="AG318" s="103"/>
      <c r="AH318" s="380" t="s">
        <v>1505</v>
      </c>
      <c r="AI318" s="381">
        <v>42965</v>
      </c>
      <c r="AJ318" s="381">
        <v>43091</v>
      </c>
      <c r="AK318" s="382" t="s">
        <v>1506</v>
      </c>
      <c r="AL318" s="383" t="s">
        <v>275</v>
      </c>
    </row>
    <row r="319" spans="1:38" s="46" customFormat="1" ht="180" customHeight="1" x14ac:dyDescent="0.25">
      <c r="A319" s="208">
        <v>264</v>
      </c>
      <c r="B319" s="301" t="s">
        <v>275</v>
      </c>
      <c r="C319" s="301">
        <v>44111500</v>
      </c>
      <c r="D319" s="249" t="s">
        <v>780</v>
      </c>
      <c r="E319" s="301" t="s">
        <v>71</v>
      </c>
      <c r="F319" s="301">
        <v>1</v>
      </c>
      <c r="G319" s="373" t="s">
        <v>81</v>
      </c>
      <c r="H319" s="374">
        <v>12</v>
      </c>
      <c r="I319" s="301" t="s">
        <v>194</v>
      </c>
      <c r="J319" s="301" t="s">
        <v>69</v>
      </c>
      <c r="K319" s="301" t="s">
        <v>915</v>
      </c>
      <c r="L319" s="375">
        <v>337144000</v>
      </c>
      <c r="M319" s="376">
        <v>337144000</v>
      </c>
      <c r="N319" s="301" t="s">
        <v>52</v>
      </c>
      <c r="O319" s="301" t="s">
        <v>728</v>
      </c>
      <c r="P319" s="301" t="s">
        <v>908</v>
      </c>
      <c r="Q319" s="370"/>
      <c r="R319" s="127" t="s">
        <v>1670</v>
      </c>
      <c r="S319" s="127" t="s">
        <v>1671</v>
      </c>
      <c r="T319" s="377">
        <v>43003</v>
      </c>
      <c r="U319" s="378" t="s">
        <v>1672</v>
      </c>
      <c r="V319" s="112" t="s">
        <v>646</v>
      </c>
      <c r="W319" s="135">
        <v>337143635</v>
      </c>
      <c r="X319" s="134"/>
      <c r="Y319" s="135">
        <v>337143635</v>
      </c>
      <c r="Z319" s="135">
        <v>337143635</v>
      </c>
      <c r="AA319" s="379" t="s">
        <v>1673</v>
      </c>
      <c r="AB319" s="103"/>
      <c r="AC319" s="103"/>
      <c r="AD319" s="103"/>
      <c r="AE319" s="103"/>
      <c r="AF319" s="103"/>
      <c r="AG319" s="103"/>
      <c r="AH319" s="380" t="s">
        <v>1674</v>
      </c>
      <c r="AI319" s="381">
        <v>43008</v>
      </c>
      <c r="AJ319" s="381">
        <v>43377</v>
      </c>
      <c r="AK319" s="103"/>
      <c r="AL319" s="105"/>
    </row>
    <row r="320" spans="1:38" s="46" customFormat="1" ht="121.5" customHeight="1" x14ac:dyDescent="0.25">
      <c r="A320" s="298">
        <v>265</v>
      </c>
      <c r="B320" s="301" t="s">
        <v>1355</v>
      </c>
      <c r="C320" s="301">
        <v>80101706</v>
      </c>
      <c r="D320" s="249" t="s">
        <v>919</v>
      </c>
      <c r="E320" s="301" t="s">
        <v>71</v>
      </c>
      <c r="F320" s="301">
        <v>1</v>
      </c>
      <c r="G320" s="373" t="s">
        <v>82</v>
      </c>
      <c r="H320" s="374" t="s">
        <v>247</v>
      </c>
      <c r="I320" s="301" t="s">
        <v>62</v>
      </c>
      <c r="J320" s="301" t="s">
        <v>69</v>
      </c>
      <c r="K320" s="301" t="s">
        <v>911</v>
      </c>
      <c r="L320" s="375">
        <v>64000000</v>
      </c>
      <c r="M320" s="376">
        <v>64000000</v>
      </c>
      <c r="N320" s="301" t="s">
        <v>52</v>
      </c>
      <c r="O320" s="301" t="s">
        <v>728</v>
      </c>
      <c r="P320" s="301" t="s">
        <v>891</v>
      </c>
      <c r="Q320" s="370"/>
      <c r="R320" s="127" t="s">
        <v>1275</v>
      </c>
      <c r="S320" s="209" t="s">
        <v>1276</v>
      </c>
      <c r="T320" s="377">
        <v>42859</v>
      </c>
      <c r="U320" s="378" t="s">
        <v>1277</v>
      </c>
      <c r="V320" s="112" t="s">
        <v>339</v>
      </c>
      <c r="W320" s="175">
        <v>61334000</v>
      </c>
      <c r="X320" s="394"/>
      <c r="Y320" s="135">
        <v>61334000</v>
      </c>
      <c r="Z320" s="181">
        <v>61334000</v>
      </c>
      <c r="AA320" s="382" t="s">
        <v>1278</v>
      </c>
      <c r="AB320" s="103"/>
      <c r="AC320" s="103"/>
      <c r="AD320" s="103"/>
      <c r="AE320" s="103"/>
      <c r="AF320" s="103"/>
      <c r="AG320" s="103"/>
      <c r="AH320" s="382" t="s">
        <v>402</v>
      </c>
      <c r="AI320" s="381">
        <v>42859</v>
      </c>
      <c r="AJ320" s="381">
        <v>43091</v>
      </c>
      <c r="AK320" s="382" t="s">
        <v>1279</v>
      </c>
      <c r="AL320" s="388" t="s">
        <v>678</v>
      </c>
    </row>
    <row r="321" spans="1:38" s="46" customFormat="1" ht="88.5" customHeight="1" x14ac:dyDescent="0.25">
      <c r="A321" s="298">
        <v>266</v>
      </c>
      <c r="B321" s="301" t="s">
        <v>1150</v>
      </c>
      <c r="C321" s="301">
        <v>43191512</v>
      </c>
      <c r="D321" s="249" t="s">
        <v>917</v>
      </c>
      <c r="E321" s="301" t="s">
        <v>49</v>
      </c>
      <c r="F321" s="301">
        <v>1</v>
      </c>
      <c r="G321" s="373" t="s">
        <v>82</v>
      </c>
      <c r="H321" s="374" t="s">
        <v>174</v>
      </c>
      <c r="I321" s="301" t="s">
        <v>56</v>
      </c>
      <c r="J321" s="301" t="s">
        <v>35</v>
      </c>
      <c r="K321" s="301" t="s">
        <v>886</v>
      </c>
      <c r="L321" s="376">
        <v>280000</v>
      </c>
      <c r="M321" s="376">
        <v>280000</v>
      </c>
      <c r="N321" s="301" t="s">
        <v>52</v>
      </c>
      <c r="O321" s="301" t="s">
        <v>36</v>
      </c>
      <c r="P321" s="301" t="s">
        <v>900</v>
      </c>
      <c r="Q321" s="370"/>
      <c r="R321" s="127" t="s">
        <v>1280</v>
      </c>
      <c r="S321" s="209" t="s">
        <v>764</v>
      </c>
      <c r="T321" s="377">
        <v>42852</v>
      </c>
      <c r="U321" s="378" t="s">
        <v>1281</v>
      </c>
      <c r="V321" s="112" t="s">
        <v>646</v>
      </c>
      <c r="W321" s="175">
        <v>278936</v>
      </c>
      <c r="X321" s="134"/>
      <c r="Y321" s="135">
        <v>278936</v>
      </c>
      <c r="Z321" s="181">
        <v>278936</v>
      </c>
      <c r="AA321" s="382" t="s">
        <v>1282</v>
      </c>
      <c r="AB321" s="103"/>
      <c r="AC321" s="103"/>
      <c r="AD321" s="103"/>
      <c r="AE321" s="103"/>
      <c r="AF321" s="103"/>
      <c r="AG321" s="103"/>
      <c r="AH321" s="112" t="s">
        <v>791</v>
      </c>
      <c r="AI321" s="377">
        <v>42852</v>
      </c>
      <c r="AJ321" s="377">
        <v>42881</v>
      </c>
      <c r="AK321" s="112" t="s">
        <v>1283</v>
      </c>
      <c r="AL321" s="468" t="s">
        <v>352</v>
      </c>
    </row>
    <row r="322" spans="1:38" s="46" customFormat="1" ht="88.5" customHeight="1" x14ac:dyDescent="0.25">
      <c r="A322" s="298">
        <v>267</v>
      </c>
      <c r="B322" s="301" t="s">
        <v>191</v>
      </c>
      <c r="C322" s="301">
        <v>92101805</v>
      </c>
      <c r="D322" s="492" t="s">
        <v>920</v>
      </c>
      <c r="E322" s="301" t="s">
        <v>60</v>
      </c>
      <c r="F322" s="301">
        <v>1</v>
      </c>
      <c r="G322" s="373" t="s">
        <v>80</v>
      </c>
      <c r="H322" s="374" t="s">
        <v>331</v>
      </c>
      <c r="I322" s="301" t="s">
        <v>56</v>
      </c>
      <c r="J322" s="301" t="s">
        <v>35</v>
      </c>
      <c r="K322" s="301" t="s">
        <v>68</v>
      </c>
      <c r="L322" s="375">
        <v>10000000</v>
      </c>
      <c r="M322" s="376">
        <v>10000000</v>
      </c>
      <c r="N322" s="301" t="s">
        <v>52</v>
      </c>
      <c r="O322" s="301" t="s">
        <v>36</v>
      </c>
      <c r="P322" s="301" t="s">
        <v>891</v>
      </c>
      <c r="Q322" s="370"/>
      <c r="R322" s="112" t="s">
        <v>1337</v>
      </c>
      <c r="S322" s="213" t="s">
        <v>1338</v>
      </c>
      <c r="T322" s="377">
        <v>42887</v>
      </c>
      <c r="U322" s="378" t="s">
        <v>1339</v>
      </c>
      <c r="V322" s="112" t="s">
        <v>339</v>
      </c>
      <c r="W322" s="175">
        <v>10000000</v>
      </c>
      <c r="X322" s="134"/>
      <c r="Y322" s="135">
        <v>10000000</v>
      </c>
      <c r="Z322" s="181">
        <v>10000000</v>
      </c>
      <c r="AA322" s="382" t="s">
        <v>1340</v>
      </c>
      <c r="AB322" s="103"/>
      <c r="AC322" s="103"/>
      <c r="AD322" s="103"/>
      <c r="AE322" s="103"/>
      <c r="AF322" s="103"/>
      <c r="AG322" s="103"/>
      <c r="AH322" s="382" t="s">
        <v>1341</v>
      </c>
      <c r="AI322" s="381">
        <v>42887</v>
      </c>
      <c r="AJ322" s="381">
        <v>43008</v>
      </c>
      <c r="AK322" s="382" t="s">
        <v>1342</v>
      </c>
      <c r="AL322" s="388" t="s">
        <v>438</v>
      </c>
    </row>
    <row r="323" spans="1:38" s="46" customFormat="1" ht="128.25" customHeight="1" x14ac:dyDescent="0.25">
      <c r="A323" s="298">
        <v>268</v>
      </c>
      <c r="B323" s="301" t="s">
        <v>1150</v>
      </c>
      <c r="C323" s="301" t="s">
        <v>1021</v>
      </c>
      <c r="D323" s="249" t="s">
        <v>925</v>
      </c>
      <c r="E323" s="301" t="s">
        <v>49</v>
      </c>
      <c r="F323" s="301">
        <v>1</v>
      </c>
      <c r="G323" s="373" t="s">
        <v>185</v>
      </c>
      <c r="H323" s="374" t="s">
        <v>174</v>
      </c>
      <c r="I323" s="301" t="s">
        <v>56</v>
      </c>
      <c r="J323" s="301" t="s">
        <v>35</v>
      </c>
      <c r="K323" s="301" t="s">
        <v>47</v>
      </c>
      <c r="L323" s="376">
        <v>15000000</v>
      </c>
      <c r="M323" s="376">
        <v>15000000</v>
      </c>
      <c r="N323" s="301" t="s">
        <v>52</v>
      </c>
      <c r="O323" s="301" t="s">
        <v>36</v>
      </c>
      <c r="P323" s="301" t="s">
        <v>900</v>
      </c>
      <c r="Q323" s="370"/>
      <c r="R323" s="127" t="s">
        <v>1507</v>
      </c>
      <c r="S323" s="209" t="s">
        <v>1508</v>
      </c>
      <c r="T323" s="377">
        <v>42957</v>
      </c>
      <c r="U323" s="378" t="s">
        <v>1509</v>
      </c>
      <c r="V323" s="112" t="s">
        <v>568</v>
      </c>
      <c r="W323" s="135">
        <v>9329246</v>
      </c>
      <c r="X323" s="134"/>
      <c r="Y323" s="135">
        <v>9329246</v>
      </c>
      <c r="Z323" s="135">
        <v>9329246</v>
      </c>
      <c r="AA323" s="379" t="s">
        <v>1510</v>
      </c>
      <c r="AB323" s="103"/>
      <c r="AC323" s="103"/>
      <c r="AD323" s="103"/>
      <c r="AE323" s="103"/>
      <c r="AF323" s="103"/>
      <c r="AG323" s="103"/>
      <c r="AH323" s="380" t="s">
        <v>1511</v>
      </c>
      <c r="AI323" s="381">
        <v>42963</v>
      </c>
      <c r="AJ323" s="381">
        <v>42993</v>
      </c>
      <c r="AK323" s="382" t="s">
        <v>1512</v>
      </c>
      <c r="AL323" s="383" t="s">
        <v>352</v>
      </c>
    </row>
    <row r="324" spans="1:38" s="46" customFormat="1" ht="172.5" customHeight="1" x14ac:dyDescent="0.25">
      <c r="A324" s="298">
        <v>269</v>
      </c>
      <c r="B324" s="301" t="s">
        <v>923</v>
      </c>
      <c r="C324" s="301">
        <v>80101706</v>
      </c>
      <c r="D324" s="249" t="s">
        <v>922</v>
      </c>
      <c r="E324" s="301" t="s">
        <v>71</v>
      </c>
      <c r="F324" s="301">
        <v>1</v>
      </c>
      <c r="G324" s="373" t="s">
        <v>80</v>
      </c>
      <c r="H324" s="374" t="s">
        <v>233</v>
      </c>
      <c r="I324" s="301" t="s">
        <v>62</v>
      </c>
      <c r="J324" s="301" t="s">
        <v>69</v>
      </c>
      <c r="K324" s="301" t="s">
        <v>911</v>
      </c>
      <c r="L324" s="376">
        <v>500000000</v>
      </c>
      <c r="M324" s="376">
        <v>500000000</v>
      </c>
      <c r="N324" s="301" t="s">
        <v>52</v>
      </c>
      <c r="O324" s="301" t="s">
        <v>36</v>
      </c>
      <c r="P324" s="301" t="s">
        <v>924</v>
      </c>
      <c r="Q324" s="370"/>
      <c r="R324" s="127" t="s">
        <v>1394</v>
      </c>
      <c r="S324" s="209" t="s">
        <v>1395</v>
      </c>
      <c r="T324" s="377">
        <v>42900</v>
      </c>
      <c r="U324" s="378" t="s">
        <v>1396</v>
      </c>
      <c r="V324" s="112" t="s">
        <v>612</v>
      </c>
      <c r="W324" s="135">
        <v>500000000</v>
      </c>
      <c r="X324" s="134"/>
      <c r="Y324" s="135">
        <v>500000000</v>
      </c>
      <c r="Z324" s="135">
        <v>500000000</v>
      </c>
      <c r="AA324" s="382" t="s">
        <v>1397</v>
      </c>
      <c r="AB324" s="103"/>
      <c r="AC324" s="103"/>
      <c r="AD324" s="103"/>
      <c r="AE324" s="103"/>
      <c r="AF324" s="103"/>
      <c r="AG324" s="103"/>
      <c r="AH324" s="382" t="s">
        <v>1398</v>
      </c>
      <c r="AI324" s="381">
        <v>42913</v>
      </c>
      <c r="AJ324" s="381">
        <v>43099</v>
      </c>
      <c r="AK324" s="382" t="s">
        <v>944</v>
      </c>
      <c r="AL324" s="383" t="s">
        <v>352</v>
      </c>
    </row>
    <row r="325" spans="1:38" s="46" customFormat="1" ht="88.5" customHeight="1" x14ac:dyDescent="0.25">
      <c r="A325" s="298">
        <v>270</v>
      </c>
      <c r="B325" s="301" t="s">
        <v>733</v>
      </c>
      <c r="C325" s="301">
        <v>80101706</v>
      </c>
      <c r="D325" s="249" t="s">
        <v>1116</v>
      </c>
      <c r="E325" s="301" t="s">
        <v>60</v>
      </c>
      <c r="F325" s="301">
        <v>1</v>
      </c>
      <c r="G325" s="373" t="s">
        <v>83</v>
      </c>
      <c r="H325" s="374" t="s">
        <v>233</v>
      </c>
      <c r="I325" s="301" t="s">
        <v>62</v>
      </c>
      <c r="J325" s="301" t="s">
        <v>69</v>
      </c>
      <c r="K325" s="301" t="s">
        <v>910</v>
      </c>
      <c r="L325" s="376">
        <v>12000000</v>
      </c>
      <c r="M325" s="376">
        <v>12000000</v>
      </c>
      <c r="N325" s="301" t="s">
        <v>52</v>
      </c>
      <c r="O325" s="301" t="s">
        <v>36</v>
      </c>
      <c r="P325" s="301" t="s">
        <v>924</v>
      </c>
      <c r="Q325" s="370"/>
      <c r="R325" s="127" t="s">
        <v>1377</v>
      </c>
      <c r="S325" s="209" t="s">
        <v>1378</v>
      </c>
      <c r="T325" s="377">
        <v>42895</v>
      </c>
      <c r="U325" s="378" t="s">
        <v>1379</v>
      </c>
      <c r="V325" s="112" t="s">
        <v>339</v>
      </c>
      <c r="W325" s="135">
        <v>12000000</v>
      </c>
      <c r="X325" s="134"/>
      <c r="Y325" s="135">
        <v>12000000</v>
      </c>
      <c r="Z325" s="135">
        <v>12000000</v>
      </c>
      <c r="AA325" s="382" t="s">
        <v>1380</v>
      </c>
      <c r="AB325" s="103"/>
      <c r="AC325" s="103"/>
      <c r="AD325" s="103"/>
      <c r="AE325" s="103"/>
      <c r="AF325" s="103"/>
      <c r="AG325" s="103"/>
      <c r="AH325" s="382" t="s">
        <v>1381</v>
      </c>
      <c r="AI325" s="381">
        <v>42895</v>
      </c>
      <c r="AJ325" s="381">
        <v>43077</v>
      </c>
      <c r="AK325" s="382" t="s">
        <v>376</v>
      </c>
      <c r="AL325" s="388" t="s">
        <v>266</v>
      </c>
    </row>
    <row r="326" spans="1:38" s="46" customFormat="1" ht="88.5" customHeight="1" x14ac:dyDescent="0.25">
      <c r="A326" s="298">
        <v>271</v>
      </c>
      <c r="B326" s="306" t="s">
        <v>737</v>
      </c>
      <c r="C326" s="306">
        <v>80101706</v>
      </c>
      <c r="D326" s="365" t="s">
        <v>1117</v>
      </c>
      <c r="E326" s="306" t="s">
        <v>60</v>
      </c>
      <c r="F326" s="306">
        <v>1</v>
      </c>
      <c r="G326" s="366" t="s">
        <v>80</v>
      </c>
      <c r="H326" s="367" t="s">
        <v>233</v>
      </c>
      <c r="I326" s="306" t="s">
        <v>62</v>
      </c>
      <c r="J326" s="306" t="s">
        <v>69</v>
      </c>
      <c r="K326" s="306" t="s">
        <v>910</v>
      </c>
      <c r="L326" s="369"/>
      <c r="M326" s="369"/>
      <c r="N326" s="306" t="s">
        <v>52</v>
      </c>
      <c r="O326" s="306" t="s">
        <v>36</v>
      </c>
      <c r="P326" s="306" t="s">
        <v>924</v>
      </c>
      <c r="Q326" s="370"/>
      <c r="R326" s="250"/>
      <c r="S326" s="210" t="s">
        <v>1133</v>
      </c>
      <c r="T326" s="252"/>
      <c r="U326" s="197"/>
      <c r="V326" s="197"/>
      <c r="W326" s="175"/>
      <c r="X326" s="134"/>
      <c r="Y326" s="135"/>
      <c r="Z326" s="181"/>
      <c r="AA326" s="198"/>
      <c r="AB326" s="103"/>
      <c r="AC326" s="103"/>
      <c r="AD326" s="103"/>
      <c r="AE326" s="103"/>
      <c r="AF326" s="103"/>
      <c r="AG326" s="103"/>
      <c r="AH326" s="198"/>
      <c r="AI326" s="199"/>
      <c r="AJ326" s="199"/>
      <c r="AK326" s="198"/>
      <c r="AL326" s="200"/>
    </row>
    <row r="327" spans="1:38" s="46" customFormat="1" ht="117" customHeight="1" x14ac:dyDescent="0.25">
      <c r="A327" s="298">
        <v>272</v>
      </c>
      <c r="B327" s="248" t="s">
        <v>1125</v>
      </c>
      <c r="C327" s="301" t="s">
        <v>1127</v>
      </c>
      <c r="D327" s="249" t="s">
        <v>1126</v>
      </c>
      <c r="E327" s="301" t="s">
        <v>218</v>
      </c>
      <c r="F327" s="301">
        <v>1</v>
      </c>
      <c r="G327" s="373" t="s">
        <v>80</v>
      </c>
      <c r="H327" s="374" t="s">
        <v>1128</v>
      </c>
      <c r="I327" s="301" t="s">
        <v>315</v>
      </c>
      <c r="J327" s="301" t="s">
        <v>69</v>
      </c>
      <c r="K327" s="301" t="s">
        <v>909</v>
      </c>
      <c r="L327" s="375">
        <v>6940100000</v>
      </c>
      <c r="M327" s="376">
        <v>1856521000</v>
      </c>
      <c r="N327" s="301" t="s">
        <v>50</v>
      </c>
      <c r="O327" s="301" t="s">
        <v>1449</v>
      </c>
      <c r="P327" s="301" t="s">
        <v>895</v>
      </c>
      <c r="Q327" s="370"/>
      <c r="R327" s="127" t="s">
        <v>1593</v>
      </c>
      <c r="S327" s="209" t="s">
        <v>1594</v>
      </c>
      <c r="T327" s="377">
        <v>42990</v>
      </c>
      <c r="U327" s="378" t="s">
        <v>1595</v>
      </c>
      <c r="V327" s="112" t="s">
        <v>568</v>
      </c>
      <c r="W327" s="135">
        <v>6738837100</v>
      </c>
      <c r="X327" s="134"/>
      <c r="Y327" s="135">
        <v>6738837100</v>
      </c>
      <c r="Z327" s="135">
        <v>1856521000</v>
      </c>
      <c r="AA327" s="379" t="s">
        <v>1596</v>
      </c>
      <c r="AB327" s="103"/>
      <c r="AC327" s="103"/>
      <c r="AD327" s="103"/>
      <c r="AE327" s="103"/>
      <c r="AF327" s="103"/>
      <c r="AG327" s="103"/>
      <c r="AH327" s="380" t="s">
        <v>1597</v>
      </c>
      <c r="AI327" s="381">
        <v>42990</v>
      </c>
      <c r="AJ327" s="381">
        <v>43312</v>
      </c>
      <c r="AK327" s="198"/>
      <c r="AL327" s="200"/>
    </row>
    <row r="328" spans="1:38" s="46" customFormat="1" ht="145.5" customHeight="1" x14ac:dyDescent="0.25">
      <c r="A328" s="298">
        <v>273</v>
      </c>
      <c r="B328" s="248" t="s">
        <v>1125</v>
      </c>
      <c r="C328" s="301" t="s">
        <v>1617</v>
      </c>
      <c r="D328" s="249" t="s">
        <v>1131</v>
      </c>
      <c r="E328" s="301" t="s">
        <v>218</v>
      </c>
      <c r="F328" s="301">
        <v>1</v>
      </c>
      <c r="G328" s="373" t="s">
        <v>81</v>
      </c>
      <c r="H328" s="374" t="s">
        <v>241</v>
      </c>
      <c r="I328" s="301" t="s">
        <v>249</v>
      </c>
      <c r="J328" s="301" t="s">
        <v>69</v>
      </c>
      <c r="K328" s="301" t="s">
        <v>909</v>
      </c>
      <c r="L328" s="375">
        <v>1191000000</v>
      </c>
      <c r="M328" s="376">
        <v>428000000</v>
      </c>
      <c r="N328" s="301" t="s">
        <v>50</v>
      </c>
      <c r="O328" s="301" t="s">
        <v>1449</v>
      </c>
      <c r="P328" s="301" t="s">
        <v>895</v>
      </c>
      <c r="Q328" s="370"/>
      <c r="R328" s="250"/>
      <c r="S328" s="251"/>
      <c r="T328" s="252"/>
      <c r="U328" s="197"/>
      <c r="V328" s="197"/>
      <c r="W328" s="175"/>
      <c r="X328" s="134"/>
      <c r="Y328" s="135"/>
      <c r="Z328" s="181"/>
      <c r="AA328" s="198"/>
      <c r="AB328" s="103"/>
      <c r="AC328" s="103"/>
      <c r="AD328" s="103"/>
      <c r="AE328" s="103"/>
      <c r="AF328" s="103"/>
      <c r="AG328" s="103"/>
      <c r="AH328" s="198"/>
      <c r="AI328" s="199"/>
      <c r="AJ328" s="199"/>
      <c r="AK328" s="198"/>
      <c r="AL328" s="200"/>
    </row>
    <row r="329" spans="1:38" s="46" customFormat="1" ht="150" customHeight="1" x14ac:dyDescent="0.25">
      <c r="A329" s="298">
        <v>274</v>
      </c>
      <c r="B329" s="301" t="s">
        <v>750</v>
      </c>
      <c r="C329" s="301">
        <v>80101706</v>
      </c>
      <c r="D329" s="249" t="s">
        <v>1139</v>
      </c>
      <c r="E329" s="301" t="s">
        <v>71</v>
      </c>
      <c r="F329" s="301">
        <v>1</v>
      </c>
      <c r="G329" s="373" t="s">
        <v>83</v>
      </c>
      <c r="H329" s="374" t="s">
        <v>331</v>
      </c>
      <c r="I329" s="301" t="s">
        <v>62</v>
      </c>
      <c r="J329" s="301" t="s">
        <v>69</v>
      </c>
      <c r="K329" s="301" t="s">
        <v>912</v>
      </c>
      <c r="L329" s="375">
        <v>14000000</v>
      </c>
      <c r="M329" s="376">
        <v>14000000</v>
      </c>
      <c r="N329" s="301" t="s">
        <v>52</v>
      </c>
      <c r="O329" s="301" t="s">
        <v>728</v>
      </c>
      <c r="P329" s="301" t="s">
        <v>888</v>
      </c>
      <c r="Q329" s="370"/>
      <c r="R329" s="127" t="s">
        <v>1405</v>
      </c>
      <c r="S329" s="209" t="s">
        <v>1406</v>
      </c>
      <c r="T329" s="377">
        <v>42901</v>
      </c>
      <c r="U329" s="378" t="s">
        <v>1407</v>
      </c>
      <c r="V329" s="112" t="s">
        <v>339</v>
      </c>
      <c r="W329" s="135">
        <v>12534000</v>
      </c>
      <c r="X329" s="134"/>
      <c r="Y329" s="135">
        <v>12534000</v>
      </c>
      <c r="Z329" s="135">
        <v>12534000</v>
      </c>
      <c r="AA329" s="382" t="s">
        <v>1408</v>
      </c>
      <c r="AB329" s="103"/>
      <c r="AC329" s="103"/>
      <c r="AD329" s="103"/>
      <c r="AE329" s="103"/>
      <c r="AF329" s="103"/>
      <c r="AG329" s="103"/>
      <c r="AH329" s="382" t="s">
        <v>402</v>
      </c>
      <c r="AI329" s="381">
        <v>42901</v>
      </c>
      <c r="AJ329" s="381">
        <v>43091</v>
      </c>
      <c r="AK329" s="382" t="s">
        <v>403</v>
      </c>
      <c r="AL329" s="383" t="s">
        <v>272</v>
      </c>
    </row>
    <row r="330" spans="1:38" s="46" customFormat="1" ht="66.75" customHeight="1" x14ac:dyDescent="0.25">
      <c r="A330" s="298">
        <v>275</v>
      </c>
      <c r="B330" s="248" t="s">
        <v>275</v>
      </c>
      <c r="C330" s="301">
        <v>40101701</v>
      </c>
      <c r="D330" s="249" t="s">
        <v>884</v>
      </c>
      <c r="E330" s="301" t="s">
        <v>71</v>
      </c>
      <c r="F330" s="301">
        <v>1</v>
      </c>
      <c r="G330" s="373" t="s">
        <v>80</v>
      </c>
      <c r="H330" s="374" t="s">
        <v>233</v>
      </c>
      <c r="I330" s="301" t="s">
        <v>56</v>
      </c>
      <c r="J330" s="301" t="s">
        <v>69</v>
      </c>
      <c r="K330" s="301" t="s">
        <v>915</v>
      </c>
      <c r="L330" s="470">
        <v>19485000</v>
      </c>
      <c r="M330" s="470">
        <v>19485000</v>
      </c>
      <c r="N330" s="301" t="s">
        <v>52</v>
      </c>
      <c r="O330" s="301" t="s">
        <v>36</v>
      </c>
      <c r="P330" s="301" t="s">
        <v>908</v>
      </c>
      <c r="Q330" s="370"/>
      <c r="R330" s="127" t="s">
        <v>1343</v>
      </c>
      <c r="S330" s="209" t="s">
        <v>1344</v>
      </c>
      <c r="T330" s="377">
        <v>42886</v>
      </c>
      <c r="U330" s="378" t="s">
        <v>1345</v>
      </c>
      <c r="V330" s="112" t="s">
        <v>568</v>
      </c>
      <c r="W330" s="175">
        <v>14515620</v>
      </c>
      <c r="X330" s="134"/>
      <c r="Y330" s="135">
        <v>14515620</v>
      </c>
      <c r="Z330" s="181">
        <v>14515620</v>
      </c>
      <c r="AA330" s="382" t="s">
        <v>1346</v>
      </c>
      <c r="AB330" s="103"/>
      <c r="AC330" s="103"/>
      <c r="AD330" s="103"/>
      <c r="AE330" s="103"/>
      <c r="AF330" s="103"/>
      <c r="AG330" s="103"/>
      <c r="AH330" s="382" t="s">
        <v>1347</v>
      </c>
      <c r="AI330" s="199"/>
      <c r="AJ330" s="199"/>
      <c r="AK330" s="198"/>
      <c r="AL330" s="200"/>
    </row>
    <row r="331" spans="1:38" s="46" customFormat="1" ht="128.25" customHeight="1" x14ac:dyDescent="0.25">
      <c r="A331" s="334">
        <v>276</v>
      </c>
      <c r="B331" s="301" t="s">
        <v>1150</v>
      </c>
      <c r="C331" s="301">
        <v>84131512</v>
      </c>
      <c r="D331" s="249" t="s">
        <v>881</v>
      </c>
      <c r="E331" s="301" t="s">
        <v>49</v>
      </c>
      <c r="F331" s="301">
        <v>1</v>
      </c>
      <c r="G331" s="373" t="s">
        <v>80</v>
      </c>
      <c r="H331" s="374" t="s">
        <v>331</v>
      </c>
      <c r="I331" s="301" t="s">
        <v>56</v>
      </c>
      <c r="J331" s="301" t="s">
        <v>35</v>
      </c>
      <c r="K331" s="301" t="s">
        <v>235</v>
      </c>
      <c r="L331" s="375">
        <v>6524740</v>
      </c>
      <c r="M331" s="376">
        <v>6524740</v>
      </c>
      <c r="N331" s="301" t="s">
        <v>52</v>
      </c>
      <c r="O331" s="301" t="s">
        <v>36</v>
      </c>
      <c r="P331" s="301" t="s">
        <v>900</v>
      </c>
      <c r="Q331" s="370"/>
      <c r="R331" s="127" t="s">
        <v>1308</v>
      </c>
      <c r="S331" s="127" t="s">
        <v>1309</v>
      </c>
      <c r="T331" s="377">
        <v>42877</v>
      </c>
      <c r="U331" s="378" t="s">
        <v>1310</v>
      </c>
      <c r="V331" s="112" t="s">
        <v>568</v>
      </c>
      <c r="W331" s="175">
        <v>6524740</v>
      </c>
      <c r="X331" s="493">
        <v>1138753</v>
      </c>
      <c r="Y331" s="135">
        <f>+W331+X331</f>
        <v>7663493</v>
      </c>
      <c r="Z331" s="181">
        <f>+Y331</f>
        <v>7663493</v>
      </c>
      <c r="AA331" s="382" t="s">
        <v>1311</v>
      </c>
      <c r="AB331" s="103"/>
      <c r="AC331" s="103"/>
      <c r="AD331" s="103"/>
      <c r="AE331" s="103"/>
      <c r="AF331" s="103"/>
      <c r="AG331" s="103"/>
      <c r="AH331" s="382" t="s">
        <v>1312</v>
      </c>
      <c r="AI331" s="381">
        <v>42882</v>
      </c>
      <c r="AJ331" s="381">
        <v>43034</v>
      </c>
      <c r="AK331" s="382" t="s">
        <v>797</v>
      </c>
      <c r="AL331" s="388" t="s">
        <v>352</v>
      </c>
    </row>
    <row r="332" spans="1:38" s="46" customFormat="1" ht="117.75" customHeight="1" x14ac:dyDescent="0.25">
      <c r="A332" s="335"/>
      <c r="B332" s="301" t="s">
        <v>1150</v>
      </c>
      <c r="C332" s="301">
        <v>84131512</v>
      </c>
      <c r="D332" s="249" t="s">
        <v>881</v>
      </c>
      <c r="E332" s="301" t="s">
        <v>49</v>
      </c>
      <c r="F332" s="301">
        <v>1</v>
      </c>
      <c r="G332" s="373" t="s">
        <v>80</v>
      </c>
      <c r="H332" s="374" t="s">
        <v>331</v>
      </c>
      <c r="I332" s="301" t="s">
        <v>56</v>
      </c>
      <c r="J332" s="301" t="s">
        <v>35</v>
      </c>
      <c r="K332" s="301" t="s">
        <v>236</v>
      </c>
      <c r="L332" s="375">
        <v>6524740</v>
      </c>
      <c r="M332" s="376">
        <v>6524740</v>
      </c>
      <c r="N332" s="301" t="s">
        <v>52</v>
      </c>
      <c r="O332" s="301" t="s">
        <v>36</v>
      </c>
      <c r="P332" s="301" t="s">
        <v>900</v>
      </c>
      <c r="Q332" s="370"/>
      <c r="R332" s="127" t="s">
        <v>1308</v>
      </c>
      <c r="S332" s="127" t="s">
        <v>1309</v>
      </c>
      <c r="T332" s="377">
        <v>42877</v>
      </c>
      <c r="U332" s="378" t="s">
        <v>1310</v>
      </c>
      <c r="V332" s="112" t="s">
        <v>568</v>
      </c>
      <c r="W332" s="175">
        <v>6524740</v>
      </c>
      <c r="X332" s="493">
        <v>1667190</v>
      </c>
      <c r="Y332" s="135">
        <f t="shared" ref="Y332:Y335" si="2">+W332+X332</f>
        <v>8191930</v>
      </c>
      <c r="Z332" s="181">
        <f t="shared" ref="Z332:Z335" si="3">+Y332</f>
        <v>8191930</v>
      </c>
      <c r="AA332" s="382" t="s">
        <v>1311</v>
      </c>
      <c r="AB332" s="103"/>
      <c r="AC332" s="103"/>
      <c r="AD332" s="103"/>
      <c r="AE332" s="103"/>
      <c r="AF332" s="103"/>
      <c r="AG332" s="103"/>
      <c r="AH332" s="382" t="s">
        <v>1312</v>
      </c>
      <c r="AI332" s="381">
        <v>42882</v>
      </c>
      <c r="AJ332" s="381">
        <v>43034</v>
      </c>
      <c r="AK332" s="382" t="s">
        <v>797</v>
      </c>
      <c r="AL332" s="388" t="s">
        <v>352</v>
      </c>
    </row>
    <row r="333" spans="1:38" s="46" customFormat="1" ht="104.25" customHeight="1" x14ac:dyDescent="0.25">
      <c r="A333" s="335"/>
      <c r="B333" s="301" t="s">
        <v>1150</v>
      </c>
      <c r="C333" s="301">
        <v>84131512</v>
      </c>
      <c r="D333" s="249" t="s">
        <v>86</v>
      </c>
      <c r="E333" s="301" t="s">
        <v>49</v>
      </c>
      <c r="F333" s="301">
        <v>1</v>
      </c>
      <c r="G333" s="373" t="s">
        <v>80</v>
      </c>
      <c r="H333" s="374" t="s">
        <v>331</v>
      </c>
      <c r="I333" s="301" t="s">
        <v>56</v>
      </c>
      <c r="J333" s="301" t="s">
        <v>35</v>
      </c>
      <c r="K333" s="301" t="s">
        <v>40</v>
      </c>
      <c r="L333" s="375">
        <v>6225820</v>
      </c>
      <c r="M333" s="376">
        <v>6225820</v>
      </c>
      <c r="N333" s="301" t="s">
        <v>52</v>
      </c>
      <c r="O333" s="301" t="s">
        <v>36</v>
      </c>
      <c r="P333" s="301" t="s">
        <v>900</v>
      </c>
      <c r="Q333" s="370"/>
      <c r="R333" s="127" t="s">
        <v>1308</v>
      </c>
      <c r="S333" s="127" t="s">
        <v>1309</v>
      </c>
      <c r="T333" s="377">
        <v>42877</v>
      </c>
      <c r="U333" s="378" t="s">
        <v>1310</v>
      </c>
      <c r="V333" s="112" t="s">
        <v>568</v>
      </c>
      <c r="W333" s="175">
        <v>6225820</v>
      </c>
      <c r="X333" s="493">
        <v>2254831</v>
      </c>
      <c r="Y333" s="135">
        <f t="shared" si="2"/>
        <v>8480651</v>
      </c>
      <c r="Z333" s="181">
        <f t="shared" si="3"/>
        <v>8480651</v>
      </c>
      <c r="AA333" s="382" t="s">
        <v>1311</v>
      </c>
      <c r="AB333" s="103"/>
      <c r="AC333" s="103"/>
      <c r="AD333" s="103"/>
      <c r="AE333" s="103"/>
      <c r="AF333" s="103"/>
      <c r="AG333" s="103"/>
      <c r="AH333" s="382" t="s">
        <v>1312</v>
      </c>
      <c r="AI333" s="381">
        <v>42882</v>
      </c>
      <c r="AJ333" s="381">
        <v>43034</v>
      </c>
      <c r="AK333" s="382" t="s">
        <v>797</v>
      </c>
      <c r="AL333" s="388" t="s">
        <v>352</v>
      </c>
    </row>
    <row r="334" spans="1:38" s="46" customFormat="1" ht="86.45" customHeight="1" x14ac:dyDescent="0.25">
      <c r="A334" s="335"/>
      <c r="B334" s="301" t="s">
        <v>1150</v>
      </c>
      <c r="C334" s="301">
        <v>84131512</v>
      </c>
      <c r="D334" s="249" t="s">
        <v>882</v>
      </c>
      <c r="E334" s="301" t="s">
        <v>49</v>
      </c>
      <c r="F334" s="301">
        <v>1</v>
      </c>
      <c r="G334" s="373" t="s">
        <v>80</v>
      </c>
      <c r="H334" s="374" t="s">
        <v>331</v>
      </c>
      <c r="I334" s="301" t="s">
        <v>56</v>
      </c>
      <c r="J334" s="301" t="s">
        <v>35</v>
      </c>
      <c r="K334" s="301" t="s">
        <v>237</v>
      </c>
      <c r="L334" s="375">
        <v>466053</v>
      </c>
      <c r="M334" s="376">
        <v>466053</v>
      </c>
      <c r="N334" s="301" t="s">
        <v>52</v>
      </c>
      <c r="O334" s="301" t="s">
        <v>36</v>
      </c>
      <c r="P334" s="301" t="s">
        <v>900</v>
      </c>
      <c r="Q334" s="370"/>
      <c r="R334" s="127" t="s">
        <v>1308</v>
      </c>
      <c r="S334" s="127" t="s">
        <v>1309</v>
      </c>
      <c r="T334" s="377">
        <v>42877</v>
      </c>
      <c r="U334" s="378" t="s">
        <v>1310</v>
      </c>
      <c r="V334" s="112" t="s">
        <v>568</v>
      </c>
      <c r="W334" s="175">
        <v>466053</v>
      </c>
      <c r="X334" s="493">
        <v>1038608</v>
      </c>
      <c r="Y334" s="135">
        <f t="shared" si="2"/>
        <v>1504661</v>
      </c>
      <c r="Z334" s="181">
        <f t="shared" si="3"/>
        <v>1504661</v>
      </c>
      <c r="AA334" s="382" t="s">
        <v>1311</v>
      </c>
      <c r="AB334" s="103"/>
      <c r="AC334" s="103"/>
      <c r="AD334" s="103"/>
      <c r="AE334" s="103"/>
      <c r="AF334" s="103"/>
      <c r="AG334" s="103"/>
      <c r="AH334" s="382" t="s">
        <v>1312</v>
      </c>
      <c r="AI334" s="381">
        <v>42882</v>
      </c>
      <c r="AJ334" s="381">
        <v>43034</v>
      </c>
      <c r="AK334" s="382" t="s">
        <v>797</v>
      </c>
      <c r="AL334" s="388" t="s">
        <v>352</v>
      </c>
    </row>
    <row r="335" spans="1:38" s="46" customFormat="1" ht="77.45" customHeight="1" x14ac:dyDescent="0.25">
      <c r="A335" s="336"/>
      <c r="B335" s="301" t="s">
        <v>1150</v>
      </c>
      <c r="C335" s="301">
        <v>84131512</v>
      </c>
      <c r="D335" s="249" t="s">
        <v>882</v>
      </c>
      <c r="E335" s="301" t="s">
        <v>49</v>
      </c>
      <c r="F335" s="301">
        <v>1</v>
      </c>
      <c r="G335" s="373" t="s">
        <v>80</v>
      </c>
      <c r="H335" s="374" t="s">
        <v>331</v>
      </c>
      <c r="I335" s="301" t="s">
        <v>56</v>
      </c>
      <c r="J335" s="301" t="s">
        <v>35</v>
      </c>
      <c r="K335" s="301" t="s">
        <v>238</v>
      </c>
      <c r="L335" s="375">
        <v>466053</v>
      </c>
      <c r="M335" s="376">
        <v>466053</v>
      </c>
      <c r="N335" s="301" t="s">
        <v>52</v>
      </c>
      <c r="O335" s="301" t="s">
        <v>36</v>
      </c>
      <c r="P335" s="301" t="s">
        <v>900</v>
      </c>
      <c r="Q335" s="370"/>
      <c r="R335" s="127" t="s">
        <v>1308</v>
      </c>
      <c r="S335" s="127" t="s">
        <v>1309</v>
      </c>
      <c r="T335" s="377">
        <v>42877</v>
      </c>
      <c r="U335" s="378" t="s">
        <v>1310</v>
      </c>
      <c r="V335" s="112" t="s">
        <v>568</v>
      </c>
      <c r="W335" s="175">
        <v>466053</v>
      </c>
      <c r="X335" s="493">
        <v>199030</v>
      </c>
      <c r="Y335" s="135">
        <f t="shared" si="2"/>
        <v>665083</v>
      </c>
      <c r="Z335" s="181">
        <f t="shared" si="3"/>
        <v>665083</v>
      </c>
      <c r="AA335" s="382" t="s">
        <v>1311</v>
      </c>
      <c r="AB335" s="103"/>
      <c r="AC335" s="103"/>
      <c r="AD335" s="103"/>
      <c r="AE335" s="103"/>
      <c r="AF335" s="103"/>
      <c r="AG335" s="103"/>
      <c r="AH335" s="382" t="s">
        <v>1312</v>
      </c>
      <c r="AI335" s="381">
        <v>42882</v>
      </c>
      <c r="AJ335" s="381">
        <v>43034</v>
      </c>
      <c r="AK335" s="382" t="s">
        <v>797</v>
      </c>
      <c r="AL335" s="388" t="s">
        <v>352</v>
      </c>
    </row>
    <row r="336" spans="1:38" s="46" customFormat="1" ht="167.25" customHeight="1" x14ac:dyDescent="0.25">
      <c r="A336" s="296">
        <v>277</v>
      </c>
      <c r="B336" s="301" t="s">
        <v>750</v>
      </c>
      <c r="C336" s="301">
        <v>80101706</v>
      </c>
      <c r="D336" s="249" t="s">
        <v>1147</v>
      </c>
      <c r="E336" s="301" t="s">
        <v>60</v>
      </c>
      <c r="F336" s="301">
        <v>1</v>
      </c>
      <c r="G336" s="373" t="s">
        <v>80</v>
      </c>
      <c r="H336" s="374" t="s">
        <v>611</v>
      </c>
      <c r="I336" s="301" t="s">
        <v>310</v>
      </c>
      <c r="J336" s="301" t="s">
        <v>69</v>
      </c>
      <c r="K336" s="301" t="s">
        <v>913</v>
      </c>
      <c r="L336" s="375">
        <v>196000000</v>
      </c>
      <c r="M336" s="376">
        <v>196000000</v>
      </c>
      <c r="N336" s="301" t="s">
        <v>219</v>
      </c>
      <c r="O336" s="301" t="s">
        <v>36</v>
      </c>
      <c r="P336" s="301" t="s">
        <v>1148</v>
      </c>
      <c r="Q336" s="370"/>
      <c r="R336" s="127" t="s">
        <v>1399</v>
      </c>
      <c r="S336" s="209" t="s">
        <v>761</v>
      </c>
      <c r="T336" s="377">
        <v>42900</v>
      </c>
      <c r="U336" s="378" t="s">
        <v>1400</v>
      </c>
      <c r="V336" s="112" t="s">
        <v>646</v>
      </c>
      <c r="W336" s="135">
        <v>196000000</v>
      </c>
      <c r="X336" s="134"/>
      <c r="Y336" s="135">
        <v>196000000</v>
      </c>
      <c r="Z336" s="135">
        <v>196000000</v>
      </c>
      <c r="AA336" s="382" t="s">
        <v>696</v>
      </c>
      <c r="AB336" s="103"/>
      <c r="AC336" s="103"/>
      <c r="AD336" s="103"/>
      <c r="AE336" s="103"/>
      <c r="AF336" s="103"/>
      <c r="AG336" s="103"/>
      <c r="AH336" s="382" t="s">
        <v>648</v>
      </c>
      <c r="AI336" s="381">
        <v>42900</v>
      </c>
      <c r="AJ336" s="381">
        <v>43098</v>
      </c>
      <c r="AK336" s="382" t="s">
        <v>1317</v>
      </c>
      <c r="AL336" s="383" t="s">
        <v>678</v>
      </c>
    </row>
    <row r="337" spans="1:38" s="46" customFormat="1" ht="254.25" customHeight="1" x14ac:dyDescent="0.25">
      <c r="A337" s="298">
        <v>278</v>
      </c>
      <c r="B337" s="301" t="s">
        <v>1150</v>
      </c>
      <c r="C337" s="301">
        <v>46191601</v>
      </c>
      <c r="D337" s="249" t="s">
        <v>1143</v>
      </c>
      <c r="E337" s="301" t="s">
        <v>49</v>
      </c>
      <c r="F337" s="301">
        <v>1</v>
      </c>
      <c r="G337" s="301" t="s">
        <v>80</v>
      </c>
      <c r="H337" s="301" t="s">
        <v>175</v>
      </c>
      <c r="I337" s="301" t="s">
        <v>54</v>
      </c>
      <c r="J337" s="301" t="s">
        <v>35</v>
      </c>
      <c r="K337" s="301" t="s">
        <v>222</v>
      </c>
      <c r="L337" s="479">
        <v>4277000</v>
      </c>
      <c r="M337" s="428">
        <v>4277000</v>
      </c>
      <c r="N337" s="301" t="s">
        <v>52</v>
      </c>
      <c r="O337" s="301" t="s">
        <v>36</v>
      </c>
      <c r="P337" s="301" t="s">
        <v>900</v>
      </c>
      <c r="Q337" s="370"/>
      <c r="R337" s="127" t="s">
        <v>1444</v>
      </c>
      <c r="S337" s="209" t="s">
        <v>764</v>
      </c>
      <c r="T337" s="377">
        <v>42922</v>
      </c>
      <c r="U337" s="378" t="s">
        <v>1513</v>
      </c>
      <c r="V337" s="112" t="s">
        <v>646</v>
      </c>
      <c r="W337" s="135">
        <v>4276384</v>
      </c>
      <c r="X337" s="405"/>
      <c r="Y337" s="135">
        <v>4276384</v>
      </c>
      <c r="Z337" s="135">
        <v>4276384</v>
      </c>
      <c r="AA337" s="382" t="s">
        <v>1514</v>
      </c>
      <c r="AB337" s="103"/>
      <c r="AC337" s="103"/>
      <c r="AD337" s="103"/>
      <c r="AE337" s="103"/>
      <c r="AF337" s="103"/>
      <c r="AG337" s="103"/>
      <c r="AH337" s="382" t="s">
        <v>1515</v>
      </c>
      <c r="AI337" s="381">
        <v>42922</v>
      </c>
      <c r="AJ337" s="381">
        <v>42952</v>
      </c>
      <c r="AK337" s="382" t="s">
        <v>649</v>
      </c>
      <c r="AL337" s="383" t="s">
        <v>352</v>
      </c>
    </row>
    <row r="338" spans="1:38" s="46" customFormat="1" ht="124.9" customHeight="1" x14ac:dyDescent="0.25">
      <c r="A338" s="208">
        <v>279</v>
      </c>
      <c r="B338" s="301" t="s">
        <v>750</v>
      </c>
      <c r="C338" s="301">
        <v>80101706</v>
      </c>
      <c r="D338" s="249" t="s">
        <v>751</v>
      </c>
      <c r="E338" s="301" t="s">
        <v>71</v>
      </c>
      <c r="F338" s="301">
        <v>1</v>
      </c>
      <c r="G338" s="373" t="s">
        <v>81</v>
      </c>
      <c r="H338" s="374">
        <v>4</v>
      </c>
      <c r="I338" s="301" t="s">
        <v>62</v>
      </c>
      <c r="J338" s="301" t="s">
        <v>69</v>
      </c>
      <c r="K338" s="301" t="s">
        <v>913</v>
      </c>
      <c r="L338" s="375">
        <v>49000000</v>
      </c>
      <c r="M338" s="376">
        <v>49000000</v>
      </c>
      <c r="N338" s="301" t="s">
        <v>52</v>
      </c>
      <c r="O338" s="301" t="s">
        <v>1144</v>
      </c>
      <c r="P338" s="301" t="s">
        <v>890</v>
      </c>
      <c r="Q338" s="370"/>
      <c r="R338" s="127" t="s">
        <v>1685</v>
      </c>
      <c r="S338" s="127" t="s">
        <v>1686</v>
      </c>
      <c r="T338" s="377">
        <v>43010</v>
      </c>
      <c r="U338" s="378" t="s">
        <v>1687</v>
      </c>
      <c r="V338" s="112" t="s">
        <v>339</v>
      </c>
      <c r="W338" s="135">
        <v>18900000</v>
      </c>
      <c r="X338" s="134"/>
      <c r="Y338" s="135">
        <v>18900000</v>
      </c>
      <c r="Z338" s="135">
        <v>18900000</v>
      </c>
      <c r="AA338" s="379" t="s">
        <v>1688</v>
      </c>
      <c r="AB338" s="103"/>
      <c r="AC338" s="103"/>
      <c r="AD338" s="103"/>
      <c r="AE338" s="103"/>
      <c r="AF338" s="103"/>
      <c r="AG338" s="103"/>
      <c r="AH338" s="380" t="s">
        <v>831</v>
      </c>
      <c r="AI338" s="381">
        <v>43010</v>
      </c>
      <c r="AJ338" s="381">
        <v>43091</v>
      </c>
      <c r="AK338" s="198"/>
      <c r="AL338" s="200"/>
    </row>
    <row r="339" spans="1:38" s="46" customFormat="1" ht="124.9" customHeight="1" x14ac:dyDescent="0.25">
      <c r="A339" s="208">
        <v>280</v>
      </c>
      <c r="B339" s="301" t="s">
        <v>1150</v>
      </c>
      <c r="C339" s="301">
        <v>72102900</v>
      </c>
      <c r="D339" s="249" t="s">
        <v>57</v>
      </c>
      <c r="E339" s="301" t="s">
        <v>49</v>
      </c>
      <c r="F339" s="301">
        <v>1</v>
      </c>
      <c r="G339" s="373" t="s">
        <v>81</v>
      </c>
      <c r="H339" s="374">
        <v>10</v>
      </c>
      <c r="I339" s="301" t="s">
        <v>51</v>
      </c>
      <c r="J339" s="301" t="s">
        <v>35</v>
      </c>
      <c r="K339" s="301" t="s">
        <v>58</v>
      </c>
      <c r="L339" s="375">
        <v>165988373</v>
      </c>
      <c r="M339" s="376">
        <v>44000000</v>
      </c>
      <c r="N339" s="301" t="s">
        <v>50</v>
      </c>
      <c r="O339" s="301" t="s">
        <v>1449</v>
      </c>
      <c r="P339" s="301" t="s">
        <v>1534</v>
      </c>
      <c r="Q339" s="370"/>
      <c r="R339" s="127" t="s">
        <v>1748</v>
      </c>
      <c r="S339" s="127" t="s">
        <v>1749</v>
      </c>
      <c r="T339" s="377">
        <v>43017</v>
      </c>
      <c r="U339" s="378" t="s">
        <v>1750</v>
      </c>
      <c r="V339" s="112" t="s">
        <v>568</v>
      </c>
      <c r="W339" s="135">
        <v>124888323.91</v>
      </c>
      <c r="X339" s="134"/>
      <c r="Y339" s="135">
        <v>124888323.91</v>
      </c>
      <c r="Z339" s="181">
        <v>43986870</v>
      </c>
      <c r="AA339" s="379" t="s">
        <v>1751</v>
      </c>
      <c r="AB339" s="103"/>
      <c r="AC339" s="103"/>
      <c r="AD339" s="103"/>
      <c r="AE339" s="103"/>
      <c r="AF339" s="103"/>
      <c r="AG339" s="103"/>
      <c r="AH339" s="380" t="s">
        <v>1752</v>
      </c>
      <c r="AI339" s="381">
        <v>43024</v>
      </c>
      <c r="AJ339" s="381">
        <v>43296</v>
      </c>
      <c r="AK339" s="382" t="s">
        <v>1680</v>
      </c>
      <c r="AL339" s="383" t="s">
        <v>352</v>
      </c>
    </row>
    <row r="340" spans="1:38" s="46" customFormat="1" ht="124.9" customHeight="1" x14ac:dyDescent="0.25">
      <c r="A340" s="357">
        <v>281</v>
      </c>
      <c r="B340" s="301" t="s">
        <v>1150</v>
      </c>
      <c r="C340" s="301">
        <v>84131512</v>
      </c>
      <c r="D340" s="249" t="s">
        <v>881</v>
      </c>
      <c r="E340" s="301" t="s">
        <v>49</v>
      </c>
      <c r="F340" s="301">
        <v>1</v>
      </c>
      <c r="G340" s="373" t="s">
        <v>78</v>
      </c>
      <c r="H340" s="374" t="s">
        <v>1723</v>
      </c>
      <c r="I340" s="301" t="s">
        <v>562</v>
      </c>
      <c r="J340" s="301" t="s">
        <v>35</v>
      </c>
      <c r="K340" s="301" t="s">
        <v>235</v>
      </c>
      <c r="L340" s="376">
        <v>23636433</v>
      </c>
      <c r="M340" s="376">
        <v>23636433</v>
      </c>
      <c r="N340" s="301" t="s">
        <v>52</v>
      </c>
      <c r="O340" s="301" t="s">
        <v>36</v>
      </c>
      <c r="P340" s="301" t="s">
        <v>1534</v>
      </c>
      <c r="Q340" s="370"/>
      <c r="R340" s="195"/>
      <c r="S340" s="221"/>
      <c r="T340" s="196"/>
      <c r="U340" s="112"/>
      <c r="V340" s="197"/>
      <c r="W340" s="175"/>
      <c r="X340" s="134"/>
      <c r="Y340" s="135"/>
      <c r="Z340" s="181"/>
      <c r="AA340" s="198"/>
      <c r="AB340" s="103"/>
      <c r="AC340" s="103"/>
      <c r="AD340" s="103"/>
      <c r="AE340" s="103"/>
      <c r="AF340" s="103"/>
      <c r="AG340" s="103"/>
      <c r="AH340" s="198"/>
      <c r="AI340" s="199"/>
      <c r="AJ340" s="199"/>
      <c r="AK340" s="198"/>
      <c r="AL340" s="200"/>
    </row>
    <row r="341" spans="1:38" s="46" customFormat="1" ht="124.9" customHeight="1" x14ac:dyDescent="0.25">
      <c r="A341" s="357"/>
      <c r="B341" s="301" t="s">
        <v>1150</v>
      </c>
      <c r="C341" s="301">
        <v>84131512</v>
      </c>
      <c r="D341" s="249" t="s">
        <v>881</v>
      </c>
      <c r="E341" s="301" t="s">
        <v>49</v>
      </c>
      <c r="F341" s="301">
        <v>1</v>
      </c>
      <c r="G341" s="373" t="s">
        <v>78</v>
      </c>
      <c r="H341" s="374" t="s">
        <v>1717</v>
      </c>
      <c r="I341" s="301" t="s">
        <v>562</v>
      </c>
      <c r="J341" s="301" t="s">
        <v>35</v>
      </c>
      <c r="K341" s="301" t="s">
        <v>236</v>
      </c>
      <c r="L341" s="376">
        <v>34604882</v>
      </c>
      <c r="M341" s="376">
        <v>34604882</v>
      </c>
      <c r="N341" s="301" t="s">
        <v>52</v>
      </c>
      <c r="O341" s="301" t="s">
        <v>36</v>
      </c>
      <c r="P341" s="301" t="s">
        <v>1534</v>
      </c>
      <c r="Q341" s="370"/>
      <c r="R341" s="195"/>
      <c r="S341" s="221"/>
      <c r="T341" s="196"/>
      <c r="U341" s="112"/>
      <c r="V341" s="197"/>
      <c r="W341" s="175"/>
      <c r="X341" s="134"/>
      <c r="Y341" s="135"/>
      <c r="Z341" s="181"/>
      <c r="AA341" s="198"/>
      <c r="AB341" s="103"/>
      <c r="AC341" s="103"/>
      <c r="AD341" s="103"/>
      <c r="AE341" s="103"/>
      <c r="AF341" s="103"/>
      <c r="AG341" s="103"/>
      <c r="AH341" s="198"/>
      <c r="AI341" s="199"/>
      <c r="AJ341" s="199"/>
      <c r="AK341" s="198"/>
      <c r="AL341" s="200"/>
    </row>
    <row r="342" spans="1:38" s="46" customFormat="1" ht="124.9" customHeight="1" x14ac:dyDescent="0.25">
      <c r="A342" s="357"/>
      <c r="B342" s="301" t="s">
        <v>1150</v>
      </c>
      <c r="C342" s="301">
        <v>84131512</v>
      </c>
      <c r="D342" s="249" t="s">
        <v>86</v>
      </c>
      <c r="E342" s="301" t="s">
        <v>49</v>
      </c>
      <c r="F342" s="301">
        <v>1</v>
      </c>
      <c r="G342" s="373" t="s">
        <v>78</v>
      </c>
      <c r="H342" s="374" t="s">
        <v>1717</v>
      </c>
      <c r="I342" s="301" t="s">
        <v>562</v>
      </c>
      <c r="J342" s="301" t="s">
        <v>35</v>
      </c>
      <c r="K342" s="301" t="s">
        <v>40</v>
      </c>
      <c r="L342" s="376">
        <v>46802222</v>
      </c>
      <c r="M342" s="376">
        <v>46802222</v>
      </c>
      <c r="N342" s="301" t="s">
        <v>52</v>
      </c>
      <c r="O342" s="301" t="s">
        <v>36</v>
      </c>
      <c r="P342" s="301" t="s">
        <v>1534</v>
      </c>
      <c r="Q342" s="370"/>
      <c r="R342" s="195"/>
      <c r="S342" s="221"/>
      <c r="T342" s="196"/>
      <c r="U342" s="112"/>
      <c r="V342" s="197"/>
      <c r="W342" s="175"/>
      <c r="X342" s="134"/>
      <c r="Y342" s="135"/>
      <c r="Z342" s="181"/>
      <c r="AA342" s="198"/>
      <c r="AB342" s="103"/>
      <c r="AC342" s="103"/>
      <c r="AD342" s="103"/>
      <c r="AE342" s="103"/>
      <c r="AF342" s="103"/>
      <c r="AG342" s="103"/>
      <c r="AH342" s="198"/>
      <c r="AI342" s="199"/>
      <c r="AJ342" s="199"/>
      <c r="AK342" s="198"/>
      <c r="AL342" s="200"/>
    </row>
    <row r="343" spans="1:38" s="46" customFormat="1" ht="124.9" customHeight="1" x14ac:dyDescent="0.25">
      <c r="A343" s="357"/>
      <c r="B343" s="301" t="s">
        <v>1150</v>
      </c>
      <c r="C343" s="301">
        <v>84131512</v>
      </c>
      <c r="D343" s="249" t="s">
        <v>882</v>
      </c>
      <c r="E343" s="301" t="s">
        <v>49</v>
      </c>
      <c r="F343" s="301">
        <v>1</v>
      </c>
      <c r="G343" s="373" t="s">
        <v>78</v>
      </c>
      <c r="H343" s="374" t="s">
        <v>1717</v>
      </c>
      <c r="I343" s="301" t="s">
        <v>562</v>
      </c>
      <c r="J343" s="301" t="s">
        <v>35</v>
      </c>
      <c r="K343" s="301" t="s">
        <v>237</v>
      </c>
      <c r="L343" s="376">
        <v>21557784</v>
      </c>
      <c r="M343" s="376">
        <v>21557784</v>
      </c>
      <c r="N343" s="301" t="s">
        <v>52</v>
      </c>
      <c r="O343" s="301" t="s">
        <v>36</v>
      </c>
      <c r="P343" s="301" t="s">
        <v>1534</v>
      </c>
      <c r="Q343" s="370"/>
      <c r="R343" s="195"/>
      <c r="S343" s="221"/>
      <c r="T343" s="196"/>
      <c r="U343" s="112"/>
      <c r="V343" s="197"/>
      <c r="W343" s="175"/>
      <c r="X343" s="134"/>
      <c r="Y343" s="135"/>
      <c r="Z343" s="181"/>
      <c r="AA343" s="198"/>
      <c r="AB343" s="103"/>
      <c r="AC343" s="103"/>
      <c r="AD343" s="103"/>
      <c r="AE343" s="103"/>
      <c r="AF343" s="103"/>
      <c r="AG343" s="103"/>
      <c r="AH343" s="198"/>
      <c r="AI343" s="199"/>
      <c r="AJ343" s="199"/>
      <c r="AK343" s="198"/>
      <c r="AL343" s="200"/>
    </row>
    <row r="344" spans="1:38" s="46" customFormat="1" ht="124.9" customHeight="1" x14ac:dyDescent="0.25">
      <c r="A344" s="357"/>
      <c r="B344" s="301" t="s">
        <v>1150</v>
      </c>
      <c r="C344" s="301">
        <v>84131512</v>
      </c>
      <c r="D344" s="249" t="s">
        <v>882</v>
      </c>
      <c r="E344" s="301" t="s">
        <v>49</v>
      </c>
      <c r="F344" s="301">
        <v>1</v>
      </c>
      <c r="G344" s="373" t="s">
        <v>78</v>
      </c>
      <c r="H344" s="374" t="s">
        <v>1717</v>
      </c>
      <c r="I344" s="301" t="s">
        <v>562</v>
      </c>
      <c r="J344" s="301" t="s">
        <v>35</v>
      </c>
      <c r="K344" s="301" t="s">
        <v>238</v>
      </c>
      <c r="L344" s="376">
        <v>4131147</v>
      </c>
      <c r="M344" s="376">
        <v>4131147</v>
      </c>
      <c r="N344" s="301" t="s">
        <v>52</v>
      </c>
      <c r="O344" s="301" t="s">
        <v>36</v>
      </c>
      <c r="P344" s="301" t="s">
        <v>1534</v>
      </c>
      <c r="Q344" s="370"/>
      <c r="R344" s="195"/>
      <c r="S344" s="221"/>
      <c r="T344" s="196"/>
      <c r="U344" s="112"/>
      <c r="V344" s="197"/>
      <c r="W344" s="175"/>
      <c r="X344" s="134"/>
      <c r="Y344" s="135"/>
      <c r="Z344" s="181"/>
      <c r="AA344" s="198"/>
      <c r="AB344" s="103"/>
      <c r="AC344" s="103"/>
      <c r="AD344" s="103"/>
      <c r="AE344" s="103"/>
      <c r="AF344" s="103"/>
      <c r="AG344" s="103"/>
      <c r="AH344" s="198"/>
      <c r="AI344" s="199"/>
      <c r="AJ344" s="199"/>
      <c r="AK344" s="198"/>
      <c r="AL344" s="200"/>
    </row>
    <row r="345" spans="1:38" s="46" customFormat="1" ht="124.9" customHeight="1" x14ac:dyDescent="0.25">
      <c r="A345" s="296">
        <v>282</v>
      </c>
      <c r="B345" s="306" t="s">
        <v>750</v>
      </c>
      <c r="C345" s="306">
        <v>80101706</v>
      </c>
      <c r="D345" s="365" t="s">
        <v>1145</v>
      </c>
      <c r="E345" s="306" t="s">
        <v>60</v>
      </c>
      <c r="F345" s="306">
        <v>1</v>
      </c>
      <c r="G345" s="366" t="s">
        <v>81</v>
      </c>
      <c r="H345" s="367">
        <v>3</v>
      </c>
      <c r="I345" s="306" t="s">
        <v>62</v>
      </c>
      <c r="J345" s="306" t="s">
        <v>69</v>
      </c>
      <c r="K345" s="306" t="s">
        <v>912</v>
      </c>
      <c r="L345" s="369"/>
      <c r="M345" s="369"/>
      <c r="N345" s="301" t="s">
        <v>219</v>
      </c>
      <c r="O345" s="301" t="s">
        <v>36</v>
      </c>
      <c r="P345" s="301" t="s">
        <v>1146</v>
      </c>
      <c r="Q345" s="370"/>
      <c r="R345" s="195"/>
      <c r="S345" s="210" t="s">
        <v>1134</v>
      </c>
      <c r="T345" s="196"/>
      <c r="U345" s="112"/>
      <c r="V345" s="197"/>
      <c r="W345" s="175"/>
      <c r="X345" s="134"/>
      <c r="Y345" s="135"/>
      <c r="Z345" s="181"/>
      <c r="AA345" s="198"/>
      <c r="AB345" s="103"/>
      <c r="AC345" s="103"/>
      <c r="AD345" s="103"/>
      <c r="AE345" s="103"/>
      <c r="AF345" s="103"/>
      <c r="AG345" s="103"/>
      <c r="AH345" s="198"/>
      <c r="AI345" s="199"/>
      <c r="AJ345" s="199"/>
      <c r="AK345" s="198"/>
      <c r="AL345" s="200"/>
    </row>
    <row r="346" spans="1:38" s="46" customFormat="1" ht="124.9" customHeight="1" x14ac:dyDescent="0.25">
      <c r="A346" s="296">
        <v>283</v>
      </c>
      <c r="B346" s="301" t="s">
        <v>275</v>
      </c>
      <c r="C346" s="301">
        <v>43233205</v>
      </c>
      <c r="D346" s="249" t="s">
        <v>1329</v>
      </c>
      <c r="E346" s="301" t="s">
        <v>71</v>
      </c>
      <c r="F346" s="301">
        <v>1</v>
      </c>
      <c r="G346" s="373" t="s">
        <v>81</v>
      </c>
      <c r="H346" s="374" t="s">
        <v>221</v>
      </c>
      <c r="I346" s="301" t="s">
        <v>564</v>
      </c>
      <c r="J346" s="301" t="s">
        <v>69</v>
      </c>
      <c r="K346" s="301" t="s">
        <v>915</v>
      </c>
      <c r="L346" s="376">
        <v>34000000</v>
      </c>
      <c r="M346" s="376">
        <v>34000000</v>
      </c>
      <c r="N346" s="301" t="s">
        <v>52</v>
      </c>
      <c r="O346" s="301" t="s">
        <v>36</v>
      </c>
      <c r="P346" s="301" t="s">
        <v>908</v>
      </c>
      <c r="Q346" s="370"/>
      <c r="R346" s="195"/>
      <c r="S346" s="221"/>
      <c r="T346" s="196"/>
      <c r="U346" s="112"/>
      <c r="V346" s="197"/>
      <c r="W346" s="175"/>
      <c r="X346" s="134"/>
      <c r="Y346" s="135"/>
      <c r="Z346" s="181"/>
      <c r="AA346" s="198"/>
      <c r="AB346" s="103"/>
      <c r="AC346" s="103"/>
      <c r="AD346" s="103"/>
      <c r="AE346" s="103"/>
      <c r="AF346" s="103"/>
      <c r="AG346" s="103"/>
      <c r="AH346" s="198"/>
      <c r="AI346" s="199"/>
      <c r="AJ346" s="199"/>
      <c r="AK346" s="198"/>
      <c r="AL346" s="200"/>
    </row>
    <row r="347" spans="1:38" s="46" customFormat="1" ht="124.9" customHeight="1" x14ac:dyDescent="0.25">
      <c r="A347" s="296">
        <v>284</v>
      </c>
      <c r="B347" s="306" t="s">
        <v>275</v>
      </c>
      <c r="C347" s="306">
        <v>43233501</v>
      </c>
      <c r="D347" s="365" t="s">
        <v>1330</v>
      </c>
      <c r="E347" s="306" t="s">
        <v>71</v>
      </c>
      <c r="F347" s="306">
        <v>1</v>
      </c>
      <c r="G347" s="366" t="s">
        <v>81</v>
      </c>
      <c r="H347" s="367" t="s">
        <v>221</v>
      </c>
      <c r="I347" s="306" t="s">
        <v>564</v>
      </c>
      <c r="J347" s="306" t="s">
        <v>69</v>
      </c>
      <c r="K347" s="306" t="s">
        <v>915</v>
      </c>
      <c r="L347" s="369"/>
      <c r="M347" s="369"/>
      <c r="N347" s="306" t="s">
        <v>52</v>
      </c>
      <c r="O347" s="306" t="s">
        <v>36</v>
      </c>
      <c r="P347" s="306" t="s">
        <v>908</v>
      </c>
      <c r="Q347" s="370"/>
      <c r="R347" s="195"/>
      <c r="S347" s="221" t="s">
        <v>1603</v>
      </c>
      <c r="T347" s="196"/>
      <c r="U347" s="112"/>
      <c r="V347" s="197"/>
      <c r="W347" s="175"/>
      <c r="X347" s="134"/>
      <c r="Y347" s="135"/>
      <c r="Z347" s="181"/>
      <c r="AA347" s="198"/>
      <c r="AB347" s="103"/>
      <c r="AC347" s="103"/>
      <c r="AD347" s="103"/>
      <c r="AE347" s="103"/>
      <c r="AF347" s="103"/>
      <c r="AG347" s="103"/>
      <c r="AH347" s="198"/>
      <c r="AI347" s="199"/>
      <c r="AJ347" s="199"/>
      <c r="AK347" s="198"/>
      <c r="AL347" s="200"/>
    </row>
    <row r="348" spans="1:38" s="46" customFormat="1" ht="124.9" customHeight="1" x14ac:dyDescent="0.25">
      <c r="A348" s="296">
        <v>285</v>
      </c>
      <c r="B348" s="301" t="s">
        <v>275</v>
      </c>
      <c r="C348" s="301">
        <v>43231508</v>
      </c>
      <c r="D348" s="249" t="s">
        <v>1360</v>
      </c>
      <c r="E348" s="301" t="s">
        <v>71</v>
      </c>
      <c r="F348" s="301">
        <v>1</v>
      </c>
      <c r="G348" s="373" t="s">
        <v>81</v>
      </c>
      <c r="H348" s="374" t="s">
        <v>221</v>
      </c>
      <c r="I348" s="301" t="s">
        <v>564</v>
      </c>
      <c r="J348" s="301" t="s">
        <v>69</v>
      </c>
      <c r="K348" s="301" t="s">
        <v>915</v>
      </c>
      <c r="L348" s="376">
        <v>75000000</v>
      </c>
      <c r="M348" s="376">
        <v>75000000</v>
      </c>
      <c r="N348" s="301" t="s">
        <v>52</v>
      </c>
      <c r="O348" s="301" t="s">
        <v>36</v>
      </c>
      <c r="P348" s="301" t="s">
        <v>908</v>
      </c>
      <c r="Q348" s="370"/>
      <c r="R348" s="195"/>
      <c r="S348" s="221"/>
      <c r="T348" s="196"/>
      <c r="U348" s="112"/>
      <c r="V348" s="197"/>
      <c r="W348" s="175"/>
      <c r="X348" s="134"/>
      <c r="Y348" s="135"/>
      <c r="Z348" s="181"/>
      <c r="AA348" s="198"/>
      <c r="AB348" s="103"/>
      <c r="AC348" s="103"/>
      <c r="AD348" s="103"/>
      <c r="AE348" s="103"/>
      <c r="AF348" s="103"/>
      <c r="AG348" s="103"/>
      <c r="AH348" s="198"/>
      <c r="AI348" s="199"/>
      <c r="AJ348" s="199"/>
      <c r="AK348" s="198"/>
      <c r="AL348" s="200"/>
    </row>
    <row r="349" spans="1:38" s="46" customFormat="1" ht="124.9" customHeight="1" x14ac:dyDescent="0.25">
      <c r="A349" s="296">
        <v>286</v>
      </c>
      <c r="B349" s="306" t="s">
        <v>275</v>
      </c>
      <c r="C349" s="306">
        <v>43232703</v>
      </c>
      <c r="D349" s="365" t="s">
        <v>1331</v>
      </c>
      <c r="E349" s="306" t="s">
        <v>71</v>
      </c>
      <c r="F349" s="306">
        <v>1</v>
      </c>
      <c r="G349" s="366" t="s">
        <v>81</v>
      </c>
      <c r="H349" s="367" t="s">
        <v>333</v>
      </c>
      <c r="I349" s="306" t="s">
        <v>564</v>
      </c>
      <c r="J349" s="306" t="s">
        <v>69</v>
      </c>
      <c r="K349" s="306" t="s">
        <v>915</v>
      </c>
      <c r="L349" s="369"/>
      <c r="M349" s="369"/>
      <c r="N349" s="306" t="s">
        <v>52</v>
      </c>
      <c r="O349" s="306" t="s">
        <v>36</v>
      </c>
      <c r="P349" s="306" t="s">
        <v>908</v>
      </c>
      <c r="Q349" s="370"/>
      <c r="R349" s="195"/>
      <c r="S349" s="221" t="s">
        <v>1603</v>
      </c>
      <c r="T349" s="196"/>
      <c r="U349" s="112"/>
      <c r="V349" s="197"/>
      <c r="W349" s="175"/>
      <c r="X349" s="134"/>
      <c r="Y349" s="135"/>
      <c r="Z349" s="181"/>
      <c r="AA349" s="198"/>
      <c r="AB349" s="103"/>
      <c r="AC349" s="103"/>
      <c r="AD349" s="103"/>
      <c r="AE349" s="103"/>
      <c r="AF349" s="103"/>
      <c r="AG349" s="103"/>
      <c r="AH349" s="198"/>
      <c r="AI349" s="199"/>
      <c r="AJ349" s="199"/>
      <c r="AK349" s="198"/>
      <c r="AL349" s="200"/>
    </row>
    <row r="350" spans="1:38" s="46" customFormat="1" ht="124.9" customHeight="1" x14ac:dyDescent="0.25">
      <c r="A350" s="296">
        <v>287</v>
      </c>
      <c r="B350" s="306" t="s">
        <v>275</v>
      </c>
      <c r="C350" s="306">
        <v>45111901</v>
      </c>
      <c r="D350" s="365" t="s">
        <v>1332</v>
      </c>
      <c r="E350" s="306" t="s">
        <v>71</v>
      </c>
      <c r="F350" s="306">
        <v>1</v>
      </c>
      <c r="G350" s="366" t="s">
        <v>85</v>
      </c>
      <c r="H350" s="367" t="s">
        <v>333</v>
      </c>
      <c r="I350" s="306" t="s">
        <v>56</v>
      </c>
      <c r="J350" s="306" t="s">
        <v>69</v>
      </c>
      <c r="K350" s="306" t="s">
        <v>915</v>
      </c>
      <c r="L350" s="369"/>
      <c r="M350" s="369"/>
      <c r="N350" s="306" t="s">
        <v>52</v>
      </c>
      <c r="O350" s="306" t="s">
        <v>36</v>
      </c>
      <c r="P350" s="306" t="s">
        <v>908</v>
      </c>
      <c r="Q350" s="370"/>
      <c r="R350" s="195"/>
      <c r="S350" s="221" t="s">
        <v>1603</v>
      </c>
      <c r="T350" s="196"/>
      <c r="U350" s="112"/>
      <c r="V350" s="197"/>
      <c r="W350" s="175"/>
      <c r="X350" s="134"/>
      <c r="Y350" s="135"/>
      <c r="Z350" s="181"/>
      <c r="AA350" s="198"/>
      <c r="AB350" s="103"/>
      <c r="AC350" s="103"/>
      <c r="AD350" s="103"/>
      <c r="AE350" s="103"/>
      <c r="AF350" s="103"/>
      <c r="AG350" s="103"/>
      <c r="AH350" s="198"/>
      <c r="AI350" s="199"/>
      <c r="AJ350" s="199"/>
      <c r="AK350" s="198"/>
      <c r="AL350" s="200"/>
    </row>
    <row r="351" spans="1:38" s="46" customFormat="1" ht="124.9" customHeight="1" x14ac:dyDescent="0.25">
      <c r="A351" s="334">
        <v>288</v>
      </c>
      <c r="B351" s="306" t="s">
        <v>1333</v>
      </c>
      <c r="C351" s="306">
        <v>80101706</v>
      </c>
      <c r="D351" s="365" t="s">
        <v>1334</v>
      </c>
      <c r="E351" s="306" t="s">
        <v>60</v>
      </c>
      <c r="F351" s="306">
        <v>1</v>
      </c>
      <c r="G351" s="366" t="s">
        <v>83</v>
      </c>
      <c r="H351" s="367" t="s">
        <v>331</v>
      </c>
      <c r="I351" s="306" t="s">
        <v>62</v>
      </c>
      <c r="J351" s="306" t="s">
        <v>69</v>
      </c>
      <c r="K351" s="306" t="s">
        <v>913</v>
      </c>
      <c r="L351" s="369"/>
      <c r="M351" s="369"/>
      <c r="N351" s="306" t="s">
        <v>52</v>
      </c>
      <c r="O351" s="306" t="s">
        <v>36</v>
      </c>
      <c r="P351" s="306" t="s">
        <v>893</v>
      </c>
      <c r="Q351" s="370"/>
      <c r="R351" s="195"/>
      <c r="S351" s="210" t="s">
        <v>1362</v>
      </c>
      <c r="T351" s="196"/>
      <c r="U351" s="112"/>
      <c r="V351" s="197"/>
      <c r="W351" s="175"/>
      <c r="X351" s="134"/>
      <c r="Y351" s="135"/>
      <c r="Z351" s="181"/>
      <c r="AA351" s="198"/>
      <c r="AB351" s="103"/>
      <c r="AC351" s="103"/>
      <c r="AD351" s="103"/>
      <c r="AE351" s="103"/>
      <c r="AF351" s="103"/>
      <c r="AG351" s="103"/>
      <c r="AH351" s="198"/>
      <c r="AI351" s="199"/>
      <c r="AJ351" s="199"/>
      <c r="AK351" s="198"/>
      <c r="AL351" s="200"/>
    </row>
    <row r="352" spans="1:38" s="46" customFormat="1" ht="124.9" customHeight="1" x14ac:dyDescent="0.25">
      <c r="A352" s="336"/>
      <c r="B352" s="306" t="s">
        <v>1336</v>
      </c>
      <c r="C352" s="306">
        <v>80101706</v>
      </c>
      <c r="D352" s="365" t="s">
        <v>1334</v>
      </c>
      <c r="E352" s="306" t="s">
        <v>60</v>
      </c>
      <c r="F352" s="306">
        <v>1</v>
      </c>
      <c r="G352" s="366" t="s">
        <v>83</v>
      </c>
      <c r="H352" s="367" t="s">
        <v>331</v>
      </c>
      <c r="I352" s="306" t="s">
        <v>62</v>
      </c>
      <c r="J352" s="306" t="s">
        <v>69</v>
      </c>
      <c r="K352" s="306" t="s">
        <v>912</v>
      </c>
      <c r="L352" s="494"/>
      <c r="M352" s="369"/>
      <c r="N352" s="306" t="s">
        <v>52</v>
      </c>
      <c r="O352" s="306" t="s">
        <v>36</v>
      </c>
      <c r="P352" s="306" t="s">
        <v>893</v>
      </c>
      <c r="Q352" s="370"/>
      <c r="R352" s="195"/>
      <c r="S352" s="210" t="s">
        <v>1362</v>
      </c>
      <c r="T352" s="196"/>
      <c r="U352" s="112"/>
      <c r="V352" s="197"/>
      <c r="W352" s="175"/>
      <c r="X352" s="134"/>
      <c r="Y352" s="135"/>
      <c r="Z352" s="181"/>
      <c r="AA352" s="198"/>
      <c r="AB352" s="103"/>
      <c r="AC352" s="103"/>
      <c r="AD352" s="103"/>
      <c r="AE352" s="103"/>
      <c r="AF352" s="103"/>
      <c r="AG352" s="103"/>
      <c r="AH352" s="198"/>
      <c r="AI352" s="199"/>
      <c r="AJ352" s="199"/>
      <c r="AK352" s="198"/>
      <c r="AL352" s="200"/>
    </row>
    <row r="353" spans="1:38" s="46" customFormat="1" ht="124.9" customHeight="1" x14ac:dyDescent="0.25">
      <c r="A353" s="296">
        <v>289</v>
      </c>
      <c r="B353" s="301" t="s">
        <v>1335</v>
      </c>
      <c r="C353" s="301">
        <v>80101706</v>
      </c>
      <c r="D353" s="249" t="s">
        <v>1365</v>
      </c>
      <c r="E353" s="301" t="s">
        <v>60</v>
      </c>
      <c r="F353" s="301">
        <v>1</v>
      </c>
      <c r="G353" s="373" t="s">
        <v>185</v>
      </c>
      <c r="H353" s="374" t="s">
        <v>1352</v>
      </c>
      <c r="I353" s="301" t="s">
        <v>62</v>
      </c>
      <c r="J353" s="301" t="s">
        <v>35</v>
      </c>
      <c r="K353" s="301" t="s">
        <v>68</v>
      </c>
      <c r="L353" s="376">
        <v>27000000</v>
      </c>
      <c r="M353" s="376">
        <v>27000000</v>
      </c>
      <c r="N353" s="301" t="s">
        <v>52</v>
      </c>
      <c r="O353" s="301" t="s">
        <v>36</v>
      </c>
      <c r="P353" s="301" t="s">
        <v>900</v>
      </c>
      <c r="Q353" s="370"/>
      <c r="R353" s="127" t="s">
        <v>1516</v>
      </c>
      <c r="S353" s="209" t="s">
        <v>1448</v>
      </c>
      <c r="T353" s="377">
        <v>42934</v>
      </c>
      <c r="U353" s="378" t="s">
        <v>1517</v>
      </c>
      <c r="V353" s="112" t="s">
        <v>339</v>
      </c>
      <c r="W353" s="135">
        <v>26933500</v>
      </c>
      <c r="X353" s="405"/>
      <c r="Y353" s="135">
        <v>26933500</v>
      </c>
      <c r="Z353" s="135">
        <v>26933500</v>
      </c>
      <c r="AA353" s="382" t="s">
        <v>1518</v>
      </c>
      <c r="AB353" s="103"/>
      <c r="AC353" s="103"/>
      <c r="AD353" s="103"/>
      <c r="AE353" s="103"/>
      <c r="AF353" s="103"/>
      <c r="AG353" s="103"/>
      <c r="AH353" s="382" t="s">
        <v>1519</v>
      </c>
      <c r="AI353" s="381">
        <v>42934</v>
      </c>
      <c r="AJ353" s="381">
        <v>43086</v>
      </c>
      <c r="AK353" s="382" t="s">
        <v>1520</v>
      </c>
      <c r="AL353" s="383" t="s">
        <v>352</v>
      </c>
    </row>
    <row r="354" spans="1:38" s="46" customFormat="1" ht="124.9" customHeight="1" x14ac:dyDescent="0.25">
      <c r="A354" s="296">
        <v>290</v>
      </c>
      <c r="B354" s="301" t="s">
        <v>275</v>
      </c>
      <c r="C354" s="301" t="s">
        <v>1021</v>
      </c>
      <c r="D354" s="249" t="s">
        <v>1358</v>
      </c>
      <c r="E354" s="301" t="s">
        <v>71</v>
      </c>
      <c r="F354" s="301">
        <v>1</v>
      </c>
      <c r="G354" s="373" t="s">
        <v>85</v>
      </c>
      <c r="H354" s="374">
        <v>3</v>
      </c>
      <c r="I354" s="301" t="s">
        <v>315</v>
      </c>
      <c r="J354" s="301" t="s">
        <v>69</v>
      </c>
      <c r="K354" s="301" t="s">
        <v>915</v>
      </c>
      <c r="L354" s="376">
        <v>450971906</v>
      </c>
      <c r="M354" s="376">
        <v>450971906</v>
      </c>
      <c r="N354" s="301" t="s">
        <v>52</v>
      </c>
      <c r="O354" s="301" t="s">
        <v>36</v>
      </c>
      <c r="P354" s="301" t="s">
        <v>908</v>
      </c>
      <c r="Q354" s="370"/>
      <c r="R354" s="195"/>
      <c r="S354" s="221"/>
      <c r="T354" s="196"/>
      <c r="U354" s="112"/>
      <c r="V354" s="197"/>
      <c r="W354" s="175"/>
      <c r="X354" s="134"/>
      <c r="Y354" s="135"/>
      <c r="Z354" s="181"/>
      <c r="AA354" s="198"/>
      <c r="AB354" s="103"/>
      <c r="AC354" s="103"/>
      <c r="AD354" s="103"/>
      <c r="AE354" s="103"/>
      <c r="AF354" s="103"/>
      <c r="AG354" s="103"/>
      <c r="AH354" s="198"/>
      <c r="AI354" s="199"/>
      <c r="AJ354" s="199"/>
      <c r="AK354" s="198"/>
      <c r="AL354" s="200"/>
    </row>
    <row r="355" spans="1:38" s="46" customFormat="1" ht="124.9" customHeight="1" x14ac:dyDescent="0.25">
      <c r="A355" s="296">
        <v>291</v>
      </c>
      <c r="B355" s="301" t="s">
        <v>275</v>
      </c>
      <c r="C355" s="301">
        <v>43211701</v>
      </c>
      <c r="D355" s="249" t="s">
        <v>1359</v>
      </c>
      <c r="E355" s="301" t="s">
        <v>71</v>
      </c>
      <c r="F355" s="301">
        <v>1</v>
      </c>
      <c r="G355" s="373" t="s">
        <v>78</v>
      </c>
      <c r="H355" s="374" t="s">
        <v>175</v>
      </c>
      <c r="I355" s="301" t="s">
        <v>54</v>
      </c>
      <c r="J355" s="301" t="s">
        <v>35</v>
      </c>
      <c r="K355" s="301" t="s">
        <v>222</v>
      </c>
      <c r="L355" s="376">
        <v>20350000</v>
      </c>
      <c r="M355" s="376">
        <v>20350000</v>
      </c>
      <c r="N355" s="301" t="s">
        <v>52</v>
      </c>
      <c r="O355" s="301" t="s">
        <v>36</v>
      </c>
      <c r="P355" s="301" t="s">
        <v>908</v>
      </c>
      <c r="Q355" s="370"/>
      <c r="R355" s="195"/>
      <c r="S355" s="221"/>
      <c r="T355" s="196"/>
      <c r="U355" s="112"/>
      <c r="V355" s="197"/>
      <c r="W355" s="175"/>
      <c r="X355" s="134"/>
      <c r="Y355" s="135"/>
      <c r="Z355" s="181"/>
      <c r="AA355" s="198"/>
      <c r="AB355" s="103"/>
      <c r="AC355" s="103"/>
      <c r="AD355" s="103"/>
      <c r="AE355" s="103"/>
      <c r="AF355" s="103"/>
      <c r="AG355" s="103"/>
      <c r="AH355" s="198"/>
      <c r="AI355" s="199"/>
      <c r="AJ355" s="199"/>
      <c r="AK355" s="198"/>
      <c r="AL355" s="200"/>
    </row>
    <row r="356" spans="1:38" s="46" customFormat="1" ht="124.9" customHeight="1" x14ac:dyDescent="0.25">
      <c r="A356" s="295">
        <v>292</v>
      </c>
      <c r="B356" s="301" t="s">
        <v>1335</v>
      </c>
      <c r="C356" s="301">
        <v>72152302</v>
      </c>
      <c r="D356" s="249" t="s">
        <v>1366</v>
      </c>
      <c r="E356" s="301" t="s">
        <v>60</v>
      </c>
      <c r="F356" s="301">
        <v>1</v>
      </c>
      <c r="G356" s="373" t="s">
        <v>81</v>
      </c>
      <c r="H356" s="374" t="s">
        <v>174</v>
      </c>
      <c r="I356" s="301" t="s">
        <v>56</v>
      </c>
      <c r="J356" s="301" t="s">
        <v>35</v>
      </c>
      <c r="K356" s="301" t="s">
        <v>37</v>
      </c>
      <c r="L356" s="376">
        <v>1400000</v>
      </c>
      <c r="M356" s="376">
        <v>1400000</v>
      </c>
      <c r="N356" s="301" t="s">
        <v>52</v>
      </c>
      <c r="O356" s="301" t="s">
        <v>36</v>
      </c>
      <c r="P356" s="301" t="s">
        <v>900</v>
      </c>
      <c r="Q356" s="370"/>
      <c r="R356" s="127" t="s">
        <v>1644</v>
      </c>
      <c r="S356" s="127" t="s">
        <v>1508</v>
      </c>
      <c r="T356" s="377">
        <v>43005</v>
      </c>
      <c r="U356" s="378" t="s">
        <v>1645</v>
      </c>
      <c r="V356" s="112" t="s">
        <v>568</v>
      </c>
      <c r="W356" s="175">
        <v>1070000</v>
      </c>
      <c r="X356" s="134"/>
      <c r="Y356" s="175">
        <v>1070000</v>
      </c>
      <c r="Z356" s="175">
        <v>1070000</v>
      </c>
      <c r="AA356" s="379" t="s">
        <v>1646</v>
      </c>
      <c r="AB356" s="103"/>
      <c r="AC356" s="103"/>
      <c r="AD356" s="103"/>
      <c r="AE356" s="103"/>
      <c r="AF356" s="103"/>
      <c r="AG356" s="103"/>
      <c r="AH356" s="380" t="s">
        <v>1647</v>
      </c>
      <c r="AI356" s="381">
        <v>43005</v>
      </c>
      <c r="AJ356" s="381">
        <v>43090</v>
      </c>
      <c r="AK356" s="382" t="s">
        <v>1512</v>
      </c>
      <c r="AL356" s="383" t="s">
        <v>352</v>
      </c>
    </row>
    <row r="357" spans="1:38" s="46" customFormat="1" ht="124.9" customHeight="1" x14ac:dyDescent="0.25">
      <c r="A357" s="296">
        <v>293</v>
      </c>
      <c r="B357" s="301" t="s">
        <v>192</v>
      </c>
      <c r="C357" s="301">
        <v>80101706</v>
      </c>
      <c r="D357" s="249" t="s">
        <v>1354</v>
      </c>
      <c r="E357" s="301" t="s">
        <v>60</v>
      </c>
      <c r="F357" s="301">
        <v>1</v>
      </c>
      <c r="G357" s="373" t="s">
        <v>81</v>
      </c>
      <c r="H357" s="374" t="s">
        <v>1353</v>
      </c>
      <c r="I357" s="301" t="s">
        <v>62</v>
      </c>
      <c r="J357" s="301" t="s">
        <v>69</v>
      </c>
      <c r="K357" s="301" t="s">
        <v>910</v>
      </c>
      <c r="L357" s="376">
        <v>14416000</v>
      </c>
      <c r="M357" s="376">
        <v>14416000</v>
      </c>
      <c r="N357" s="301" t="s">
        <v>52</v>
      </c>
      <c r="O357" s="301" t="s">
        <v>36</v>
      </c>
      <c r="P357" s="301" t="s">
        <v>897</v>
      </c>
      <c r="Q357" s="370"/>
      <c r="R357" s="127" t="s">
        <v>1521</v>
      </c>
      <c r="S357" s="209" t="s">
        <v>1522</v>
      </c>
      <c r="T357" s="377">
        <v>42937</v>
      </c>
      <c r="U357" s="378" t="s">
        <v>1523</v>
      </c>
      <c r="V357" s="112" t="s">
        <v>339</v>
      </c>
      <c r="W357" s="135">
        <v>14416000</v>
      </c>
      <c r="X357" s="134"/>
      <c r="Y357" s="135">
        <v>14416000</v>
      </c>
      <c r="Z357" s="135">
        <v>14416000</v>
      </c>
      <c r="AA357" s="382" t="s">
        <v>1524</v>
      </c>
      <c r="AB357" s="103"/>
      <c r="AC357" s="103"/>
      <c r="AD357" s="103"/>
      <c r="AE357" s="103"/>
      <c r="AF357" s="103"/>
      <c r="AG357" s="103"/>
      <c r="AH357" s="382" t="s">
        <v>1341</v>
      </c>
      <c r="AI357" s="381">
        <v>42937</v>
      </c>
      <c r="AJ357" s="381">
        <v>43059</v>
      </c>
      <c r="AK357" s="382" t="s">
        <v>510</v>
      </c>
      <c r="AL357" s="383" t="s">
        <v>371</v>
      </c>
    </row>
    <row r="358" spans="1:38" s="46" customFormat="1" ht="124.9" customHeight="1" x14ac:dyDescent="0.25">
      <c r="A358" s="296">
        <v>294</v>
      </c>
      <c r="B358" s="301" t="s">
        <v>1355</v>
      </c>
      <c r="C358" s="301">
        <v>80101706</v>
      </c>
      <c r="D358" s="249" t="s">
        <v>1356</v>
      </c>
      <c r="E358" s="301" t="s">
        <v>60</v>
      </c>
      <c r="F358" s="301">
        <v>1</v>
      </c>
      <c r="G358" s="373" t="s">
        <v>83</v>
      </c>
      <c r="H358" s="374" t="s">
        <v>1357</v>
      </c>
      <c r="I358" s="301" t="s">
        <v>62</v>
      </c>
      <c r="J358" s="301" t="s">
        <v>69</v>
      </c>
      <c r="K358" s="301" t="s">
        <v>911</v>
      </c>
      <c r="L358" s="376">
        <v>42500000</v>
      </c>
      <c r="M358" s="376">
        <v>42500000</v>
      </c>
      <c r="N358" s="301" t="s">
        <v>52</v>
      </c>
      <c r="O358" s="301" t="s">
        <v>36</v>
      </c>
      <c r="P358" s="301" t="s">
        <v>891</v>
      </c>
      <c r="Q358" s="370"/>
      <c r="R358" s="127" t="s">
        <v>1401</v>
      </c>
      <c r="S358" s="209" t="s">
        <v>1402</v>
      </c>
      <c r="T358" s="377">
        <v>42901</v>
      </c>
      <c r="U358" s="378" t="s">
        <v>1403</v>
      </c>
      <c r="V358" s="112" t="s">
        <v>339</v>
      </c>
      <c r="W358" s="135">
        <v>39900000</v>
      </c>
      <c r="X358" s="134"/>
      <c r="Y358" s="135">
        <v>39900000</v>
      </c>
      <c r="Z358" s="135">
        <v>39900000</v>
      </c>
      <c r="AA358" s="382" t="s">
        <v>1404</v>
      </c>
      <c r="AB358" s="103"/>
      <c r="AC358" s="103"/>
      <c r="AD358" s="103"/>
      <c r="AE358" s="103"/>
      <c r="AF358" s="103"/>
      <c r="AG358" s="103"/>
      <c r="AH358" s="382" t="s">
        <v>402</v>
      </c>
      <c r="AI358" s="381">
        <v>42901</v>
      </c>
      <c r="AJ358" s="381">
        <v>43091</v>
      </c>
      <c r="AK358" s="382" t="s">
        <v>505</v>
      </c>
      <c r="AL358" s="383" t="s">
        <v>274</v>
      </c>
    </row>
    <row r="359" spans="1:38" s="46" customFormat="1" ht="240.75" customHeight="1" x14ac:dyDescent="0.25">
      <c r="A359" s="298">
        <v>295</v>
      </c>
      <c r="B359" s="301" t="s">
        <v>1335</v>
      </c>
      <c r="C359" s="301">
        <v>56120000</v>
      </c>
      <c r="D359" s="249" t="s">
        <v>1364</v>
      </c>
      <c r="E359" s="301" t="s">
        <v>49</v>
      </c>
      <c r="F359" s="301">
        <v>1</v>
      </c>
      <c r="G359" s="373" t="s">
        <v>85</v>
      </c>
      <c r="H359" s="374" t="s">
        <v>175</v>
      </c>
      <c r="I359" s="301" t="s">
        <v>56</v>
      </c>
      <c r="J359" s="301" t="s">
        <v>35</v>
      </c>
      <c r="K359" s="301" t="s">
        <v>1363</v>
      </c>
      <c r="L359" s="376">
        <v>8800000</v>
      </c>
      <c r="M359" s="376">
        <v>8800000</v>
      </c>
      <c r="N359" s="301" t="s">
        <v>52</v>
      </c>
      <c r="O359" s="301" t="s">
        <v>36</v>
      </c>
      <c r="P359" s="301" t="s">
        <v>900</v>
      </c>
      <c r="Q359" s="370"/>
      <c r="R359" s="127" t="s">
        <v>1525</v>
      </c>
      <c r="S359" s="209" t="s">
        <v>764</v>
      </c>
      <c r="T359" s="377">
        <v>42949</v>
      </c>
      <c r="U359" s="378" t="s">
        <v>1526</v>
      </c>
      <c r="V359" s="112" t="s">
        <v>646</v>
      </c>
      <c r="W359" s="135">
        <v>8731268</v>
      </c>
      <c r="X359" s="135"/>
      <c r="Y359" s="135">
        <v>8731268</v>
      </c>
      <c r="Z359" s="135">
        <v>8731268</v>
      </c>
      <c r="AA359" s="379" t="s">
        <v>1527</v>
      </c>
      <c r="AB359" s="103"/>
      <c r="AC359" s="103"/>
      <c r="AD359" s="103"/>
      <c r="AE359" s="103"/>
      <c r="AF359" s="103"/>
      <c r="AG359" s="103"/>
      <c r="AH359" s="380" t="s">
        <v>1528</v>
      </c>
      <c r="AI359" s="381">
        <v>42949</v>
      </c>
      <c r="AJ359" s="381">
        <v>42979</v>
      </c>
      <c r="AK359" s="382" t="s">
        <v>1512</v>
      </c>
      <c r="AL359" s="383" t="s">
        <v>352</v>
      </c>
    </row>
    <row r="360" spans="1:38" s="46" customFormat="1" ht="124.9" customHeight="1" x14ac:dyDescent="0.25">
      <c r="A360" s="298">
        <v>296</v>
      </c>
      <c r="B360" s="301" t="s">
        <v>1351</v>
      </c>
      <c r="C360" s="301">
        <v>44101603</v>
      </c>
      <c r="D360" s="249" t="s">
        <v>1425</v>
      </c>
      <c r="E360" s="301" t="s">
        <v>60</v>
      </c>
      <c r="F360" s="301">
        <v>1</v>
      </c>
      <c r="G360" s="373" t="s">
        <v>78</v>
      </c>
      <c r="H360" s="374" t="s">
        <v>174</v>
      </c>
      <c r="I360" s="301" t="s">
        <v>54</v>
      </c>
      <c r="J360" s="301" t="s">
        <v>69</v>
      </c>
      <c r="K360" s="301" t="s">
        <v>916</v>
      </c>
      <c r="L360" s="376">
        <v>1117158</v>
      </c>
      <c r="M360" s="376">
        <v>1117158</v>
      </c>
      <c r="N360" s="301" t="s">
        <v>52</v>
      </c>
      <c r="O360" s="301" t="s">
        <v>36</v>
      </c>
      <c r="P360" s="301" t="s">
        <v>899</v>
      </c>
      <c r="Q360" s="370"/>
      <c r="R360" s="195"/>
      <c r="S360" s="221"/>
      <c r="T360" s="196"/>
      <c r="U360" s="112"/>
      <c r="V360" s="197"/>
      <c r="W360" s="175"/>
      <c r="X360" s="134"/>
      <c r="Y360" s="135"/>
      <c r="Z360" s="181"/>
      <c r="AA360" s="198"/>
      <c r="AB360" s="103"/>
      <c r="AC360" s="103"/>
      <c r="AD360" s="103"/>
      <c r="AE360" s="103"/>
      <c r="AF360" s="103"/>
      <c r="AG360" s="103"/>
      <c r="AH360" s="198"/>
      <c r="AI360" s="199"/>
      <c r="AJ360" s="199"/>
      <c r="AK360" s="198"/>
      <c r="AL360" s="200"/>
    </row>
    <row r="361" spans="1:38" s="46" customFormat="1" ht="124.9" customHeight="1" x14ac:dyDescent="0.25">
      <c r="A361" s="298">
        <v>297</v>
      </c>
      <c r="B361" s="301" t="s">
        <v>1445</v>
      </c>
      <c r="C361" s="301">
        <v>80101706</v>
      </c>
      <c r="D361" s="249" t="s">
        <v>1446</v>
      </c>
      <c r="E361" s="301" t="s">
        <v>60</v>
      </c>
      <c r="F361" s="301">
        <v>1</v>
      </c>
      <c r="G361" s="373" t="s">
        <v>81</v>
      </c>
      <c r="H361" s="374" t="s">
        <v>1447</v>
      </c>
      <c r="I361" s="301" t="s">
        <v>62</v>
      </c>
      <c r="J361" s="301" t="s">
        <v>69</v>
      </c>
      <c r="K361" s="301" t="s">
        <v>910</v>
      </c>
      <c r="L361" s="376">
        <v>45000000</v>
      </c>
      <c r="M361" s="376">
        <v>45000000</v>
      </c>
      <c r="N361" s="301" t="s">
        <v>52</v>
      </c>
      <c r="O361" s="301" t="s">
        <v>36</v>
      </c>
      <c r="P361" s="301" t="s">
        <v>1465</v>
      </c>
      <c r="Q361" s="370"/>
      <c r="R361" s="127" t="s">
        <v>1529</v>
      </c>
      <c r="S361" s="209" t="s">
        <v>1530</v>
      </c>
      <c r="T361" s="377">
        <v>42957</v>
      </c>
      <c r="U361" s="378" t="s">
        <v>1531</v>
      </c>
      <c r="V361" s="112" t="s">
        <v>339</v>
      </c>
      <c r="W361" s="135">
        <v>35735000</v>
      </c>
      <c r="X361" s="134"/>
      <c r="Y361" s="135">
        <v>35735000</v>
      </c>
      <c r="Z361" s="135">
        <v>35735000</v>
      </c>
      <c r="AA361" s="431" t="s">
        <v>1532</v>
      </c>
      <c r="AB361" s="103"/>
      <c r="AC361" s="103"/>
      <c r="AD361" s="103"/>
      <c r="AE361" s="103"/>
      <c r="AF361" s="103"/>
      <c r="AG361" s="103"/>
      <c r="AH361" s="380" t="s">
        <v>831</v>
      </c>
      <c r="AI361" s="381">
        <v>42957</v>
      </c>
      <c r="AJ361" s="381">
        <v>43091</v>
      </c>
      <c r="AK361" s="382" t="s">
        <v>1533</v>
      </c>
      <c r="AL361" s="383" t="s">
        <v>274</v>
      </c>
    </row>
    <row r="362" spans="1:38" s="46" customFormat="1" ht="409.15" customHeight="1" x14ac:dyDescent="0.25">
      <c r="A362" s="208">
        <v>298</v>
      </c>
      <c r="B362" s="301" t="s">
        <v>750</v>
      </c>
      <c r="C362" s="301" t="s">
        <v>1455</v>
      </c>
      <c r="D362" s="249" t="s">
        <v>1452</v>
      </c>
      <c r="E362" s="301" t="s">
        <v>49</v>
      </c>
      <c r="F362" s="301">
        <v>1</v>
      </c>
      <c r="G362" s="373" t="s">
        <v>78</v>
      </c>
      <c r="H362" s="374" t="s">
        <v>174</v>
      </c>
      <c r="I362" s="301" t="s">
        <v>54</v>
      </c>
      <c r="J362" s="301" t="s">
        <v>69</v>
      </c>
      <c r="K362" s="301" t="s">
        <v>913</v>
      </c>
      <c r="L362" s="376">
        <v>10000000</v>
      </c>
      <c r="M362" s="376">
        <v>10000000</v>
      </c>
      <c r="N362" s="301" t="s">
        <v>52</v>
      </c>
      <c r="O362" s="301" t="s">
        <v>36</v>
      </c>
      <c r="P362" s="301" t="s">
        <v>1463</v>
      </c>
      <c r="Q362" s="370"/>
      <c r="R362" s="127" t="s">
        <v>1753</v>
      </c>
      <c r="S362" s="127" t="s">
        <v>1754</v>
      </c>
      <c r="T362" s="377">
        <v>43014</v>
      </c>
      <c r="U362" s="378" t="s">
        <v>1755</v>
      </c>
      <c r="V362" s="112" t="s">
        <v>646</v>
      </c>
      <c r="W362" s="135">
        <v>7547799</v>
      </c>
      <c r="X362" s="134"/>
      <c r="Y362" s="135">
        <v>7547799</v>
      </c>
      <c r="Z362" s="181">
        <v>7547799</v>
      </c>
      <c r="AA362" s="379" t="s">
        <v>1756</v>
      </c>
      <c r="AB362" s="103"/>
      <c r="AC362" s="103"/>
      <c r="AD362" s="103"/>
      <c r="AE362" s="103"/>
      <c r="AF362" s="103"/>
      <c r="AG362" s="103"/>
      <c r="AH362" s="380" t="s">
        <v>1757</v>
      </c>
      <c r="AI362" s="381">
        <v>43014</v>
      </c>
      <c r="AJ362" s="381">
        <v>43044</v>
      </c>
      <c r="AK362" s="382" t="s">
        <v>403</v>
      </c>
      <c r="AL362" s="383" t="s">
        <v>272</v>
      </c>
    </row>
    <row r="363" spans="1:38" s="46" customFormat="1" ht="124.9" customHeight="1" x14ac:dyDescent="0.25">
      <c r="A363" s="208">
        <v>299</v>
      </c>
      <c r="B363" s="301" t="s">
        <v>750</v>
      </c>
      <c r="C363" s="301">
        <v>80101706</v>
      </c>
      <c r="D363" s="249" t="s">
        <v>1453</v>
      </c>
      <c r="E363" s="301" t="s">
        <v>49</v>
      </c>
      <c r="F363" s="301">
        <v>1</v>
      </c>
      <c r="G363" s="373" t="s">
        <v>81</v>
      </c>
      <c r="H363" s="374">
        <v>3</v>
      </c>
      <c r="I363" s="301" t="s">
        <v>62</v>
      </c>
      <c r="J363" s="301" t="s">
        <v>69</v>
      </c>
      <c r="K363" s="301" t="s">
        <v>912</v>
      </c>
      <c r="L363" s="376">
        <v>20000000</v>
      </c>
      <c r="M363" s="376">
        <v>20000000</v>
      </c>
      <c r="N363" s="301" t="s">
        <v>52</v>
      </c>
      <c r="O363" s="301" t="s">
        <v>36</v>
      </c>
      <c r="P363" s="301" t="s">
        <v>1463</v>
      </c>
      <c r="Q363" s="370"/>
      <c r="R363" s="127" t="s">
        <v>1640</v>
      </c>
      <c r="S363" s="127" t="s">
        <v>1641</v>
      </c>
      <c r="T363" s="377">
        <v>43000</v>
      </c>
      <c r="U363" s="378" t="s">
        <v>1642</v>
      </c>
      <c r="V363" s="112" t="s">
        <v>339</v>
      </c>
      <c r="W363" s="135">
        <v>15000000</v>
      </c>
      <c r="X363" s="134"/>
      <c r="Y363" s="135">
        <v>15000000</v>
      </c>
      <c r="Z363" s="135">
        <v>15000000</v>
      </c>
      <c r="AA363" s="379" t="s">
        <v>1643</v>
      </c>
      <c r="AB363" s="103"/>
      <c r="AC363" s="103"/>
      <c r="AD363" s="103"/>
      <c r="AE363" s="103"/>
      <c r="AF363" s="103"/>
      <c r="AG363" s="103"/>
      <c r="AH363" s="380" t="s">
        <v>576</v>
      </c>
      <c r="AI363" s="381">
        <v>43000</v>
      </c>
      <c r="AJ363" s="381">
        <v>43090</v>
      </c>
      <c r="AK363" s="382" t="s">
        <v>403</v>
      </c>
      <c r="AL363" s="383" t="s">
        <v>272</v>
      </c>
    </row>
    <row r="364" spans="1:38" s="46" customFormat="1" ht="154.9" customHeight="1" x14ac:dyDescent="0.25">
      <c r="A364" s="298">
        <v>300</v>
      </c>
      <c r="B364" s="306" t="s">
        <v>740</v>
      </c>
      <c r="C364" s="306">
        <v>80101706</v>
      </c>
      <c r="D364" s="365" t="s">
        <v>1454</v>
      </c>
      <c r="E364" s="306" t="s">
        <v>49</v>
      </c>
      <c r="F364" s="306">
        <v>1</v>
      </c>
      <c r="G364" s="366" t="s">
        <v>78</v>
      </c>
      <c r="H364" s="367">
        <v>2</v>
      </c>
      <c r="I364" s="306" t="s">
        <v>62</v>
      </c>
      <c r="J364" s="306" t="s">
        <v>69</v>
      </c>
      <c r="K364" s="306" t="s">
        <v>910</v>
      </c>
      <c r="L364" s="369"/>
      <c r="M364" s="369"/>
      <c r="N364" s="306" t="s">
        <v>52</v>
      </c>
      <c r="O364" s="306" t="s">
        <v>36</v>
      </c>
      <c r="P364" s="306" t="s">
        <v>1464</v>
      </c>
      <c r="Q364" s="370"/>
      <c r="R364" s="195"/>
      <c r="S364" s="221"/>
      <c r="T364" s="196"/>
      <c r="U364" s="112"/>
      <c r="V364" s="197"/>
      <c r="W364" s="175"/>
      <c r="X364" s="134"/>
      <c r="Y364" s="135"/>
      <c r="Z364" s="181"/>
      <c r="AA364" s="198"/>
      <c r="AB364" s="103"/>
      <c r="AC364" s="103"/>
      <c r="AD364" s="103"/>
      <c r="AE364" s="103"/>
      <c r="AF364" s="103"/>
      <c r="AG364" s="103"/>
      <c r="AH364" s="198"/>
      <c r="AI364" s="199"/>
      <c r="AJ364" s="199"/>
      <c r="AK364" s="198"/>
      <c r="AL364" s="200"/>
    </row>
    <row r="365" spans="1:38" s="46" customFormat="1" ht="154.9" customHeight="1" x14ac:dyDescent="0.25">
      <c r="A365" s="208">
        <v>301</v>
      </c>
      <c r="B365" s="301" t="s">
        <v>735</v>
      </c>
      <c r="C365" s="301">
        <v>80101706</v>
      </c>
      <c r="D365" s="249" t="s">
        <v>1457</v>
      </c>
      <c r="E365" s="301" t="s">
        <v>49</v>
      </c>
      <c r="F365" s="301">
        <v>1</v>
      </c>
      <c r="G365" s="373" t="s">
        <v>81</v>
      </c>
      <c r="H365" s="374">
        <v>3</v>
      </c>
      <c r="I365" s="301" t="s">
        <v>62</v>
      </c>
      <c r="J365" s="301" t="s">
        <v>69</v>
      </c>
      <c r="K365" s="301" t="s">
        <v>911</v>
      </c>
      <c r="L365" s="376">
        <v>7636000</v>
      </c>
      <c r="M365" s="376">
        <v>7636000</v>
      </c>
      <c r="N365" s="301" t="s">
        <v>52</v>
      </c>
      <c r="O365" s="301" t="s">
        <v>36</v>
      </c>
      <c r="P365" s="301" t="s">
        <v>1462</v>
      </c>
      <c r="Q365" s="370"/>
      <c r="R365" s="127" t="s">
        <v>1628</v>
      </c>
      <c r="S365" s="127" t="s">
        <v>1629</v>
      </c>
      <c r="T365" s="377">
        <v>42993</v>
      </c>
      <c r="U365" s="378" t="s">
        <v>1630</v>
      </c>
      <c r="V365" s="112" t="s">
        <v>339</v>
      </c>
      <c r="W365" s="135">
        <v>6237000</v>
      </c>
      <c r="X365" s="134"/>
      <c r="Y365" s="135">
        <v>6237000</v>
      </c>
      <c r="Z365" s="135">
        <v>6237000</v>
      </c>
      <c r="AA365" s="379" t="s">
        <v>1631</v>
      </c>
      <c r="AB365" s="103"/>
      <c r="AC365" s="103"/>
      <c r="AD365" s="103"/>
      <c r="AE365" s="103"/>
      <c r="AF365" s="103"/>
      <c r="AG365" s="103"/>
      <c r="AH365" s="380" t="s">
        <v>831</v>
      </c>
      <c r="AI365" s="381">
        <v>42993</v>
      </c>
      <c r="AJ365" s="381">
        <v>43456</v>
      </c>
      <c r="AK365" s="382" t="s">
        <v>595</v>
      </c>
      <c r="AL365" s="383" t="s">
        <v>270</v>
      </c>
    </row>
    <row r="366" spans="1:38" s="46" customFormat="1" ht="154.9" customHeight="1" x14ac:dyDescent="0.25">
      <c r="A366" s="208">
        <v>302</v>
      </c>
      <c r="B366" s="301" t="s">
        <v>735</v>
      </c>
      <c r="C366" s="301">
        <v>80101706</v>
      </c>
      <c r="D366" s="249" t="s">
        <v>1458</v>
      </c>
      <c r="E366" s="301" t="s">
        <v>49</v>
      </c>
      <c r="F366" s="301">
        <v>1</v>
      </c>
      <c r="G366" s="373" t="s">
        <v>81</v>
      </c>
      <c r="H366" s="374">
        <v>3</v>
      </c>
      <c r="I366" s="301" t="s">
        <v>62</v>
      </c>
      <c r="J366" s="301" t="s">
        <v>69</v>
      </c>
      <c r="K366" s="301" t="s">
        <v>911</v>
      </c>
      <c r="L366" s="376">
        <v>7636000</v>
      </c>
      <c r="M366" s="376">
        <v>7636000</v>
      </c>
      <c r="N366" s="301" t="s">
        <v>52</v>
      </c>
      <c r="O366" s="301" t="s">
        <v>36</v>
      </c>
      <c r="P366" s="301" t="s">
        <v>1462</v>
      </c>
      <c r="Q366" s="370"/>
      <c r="R366" s="127" t="s">
        <v>1636</v>
      </c>
      <c r="S366" s="127" t="s">
        <v>1637</v>
      </c>
      <c r="T366" s="377">
        <v>42997</v>
      </c>
      <c r="U366" s="378" t="s">
        <v>1638</v>
      </c>
      <c r="V366" s="112" t="s">
        <v>339</v>
      </c>
      <c r="W366" s="135">
        <v>5981600</v>
      </c>
      <c r="X366" s="134"/>
      <c r="Y366" s="135">
        <v>5981600</v>
      </c>
      <c r="Z366" s="135">
        <v>5981600</v>
      </c>
      <c r="AA366" s="379" t="s">
        <v>1639</v>
      </c>
      <c r="AB366" s="103"/>
      <c r="AC366" s="103"/>
      <c r="AD366" s="103"/>
      <c r="AE366" s="103"/>
      <c r="AF366" s="103"/>
      <c r="AG366" s="103"/>
      <c r="AH366" s="380" t="s">
        <v>831</v>
      </c>
      <c r="AI366" s="381">
        <v>42997</v>
      </c>
      <c r="AJ366" s="381">
        <v>43456</v>
      </c>
      <c r="AK366" s="382" t="s">
        <v>595</v>
      </c>
      <c r="AL366" s="383" t="s">
        <v>270</v>
      </c>
    </row>
    <row r="367" spans="1:38" s="46" customFormat="1" ht="154.9" customHeight="1" x14ac:dyDescent="0.25">
      <c r="A367" s="208">
        <v>303</v>
      </c>
      <c r="B367" s="301" t="s">
        <v>191</v>
      </c>
      <c r="C367" s="301">
        <v>80101706</v>
      </c>
      <c r="D367" s="249" t="s">
        <v>1459</v>
      </c>
      <c r="E367" s="301" t="s">
        <v>49</v>
      </c>
      <c r="F367" s="301">
        <v>1</v>
      </c>
      <c r="G367" s="373" t="s">
        <v>81</v>
      </c>
      <c r="H367" s="374">
        <v>3</v>
      </c>
      <c r="I367" s="301" t="s">
        <v>62</v>
      </c>
      <c r="J367" s="301" t="s">
        <v>69</v>
      </c>
      <c r="K367" s="301" t="s">
        <v>910</v>
      </c>
      <c r="L367" s="376">
        <v>35610000</v>
      </c>
      <c r="M367" s="376">
        <v>35610000</v>
      </c>
      <c r="N367" s="301" t="s">
        <v>52</v>
      </c>
      <c r="O367" s="301" t="s">
        <v>36</v>
      </c>
      <c r="P367" s="301" t="s">
        <v>1461</v>
      </c>
      <c r="Q367" s="495"/>
      <c r="R367" s="127" t="s">
        <v>1587</v>
      </c>
      <c r="S367" s="127" t="s">
        <v>1588</v>
      </c>
      <c r="T367" s="377">
        <v>42983</v>
      </c>
      <c r="U367" s="378" t="s">
        <v>1589</v>
      </c>
      <c r="V367" s="112" t="s">
        <v>339</v>
      </c>
      <c r="W367" s="135">
        <v>35161000</v>
      </c>
      <c r="X367" s="134"/>
      <c r="Y367" s="135">
        <v>35161000</v>
      </c>
      <c r="Z367" s="135">
        <v>35161000</v>
      </c>
      <c r="AA367" s="379" t="s">
        <v>1590</v>
      </c>
      <c r="AB367" s="103"/>
      <c r="AC367" s="103"/>
      <c r="AD367" s="103"/>
      <c r="AE367" s="103"/>
      <c r="AF367" s="103"/>
      <c r="AG367" s="103"/>
      <c r="AH367" s="380" t="s">
        <v>1591</v>
      </c>
      <c r="AI367" s="381">
        <v>42983</v>
      </c>
      <c r="AJ367" s="381">
        <v>43088</v>
      </c>
      <c r="AK367" s="382" t="s">
        <v>1592</v>
      </c>
      <c r="AL367" s="383" t="s">
        <v>438</v>
      </c>
    </row>
    <row r="368" spans="1:38" s="46" customFormat="1" ht="154.9" customHeight="1" x14ac:dyDescent="0.25">
      <c r="A368" s="208">
        <v>304</v>
      </c>
      <c r="B368" s="301" t="s">
        <v>191</v>
      </c>
      <c r="C368" s="301">
        <v>80101706</v>
      </c>
      <c r="D368" s="249" t="s">
        <v>1460</v>
      </c>
      <c r="E368" s="301" t="s">
        <v>49</v>
      </c>
      <c r="F368" s="301">
        <v>1</v>
      </c>
      <c r="G368" s="373" t="s">
        <v>81</v>
      </c>
      <c r="H368" s="374">
        <v>3</v>
      </c>
      <c r="I368" s="301" t="s">
        <v>62</v>
      </c>
      <c r="J368" s="301" t="s">
        <v>69</v>
      </c>
      <c r="K368" s="301" t="s">
        <v>910</v>
      </c>
      <c r="L368" s="376">
        <v>28000000</v>
      </c>
      <c r="M368" s="376">
        <v>28000000</v>
      </c>
      <c r="N368" s="301" t="s">
        <v>52</v>
      </c>
      <c r="O368" s="301" t="s">
        <v>36</v>
      </c>
      <c r="P368" s="301" t="s">
        <v>1461</v>
      </c>
      <c r="Q368" s="370"/>
      <c r="R368" s="127" t="s">
        <v>1623</v>
      </c>
      <c r="S368" s="127" t="s">
        <v>1624</v>
      </c>
      <c r="T368" s="377">
        <v>42992</v>
      </c>
      <c r="U368" s="378" t="s">
        <v>1625</v>
      </c>
      <c r="V368" s="112" t="s">
        <v>339</v>
      </c>
      <c r="W368" s="135">
        <v>26400000</v>
      </c>
      <c r="X368" s="134"/>
      <c r="Y368" s="135">
        <v>26400000</v>
      </c>
      <c r="Z368" s="135">
        <v>26400000</v>
      </c>
      <c r="AA368" s="379" t="s">
        <v>1626</v>
      </c>
      <c r="AB368" s="103"/>
      <c r="AC368" s="103"/>
      <c r="AD368" s="103"/>
      <c r="AE368" s="103"/>
      <c r="AF368" s="103"/>
      <c r="AG368" s="103"/>
      <c r="AH368" s="380" t="s">
        <v>831</v>
      </c>
      <c r="AI368" s="381">
        <v>42992</v>
      </c>
      <c r="AJ368" s="381">
        <v>43456</v>
      </c>
      <c r="AK368" s="382" t="s">
        <v>1627</v>
      </c>
      <c r="AL368" s="383" t="s">
        <v>438</v>
      </c>
    </row>
    <row r="369" spans="1:38" s="46" customFormat="1" ht="154.9" customHeight="1" x14ac:dyDescent="0.25">
      <c r="A369" s="298">
        <v>305</v>
      </c>
      <c r="B369" s="301" t="s">
        <v>750</v>
      </c>
      <c r="C369" s="301">
        <v>44111500</v>
      </c>
      <c r="D369" s="249" t="s">
        <v>1467</v>
      </c>
      <c r="E369" s="301" t="s">
        <v>49</v>
      </c>
      <c r="F369" s="301">
        <v>1</v>
      </c>
      <c r="G369" s="373" t="s">
        <v>78</v>
      </c>
      <c r="H369" s="374" t="s">
        <v>174</v>
      </c>
      <c r="I369" s="301" t="s">
        <v>1468</v>
      </c>
      <c r="J369" s="301" t="s">
        <v>69</v>
      </c>
      <c r="K369" s="301" t="s">
        <v>912</v>
      </c>
      <c r="L369" s="376">
        <v>26500000</v>
      </c>
      <c r="M369" s="376">
        <v>26500000</v>
      </c>
      <c r="N369" s="301" t="s">
        <v>52</v>
      </c>
      <c r="O369" s="301" t="s">
        <v>36</v>
      </c>
      <c r="P369" s="301" t="s">
        <v>1463</v>
      </c>
      <c r="Q369" s="370"/>
      <c r="R369" s="195"/>
      <c r="S369" s="221"/>
      <c r="T369" s="196"/>
      <c r="U369" s="112"/>
      <c r="V369" s="197"/>
      <c r="W369" s="175"/>
      <c r="X369" s="134"/>
      <c r="Y369" s="135"/>
      <c r="Z369" s="181"/>
      <c r="AA369" s="198"/>
      <c r="AB369" s="103"/>
      <c r="AC369" s="103"/>
      <c r="AD369" s="103"/>
      <c r="AE369" s="103"/>
      <c r="AF369" s="103"/>
      <c r="AG369" s="103"/>
      <c r="AH369" s="198"/>
      <c r="AI369" s="199"/>
      <c r="AJ369" s="199"/>
      <c r="AK369" s="198"/>
      <c r="AL369" s="200"/>
    </row>
    <row r="370" spans="1:38" s="46" customFormat="1" ht="231" customHeight="1" x14ac:dyDescent="0.25">
      <c r="A370" s="298">
        <v>306</v>
      </c>
      <c r="B370" s="301" t="s">
        <v>1150</v>
      </c>
      <c r="C370" s="301" t="s">
        <v>70</v>
      </c>
      <c r="D370" s="249" t="s">
        <v>41</v>
      </c>
      <c r="E370" s="301" t="s">
        <v>49</v>
      </c>
      <c r="F370" s="301">
        <v>1</v>
      </c>
      <c r="G370" s="373" t="s">
        <v>78</v>
      </c>
      <c r="H370" s="374">
        <v>2</v>
      </c>
      <c r="I370" s="301" t="s">
        <v>51</v>
      </c>
      <c r="J370" s="301" t="s">
        <v>35</v>
      </c>
      <c r="K370" s="301" t="s">
        <v>42</v>
      </c>
      <c r="L370" s="376">
        <v>10000000</v>
      </c>
      <c r="M370" s="376">
        <v>10000000</v>
      </c>
      <c r="N370" s="301" t="s">
        <v>52</v>
      </c>
      <c r="O370" s="301" t="s">
        <v>36</v>
      </c>
      <c r="P370" s="301" t="s">
        <v>1534</v>
      </c>
      <c r="Q370" s="370"/>
      <c r="R370" s="195"/>
      <c r="S370" s="221"/>
      <c r="T370" s="196"/>
      <c r="U370" s="112"/>
      <c r="V370" s="197"/>
      <c r="W370" s="175"/>
      <c r="X370" s="134"/>
      <c r="Y370" s="135"/>
      <c r="Z370" s="181"/>
      <c r="AA370" s="198"/>
      <c r="AB370" s="103"/>
      <c r="AC370" s="103"/>
      <c r="AD370" s="103"/>
      <c r="AE370" s="103"/>
      <c r="AF370" s="103"/>
      <c r="AG370" s="103"/>
      <c r="AH370" s="198"/>
      <c r="AI370" s="199"/>
      <c r="AJ370" s="199"/>
      <c r="AK370" s="198"/>
      <c r="AL370" s="200"/>
    </row>
    <row r="371" spans="1:38" s="46" customFormat="1" ht="154.9" customHeight="1" x14ac:dyDescent="0.25">
      <c r="A371" s="294">
        <v>307</v>
      </c>
      <c r="B371" s="496" t="s">
        <v>1535</v>
      </c>
      <c r="C371" s="407">
        <v>80101706</v>
      </c>
      <c r="D371" s="497" t="s">
        <v>1536</v>
      </c>
      <c r="E371" s="496" t="s">
        <v>49</v>
      </c>
      <c r="F371" s="496">
        <v>1</v>
      </c>
      <c r="G371" s="498" t="s">
        <v>81</v>
      </c>
      <c r="H371" s="496" t="s">
        <v>1537</v>
      </c>
      <c r="I371" s="496" t="s">
        <v>62</v>
      </c>
      <c r="J371" s="496" t="s">
        <v>69</v>
      </c>
      <c r="K371" s="299" t="s">
        <v>910</v>
      </c>
      <c r="L371" s="376">
        <v>36666700</v>
      </c>
      <c r="M371" s="376">
        <v>36666700</v>
      </c>
      <c r="N371" s="301" t="s">
        <v>52</v>
      </c>
      <c r="O371" s="301" t="s">
        <v>36</v>
      </c>
      <c r="P371" s="301" t="s">
        <v>1538</v>
      </c>
      <c r="Q371" s="495"/>
      <c r="R371" s="127" t="s">
        <v>1632</v>
      </c>
      <c r="S371" s="127" t="s">
        <v>1633</v>
      </c>
      <c r="T371" s="377">
        <v>42997</v>
      </c>
      <c r="U371" s="378" t="s">
        <v>1536</v>
      </c>
      <c r="V371" s="112" t="s">
        <v>339</v>
      </c>
      <c r="W371" s="135">
        <v>34833000</v>
      </c>
      <c r="X371" s="134"/>
      <c r="Y371" s="135">
        <v>34833000</v>
      </c>
      <c r="Z371" s="135">
        <v>34833000</v>
      </c>
      <c r="AA371" s="379" t="s">
        <v>1634</v>
      </c>
      <c r="AB371" s="103"/>
      <c r="AC371" s="103"/>
      <c r="AD371" s="103"/>
      <c r="AE371" s="103"/>
      <c r="AF371" s="103"/>
      <c r="AG371" s="103"/>
      <c r="AH371" s="380" t="s">
        <v>831</v>
      </c>
      <c r="AI371" s="381">
        <v>42997</v>
      </c>
      <c r="AJ371" s="381">
        <v>43456</v>
      </c>
      <c r="AK371" s="382" t="s">
        <v>1635</v>
      </c>
      <c r="AL371" s="383" t="s">
        <v>266</v>
      </c>
    </row>
    <row r="372" spans="1:38" s="46" customFormat="1" ht="154.9" customHeight="1" x14ac:dyDescent="0.25">
      <c r="A372" s="244">
        <v>308</v>
      </c>
      <c r="B372" s="301" t="s">
        <v>1554</v>
      </c>
      <c r="C372" s="300">
        <v>80101706</v>
      </c>
      <c r="D372" s="249" t="s">
        <v>1540</v>
      </c>
      <c r="E372" s="301" t="s">
        <v>49</v>
      </c>
      <c r="F372" s="301">
        <v>1</v>
      </c>
      <c r="G372" s="373" t="s">
        <v>78</v>
      </c>
      <c r="H372" s="301" t="s">
        <v>175</v>
      </c>
      <c r="I372" s="301" t="s">
        <v>62</v>
      </c>
      <c r="J372" s="301" t="s">
        <v>69</v>
      </c>
      <c r="K372" s="301" t="s">
        <v>911</v>
      </c>
      <c r="L372" s="376">
        <v>13000000</v>
      </c>
      <c r="M372" s="376">
        <v>13000000</v>
      </c>
      <c r="N372" s="301" t="s">
        <v>52</v>
      </c>
      <c r="O372" s="301" t="s">
        <v>36</v>
      </c>
      <c r="P372" s="499" t="s">
        <v>1548</v>
      </c>
      <c r="Q372" s="495"/>
      <c r="R372" s="195"/>
      <c r="S372" s="221"/>
      <c r="T372" s="196"/>
      <c r="U372" s="112"/>
      <c r="V372" s="197"/>
      <c r="W372" s="175"/>
      <c r="X372" s="134"/>
      <c r="Y372" s="135"/>
      <c r="Z372" s="181"/>
      <c r="AA372" s="198"/>
      <c r="AB372" s="103"/>
      <c r="AC372" s="103"/>
      <c r="AD372" s="103"/>
      <c r="AE372" s="103"/>
      <c r="AF372" s="103"/>
      <c r="AG372" s="103"/>
      <c r="AH372" s="198"/>
      <c r="AI372" s="199"/>
      <c r="AJ372" s="199"/>
      <c r="AK372" s="198"/>
      <c r="AL372" s="200"/>
    </row>
    <row r="373" spans="1:38" s="46" customFormat="1" ht="154.9" customHeight="1" x14ac:dyDescent="0.25">
      <c r="A373" s="245">
        <v>309</v>
      </c>
      <c r="B373" s="300" t="s">
        <v>1554</v>
      </c>
      <c r="C373" s="300">
        <v>80101706</v>
      </c>
      <c r="D373" s="491" t="s">
        <v>1541</v>
      </c>
      <c r="E373" s="300" t="s">
        <v>49</v>
      </c>
      <c r="F373" s="300">
        <v>1</v>
      </c>
      <c r="G373" s="373" t="s">
        <v>78</v>
      </c>
      <c r="H373" s="301" t="s">
        <v>175</v>
      </c>
      <c r="I373" s="300" t="s">
        <v>62</v>
      </c>
      <c r="J373" s="300" t="s">
        <v>69</v>
      </c>
      <c r="K373" s="301" t="s">
        <v>911</v>
      </c>
      <c r="L373" s="376">
        <v>15000000</v>
      </c>
      <c r="M373" s="376">
        <v>15000000</v>
      </c>
      <c r="N373" s="300" t="s">
        <v>52</v>
      </c>
      <c r="O373" s="300" t="s">
        <v>36</v>
      </c>
      <c r="P373" s="500" t="s">
        <v>1548</v>
      </c>
      <c r="Q373" s="495"/>
      <c r="R373" s="195"/>
      <c r="S373" s="221"/>
      <c r="T373" s="196"/>
      <c r="U373" s="112"/>
      <c r="V373" s="197"/>
      <c r="W373" s="175"/>
      <c r="X373" s="134"/>
      <c r="Y373" s="135"/>
      <c r="Z373" s="181"/>
      <c r="AA373" s="198"/>
      <c r="AB373" s="103"/>
      <c r="AC373" s="103"/>
      <c r="AD373" s="103"/>
      <c r="AE373" s="103"/>
      <c r="AF373" s="103"/>
      <c r="AG373" s="103"/>
      <c r="AH373" s="198"/>
      <c r="AI373" s="199"/>
      <c r="AJ373" s="199"/>
      <c r="AK373" s="198"/>
      <c r="AL373" s="200"/>
    </row>
    <row r="374" spans="1:38" s="46" customFormat="1" ht="154.9" customHeight="1" x14ac:dyDescent="0.25">
      <c r="A374" s="307">
        <v>310</v>
      </c>
      <c r="B374" s="301" t="s">
        <v>1554</v>
      </c>
      <c r="C374" s="300">
        <v>80101706</v>
      </c>
      <c r="D374" s="249" t="s">
        <v>1541</v>
      </c>
      <c r="E374" s="301" t="s">
        <v>49</v>
      </c>
      <c r="F374" s="301">
        <v>1</v>
      </c>
      <c r="G374" s="373" t="s">
        <v>78</v>
      </c>
      <c r="H374" s="301" t="s">
        <v>175</v>
      </c>
      <c r="I374" s="301" t="s">
        <v>62</v>
      </c>
      <c r="J374" s="301" t="s">
        <v>69</v>
      </c>
      <c r="K374" s="301" t="s">
        <v>911</v>
      </c>
      <c r="L374" s="376">
        <v>15000000</v>
      </c>
      <c r="M374" s="376">
        <v>15000000</v>
      </c>
      <c r="N374" s="301" t="s">
        <v>52</v>
      </c>
      <c r="O374" s="301" t="s">
        <v>36</v>
      </c>
      <c r="P374" s="499" t="s">
        <v>1548</v>
      </c>
      <c r="Q374" s="495"/>
      <c r="R374" s="127" t="s">
        <v>1772</v>
      </c>
      <c r="S374" s="127" t="s">
        <v>1773</v>
      </c>
      <c r="T374" s="377">
        <v>43021</v>
      </c>
      <c r="U374" s="378" t="s">
        <v>1774</v>
      </c>
      <c r="V374" s="112" t="s">
        <v>339</v>
      </c>
      <c r="W374" s="135">
        <v>11834000</v>
      </c>
      <c r="X374" s="134"/>
      <c r="Y374" s="135">
        <v>11834000</v>
      </c>
      <c r="Z374" s="135">
        <v>11834000</v>
      </c>
      <c r="AA374" s="431" t="s">
        <v>1775</v>
      </c>
      <c r="AB374" s="103"/>
      <c r="AC374" s="103"/>
      <c r="AD374" s="103"/>
      <c r="AE374" s="103"/>
      <c r="AF374" s="103"/>
      <c r="AG374" s="103"/>
      <c r="AH374" s="380" t="s">
        <v>1746</v>
      </c>
      <c r="AI374" s="381">
        <v>43021</v>
      </c>
      <c r="AJ374" s="381">
        <v>43091</v>
      </c>
      <c r="AK374" s="382" t="s">
        <v>1776</v>
      </c>
      <c r="AL374" s="383" t="s">
        <v>578</v>
      </c>
    </row>
    <row r="375" spans="1:38" s="46" customFormat="1" ht="154.9" customHeight="1" x14ac:dyDescent="0.25">
      <c r="A375" s="244">
        <v>311</v>
      </c>
      <c r="B375" s="301" t="s">
        <v>1554</v>
      </c>
      <c r="C375" s="300">
        <v>80101706</v>
      </c>
      <c r="D375" s="249" t="s">
        <v>1541</v>
      </c>
      <c r="E375" s="301" t="s">
        <v>49</v>
      </c>
      <c r="F375" s="301">
        <v>1</v>
      </c>
      <c r="G375" s="373" t="s">
        <v>78</v>
      </c>
      <c r="H375" s="301" t="s">
        <v>175</v>
      </c>
      <c r="I375" s="301" t="s">
        <v>62</v>
      </c>
      <c r="J375" s="301" t="s">
        <v>69</v>
      </c>
      <c r="K375" s="301" t="s">
        <v>911</v>
      </c>
      <c r="L375" s="376">
        <v>15000000</v>
      </c>
      <c r="M375" s="376">
        <v>15000000</v>
      </c>
      <c r="N375" s="301" t="s">
        <v>52</v>
      </c>
      <c r="O375" s="301" t="s">
        <v>36</v>
      </c>
      <c r="P375" s="499" t="s">
        <v>1548</v>
      </c>
      <c r="Q375" s="495"/>
      <c r="R375" s="195"/>
      <c r="S375" s="221"/>
      <c r="T375" s="196"/>
      <c r="U375" s="112"/>
      <c r="V375" s="197"/>
      <c r="W375" s="175"/>
      <c r="X375" s="134"/>
      <c r="Y375" s="135"/>
      <c r="Z375" s="181"/>
      <c r="AA375" s="198"/>
      <c r="AB375" s="103"/>
      <c r="AC375" s="103"/>
      <c r="AD375" s="103"/>
      <c r="AE375" s="103"/>
      <c r="AF375" s="103"/>
      <c r="AG375" s="103"/>
      <c r="AH375" s="198"/>
      <c r="AI375" s="199"/>
      <c r="AJ375" s="199"/>
      <c r="AK375" s="198"/>
      <c r="AL375" s="200"/>
    </row>
    <row r="376" spans="1:38" s="46" customFormat="1" ht="154.9" customHeight="1" x14ac:dyDescent="0.25">
      <c r="A376" s="244">
        <v>312</v>
      </c>
      <c r="B376" s="301" t="s">
        <v>1554</v>
      </c>
      <c r="C376" s="300">
        <v>80101706</v>
      </c>
      <c r="D376" s="249" t="s">
        <v>1541</v>
      </c>
      <c r="E376" s="301" t="s">
        <v>49</v>
      </c>
      <c r="F376" s="301">
        <v>1</v>
      </c>
      <c r="G376" s="373" t="s">
        <v>78</v>
      </c>
      <c r="H376" s="301" t="s">
        <v>175</v>
      </c>
      <c r="I376" s="301" t="s">
        <v>62</v>
      </c>
      <c r="J376" s="301" t="s">
        <v>69</v>
      </c>
      <c r="K376" s="301" t="s">
        <v>911</v>
      </c>
      <c r="L376" s="376">
        <v>15000000</v>
      </c>
      <c r="M376" s="376">
        <v>15000000</v>
      </c>
      <c r="N376" s="301" t="s">
        <v>52</v>
      </c>
      <c r="O376" s="301" t="s">
        <v>36</v>
      </c>
      <c r="P376" s="499" t="s">
        <v>1548</v>
      </c>
      <c r="Q376" s="495"/>
      <c r="R376" s="195"/>
      <c r="S376" s="221"/>
      <c r="T376" s="196"/>
      <c r="U376" s="112"/>
      <c r="V376" s="197"/>
      <c r="W376" s="175"/>
      <c r="X376" s="134"/>
      <c r="Y376" s="135"/>
      <c r="Z376" s="181"/>
      <c r="AA376" s="198"/>
      <c r="AB376" s="103"/>
      <c r="AC376" s="103"/>
      <c r="AD376" s="103"/>
      <c r="AE376" s="103"/>
      <c r="AF376" s="103"/>
      <c r="AG376" s="103"/>
      <c r="AH376" s="198"/>
      <c r="AI376" s="199"/>
      <c r="AJ376" s="199"/>
      <c r="AK376" s="198"/>
      <c r="AL376" s="200"/>
    </row>
    <row r="377" spans="1:38" s="46" customFormat="1" ht="154.9" customHeight="1" x14ac:dyDescent="0.25">
      <c r="A377" s="246">
        <v>313</v>
      </c>
      <c r="B377" s="304" t="s">
        <v>1554</v>
      </c>
      <c r="C377" s="305">
        <v>80101706</v>
      </c>
      <c r="D377" s="501" t="s">
        <v>1542</v>
      </c>
      <c r="E377" s="304" t="s">
        <v>49</v>
      </c>
      <c r="F377" s="304">
        <v>1</v>
      </c>
      <c r="G377" s="502" t="s">
        <v>81</v>
      </c>
      <c r="H377" s="304" t="s">
        <v>333</v>
      </c>
      <c r="I377" s="304" t="s">
        <v>62</v>
      </c>
      <c r="J377" s="304" t="s">
        <v>69</v>
      </c>
      <c r="K377" s="503" t="s">
        <v>911</v>
      </c>
      <c r="L377" s="369"/>
      <c r="M377" s="369"/>
      <c r="N377" s="301" t="s">
        <v>52</v>
      </c>
      <c r="O377" s="301" t="s">
        <v>36</v>
      </c>
      <c r="P377" s="499" t="s">
        <v>1548</v>
      </c>
      <c r="Q377" s="495"/>
      <c r="R377" s="195"/>
      <c r="S377" s="221"/>
      <c r="T377" s="196"/>
      <c r="U377" s="112"/>
      <c r="V377" s="197"/>
      <c r="W377" s="175"/>
      <c r="X377" s="134"/>
      <c r="Y377" s="135"/>
      <c r="Z377" s="181"/>
      <c r="AA377" s="198"/>
      <c r="AB377" s="103"/>
      <c r="AC377" s="103"/>
      <c r="AD377" s="103"/>
      <c r="AE377" s="103"/>
      <c r="AF377" s="103"/>
      <c r="AG377" s="103"/>
      <c r="AH377" s="198"/>
      <c r="AI377" s="199"/>
      <c r="AJ377" s="199"/>
      <c r="AK377" s="198"/>
      <c r="AL377" s="200"/>
    </row>
    <row r="378" spans="1:38" s="46" customFormat="1" ht="177" customHeight="1" x14ac:dyDescent="0.25">
      <c r="A378" s="208">
        <v>314</v>
      </c>
      <c r="B378" s="301" t="s">
        <v>729</v>
      </c>
      <c r="C378" s="300">
        <v>80101706</v>
      </c>
      <c r="D378" s="249" t="s">
        <v>1543</v>
      </c>
      <c r="E378" s="301" t="s">
        <v>49</v>
      </c>
      <c r="F378" s="301">
        <v>1</v>
      </c>
      <c r="G378" s="498" t="s">
        <v>81</v>
      </c>
      <c r="H378" s="301" t="s">
        <v>333</v>
      </c>
      <c r="I378" s="301" t="s">
        <v>62</v>
      </c>
      <c r="J378" s="301" t="s">
        <v>69</v>
      </c>
      <c r="K378" s="301" t="s">
        <v>911</v>
      </c>
      <c r="L378" s="376">
        <v>22050000</v>
      </c>
      <c r="M378" s="376">
        <v>22050000</v>
      </c>
      <c r="N378" s="301" t="s">
        <v>52</v>
      </c>
      <c r="O378" s="301" t="s">
        <v>36</v>
      </c>
      <c r="P378" s="499" t="s">
        <v>1549</v>
      </c>
      <c r="Q378" s="495"/>
      <c r="R378" s="127" t="s">
        <v>1659</v>
      </c>
      <c r="S378" s="127" t="s">
        <v>1660</v>
      </c>
      <c r="T378" s="377">
        <v>43005</v>
      </c>
      <c r="U378" s="378" t="s">
        <v>1661</v>
      </c>
      <c r="V378" s="112" t="s">
        <v>339</v>
      </c>
      <c r="W378" s="135">
        <v>21070000</v>
      </c>
      <c r="X378" s="134"/>
      <c r="Y378" s="135">
        <v>21070000</v>
      </c>
      <c r="Z378" s="135">
        <v>21070000</v>
      </c>
      <c r="AA378" s="379" t="s">
        <v>1662</v>
      </c>
      <c r="AB378" s="103"/>
      <c r="AC378" s="103"/>
      <c r="AD378" s="103"/>
      <c r="AE378" s="103"/>
      <c r="AF378" s="103"/>
      <c r="AG378" s="103"/>
      <c r="AH378" s="380" t="s">
        <v>831</v>
      </c>
      <c r="AI378" s="381">
        <v>43005</v>
      </c>
      <c r="AJ378" s="381">
        <v>43091</v>
      </c>
      <c r="AK378" s="198"/>
      <c r="AL378" s="200"/>
    </row>
    <row r="379" spans="1:38" s="46" customFormat="1" ht="226.5" customHeight="1" x14ac:dyDescent="0.25">
      <c r="A379" s="208">
        <v>315</v>
      </c>
      <c r="B379" s="301" t="s">
        <v>729</v>
      </c>
      <c r="C379" s="300">
        <v>80101706</v>
      </c>
      <c r="D379" s="249" t="s">
        <v>1544</v>
      </c>
      <c r="E379" s="301" t="s">
        <v>49</v>
      </c>
      <c r="F379" s="301">
        <v>1</v>
      </c>
      <c r="G379" s="498" t="s">
        <v>81</v>
      </c>
      <c r="H379" s="301" t="s">
        <v>333</v>
      </c>
      <c r="I379" s="301" t="s">
        <v>62</v>
      </c>
      <c r="J379" s="301" t="s">
        <v>69</v>
      </c>
      <c r="K379" s="301" t="s">
        <v>911</v>
      </c>
      <c r="L379" s="376">
        <v>15693000</v>
      </c>
      <c r="M379" s="376">
        <v>15693000</v>
      </c>
      <c r="N379" s="301" t="s">
        <v>52</v>
      </c>
      <c r="O379" s="301" t="s">
        <v>36</v>
      </c>
      <c r="P379" s="499" t="s">
        <v>1549</v>
      </c>
      <c r="Q379" s="495"/>
      <c r="R379" s="127" t="s">
        <v>1654</v>
      </c>
      <c r="S379" s="127" t="s">
        <v>1655</v>
      </c>
      <c r="T379" s="377">
        <v>43005</v>
      </c>
      <c r="U379" s="378" t="s">
        <v>1656</v>
      </c>
      <c r="V379" s="112" t="s">
        <v>339</v>
      </c>
      <c r="W379" s="135">
        <v>14995500</v>
      </c>
      <c r="X379" s="134"/>
      <c r="Y379" s="135">
        <v>14995500</v>
      </c>
      <c r="Z379" s="135">
        <v>14995500</v>
      </c>
      <c r="AA379" s="379" t="s">
        <v>1657</v>
      </c>
      <c r="AB379" s="103"/>
      <c r="AC379" s="103"/>
      <c r="AD379" s="103"/>
      <c r="AE379" s="103"/>
      <c r="AF379" s="103"/>
      <c r="AG379" s="103"/>
      <c r="AH379" s="380" t="s">
        <v>831</v>
      </c>
      <c r="AI379" s="381">
        <v>43005</v>
      </c>
      <c r="AJ379" s="381">
        <v>43091</v>
      </c>
      <c r="AK379" s="382" t="s">
        <v>1658</v>
      </c>
      <c r="AL379" s="383" t="s">
        <v>273</v>
      </c>
    </row>
    <row r="380" spans="1:38" s="46" customFormat="1" ht="254.25" customHeight="1" x14ac:dyDescent="0.25">
      <c r="A380" s="298">
        <v>316</v>
      </c>
      <c r="B380" s="301" t="s">
        <v>1553</v>
      </c>
      <c r="C380" s="300">
        <v>80101706</v>
      </c>
      <c r="D380" s="249" t="s">
        <v>1545</v>
      </c>
      <c r="E380" s="249" t="s">
        <v>49</v>
      </c>
      <c r="F380" s="301">
        <v>1</v>
      </c>
      <c r="G380" s="373" t="s">
        <v>78</v>
      </c>
      <c r="H380" s="301" t="s">
        <v>175</v>
      </c>
      <c r="I380" s="301" t="s">
        <v>62</v>
      </c>
      <c r="J380" s="301" t="s">
        <v>69</v>
      </c>
      <c r="K380" s="301" t="s">
        <v>911</v>
      </c>
      <c r="L380" s="376">
        <v>20505000</v>
      </c>
      <c r="M380" s="376">
        <v>20505000</v>
      </c>
      <c r="N380" s="249" t="s">
        <v>52</v>
      </c>
      <c r="O380" s="249" t="s">
        <v>36</v>
      </c>
      <c r="P380" s="499" t="s">
        <v>1550</v>
      </c>
      <c r="Q380" s="504"/>
      <c r="R380" s="195"/>
      <c r="S380" s="221"/>
      <c r="T380" s="196"/>
      <c r="U380" s="112"/>
      <c r="V380" s="197"/>
      <c r="W380" s="175"/>
      <c r="X380" s="134"/>
      <c r="Y380" s="135"/>
      <c r="Z380" s="181"/>
      <c r="AA380" s="198"/>
      <c r="AB380" s="103"/>
      <c r="AC380" s="103"/>
      <c r="AD380" s="103"/>
      <c r="AE380" s="103"/>
      <c r="AF380" s="103"/>
      <c r="AG380" s="103"/>
      <c r="AH380" s="198"/>
      <c r="AI380" s="199"/>
      <c r="AJ380" s="199"/>
      <c r="AK380" s="198"/>
      <c r="AL380" s="200"/>
    </row>
    <row r="381" spans="1:38" s="46" customFormat="1" ht="253.5" customHeight="1" x14ac:dyDescent="0.25">
      <c r="A381" s="298">
        <v>317</v>
      </c>
      <c r="B381" s="301" t="s">
        <v>1553</v>
      </c>
      <c r="C381" s="300">
        <v>80101706</v>
      </c>
      <c r="D381" s="249" t="s">
        <v>1546</v>
      </c>
      <c r="E381" s="249" t="s">
        <v>49</v>
      </c>
      <c r="F381" s="301">
        <v>1</v>
      </c>
      <c r="G381" s="373" t="s">
        <v>78</v>
      </c>
      <c r="H381" s="301" t="s">
        <v>175</v>
      </c>
      <c r="I381" s="301" t="s">
        <v>62</v>
      </c>
      <c r="J381" s="301" t="s">
        <v>69</v>
      </c>
      <c r="K381" s="301" t="s">
        <v>911</v>
      </c>
      <c r="L381" s="376">
        <v>20505000</v>
      </c>
      <c r="M381" s="376">
        <v>20505000</v>
      </c>
      <c r="N381" s="249" t="s">
        <v>52</v>
      </c>
      <c r="O381" s="249" t="s">
        <v>36</v>
      </c>
      <c r="P381" s="499" t="s">
        <v>1549</v>
      </c>
      <c r="Q381" s="504"/>
      <c r="R381" s="195"/>
      <c r="S381" s="221"/>
      <c r="T381" s="196"/>
      <c r="U381" s="112"/>
      <c r="V381" s="197"/>
      <c r="W381" s="175"/>
      <c r="X381" s="134"/>
      <c r="Y381" s="135"/>
      <c r="Z381" s="181"/>
      <c r="AA381" s="198"/>
      <c r="AB381" s="103"/>
      <c r="AC381" s="103"/>
      <c r="AD381" s="103"/>
      <c r="AE381" s="103"/>
      <c r="AF381" s="103"/>
      <c r="AG381" s="103"/>
      <c r="AH381" s="198"/>
      <c r="AI381" s="199"/>
      <c r="AJ381" s="199"/>
      <c r="AK381" s="198"/>
      <c r="AL381" s="200"/>
    </row>
    <row r="382" spans="1:38" s="46" customFormat="1" ht="230.25" customHeight="1" x14ac:dyDescent="0.25">
      <c r="A382" s="298">
        <v>318</v>
      </c>
      <c r="B382" s="301" t="s">
        <v>1552</v>
      </c>
      <c r="C382" s="300">
        <v>80101706</v>
      </c>
      <c r="D382" s="249" t="s">
        <v>1547</v>
      </c>
      <c r="E382" s="301" t="s">
        <v>49</v>
      </c>
      <c r="F382" s="301">
        <v>1</v>
      </c>
      <c r="G382" s="373" t="s">
        <v>78</v>
      </c>
      <c r="H382" s="301" t="s">
        <v>1724</v>
      </c>
      <c r="I382" s="301" t="s">
        <v>62</v>
      </c>
      <c r="J382" s="301" t="s">
        <v>69</v>
      </c>
      <c r="K382" s="301" t="s">
        <v>911</v>
      </c>
      <c r="L382" s="376">
        <v>30138000</v>
      </c>
      <c r="M382" s="376">
        <v>30138000</v>
      </c>
      <c r="N382" s="301" t="s">
        <v>52</v>
      </c>
      <c r="O382" s="301" t="s">
        <v>36</v>
      </c>
      <c r="P382" s="499" t="s">
        <v>1551</v>
      </c>
      <c r="Q382" s="504"/>
      <c r="R382" s="195"/>
      <c r="S382" s="221"/>
      <c r="T382" s="196"/>
      <c r="U382" s="112"/>
      <c r="V382" s="197"/>
      <c r="W382" s="175"/>
      <c r="X382" s="134"/>
      <c r="Y382" s="135"/>
      <c r="Z382" s="181"/>
      <c r="AA382" s="198"/>
      <c r="AB382" s="103"/>
      <c r="AC382" s="103"/>
      <c r="AD382" s="103"/>
      <c r="AE382" s="103"/>
      <c r="AF382" s="103"/>
      <c r="AG382" s="103"/>
      <c r="AH382" s="198"/>
      <c r="AI382" s="199"/>
      <c r="AJ382" s="199"/>
      <c r="AK382" s="198"/>
      <c r="AL382" s="200"/>
    </row>
    <row r="383" spans="1:38" s="46" customFormat="1" ht="174" customHeight="1" x14ac:dyDescent="0.25">
      <c r="A383" s="298">
        <v>319</v>
      </c>
      <c r="B383" s="505" t="s">
        <v>295</v>
      </c>
      <c r="C383" s="506">
        <v>80101706</v>
      </c>
      <c r="D383" s="505" t="s">
        <v>1557</v>
      </c>
      <c r="E383" s="505" t="s">
        <v>49</v>
      </c>
      <c r="F383" s="505">
        <v>1</v>
      </c>
      <c r="G383" s="507" t="s">
        <v>81</v>
      </c>
      <c r="H383" s="505" t="s">
        <v>333</v>
      </c>
      <c r="I383" s="505" t="s">
        <v>62</v>
      </c>
      <c r="J383" s="505" t="s">
        <v>69</v>
      </c>
      <c r="K383" s="505" t="s">
        <v>911</v>
      </c>
      <c r="L383" s="508"/>
      <c r="M383" s="508"/>
      <c r="N383" s="249" t="s">
        <v>52</v>
      </c>
      <c r="O383" s="249" t="s">
        <v>36</v>
      </c>
      <c r="P383" s="301" t="s">
        <v>1559</v>
      </c>
      <c r="Q383" s="509"/>
      <c r="R383" s="195"/>
      <c r="S383" s="210" t="s">
        <v>1134</v>
      </c>
      <c r="T383" s="196"/>
      <c r="U383" s="112"/>
      <c r="V383" s="197"/>
      <c r="W383" s="175"/>
      <c r="X383" s="134"/>
      <c r="Y383" s="135"/>
      <c r="Z383" s="181"/>
      <c r="AA383" s="198"/>
      <c r="AB383" s="103"/>
      <c r="AC383" s="103"/>
      <c r="AD383" s="103"/>
      <c r="AE383" s="103"/>
      <c r="AF383" s="103"/>
      <c r="AG383" s="103"/>
      <c r="AH383" s="198"/>
      <c r="AI383" s="199"/>
      <c r="AJ383" s="199"/>
      <c r="AK383" s="198"/>
      <c r="AL383" s="200"/>
    </row>
    <row r="384" spans="1:38" s="46" customFormat="1" ht="154.9" customHeight="1" x14ac:dyDescent="0.25">
      <c r="A384" s="298">
        <v>320</v>
      </c>
      <c r="B384" s="505" t="s">
        <v>295</v>
      </c>
      <c r="C384" s="506">
        <v>80101706</v>
      </c>
      <c r="D384" s="505" t="s">
        <v>1558</v>
      </c>
      <c r="E384" s="505" t="s">
        <v>49</v>
      </c>
      <c r="F384" s="505">
        <v>1</v>
      </c>
      <c r="G384" s="507" t="s">
        <v>81</v>
      </c>
      <c r="H384" s="505" t="s">
        <v>333</v>
      </c>
      <c r="I384" s="505" t="s">
        <v>62</v>
      </c>
      <c r="J384" s="505" t="s">
        <v>69</v>
      </c>
      <c r="K384" s="505" t="s">
        <v>911</v>
      </c>
      <c r="L384" s="508"/>
      <c r="M384" s="508"/>
      <c r="N384" s="249" t="s">
        <v>52</v>
      </c>
      <c r="O384" s="249" t="s">
        <v>36</v>
      </c>
      <c r="P384" s="301" t="s">
        <v>1559</v>
      </c>
      <c r="Q384" s="495"/>
      <c r="R384" s="195"/>
      <c r="S384" s="210" t="s">
        <v>1134</v>
      </c>
      <c r="T384" s="196"/>
      <c r="U384" s="112"/>
      <c r="V384" s="197"/>
      <c r="W384" s="175"/>
      <c r="X384" s="134"/>
      <c r="Y384" s="135"/>
      <c r="Z384" s="181"/>
      <c r="AA384" s="198"/>
      <c r="AB384" s="103"/>
      <c r="AC384" s="103"/>
      <c r="AD384" s="103"/>
      <c r="AE384" s="103"/>
      <c r="AF384" s="103"/>
      <c r="AG384" s="103"/>
      <c r="AH384" s="198"/>
      <c r="AI384" s="199"/>
      <c r="AJ384" s="199"/>
      <c r="AK384" s="198"/>
      <c r="AL384" s="200"/>
    </row>
    <row r="385" spans="1:38" s="229" customFormat="1" ht="154.9" customHeight="1" x14ac:dyDescent="0.25">
      <c r="A385" s="207">
        <v>321</v>
      </c>
      <c r="B385" s="301" t="s">
        <v>750</v>
      </c>
      <c r="C385" s="301">
        <v>80101706</v>
      </c>
      <c r="D385" s="510" t="s">
        <v>751</v>
      </c>
      <c r="E385" s="498" t="s">
        <v>60</v>
      </c>
      <c r="F385" s="498">
        <v>1</v>
      </c>
      <c r="G385" s="498" t="s">
        <v>78</v>
      </c>
      <c r="H385" s="301" t="s">
        <v>1724</v>
      </c>
      <c r="I385" s="301" t="s">
        <v>62</v>
      </c>
      <c r="J385" s="301" t="s">
        <v>69</v>
      </c>
      <c r="K385" s="301" t="s">
        <v>913</v>
      </c>
      <c r="L385" s="376">
        <f>13000000*2</f>
        <v>26000000</v>
      </c>
      <c r="M385" s="376">
        <v>26000000</v>
      </c>
      <c r="N385" s="498" t="s">
        <v>219</v>
      </c>
      <c r="O385" s="498" t="s">
        <v>36</v>
      </c>
      <c r="P385" s="301" t="s">
        <v>1463</v>
      </c>
      <c r="Q385" s="511"/>
      <c r="R385" s="221"/>
      <c r="S385" s="221"/>
      <c r="T385" s="512"/>
      <c r="U385" s="213"/>
      <c r="V385" s="513"/>
      <c r="W385" s="514"/>
      <c r="X385" s="215"/>
      <c r="Y385" s="384"/>
      <c r="Z385" s="398"/>
      <c r="AA385" s="513"/>
      <c r="AB385" s="237"/>
      <c r="AC385" s="237"/>
      <c r="AD385" s="237"/>
      <c r="AE385" s="237"/>
      <c r="AF385" s="237"/>
      <c r="AG385" s="237"/>
      <c r="AH385" s="513"/>
      <c r="AI385" s="515"/>
      <c r="AJ385" s="515"/>
      <c r="AK385" s="513"/>
      <c r="AL385" s="516"/>
    </row>
    <row r="386" spans="1:38" s="229" customFormat="1" ht="154.9" customHeight="1" x14ac:dyDescent="0.25">
      <c r="A386" s="208">
        <v>322</v>
      </c>
      <c r="B386" s="301" t="s">
        <v>750</v>
      </c>
      <c r="C386" s="301">
        <v>80101706</v>
      </c>
      <c r="D386" s="510" t="s">
        <v>1606</v>
      </c>
      <c r="E386" s="498" t="s">
        <v>60</v>
      </c>
      <c r="F386" s="498">
        <v>1</v>
      </c>
      <c r="G386" s="498" t="s">
        <v>81</v>
      </c>
      <c r="H386" s="498">
        <v>3.5</v>
      </c>
      <c r="I386" s="301" t="s">
        <v>1607</v>
      </c>
      <c r="J386" s="301" t="s">
        <v>69</v>
      </c>
      <c r="K386" s="301" t="s">
        <v>913</v>
      </c>
      <c r="L386" s="376">
        <v>136720000</v>
      </c>
      <c r="M386" s="376">
        <v>136720000</v>
      </c>
      <c r="N386" s="498" t="s">
        <v>219</v>
      </c>
      <c r="O386" s="498" t="s">
        <v>36</v>
      </c>
      <c r="P386" s="301" t="s">
        <v>1463</v>
      </c>
      <c r="Q386" s="511"/>
      <c r="R386" s="127" t="s">
        <v>1699</v>
      </c>
      <c r="S386" s="127" t="s">
        <v>1700</v>
      </c>
      <c r="T386" s="377">
        <v>43004</v>
      </c>
      <c r="U386" s="378" t="s">
        <v>1701</v>
      </c>
      <c r="V386" s="112" t="s">
        <v>1702</v>
      </c>
      <c r="W386" s="517">
        <v>136720000</v>
      </c>
      <c r="X386" s="215"/>
      <c r="Y386" s="517">
        <v>136720000</v>
      </c>
      <c r="Z386" s="517">
        <v>136720000</v>
      </c>
      <c r="AA386" s="379" t="s">
        <v>1703</v>
      </c>
      <c r="AB386" s="237"/>
      <c r="AC386" s="237"/>
      <c r="AD386" s="237"/>
      <c r="AE386" s="237"/>
      <c r="AF386" s="237"/>
      <c r="AG386" s="237"/>
      <c r="AH386" s="380" t="s">
        <v>1704</v>
      </c>
      <c r="AI386" s="381">
        <v>43004</v>
      </c>
      <c r="AJ386" s="381">
        <v>43098</v>
      </c>
      <c r="AK386" s="382" t="s">
        <v>403</v>
      </c>
      <c r="AL386" s="383" t="s">
        <v>272</v>
      </c>
    </row>
    <row r="387" spans="1:38" s="229" customFormat="1" ht="154.9" customHeight="1" x14ac:dyDescent="0.25">
      <c r="A387" s="140">
        <v>323</v>
      </c>
      <c r="B387" s="475" t="s">
        <v>750</v>
      </c>
      <c r="C387" s="475">
        <v>80101706</v>
      </c>
      <c r="D387" s="518" t="s">
        <v>751</v>
      </c>
      <c r="E387" s="519" t="s">
        <v>60</v>
      </c>
      <c r="F387" s="519">
        <v>1</v>
      </c>
      <c r="G387" s="519" t="s">
        <v>78</v>
      </c>
      <c r="H387" s="475" t="s">
        <v>1724</v>
      </c>
      <c r="I387" s="475" t="s">
        <v>62</v>
      </c>
      <c r="J387" s="475" t="s">
        <v>69</v>
      </c>
      <c r="K387" s="475" t="s">
        <v>913</v>
      </c>
      <c r="L387" s="428">
        <v>22500000</v>
      </c>
      <c r="M387" s="428">
        <v>22500000</v>
      </c>
      <c r="N387" s="519" t="s">
        <v>219</v>
      </c>
      <c r="O387" s="519" t="s">
        <v>36</v>
      </c>
      <c r="P387" s="475" t="s">
        <v>1463</v>
      </c>
      <c r="Q387" s="511"/>
      <c r="R387" s="127" t="s">
        <v>1758</v>
      </c>
      <c r="S387" s="127" t="s">
        <v>1759</v>
      </c>
      <c r="T387" s="377">
        <v>43017</v>
      </c>
      <c r="U387" s="378" t="s">
        <v>1760</v>
      </c>
      <c r="V387" s="112" t="s">
        <v>339</v>
      </c>
      <c r="W387" s="135">
        <v>22500000</v>
      </c>
      <c r="X387" s="215"/>
      <c r="Y387" s="135">
        <v>22500000</v>
      </c>
      <c r="Z387" s="135">
        <v>22500000</v>
      </c>
      <c r="AA387" s="379" t="s">
        <v>1761</v>
      </c>
      <c r="AB387" s="237"/>
      <c r="AC387" s="237"/>
      <c r="AD387" s="237"/>
      <c r="AE387" s="237"/>
      <c r="AF387" s="237"/>
      <c r="AG387" s="237"/>
      <c r="AH387" s="380" t="s">
        <v>1762</v>
      </c>
      <c r="AI387" s="381">
        <v>43017</v>
      </c>
      <c r="AJ387" s="381">
        <v>43092</v>
      </c>
      <c r="AK387" s="382" t="s">
        <v>403</v>
      </c>
      <c r="AL387" s="383" t="s">
        <v>272</v>
      </c>
    </row>
    <row r="388" spans="1:38" s="229" customFormat="1" ht="154.9" customHeight="1" x14ac:dyDescent="0.25">
      <c r="A388" s="207">
        <v>324</v>
      </c>
      <c r="B388" s="301" t="s">
        <v>750</v>
      </c>
      <c r="C388" s="301">
        <v>80101706</v>
      </c>
      <c r="D388" s="510" t="s">
        <v>751</v>
      </c>
      <c r="E388" s="498" t="s">
        <v>60</v>
      </c>
      <c r="F388" s="498">
        <v>1</v>
      </c>
      <c r="G388" s="498" t="s">
        <v>78</v>
      </c>
      <c r="H388" s="301" t="s">
        <v>1724</v>
      </c>
      <c r="I388" s="301" t="s">
        <v>62</v>
      </c>
      <c r="J388" s="301" t="s">
        <v>69</v>
      </c>
      <c r="K388" s="301" t="s">
        <v>913</v>
      </c>
      <c r="L388" s="376">
        <v>15000000</v>
      </c>
      <c r="M388" s="376">
        <v>15000000</v>
      </c>
      <c r="N388" s="498" t="s">
        <v>219</v>
      </c>
      <c r="O388" s="498" t="s">
        <v>36</v>
      </c>
      <c r="P388" s="301" t="s">
        <v>1463</v>
      </c>
      <c r="Q388" s="511"/>
      <c r="R388" s="221"/>
      <c r="S388" s="221"/>
      <c r="T388" s="512"/>
      <c r="U388" s="213"/>
      <c r="V388" s="513"/>
      <c r="W388" s="514"/>
      <c r="X388" s="215"/>
      <c r="Y388" s="384"/>
      <c r="Z388" s="398"/>
      <c r="AA388" s="513"/>
      <c r="AB388" s="237"/>
      <c r="AC388" s="237"/>
      <c r="AD388" s="237"/>
      <c r="AE388" s="237"/>
      <c r="AF388" s="237"/>
      <c r="AG388" s="237"/>
      <c r="AH388" s="513"/>
      <c r="AI388" s="515"/>
      <c r="AJ388" s="515"/>
      <c r="AK388" s="513"/>
      <c r="AL388" s="516"/>
    </row>
    <row r="389" spans="1:38" s="229" customFormat="1" ht="154.9" customHeight="1" x14ac:dyDescent="0.25">
      <c r="A389" s="207">
        <v>325</v>
      </c>
      <c r="B389" s="301" t="s">
        <v>750</v>
      </c>
      <c r="C389" s="301">
        <v>80101706</v>
      </c>
      <c r="D389" s="510" t="s">
        <v>751</v>
      </c>
      <c r="E389" s="498" t="s">
        <v>60</v>
      </c>
      <c r="F389" s="498">
        <v>1</v>
      </c>
      <c r="G389" s="498" t="s">
        <v>78</v>
      </c>
      <c r="H389" s="301" t="s">
        <v>1724</v>
      </c>
      <c r="I389" s="301" t="s">
        <v>62</v>
      </c>
      <c r="J389" s="301" t="s">
        <v>69</v>
      </c>
      <c r="K389" s="301" t="s">
        <v>913</v>
      </c>
      <c r="L389" s="376">
        <v>21250000</v>
      </c>
      <c r="M389" s="376">
        <v>21250000</v>
      </c>
      <c r="N389" s="498" t="s">
        <v>219</v>
      </c>
      <c r="O389" s="498" t="s">
        <v>36</v>
      </c>
      <c r="P389" s="301" t="s">
        <v>1463</v>
      </c>
      <c r="Q389" s="511"/>
      <c r="R389" s="221"/>
      <c r="S389" s="221"/>
      <c r="T389" s="512"/>
      <c r="U389" s="213"/>
      <c r="V389" s="513"/>
      <c r="W389" s="514"/>
      <c r="X389" s="215"/>
      <c r="Y389" s="384"/>
      <c r="Z389" s="398"/>
      <c r="AA389" s="513"/>
      <c r="AB389" s="237"/>
      <c r="AC389" s="237"/>
      <c r="AD389" s="237"/>
      <c r="AE389" s="237"/>
      <c r="AF389" s="237"/>
      <c r="AG389" s="237"/>
      <c r="AH389" s="513"/>
      <c r="AI389" s="515"/>
      <c r="AJ389" s="515"/>
      <c r="AK389" s="513"/>
      <c r="AL389" s="516"/>
    </row>
    <row r="390" spans="1:38" s="229" customFormat="1" ht="154.9" customHeight="1" x14ac:dyDescent="0.25">
      <c r="A390" s="207">
        <v>326</v>
      </c>
      <c r="B390" s="301" t="s">
        <v>750</v>
      </c>
      <c r="C390" s="301">
        <v>80101706</v>
      </c>
      <c r="D390" s="510" t="s">
        <v>751</v>
      </c>
      <c r="E390" s="498" t="s">
        <v>60</v>
      </c>
      <c r="F390" s="498">
        <v>1</v>
      </c>
      <c r="G390" s="498" t="s">
        <v>78</v>
      </c>
      <c r="H390" s="301" t="s">
        <v>1724</v>
      </c>
      <c r="I390" s="301" t="s">
        <v>62</v>
      </c>
      <c r="J390" s="301" t="s">
        <v>69</v>
      </c>
      <c r="K390" s="301" t="s">
        <v>913</v>
      </c>
      <c r="L390" s="376">
        <v>13000000</v>
      </c>
      <c r="M390" s="376">
        <v>13000000</v>
      </c>
      <c r="N390" s="498" t="s">
        <v>219</v>
      </c>
      <c r="O390" s="498" t="s">
        <v>36</v>
      </c>
      <c r="P390" s="301" t="s">
        <v>1463</v>
      </c>
      <c r="Q390" s="511"/>
      <c r="R390" s="221"/>
      <c r="S390" s="221"/>
      <c r="T390" s="512"/>
      <c r="U390" s="213"/>
      <c r="V390" s="513"/>
      <c r="W390" s="514"/>
      <c r="X390" s="215"/>
      <c r="Y390" s="384"/>
      <c r="Z390" s="398"/>
      <c r="AA390" s="513"/>
      <c r="AB390" s="237"/>
      <c r="AC390" s="237"/>
      <c r="AD390" s="237"/>
      <c r="AE390" s="237"/>
      <c r="AF390" s="237"/>
      <c r="AG390" s="237"/>
      <c r="AH390" s="513"/>
      <c r="AI390" s="515"/>
      <c r="AJ390" s="515"/>
      <c r="AK390" s="513"/>
      <c r="AL390" s="516"/>
    </row>
    <row r="391" spans="1:38" s="229" customFormat="1" ht="154.9" customHeight="1" x14ac:dyDescent="0.25">
      <c r="A391" s="207">
        <v>327</v>
      </c>
      <c r="B391" s="301" t="s">
        <v>750</v>
      </c>
      <c r="C391" s="301">
        <v>80101706</v>
      </c>
      <c r="D391" s="510" t="s">
        <v>751</v>
      </c>
      <c r="E391" s="498" t="s">
        <v>60</v>
      </c>
      <c r="F391" s="498">
        <v>1</v>
      </c>
      <c r="G391" s="498" t="s">
        <v>78</v>
      </c>
      <c r="H391" s="301" t="s">
        <v>1724</v>
      </c>
      <c r="I391" s="301" t="s">
        <v>62</v>
      </c>
      <c r="J391" s="301" t="s">
        <v>69</v>
      </c>
      <c r="K391" s="301" t="s">
        <v>913</v>
      </c>
      <c r="L391" s="376">
        <f t="shared" ref="L391:M394" si="4">9000000*2</f>
        <v>18000000</v>
      </c>
      <c r="M391" s="376">
        <f t="shared" si="4"/>
        <v>18000000</v>
      </c>
      <c r="N391" s="498" t="s">
        <v>219</v>
      </c>
      <c r="O391" s="498" t="s">
        <v>36</v>
      </c>
      <c r="P391" s="301" t="s">
        <v>1463</v>
      </c>
      <c r="Q391" s="511"/>
      <c r="R391" s="221"/>
      <c r="S391" s="221"/>
      <c r="T391" s="512"/>
      <c r="U391" s="213"/>
      <c r="V391" s="513"/>
      <c r="W391" s="514"/>
      <c r="X391" s="215"/>
      <c r="Y391" s="384"/>
      <c r="Z391" s="398"/>
      <c r="AA391" s="513"/>
      <c r="AB391" s="237"/>
      <c r="AC391" s="237"/>
      <c r="AD391" s="237"/>
      <c r="AE391" s="237"/>
      <c r="AF391" s="237"/>
      <c r="AG391" s="237"/>
      <c r="AH391" s="513"/>
      <c r="AI391" s="515"/>
      <c r="AJ391" s="515"/>
      <c r="AK391" s="513"/>
      <c r="AL391" s="516"/>
    </row>
    <row r="392" spans="1:38" s="229" customFormat="1" ht="154.9" customHeight="1" x14ac:dyDescent="0.25">
      <c r="A392" s="207">
        <v>328</v>
      </c>
      <c r="B392" s="301" t="s">
        <v>750</v>
      </c>
      <c r="C392" s="301">
        <v>80101706</v>
      </c>
      <c r="D392" s="510" t="s">
        <v>751</v>
      </c>
      <c r="E392" s="498" t="s">
        <v>60</v>
      </c>
      <c r="F392" s="498">
        <v>1</v>
      </c>
      <c r="G392" s="498" t="s">
        <v>78</v>
      </c>
      <c r="H392" s="301" t="s">
        <v>1724</v>
      </c>
      <c r="I392" s="301" t="s">
        <v>62</v>
      </c>
      <c r="J392" s="301" t="s">
        <v>69</v>
      </c>
      <c r="K392" s="301" t="s">
        <v>913</v>
      </c>
      <c r="L392" s="376">
        <f t="shared" si="4"/>
        <v>18000000</v>
      </c>
      <c r="M392" s="376">
        <f t="shared" si="4"/>
        <v>18000000</v>
      </c>
      <c r="N392" s="498" t="s">
        <v>219</v>
      </c>
      <c r="O392" s="498" t="s">
        <v>36</v>
      </c>
      <c r="P392" s="301" t="s">
        <v>1463</v>
      </c>
      <c r="Q392" s="511"/>
      <c r="R392" s="221"/>
      <c r="S392" s="221"/>
      <c r="T392" s="512"/>
      <c r="U392" s="213"/>
      <c r="V392" s="513"/>
      <c r="W392" s="514"/>
      <c r="X392" s="215"/>
      <c r="Y392" s="384"/>
      <c r="Z392" s="398"/>
      <c r="AA392" s="513"/>
      <c r="AB392" s="237"/>
      <c r="AC392" s="237"/>
      <c r="AD392" s="237"/>
      <c r="AE392" s="237"/>
      <c r="AF392" s="237"/>
      <c r="AG392" s="237"/>
      <c r="AH392" s="513"/>
      <c r="AI392" s="515"/>
      <c r="AJ392" s="515"/>
      <c r="AK392" s="513"/>
      <c r="AL392" s="516"/>
    </row>
    <row r="393" spans="1:38" s="229" customFormat="1" ht="154.9" customHeight="1" x14ac:dyDescent="0.25">
      <c r="A393" s="207">
        <v>329</v>
      </c>
      <c r="B393" s="301" t="s">
        <v>750</v>
      </c>
      <c r="C393" s="301">
        <v>80101706</v>
      </c>
      <c r="D393" s="510" t="s">
        <v>751</v>
      </c>
      <c r="E393" s="498" t="s">
        <v>60</v>
      </c>
      <c r="F393" s="498">
        <v>1</v>
      </c>
      <c r="G393" s="498" t="s">
        <v>78</v>
      </c>
      <c r="H393" s="301" t="s">
        <v>1724</v>
      </c>
      <c r="I393" s="301" t="s">
        <v>62</v>
      </c>
      <c r="J393" s="301" t="s">
        <v>69</v>
      </c>
      <c r="K393" s="301" t="s">
        <v>913</v>
      </c>
      <c r="L393" s="376">
        <f t="shared" si="4"/>
        <v>18000000</v>
      </c>
      <c r="M393" s="376">
        <f t="shared" si="4"/>
        <v>18000000</v>
      </c>
      <c r="N393" s="498" t="s">
        <v>219</v>
      </c>
      <c r="O393" s="498" t="s">
        <v>36</v>
      </c>
      <c r="P393" s="301" t="s">
        <v>1463</v>
      </c>
      <c r="Q393" s="511"/>
      <c r="R393" s="221"/>
      <c r="S393" s="221"/>
      <c r="T393" s="512"/>
      <c r="U393" s="213"/>
      <c r="V393" s="513"/>
      <c r="W393" s="514"/>
      <c r="X393" s="215"/>
      <c r="Y393" s="384"/>
      <c r="Z393" s="398"/>
      <c r="AA393" s="513"/>
      <c r="AB393" s="237"/>
      <c r="AC393" s="237"/>
      <c r="AD393" s="237"/>
      <c r="AE393" s="237"/>
      <c r="AF393" s="237"/>
      <c r="AG393" s="237"/>
      <c r="AH393" s="513"/>
      <c r="AI393" s="515"/>
      <c r="AJ393" s="515"/>
      <c r="AK393" s="513"/>
      <c r="AL393" s="516"/>
    </row>
    <row r="394" spans="1:38" s="229" customFormat="1" ht="154.9" customHeight="1" x14ac:dyDescent="0.25">
      <c r="A394" s="207">
        <v>330</v>
      </c>
      <c r="B394" s="301" t="s">
        <v>750</v>
      </c>
      <c r="C394" s="301">
        <v>80101706</v>
      </c>
      <c r="D394" s="510" t="s">
        <v>751</v>
      </c>
      <c r="E394" s="498" t="s">
        <v>60</v>
      </c>
      <c r="F394" s="498">
        <v>1</v>
      </c>
      <c r="G394" s="498" t="s">
        <v>78</v>
      </c>
      <c r="H394" s="301" t="s">
        <v>1724</v>
      </c>
      <c r="I394" s="301" t="s">
        <v>62</v>
      </c>
      <c r="J394" s="301" t="s">
        <v>69</v>
      </c>
      <c r="K394" s="301" t="s">
        <v>913</v>
      </c>
      <c r="L394" s="376">
        <f t="shared" si="4"/>
        <v>18000000</v>
      </c>
      <c r="M394" s="376">
        <f t="shared" si="4"/>
        <v>18000000</v>
      </c>
      <c r="N394" s="498" t="s">
        <v>219</v>
      </c>
      <c r="O394" s="498" t="s">
        <v>36</v>
      </c>
      <c r="P394" s="301" t="s">
        <v>1463</v>
      </c>
      <c r="Q394" s="511"/>
      <c r="R394" s="221"/>
      <c r="S394" s="221"/>
      <c r="T394" s="512"/>
      <c r="U394" s="213"/>
      <c r="V394" s="513"/>
      <c r="W394" s="514"/>
      <c r="X394" s="215"/>
      <c r="Y394" s="384"/>
      <c r="Z394" s="398"/>
      <c r="AA394" s="513"/>
      <c r="AB394" s="237"/>
      <c r="AC394" s="237"/>
      <c r="AD394" s="237"/>
      <c r="AE394" s="237"/>
      <c r="AF394" s="237"/>
      <c r="AG394" s="237"/>
      <c r="AH394" s="513"/>
      <c r="AI394" s="515"/>
      <c r="AJ394" s="515"/>
      <c r="AK394" s="513"/>
      <c r="AL394" s="516"/>
    </row>
    <row r="395" spans="1:38" s="229" customFormat="1" ht="154.9" customHeight="1" x14ac:dyDescent="0.25">
      <c r="A395" s="207">
        <v>331</v>
      </c>
      <c r="B395" s="301" t="s">
        <v>750</v>
      </c>
      <c r="C395" s="301">
        <v>80101706</v>
      </c>
      <c r="D395" s="510" t="s">
        <v>751</v>
      </c>
      <c r="E395" s="498" t="s">
        <v>60</v>
      </c>
      <c r="F395" s="498">
        <v>1</v>
      </c>
      <c r="G395" s="498" t="s">
        <v>78</v>
      </c>
      <c r="H395" s="301" t="s">
        <v>1724</v>
      </c>
      <c r="I395" s="301" t="s">
        <v>62</v>
      </c>
      <c r="J395" s="301" t="s">
        <v>69</v>
      </c>
      <c r="K395" s="301" t="s">
        <v>913</v>
      </c>
      <c r="L395" s="376">
        <v>15000000</v>
      </c>
      <c r="M395" s="376">
        <v>15000000</v>
      </c>
      <c r="N395" s="498" t="s">
        <v>219</v>
      </c>
      <c r="O395" s="498" t="s">
        <v>36</v>
      </c>
      <c r="P395" s="301" t="s">
        <v>1463</v>
      </c>
      <c r="Q395" s="511"/>
      <c r="R395" s="221"/>
      <c r="S395" s="221"/>
      <c r="T395" s="512"/>
      <c r="U395" s="213"/>
      <c r="V395" s="513"/>
      <c r="W395" s="514"/>
      <c r="X395" s="215"/>
      <c r="Y395" s="384"/>
      <c r="Z395" s="398"/>
      <c r="AA395" s="513"/>
      <c r="AB395" s="237"/>
      <c r="AC395" s="237"/>
      <c r="AD395" s="237"/>
      <c r="AE395" s="237"/>
      <c r="AF395" s="237"/>
      <c r="AG395" s="237"/>
      <c r="AH395" s="513"/>
      <c r="AI395" s="515"/>
      <c r="AJ395" s="515"/>
      <c r="AK395" s="513"/>
      <c r="AL395" s="516"/>
    </row>
    <row r="396" spans="1:38" s="229" customFormat="1" ht="154.9" customHeight="1" x14ac:dyDescent="0.25">
      <c r="A396" s="207">
        <v>332</v>
      </c>
      <c r="B396" s="301" t="s">
        <v>750</v>
      </c>
      <c r="C396" s="301">
        <v>80101706</v>
      </c>
      <c r="D396" s="510" t="s">
        <v>751</v>
      </c>
      <c r="E396" s="498" t="s">
        <v>60</v>
      </c>
      <c r="F396" s="498">
        <v>1</v>
      </c>
      <c r="G396" s="498" t="s">
        <v>78</v>
      </c>
      <c r="H396" s="301" t="s">
        <v>1724</v>
      </c>
      <c r="I396" s="301" t="s">
        <v>62</v>
      </c>
      <c r="J396" s="301" t="s">
        <v>69</v>
      </c>
      <c r="K396" s="301" t="s">
        <v>913</v>
      </c>
      <c r="L396" s="376">
        <v>15000000</v>
      </c>
      <c r="M396" s="376">
        <v>15000000</v>
      </c>
      <c r="N396" s="498" t="s">
        <v>219</v>
      </c>
      <c r="O396" s="498" t="s">
        <v>36</v>
      </c>
      <c r="P396" s="301" t="s">
        <v>1463</v>
      </c>
      <c r="Q396" s="511"/>
      <c r="R396" s="221"/>
      <c r="S396" s="221"/>
      <c r="T396" s="512"/>
      <c r="U396" s="213"/>
      <c r="V396" s="513"/>
      <c r="W396" s="514"/>
      <c r="X396" s="215"/>
      <c r="Y396" s="384"/>
      <c r="Z396" s="398"/>
      <c r="AA396" s="513"/>
      <c r="AB396" s="237"/>
      <c r="AC396" s="237"/>
      <c r="AD396" s="237"/>
      <c r="AE396" s="237"/>
      <c r="AF396" s="237"/>
      <c r="AG396" s="237"/>
      <c r="AH396" s="513"/>
      <c r="AI396" s="515"/>
      <c r="AJ396" s="515"/>
      <c r="AK396" s="513"/>
      <c r="AL396" s="516"/>
    </row>
    <row r="397" spans="1:38" s="229" customFormat="1" ht="154.9" customHeight="1" x14ac:dyDescent="0.25">
      <c r="A397" s="207">
        <v>333</v>
      </c>
      <c r="B397" s="301" t="s">
        <v>750</v>
      </c>
      <c r="C397" s="301">
        <v>80101706</v>
      </c>
      <c r="D397" s="510" t="s">
        <v>751</v>
      </c>
      <c r="E397" s="498" t="s">
        <v>60</v>
      </c>
      <c r="F397" s="498">
        <v>1</v>
      </c>
      <c r="G397" s="498" t="s">
        <v>78</v>
      </c>
      <c r="H397" s="301" t="s">
        <v>1724</v>
      </c>
      <c r="I397" s="301" t="s">
        <v>62</v>
      </c>
      <c r="J397" s="301" t="s">
        <v>69</v>
      </c>
      <c r="K397" s="301" t="s">
        <v>913</v>
      </c>
      <c r="L397" s="376">
        <v>15000000</v>
      </c>
      <c r="M397" s="376">
        <v>15000000</v>
      </c>
      <c r="N397" s="498" t="s">
        <v>219</v>
      </c>
      <c r="O397" s="498" t="s">
        <v>36</v>
      </c>
      <c r="P397" s="301" t="s">
        <v>1463</v>
      </c>
      <c r="Q397" s="511"/>
      <c r="R397" s="221"/>
      <c r="S397" s="221"/>
      <c r="T397" s="512"/>
      <c r="U397" s="213"/>
      <c r="V397" s="513"/>
      <c r="W397" s="514"/>
      <c r="X397" s="215"/>
      <c r="Y397" s="384"/>
      <c r="Z397" s="398"/>
      <c r="AA397" s="513"/>
      <c r="AB397" s="237"/>
      <c r="AC397" s="237"/>
      <c r="AD397" s="237"/>
      <c r="AE397" s="237"/>
      <c r="AF397" s="237"/>
      <c r="AG397" s="237"/>
      <c r="AH397" s="513"/>
      <c r="AI397" s="515"/>
      <c r="AJ397" s="515"/>
      <c r="AK397" s="513"/>
      <c r="AL397" s="516"/>
    </row>
    <row r="398" spans="1:38" s="229" customFormat="1" ht="154.9" customHeight="1" x14ac:dyDescent="0.25">
      <c r="A398" s="207">
        <v>334</v>
      </c>
      <c r="B398" s="301" t="s">
        <v>750</v>
      </c>
      <c r="C398" s="301">
        <v>80101706</v>
      </c>
      <c r="D398" s="510" t="s">
        <v>751</v>
      </c>
      <c r="E398" s="498" t="s">
        <v>60</v>
      </c>
      <c r="F398" s="498">
        <v>1</v>
      </c>
      <c r="G398" s="498" t="s">
        <v>78</v>
      </c>
      <c r="H398" s="301" t="s">
        <v>1724</v>
      </c>
      <c r="I398" s="301" t="s">
        <v>62</v>
      </c>
      <c r="J398" s="301" t="s">
        <v>69</v>
      </c>
      <c r="K398" s="301" t="s">
        <v>913</v>
      </c>
      <c r="L398" s="376">
        <v>15000000</v>
      </c>
      <c r="M398" s="376">
        <v>15000000</v>
      </c>
      <c r="N398" s="498" t="s">
        <v>219</v>
      </c>
      <c r="O398" s="498" t="s">
        <v>36</v>
      </c>
      <c r="P398" s="301" t="s">
        <v>1463</v>
      </c>
      <c r="Q398" s="511"/>
      <c r="R398" s="221"/>
      <c r="S398" s="221"/>
      <c r="T398" s="512"/>
      <c r="U398" s="213"/>
      <c r="V398" s="513"/>
      <c r="W398" s="514"/>
      <c r="X398" s="215"/>
      <c r="Y398" s="384"/>
      <c r="Z398" s="398"/>
      <c r="AA398" s="513"/>
      <c r="AB398" s="237"/>
      <c r="AC398" s="237"/>
      <c r="AD398" s="237"/>
      <c r="AE398" s="237"/>
      <c r="AF398" s="237"/>
      <c r="AG398" s="237"/>
      <c r="AH398" s="513"/>
      <c r="AI398" s="515"/>
      <c r="AJ398" s="515"/>
      <c r="AK398" s="513"/>
      <c r="AL398" s="516"/>
    </row>
    <row r="399" spans="1:38" s="229" customFormat="1" ht="154.9" customHeight="1" x14ac:dyDescent="0.25">
      <c r="A399" s="207">
        <v>335</v>
      </c>
      <c r="B399" s="301" t="s">
        <v>750</v>
      </c>
      <c r="C399" s="301">
        <v>80101706</v>
      </c>
      <c r="D399" s="510" t="s">
        <v>751</v>
      </c>
      <c r="E399" s="498" t="s">
        <v>60</v>
      </c>
      <c r="F399" s="498">
        <v>1</v>
      </c>
      <c r="G399" s="498" t="s">
        <v>78</v>
      </c>
      <c r="H399" s="301" t="s">
        <v>1724</v>
      </c>
      <c r="I399" s="301" t="s">
        <v>62</v>
      </c>
      <c r="J399" s="301" t="s">
        <v>69</v>
      </c>
      <c r="K399" s="301" t="s">
        <v>912</v>
      </c>
      <c r="L399" s="376">
        <v>10750000</v>
      </c>
      <c r="M399" s="376">
        <v>10750000</v>
      </c>
      <c r="N399" s="498" t="s">
        <v>219</v>
      </c>
      <c r="O399" s="498" t="s">
        <v>36</v>
      </c>
      <c r="P399" s="301" t="s">
        <v>1463</v>
      </c>
      <c r="Q399" s="511"/>
      <c r="R399" s="221"/>
      <c r="S399" s="221"/>
      <c r="T399" s="512"/>
      <c r="U399" s="213"/>
      <c r="V399" s="513"/>
      <c r="W399" s="514"/>
      <c r="X399" s="215"/>
      <c r="Y399" s="384"/>
      <c r="Z399" s="398"/>
      <c r="AA399" s="513"/>
      <c r="AB399" s="237"/>
      <c r="AC399" s="237"/>
      <c r="AD399" s="237"/>
      <c r="AE399" s="237"/>
      <c r="AF399" s="237"/>
      <c r="AG399" s="237"/>
      <c r="AH399" s="513"/>
      <c r="AI399" s="515"/>
      <c r="AJ399" s="515"/>
      <c r="AK399" s="513"/>
      <c r="AL399" s="516"/>
    </row>
    <row r="400" spans="1:38" s="229" customFormat="1" ht="154.9" customHeight="1" x14ac:dyDescent="0.25">
      <c r="A400" s="207">
        <v>336</v>
      </c>
      <c r="B400" s="301" t="s">
        <v>735</v>
      </c>
      <c r="C400" s="520">
        <v>80101706</v>
      </c>
      <c r="D400" s="521" t="s">
        <v>1608</v>
      </c>
      <c r="E400" s="520" t="s">
        <v>49</v>
      </c>
      <c r="F400" s="520">
        <v>1</v>
      </c>
      <c r="G400" s="522" t="s">
        <v>78</v>
      </c>
      <c r="H400" s="520" t="s">
        <v>175</v>
      </c>
      <c r="I400" s="520" t="s">
        <v>62</v>
      </c>
      <c r="J400" s="520" t="s">
        <v>69</v>
      </c>
      <c r="K400" s="301" t="s">
        <v>911</v>
      </c>
      <c r="L400" s="523">
        <v>15000000</v>
      </c>
      <c r="M400" s="523">
        <v>15000000</v>
      </c>
      <c r="N400" s="520" t="s">
        <v>52</v>
      </c>
      <c r="O400" s="520" t="s">
        <v>36</v>
      </c>
      <c r="P400" s="520" t="s">
        <v>1609</v>
      </c>
      <c r="Q400" s="524"/>
      <c r="R400" s="221"/>
      <c r="S400" s="221"/>
      <c r="T400" s="512"/>
      <c r="U400" s="213"/>
      <c r="V400" s="513"/>
      <c r="W400" s="514"/>
      <c r="X400" s="215"/>
      <c r="Y400" s="384"/>
      <c r="Z400" s="398"/>
      <c r="AA400" s="513"/>
      <c r="AB400" s="237"/>
      <c r="AC400" s="237"/>
      <c r="AD400" s="237"/>
      <c r="AE400" s="237"/>
      <c r="AF400" s="237"/>
      <c r="AG400" s="237"/>
      <c r="AH400" s="513"/>
      <c r="AI400" s="515"/>
      <c r="AJ400" s="515"/>
      <c r="AK400" s="513"/>
      <c r="AL400" s="516"/>
    </row>
    <row r="401" spans="1:38" s="229" customFormat="1" ht="154.9" customHeight="1" x14ac:dyDescent="0.25">
      <c r="A401" s="207">
        <v>337</v>
      </c>
      <c r="B401" s="301" t="s">
        <v>735</v>
      </c>
      <c r="C401" s="520">
        <v>80101706</v>
      </c>
      <c r="D401" s="521" t="s">
        <v>1608</v>
      </c>
      <c r="E401" s="520" t="s">
        <v>49</v>
      </c>
      <c r="F401" s="520">
        <v>1</v>
      </c>
      <c r="G401" s="522" t="s">
        <v>78</v>
      </c>
      <c r="H401" s="520" t="s">
        <v>175</v>
      </c>
      <c r="I401" s="520" t="s">
        <v>62</v>
      </c>
      <c r="J401" s="520" t="s">
        <v>69</v>
      </c>
      <c r="K401" s="301" t="s">
        <v>911</v>
      </c>
      <c r="L401" s="523">
        <v>15000000</v>
      </c>
      <c r="M401" s="523">
        <v>15000000</v>
      </c>
      <c r="N401" s="520" t="s">
        <v>52</v>
      </c>
      <c r="O401" s="520" t="s">
        <v>36</v>
      </c>
      <c r="P401" s="520" t="s">
        <v>1609</v>
      </c>
      <c r="Q401" s="524"/>
      <c r="R401" s="221"/>
      <c r="S401" s="221"/>
      <c r="T401" s="512"/>
      <c r="U401" s="213"/>
      <c r="V401" s="513"/>
      <c r="W401" s="514"/>
      <c r="X401" s="215"/>
      <c r="Y401" s="384"/>
      <c r="Z401" s="398"/>
      <c r="AA401" s="513"/>
      <c r="AB401" s="237"/>
      <c r="AC401" s="237"/>
      <c r="AD401" s="237"/>
      <c r="AE401" s="237"/>
      <c r="AF401" s="237"/>
      <c r="AG401" s="237"/>
      <c r="AH401" s="513"/>
      <c r="AI401" s="515"/>
      <c r="AJ401" s="515"/>
      <c r="AK401" s="513"/>
      <c r="AL401" s="516"/>
    </row>
    <row r="402" spans="1:38" s="229" customFormat="1" ht="154.9" customHeight="1" x14ac:dyDescent="0.25">
      <c r="A402" s="207">
        <v>338</v>
      </c>
      <c r="B402" s="301" t="s">
        <v>735</v>
      </c>
      <c r="C402" s="520">
        <v>80101706</v>
      </c>
      <c r="D402" s="521" t="s">
        <v>1610</v>
      </c>
      <c r="E402" s="520" t="s">
        <v>49</v>
      </c>
      <c r="F402" s="520">
        <v>1</v>
      </c>
      <c r="G402" s="522" t="s">
        <v>78</v>
      </c>
      <c r="H402" s="520" t="s">
        <v>175</v>
      </c>
      <c r="I402" s="520" t="s">
        <v>62</v>
      </c>
      <c r="J402" s="520" t="s">
        <v>69</v>
      </c>
      <c r="K402" s="301" t="s">
        <v>911</v>
      </c>
      <c r="L402" s="523">
        <v>15000000</v>
      </c>
      <c r="M402" s="523">
        <v>15000000</v>
      </c>
      <c r="N402" s="520" t="s">
        <v>52</v>
      </c>
      <c r="O402" s="520" t="s">
        <v>36</v>
      </c>
      <c r="P402" s="520" t="s">
        <v>1611</v>
      </c>
      <c r="Q402" s="524"/>
      <c r="R402" s="221"/>
      <c r="S402" s="221"/>
      <c r="T402" s="512"/>
      <c r="U402" s="213"/>
      <c r="V402" s="513"/>
      <c r="W402" s="514"/>
      <c r="X402" s="215"/>
      <c r="Y402" s="384"/>
      <c r="Z402" s="398"/>
      <c r="AA402" s="513"/>
      <c r="AB402" s="237"/>
      <c r="AC402" s="237"/>
      <c r="AD402" s="237"/>
      <c r="AE402" s="237"/>
      <c r="AF402" s="237"/>
      <c r="AG402" s="237"/>
      <c r="AH402" s="513"/>
      <c r="AI402" s="515"/>
      <c r="AJ402" s="515"/>
      <c r="AK402" s="513"/>
      <c r="AL402" s="516"/>
    </row>
    <row r="403" spans="1:38" s="46" customFormat="1" ht="154.9" customHeight="1" x14ac:dyDescent="0.25">
      <c r="A403" s="207">
        <v>339</v>
      </c>
      <c r="B403" s="301" t="s">
        <v>735</v>
      </c>
      <c r="C403" s="520">
        <v>80101706</v>
      </c>
      <c r="D403" s="521" t="s">
        <v>1608</v>
      </c>
      <c r="E403" s="520" t="s">
        <v>49</v>
      </c>
      <c r="F403" s="520">
        <v>1</v>
      </c>
      <c r="G403" s="522" t="s">
        <v>78</v>
      </c>
      <c r="H403" s="520" t="s">
        <v>175</v>
      </c>
      <c r="I403" s="520" t="s">
        <v>62</v>
      </c>
      <c r="J403" s="520" t="s">
        <v>69</v>
      </c>
      <c r="K403" s="301" t="s">
        <v>911</v>
      </c>
      <c r="L403" s="523">
        <v>15000000</v>
      </c>
      <c r="M403" s="523">
        <v>15000000</v>
      </c>
      <c r="N403" s="520" t="s">
        <v>52</v>
      </c>
      <c r="O403" s="520" t="s">
        <v>36</v>
      </c>
      <c r="P403" s="520" t="s">
        <v>1609</v>
      </c>
      <c r="Q403" s="524"/>
      <c r="R403" s="195"/>
      <c r="S403" s="221"/>
      <c r="T403" s="196"/>
      <c r="U403" s="112"/>
      <c r="V403" s="197"/>
      <c r="W403" s="175"/>
      <c r="X403" s="134"/>
      <c r="Y403" s="135"/>
      <c r="Z403" s="181"/>
      <c r="AA403" s="198"/>
      <c r="AB403" s="103"/>
      <c r="AC403" s="103"/>
      <c r="AD403" s="103"/>
      <c r="AE403" s="103"/>
      <c r="AF403" s="103"/>
      <c r="AG403" s="103"/>
      <c r="AH403" s="198"/>
      <c r="AI403" s="199"/>
      <c r="AJ403" s="199"/>
      <c r="AK403" s="198"/>
      <c r="AL403" s="200"/>
    </row>
    <row r="404" spans="1:38" s="46" customFormat="1" ht="154.9" customHeight="1" x14ac:dyDescent="0.25">
      <c r="A404" s="140">
        <v>340</v>
      </c>
      <c r="B404" s="475" t="s">
        <v>298</v>
      </c>
      <c r="C404" s="475">
        <v>80101706</v>
      </c>
      <c r="D404" s="476" t="s">
        <v>1612</v>
      </c>
      <c r="E404" s="475" t="s">
        <v>49</v>
      </c>
      <c r="F404" s="475">
        <v>1</v>
      </c>
      <c r="G404" s="519" t="s">
        <v>78</v>
      </c>
      <c r="H404" s="475" t="s">
        <v>1605</v>
      </c>
      <c r="I404" s="475" t="s">
        <v>62</v>
      </c>
      <c r="J404" s="475" t="s">
        <v>69</v>
      </c>
      <c r="K404" s="475" t="s">
        <v>911</v>
      </c>
      <c r="L404" s="428">
        <v>36000000</v>
      </c>
      <c r="M404" s="428">
        <v>36000000</v>
      </c>
      <c r="N404" s="475" t="s">
        <v>52</v>
      </c>
      <c r="O404" s="475" t="s">
        <v>36</v>
      </c>
      <c r="P404" s="475" t="s">
        <v>1613</v>
      </c>
      <c r="Q404" s="524"/>
      <c r="R404" s="127" t="s">
        <v>1694</v>
      </c>
      <c r="S404" s="127" t="s">
        <v>1695</v>
      </c>
      <c r="T404" s="377">
        <v>43010</v>
      </c>
      <c r="U404" s="378" t="s">
        <v>1696</v>
      </c>
      <c r="V404" s="112" t="s">
        <v>339</v>
      </c>
      <c r="W404" s="135">
        <v>36000000</v>
      </c>
      <c r="X404" s="134"/>
      <c r="Y404" s="135">
        <v>36000000</v>
      </c>
      <c r="Z404" s="135">
        <v>36000000</v>
      </c>
      <c r="AA404" s="379" t="s">
        <v>1697</v>
      </c>
      <c r="AB404" s="103"/>
      <c r="AC404" s="103"/>
      <c r="AD404" s="103"/>
      <c r="AE404" s="103"/>
      <c r="AF404" s="103"/>
      <c r="AG404" s="103"/>
      <c r="AH404" s="380" t="s">
        <v>1693</v>
      </c>
      <c r="AI404" s="381">
        <v>43010</v>
      </c>
      <c r="AJ404" s="381">
        <v>43085</v>
      </c>
      <c r="AK404" s="382" t="s">
        <v>1763</v>
      </c>
      <c r="AL404" s="383" t="s">
        <v>266</v>
      </c>
    </row>
    <row r="405" spans="1:38" s="46" customFormat="1" ht="154.9" customHeight="1" x14ac:dyDescent="0.25">
      <c r="A405" s="140">
        <v>341</v>
      </c>
      <c r="B405" s="475" t="s">
        <v>298</v>
      </c>
      <c r="C405" s="475">
        <v>80101706</v>
      </c>
      <c r="D405" s="476" t="s">
        <v>1614</v>
      </c>
      <c r="E405" s="475" t="s">
        <v>49</v>
      </c>
      <c r="F405" s="475">
        <v>1</v>
      </c>
      <c r="G405" s="519" t="s">
        <v>78</v>
      </c>
      <c r="H405" s="475" t="s">
        <v>1605</v>
      </c>
      <c r="I405" s="475" t="s">
        <v>62</v>
      </c>
      <c r="J405" s="475" t="s">
        <v>69</v>
      </c>
      <c r="K405" s="475" t="s">
        <v>911</v>
      </c>
      <c r="L405" s="428">
        <v>24000000</v>
      </c>
      <c r="M405" s="428">
        <v>24000000</v>
      </c>
      <c r="N405" s="475" t="s">
        <v>52</v>
      </c>
      <c r="O405" s="475" t="s">
        <v>36</v>
      </c>
      <c r="P405" s="475" t="s">
        <v>1613</v>
      </c>
      <c r="Q405" s="524"/>
      <c r="R405" s="127" t="s">
        <v>1764</v>
      </c>
      <c r="S405" s="127" t="s">
        <v>1765</v>
      </c>
      <c r="T405" s="377">
        <v>43013</v>
      </c>
      <c r="U405" s="378" t="s">
        <v>1766</v>
      </c>
      <c r="V405" s="112" t="s">
        <v>339</v>
      </c>
      <c r="W405" s="135">
        <v>15985000</v>
      </c>
      <c r="X405" s="134"/>
      <c r="Y405" s="135">
        <v>15985000</v>
      </c>
      <c r="Z405" s="135">
        <v>15985000</v>
      </c>
      <c r="AA405" s="379" t="s">
        <v>1767</v>
      </c>
      <c r="AB405" s="103"/>
      <c r="AC405" s="103"/>
      <c r="AD405" s="103"/>
      <c r="AE405" s="103"/>
      <c r="AF405" s="103"/>
      <c r="AG405" s="103"/>
      <c r="AH405" s="380" t="s">
        <v>1693</v>
      </c>
      <c r="AI405" s="381">
        <v>43013</v>
      </c>
      <c r="AJ405" s="381">
        <v>43088</v>
      </c>
      <c r="AK405" s="382" t="s">
        <v>1763</v>
      </c>
      <c r="AL405" s="383" t="s">
        <v>266</v>
      </c>
    </row>
    <row r="406" spans="1:38" s="46" customFormat="1" ht="154.9" customHeight="1" x14ac:dyDescent="0.25">
      <c r="A406" s="140">
        <v>342</v>
      </c>
      <c r="B406" s="475" t="s">
        <v>298</v>
      </c>
      <c r="C406" s="475">
        <v>80101706</v>
      </c>
      <c r="D406" s="476" t="s">
        <v>1612</v>
      </c>
      <c r="E406" s="475" t="s">
        <v>49</v>
      </c>
      <c r="F406" s="475">
        <v>1</v>
      </c>
      <c r="G406" s="519" t="s">
        <v>78</v>
      </c>
      <c r="H406" s="475" t="s">
        <v>1605</v>
      </c>
      <c r="I406" s="475" t="s">
        <v>62</v>
      </c>
      <c r="J406" s="475" t="s">
        <v>69</v>
      </c>
      <c r="K406" s="475" t="s">
        <v>911</v>
      </c>
      <c r="L406" s="428">
        <v>24000000</v>
      </c>
      <c r="M406" s="428">
        <v>24000000</v>
      </c>
      <c r="N406" s="475" t="s">
        <v>52</v>
      </c>
      <c r="O406" s="475" t="s">
        <v>36</v>
      </c>
      <c r="P406" s="475" t="s">
        <v>1613</v>
      </c>
      <c r="Q406" s="524"/>
      <c r="R406" s="127" t="s">
        <v>1689</v>
      </c>
      <c r="S406" s="127" t="s">
        <v>1690</v>
      </c>
      <c r="T406" s="377">
        <v>43010</v>
      </c>
      <c r="U406" s="378" t="s">
        <v>1691</v>
      </c>
      <c r="V406" s="112" t="s">
        <v>339</v>
      </c>
      <c r="W406" s="135">
        <v>13077500</v>
      </c>
      <c r="X406" s="134"/>
      <c r="Y406" s="135">
        <v>13077500</v>
      </c>
      <c r="Z406" s="135">
        <v>13077500</v>
      </c>
      <c r="AA406" s="379" t="s">
        <v>1692</v>
      </c>
      <c r="AB406" s="103"/>
      <c r="AC406" s="103"/>
      <c r="AD406" s="103"/>
      <c r="AE406" s="103"/>
      <c r="AF406" s="103"/>
      <c r="AG406" s="103"/>
      <c r="AH406" s="380" t="s">
        <v>1693</v>
      </c>
      <c r="AI406" s="381">
        <v>43010</v>
      </c>
      <c r="AJ406" s="381">
        <v>43085</v>
      </c>
      <c r="AK406" s="382" t="s">
        <v>1763</v>
      </c>
      <c r="AL406" s="383" t="s">
        <v>266</v>
      </c>
    </row>
    <row r="407" spans="1:38" s="46" customFormat="1" ht="154.9" customHeight="1" x14ac:dyDescent="0.25">
      <c r="A407" s="140">
        <v>343</v>
      </c>
      <c r="B407" s="475" t="s">
        <v>298</v>
      </c>
      <c r="C407" s="475">
        <v>80101706</v>
      </c>
      <c r="D407" s="476" t="s">
        <v>1612</v>
      </c>
      <c r="E407" s="475" t="s">
        <v>49</v>
      </c>
      <c r="F407" s="475">
        <v>1</v>
      </c>
      <c r="G407" s="519" t="s">
        <v>78</v>
      </c>
      <c r="H407" s="475" t="s">
        <v>175</v>
      </c>
      <c r="I407" s="475" t="s">
        <v>62</v>
      </c>
      <c r="J407" s="475" t="s">
        <v>69</v>
      </c>
      <c r="K407" s="475" t="s">
        <v>911</v>
      </c>
      <c r="L407" s="428">
        <v>3600000</v>
      </c>
      <c r="M407" s="428">
        <v>3600000</v>
      </c>
      <c r="N407" s="475" t="s">
        <v>52</v>
      </c>
      <c r="O407" s="475" t="s">
        <v>36</v>
      </c>
      <c r="P407" s="475" t="s">
        <v>1613</v>
      </c>
      <c r="Q407" s="524"/>
      <c r="R407" s="127" t="s">
        <v>1768</v>
      </c>
      <c r="S407" s="127" t="s">
        <v>1769</v>
      </c>
      <c r="T407" s="377">
        <v>43012</v>
      </c>
      <c r="U407" s="378" t="s">
        <v>1770</v>
      </c>
      <c r="V407" s="112" t="s">
        <v>339</v>
      </c>
      <c r="W407" s="135">
        <v>3600000</v>
      </c>
      <c r="X407" s="134"/>
      <c r="Y407" s="135">
        <v>3600000</v>
      </c>
      <c r="Z407" s="135">
        <v>3600000</v>
      </c>
      <c r="AA407" s="379" t="s">
        <v>1771</v>
      </c>
      <c r="AB407" s="103"/>
      <c r="AC407" s="103"/>
      <c r="AD407" s="103"/>
      <c r="AE407" s="103"/>
      <c r="AF407" s="103"/>
      <c r="AG407" s="103"/>
      <c r="AH407" s="380" t="s">
        <v>1693</v>
      </c>
      <c r="AI407" s="381">
        <v>43012</v>
      </c>
      <c r="AJ407" s="381">
        <v>43087</v>
      </c>
      <c r="AK407" s="382" t="s">
        <v>1763</v>
      </c>
      <c r="AL407" s="383" t="s">
        <v>266</v>
      </c>
    </row>
    <row r="408" spans="1:38" s="46" customFormat="1" ht="154.9" customHeight="1" x14ac:dyDescent="0.25">
      <c r="A408" s="207">
        <v>344</v>
      </c>
      <c r="B408" s="301" t="s">
        <v>750</v>
      </c>
      <c r="C408" s="520" t="s">
        <v>1455</v>
      </c>
      <c r="D408" s="521" t="s">
        <v>1452</v>
      </c>
      <c r="E408" s="520" t="s">
        <v>49</v>
      </c>
      <c r="F408" s="520">
        <v>1</v>
      </c>
      <c r="G408" s="522" t="s">
        <v>78</v>
      </c>
      <c r="H408" s="520" t="s">
        <v>174</v>
      </c>
      <c r="I408" s="520" t="s">
        <v>54</v>
      </c>
      <c r="J408" s="520" t="s">
        <v>69</v>
      </c>
      <c r="K408" s="301" t="s">
        <v>913</v>
      </c>
      <c r="L408" s="523">
        <v>10000000</v>
      </c>
      <c r="M408" s="523">
        <v>10000000</v>
      </c>
      <c r="N408" s="520" t="s">
        <v>52</v>
      </c>
      <c r="O408" s="520" t="s">
        <v>36</v>
      </c>
      <c r="P408" s="520" t="s">
        <v>1463</v>
      </c>
      <c r="Q408" s="524"/>
      <c r="R408" s="195"/>
      <c r="S408" s="221"/>
      <c r="T408" s="196"/>
      <c r="U408" s="112"/>
      <c r="V408" s="197"/>
      <c r="W408" s="175"/>
      <c r="X408" s="134"/>
      <c r="Y408" s="135"/>
      <c r="Z408" s="181"/>
      <c r="AA408" s="198"/>
      <c r="AB408" s="103"/>
      <c r="AC408" s="103"/>
      <c r="AD408" s="103"/>
      <c r="AE408" s="103"/>
      <c r="AF408" s="103"/>
      <c r="AG408" s="103"/>
      <c r="AH408" s="198"/>
      <c r="AI408" s="199"/>
      <c r="AJ408" s="199"/>
      <c r="AK408" s="198"/>
      <c r="AL408" s="200"/>
    </row>
    <row r="409" spans="1:38" s="46" customFormat="1" ht="154.9" customHeight="1" x14ac:dyDescent="0.25">
      <c r="A409" s="207">
        <v>345</v>
      </c>
      <c r="B409" s="301" t="s">
        <v>272</v>
      </c>
      <c r="C409" s="520">
        <v>80101706</v>
      </c>
      <c r="D409" s="521" t="s">
        <v>751</v>
      </c>
      <c r="E409" s="520" t="s">
        <v>60</v>
      </c>
      <c r="F409" s="520">
        <v>1</v>
      </c>
      <c r="G409" s="522" t="s">
        <v>78</v>
      </c>
      <c r="H409" s="520" t="s">
        <v>1698</v>
      </c>
      <c r="I409" s="520" t="s">
        <v>62</v>
      </c>
      <c r="J409" s="520" t="s">
        <v>69</v>
      </c>
      <c r="K409" s="301" t="s">
        <v>913</v>
      </c>
      <c r="L409" s="523">
        <v>24931000</v>
      </c>
      <c r="M409" s="523">
        <v>24931000</v>
      </c>
      <c r="N409" s="520" t="s">
        <v>219</v>
      </c>
      <c r="O409" s="520" t="s">
        <v>36</v>
      </c>
      <c r="P409" s="520" t="s">
        <v>1463</v>
      </c>
      <c r="Q409" s="524"/>
      <c r="R409" s="195"/>
      <c r="S409" s="221"/>
      <c r="T409" s="196"/>
      <c r="U409" s="112"/>
      <c r="V409" s="197"/>
      <c r="W409" s="175"/>
      <c r="X409" s="134"/>
      <c r="Y409" s="135"/>
      <c r="Z409" s="181"/>
      <c r="AA409" s="198"/>
      <c r="AB409" s="103"/>
      <c r="AC409" s="103"/>
      <c r="AD409" s="103"/>
      <c r="AE409" s="103"/>
      <c r="AF409" s="103"/>
      <c r="AG409" s="103"/>
      <c r="AH409" s="198"/>
      <c r="AI409" s="199"/>
      <c r="AJ409" s="199"/>
      <c r="AK409" s="198"/>
      <c r="AL409" s="200"/>
    </row>
    <row r="410" spans="1:38" s="46" customFormat="1" ht="154.9" customHeight="1" x14ac:dyDescent="0.25">
      <c r="A410" s="207">
        <v>346</v>
      </c>
      <c r="B410" s="301" t="s">
        <v>272</v>
      </c>
      <c r="C410" s="520">
        <v>80101706</v>
      </c>
      <c r="D410" s="521" t="s">
        <v>751</v>
      </c>
      <c r="E410" s="520" t="s">
        <v>60</v>
      </c>
      <c r="F410" s="520">
        <v>1</v>
      </c>
      <c r="G410" s="522" t="s">
        <v>78</v>
      </c>
      <c r="H410" s="520" t="s">
        <v>1698</v>
      </c>
      <c r="I410" s="520" t="s">
        <v>62</v>
      </c>
      <c r="J410" s="520" t="s">
        <v>69</v>
      </c>
      <c r="K410" s="301" t="s">
        <v>913</v>
      </c>
      <c r="L410" s="523">
        <v>13980000</v>
      </c>
      <c r="M410" s="523">
        <v>13980000</v>
      </c>
      <c r="N410" s="520" t="s">
        <v>219</v>
      </c>
      <c r="O410" s="520" t="s">
        <v>36</v>
      </c>
      <c r="P410" s="520" t="s">
        <v>1463</v>
      </c>
      <c r="Q410" s="524"/>
      <c r="R410" s="195"/>
      <c r="S410" s="221"/>
      <c r="T410" s="196"/>
      <c r="U410" s="112"/>
      <c r="V410" s="197"/>
      <c r="W410" s="175"/>
      <c r="X410" s="134"/>
      <c r="Y410" s="135"/>
      <c r="Z410" s="181"/>
      <c r="AA410" s="198"/>
      <c r="AB410" s="103"/>
      <c r="AC410" s="103"/>
      <c r="AD410" s="103"/>
      <c r="AE410" s="103"/>
      <c r="AF410" s="103"/>
      <c r="AG410" s="103"/>
      <c r="AH410" s="198"/>
      <c r="AI410" s="199"/>
      <c r="AJ410" s="199"/>
      <c r="AK410" s="198"/>
      <c r="AL410" s="200"/>
    </row>
    <row r="411" spans="1:38" s="46" customFormat="1" ht="154.9" customHeight="1" x14ac:dyDescent="0.25">
      <c r="A411" s="207">
        <v>347</v>
      </c>
      <c r="B411" s="301" t="s">
        <v>272</v>
      </c>
      <c r="C411" s="520">
        <v>80101706</v>
      </c>
      <c r="D411" s="521" t="s">
        <v>751</v>
      </c>
      <c r="E411" s="520" t="s">
        <v>60</v>
      </c>
      <c r="F411" s="520">
        <v>1</v>
      </c>
      <c r="G411" s="522" t="s">
        <v>78</v>
      </c>
      <c r="H411" s="520" t="s">
        <v>1698</v>
      </c>
      <c r="I411" s="520" t="s">
        <v>62</v>
      </c>
      <c r="J411" s="520" t="s">
        <v>69</v>
      </c>
      <c r="K411" s="301" t="s">
        <v>913</v>
      </c>
      <c r="L411" s="523">
        <v>13980000</v>
      </c>
      <c r="M411" s="523">
        <v>13980000</v>
      </c>
      <c r="N411" s="520" t="s">
        <v>219</v>
      </c>
      <c r="O411" s="520" t="s">
        <v>36</v>
      </c>
      <c r="P411" s="520" t="s">
        <v>1463</v>
      </c>
      <c r="Q411" s="524"/>
      <c r="R411" s="195"/>
      <c r="S411" s="221"/>
      <c r="T411" s="196"/>
      <c r="U411" s="112"/>
      <c r="V411" s="197"/>
      <c r="W411" s="175"/>
      <c r="X411" s="134"/>
      <c r="Y411" s="135"/>
      <c r="Z411" s="181"/>
      <c r="AA411" s="198"/>
      <c r="AB411" s="103"/>
      <c r="AC411" s="103"/>
      <c r="AD411" s="103"/>
      <c r="AE411" s="103"/>
      <c r="AF411" s="103"/>
      <c r="AG411" s="103"/>
      <c r="AH411" s="198"/>
      <c r="AI411" s="199"/>
      <c r="AJ411" s="199"/>
      <c r="AK411" s="198"/>
      <c r="AL411" s="200"/>
    </row>
    <row r="412" spans="1:38" s="46" customFormat="1" ht="154.9" customHeight="1" x14ac:dyDescent="0.25">
      <c r="A412" s="207">
        <v>348</v>
      </c>
      <c r="B412" s="301" t="s">
        <v>272</v>
      </c>
      <c r="C412" s="520">
        <v>80101706</v>
      </c>
      <c r="D412" s="521" t="s">
        <v>751</v>
      </c>
      <c r="E412" s="520" t="s">
        <v>60</v>
      </c>
      <c r="F412" s="520">
        <v>1</v>
      </c>
      <c r="G412" s="522" t="s">
        <v>78</v>
      </c>
      <c r="H412" s="520" t="s">
        <v>1698</v>
      </c>
      <c r="I412" s="520" t="s">
        <v>62</v>
      </c>
      <c r="J412" s="520" t="s">
        <v>69</v>
      </c>
      <c r="K412" s="301" t="s">
        <v>913</v>
      </c>
      <c r="L412" s="523">
        <v>13980000</v>
      </c>
      <c r="M412" s="523">
        <v>13980000</v>
      </c>
      <c r="N412" s="520" t="s">
        <v>219</v>
      </c>
      <c r="O412" s="520" t="s">
        <v>36</v>
      </c>
      <c r="P412" s="520" t="s">
        <v>1463</v>
      </c>
      <c r="Q412" s="524"/>
      <c r="R412" s="195"/>
      <c r="S412" s="221"/>
      <c r="T412" s="196"/>
      <c r="U412" s="112"/>
      <c r="V412" s="197"/>
      <c r="W412" s="175"/>
      <c r="X412" s="134"/>
      <c r="Y412" s="135"/>
      <c r="Z412" s="181"/>
      <c r="AA412" s="198"/>
      <c r="AB412" s="103"/>
      <c r="AC412" s="103"/>
      <c r="AD412" s="103"/>
      <c r="AE412" s="103"/>
      <c r="AF412" s="103"/>
      <c r="AG412" s="103"/>
      <c r="AH412" s="198"/>
      <c r="AI412" s="199"/>
      <c r="AJ412" s="199"/>
      <c r="AK412" s="198"/>
      <c r="AL412" s="200"/>
    </row>
    <row r="413" spans="1:38" s="46" customFormat="1" ht="154.9" customHeight="1" x14ac:dyDescent="0.25">
      <c r="A413" s="207">
        <v>349</v>
      </c>
      <c r="B413" s="301" t="s">
        <v>272</v>
      </c>
      <c r="C413" s="520">
        <v>80101706</v>
      </c>
      <c r="D413" s="521" t="s">
        <v>751</v>
      </c>
      <c r="E413" s="520" t="s">
        <v>60</v>
      </c>
      <c r="F413" s="520">
        <v>1</v>
      </c>
      <c r="G413" s="522" t="s">
        <v>78</v>
      </c>
      <c r="H413" s="520" t="s">
        <v>1698</v>
      </c>
      <c r="I413" s="520" t="s">
        <v>62</v>
      </c>
      <c r="J413" s="520" t="s">
        <v>69</v>
      </c>
      <c r="K413" s="301" t="s">
        <v>913</v>
      </c>
      <c r="L413" s="523">
        <v>13980000</v>
      </c>
      <c r="M413" s="523">
        <v>13980000</v>
      </c>
      <c r="N413" s="520" t="s">
        <v>219</v>
      </c>
      <c r="O413" s="520" t="s">
        <v>36</v>
      </c>
      <c r="P413" s="520" t="s">
        <v>1463</v>
      </c>
      <c r="Q413" s="524"/>
      <c r="R413" s="195"/>
      <c r="S413" s="221"/>
      <c r="T413" s="196"/>
      <c r="U413" s="112"/>
      <c r="V413" s="197"/>
      <c r="W413" s="175"/>
      <c r="X413" s="134"/>
      <c r="Y413" s="135"/>
      <c r="Z413" s="181"/>
      <c r="AA413" s="198"/>
      <c r="AB413" s="103"/>
      <c r="AC413" s="103"/>
      <c r="AD413" s="103"/>
      <c r="AE413" s="103"/>
      <c r="AF413" s="103"/>
      <c r="AG413" s="103"/>
      <c r="AH413" s="198"/>
      <c r="AI413" s="199"/>
      <c r="AJ413" s="199"/>
      <c r="AK413" s="198"/>
      <c r="AL413" s="200"/>
    </row>
    <row r="414" spans="1:38" s="46" customFormat="1" ht="154.9" customHeight="1" x14ac:dyDescent="0.25">
      <c r="A414" s="207">
        <v>350</v>
      </c>
      <c r="B414" s="301" t="s">
        <v>272</v>
      </c>
      <c r="C414" s="520">
        <v>80101706</v>
      </c>
      <c r="D414" s="521" t="s">
        <v>751</v>
      </c>
      <c r="E414" s="520" t="s">
        <v>60</v>
      </c>
      <c r="F414" s="520">
        <v>1</v>
      </c>
      <c r="G414" s="522" t="s">
        <v>78</v>
      </c>
      <c r="H414" s="520" t="s">
        <v>1698</v>
      </c>
      <c r="I414" s="520" t="s">
        <v>62</v>
      </c>
      <c r="J414" s="520" t="s">
        <v>69</v>
      </c>
      <c r="K414" s="301" t="s">
        <v>913</v>
      </c>
      <c r="L414" s="523">
        <v>19805000</v>
      </c>
      <c r="M414" s="523">
        <v>19805000</v>
      </c>
      <c r="N414" s="520" t="s">
        <v>219</v>
      </c>
      <c r="O414" s="520" t="s">
        <v>36</v>
      </c>
      <c r="P414" s="520" t="s">
        <v>1463</v>
      </c>
      <c r="Q414" s="524"/>
      <c r="R414" s="195"/>
      <c r="S414" s="221"/>
      <c r="T414" s="196"/>
      <c r="U414" s="112"/>
      <c r="V414" s="197"/>
      <c r="W414" s="175"/>
      <c r="X414" s="134"/>
      <c r="Y414" s="135"/>
      <c r="Z414" s="181"/>
      <c r="AA414" s="198"/>
      <c r="AB414" s="103"/>
      <c r="AC414" s="103"/>
      <c r="AD414" s="103"/>
      <c r="AE414" s="103"/>
      <c r="AF414" s="103"/>
      <c r="AG414" s="103"/>
      <c r="AH414" s="198"/>
      <c r="AI414" s="199"/>
      <c r="AJ414" s="199"/>
      <c r="AK414" s="198"/>
      <c r="AL414" s="200"/>
    </row>
    <row r="415" spans="1:38" s="46" customFormat="1" ht="154.9" customHeight="1" x14ac:dyDescent="0.25">
      <c r="A415" s="207">
        <v>351</v>
      </c>
      <c r="B415" s="301" t="s">
        <v>272</v>
      </c>
      <c r="C415" s="520">
        <v>80101706</v>
      </c>
      <c r="D415" s="521" t="s">
        <v>751</v>
      </c>
      <c r="E415" s="520" t="s">
        <v>60</v>
      </c>
      <c r="F415" s="520">
        <v>1</v>
      </c>
      <c r="G415" s="522" t="s">
        <v>78</v>
      </c>
      <c r="H415" s="520" t="s">
        <v>1698</v>
      </c>
      <c r="I415" s="520" t="s">
        <v>62</v>
      </c>
      <c r="J415" s="520" t="s">
        <v>69</v>
      </c>
      <c r="K415" s="301" t="s">
        <v>913</v>
      </c>
      <c r="L415" s="523">
        <v>19805000</v>
      </c>
      <c r="M415" s="523">
        <v>19805000</v>
      </c>
      <c r="N415" s="520" t="s">
        <v>219</v>
      </c>
      <c r="O415" s="520" t="s">
        <v>36</v>
      </c>
      <c r="P415" s="520" t="s">
        <v>1463</v>
      </c>
      <c r="Q415" s="524"/>
      <c r="R415" s="195"/>
      <c r="S415" s="221"/>
      <c r="T415" s="196"/>
      <c r="U415" s="112"/>
      <c r="V415" s="197"/>
      <c r="W415" s="175"/>
      <c r="X415" s="134"/>
      <c r="Y415" s="135"/>
      <c r="Z415" s="181"/>
      <c r="AA415" s="198"/>
      <c r="AB415" s="103"/>
      <c r="AC415" s="103"/>
      <c r="AD415" s="103"/>
      <c r="AE415" s="103"/>
      <c r="AF415" s="103"/>
      <c r="AG415" s="103"/>
      <c r="AH415" s="198"/>
      <c r="AI415" s="199"/>
      <c r="AJ415" s="199"/>
      <c r="AK415" s="198"/>
      <c r="AL415" s="200"/>
    </row>
    <row r="416" spans="1:38" s="46" customFormat="1" ht="154.9" customHeight="1" x14ac:dyDescent="0.25">
      <c r="A416" s="207">
        <v>352</v>
      </c>
      <c r="B416" s="301" t="s">
        <v>272</v>
      </c>
      <c r="C416" s="520">
        <v>80101706</v>
      </c>
      <c r="D416" s="521" t="s">
        <v>751</v>
      </c>
      <c r="E416" s="520" t="s">
        <v>60</v>
      </c>
      <c r="F416" s="520">
        <v>1</v>
      </c>
      <c r="G416" s="522" t="s">
        <v>78</v>
      </c>
      <c r="H416" s="520" t="s">
        <v>1698</v>
      </c>
      <c r="I416" s="520" t="s">
        <v>62</v>
      </c>
      <c r="J416" s="520" t="s">
        <v>69</v>
      </c>
      <c r="K416" s="301" t="s">
        <v>913</v>
      </c>
      <c r="L416" s="523">
        <v>19805000</v>
      </c>
      <c r="M416" s="523">
        <v>19805000</v>
      </c>
      <c r="N416" s="520" t="s">
        <v>219</v>
      </c>
      <c r="O416" s="520" t="s">
        <v>36</v>
      </c>
      <c r="P416" s="520" t="s">
        <v>1463</v>
      </c>
      <c r="Q416" s="524"/>
      <c r="R416" s="195"/>
      <c r="S416" s="221"/>
      <c r="T416" s="196"/>
      <c r="U416" s="112"/>
      <c r="V416" s="197"/>
      <c r="W416" s="175"/>
      <c r="X416" s="134"/>
      <c r="Y416" s="135"/>
      <c r="Z416" s="181"/>
      <c r="AA416" s="198"/>
      <c r="AB416" s="103"/>
      <c r="AC416" s="103"/>
      <c r="AD416" s="103"/>
      <c r="AE416" s="103"/>
      <c r="AF416" s="103"/>
      <c r="AG416" s="103"/>
      <c r="AH416" s="198"/>
      <c r="AI416" s="199"/>
      <c r="AJ416" s="199"/>
      <c r="AK416" s="198"/>
      <c r="AL416" s="200"/>
    </row>
    <row r="417" spans="1:38" s="46" customFormat="1" ht="154.9" customHeight="1" x14ac:dyDescent="0.25">
      <c r="A417" s="207">
        <v>353</v>
      </c>
      <c r="B417" s="301" t="s">
        <v>272</v>
      </c>
      <c r="C417" s="520">
        <v>80101706</v>
      </c>
      <c r="D417" s="521" t="s">
        <v>751</v>
      </c>
      <c r="E417" s="520" t="s">
        <v>60</v>
      </c>
      <c r="F417" s="520">
        <v>1</v>
      </c>
      <c r="G417" s="522" t="s">
        <v>78</v>
      </c>
      <c r="H417" s="520" t="s">
        <v>1698</v>
      </c>
      <c r="I417" s="520" t="s">
        <v>62</v>
      </c>
      <c r="J417" s="520" t="s">
        <v>69</v>
      </c>
      <c r="K417" s="301" t="s">
        <v>913</v>
      </c>
      <c r="L417" s="523">
        <v>19805000</v>
      </c>
      <c r="M417" s="523">
        <v>19805000</v>
      </c>
      <c r="N417" s="520" t="s">
        <v>219</v>
      </c>
      <c r="O417" s="520" t="s">
        <v>36</v>
      </c>
      <c r="P417" s="520" t="s">
        <v>1463</v>
      </c>
      <c r="Q417" s="524"/>
      <c r="R417" s="195"/>
      <c r="S417" s="221"/>
      <c r="T417" s="196"/>
      <c r="U417" s="112"/>
      <c r="V417" s="197"/>
      <c r="W417" s="175"/>
      <c r="X417" s="134"/>
      <c r="Y417" s="135"/>
      <c r="Z417" s="181"/>
      <c r="AA417" s="198"/>
      <c r="AB417" s="103"/>
      <c r="AC417" s="103"/>
      <c r="AD417" s="103"/>
      <c r="AE417" s="103"/>
      <c r="AF417" s="103"/>
      <c r="AG417" s="103"/>
      <c r="AH417" s="198"/>
      <c r="AI417" s="199"/>
      <c r="AJ417" s="199"/>
      <c r="AK417" s="198"/>
      <c r="AL417" s="200"/>
    </row>
    <row r="418" spans="1:38" s="46" customFormat="1" ht="154.9" customHeight="1" x14ac:dyDescent="0.25">
      <c r="A418" s="207">
        <v>354</v>
      </c>
      <c r="B418" s="301" t="s">
        <v>272</v>
      </c>
      <c r="C418" s="520">
        <v>80101706</v>
      </c>
      <c r="D418" s="521" t="s">
        <v>751</v>
      </c>
      <c r="E418" s="520" t="s">
        <v>60</v>
      </c>
      <c r="F418" s="520">
        <v>1</v>
      </c>
      <c r="G418" s="522" t="s">
        <v>78</v>
      </c>
      <c r="H418" s="520" t="s">
        <v>1698</v>
      </c>
      <c r="I418" s="520" t="s">
        <v>62</v>
      </c>
      <c r="J418" s="520" t="s">
        <v>69</v>
      </c>
      <c r="K418" s="301" t="s">
        <v>913</v>
      </c>
      <c r="L418" s="523">
        <v>19805000</v>
      </c>
      <c r="M418" s="523">
        <v>19805000</v>
      </c>
      <c r="N418" s="520" t="s">
        <v>219</v>
      </c>
      <c r="O418" s="520" t="s">
        <v>36</v>
      </c>
      <c r="P418" s="520" t="s">
        <v>1463</v>
      </c>
      <c r="Q418" s="524"/>
      <c r="R418" s="195"/>
      <c r="S418" s="221"/>
      <c r="T418" s="196"/>
      <c r="U418" s="112"/>
      <c r="V418" s="197"/>
      <c r="W418" s="175"/>
      <c r="X418" s="134"/>
      <c r="Y418" s="135"/>
      <c r="Z418" s="181"/>
      <c r="AA418" s="198"/>
      <c r="AB418" s="103"/>
      <c r="AC418" s="103"/>
      <c r="AD418" s="103"/>
      <c r="AE418" s="103"/>
      <c r="AF418" s="103"/>
      <c r="AG418" s="103"/>
      <c r="AH418" s="198"/>
      <c r="AI418" s="199"/>
      <c r="AJ418" s="199"/>
      <c r="AK418" s="198"/>
      <c r="AL418" s="200"/>
    </row>
    <row r="419" spans="1:38" s="46" customFormat="1" ht="154.9" customHeight="1" x14ac:dyDescent="0.25">
      <c r="A419" s="207">
        <v>355</v>
      </c>
      <c r="B419" s="301" t="s">
        <v>272</v>
      </c>
      <c r="C419" s="520">
        <v>80101706</v>
      </c>
      <c r="D419" s="521" t="s">
        <v>751</v>
      </c>
      <c r="E419" s="520" t="s">
        <v>60</v>
      </c>
      <c r="F419" s="520">
        <v>1</v>
      </c>
      <c r="G419" s="522" t="s">
        <v>78</v>
      </c>
      <c r="H419" s="520" t="s">
        <v>1698</v>
      </c>
      <c r="I419" s="520" t="s">
        <v>62</v>
      </c>
      <c r="J419" s="520" t="s">
        <v>69</v>
      </c>
      <c r="K419" s="301" t="s">
        <v>913</v>
      </c>
      <c r="L419" s="523">
        <v>19805000</v>
      </c>
      <c r="M419" s="523">
        <v>19805000</v>
      </c>
      <c r="N419" s="520" t="s">
        <v>219</v>
      </c>
      <c r="O419" s="520" t="s">
        <v>36</v>
      </c>
      <c r="P419" s="520" t="s">
        <v>1463</v>
      </c>
      <c r="Q419" s="524"/>
      <c r="R419" s="195"/>
      <c r="S419" s="221"/>
      <c r="T419" s="196"/>
      <c r="U419" s="112"/>
      <c r="V419" s="197"/>
      <c r="W419" s="175"/>
      <c r="X419" s="134"/>
      <c r="Y419" s="135"/>
      <c r="Z419" s="181"/>
      <c r="AA419" s="198"/>
      <c r="AB419" s="103"/>
      <c r="AC419" s="103"/>
      <c r="AD419" s="103"/>
      <c r="AE419" s="103"/>
      <c r="AF419" s="103"/>
      <c r="AG419" s="103"/>
      <c r="AH419" s="198"/>
      <c r="AI419" s="199"/>
      <c r="AJ419" s="199"/>
      <c r="AK419" s="198"/>
      <c r="AL419" s="200"/>
    </row>
    <row r="420" spans="1:38" s="46" customFormat="1" ht="154.9" customHeight="1" x14ac:dyDescent="0.25">
      <c r="A420" s="207">
        <v>356</v>
      </c>
      <c r="B420" s="301" t="s">
        <v>272</v>
      </c>
      <c r="C420" s="520">
        <v>80101706</v>
      </c>
      <c r="D420" s="521" t="s">
        <v>751</v>
      </c>
      <c r="E420" s="520" t="s">
        <v>60</v>
      </c>
      <c r="F420" s="520">
        <v>1</v>
      </c>
      <c r="G420" s="522" t="s">
        <v>78</v>
      </c>
      <c r="H420" s="520" t="s">
        <v>1698</v>
      </c>
      <c r="I420" s="520" t="s">
        <v>62</v>
      </c>
      <c r="J420" s="520" t="s">
        <v>69</v>
      </c>
      <c r="K420" s="301" t="s">
        <v>913</v>
      </c>
      <c r="L420" s="523">
        <v>19805000</v>
      </c>
      <c r="M420" s="523">
        <v>19805000</v>
      </c>
      <c r="N420" s="520" t="s">
        <v>219</v>
      </c>
      <c r="O420" s="520" t="s">
        <v>36</v>
      </c>
      <c r="P420" s="520" t="s">
        <v>1463</v>
      </c>
      <c r="Q420" s="524"/>
      <c r="R420" s="195"/>
      <c r="S420" s="221"/>
      <c r="T420" s="196"/>
      <c r="U420" s="112"/>
      <c r="V420" s="197"/>
      <c r="W420" s="175"/>
      <c r="X420" s="134"/>
      <c r="Y420" s="135"/>
      <c r="Z420" s="181"/>
      <c r="AA420" s="198"/>
      <c r="AB420" s="103"/>
      <c r="AC420" s="103"/>
      <c r="AD420" s="103"/>
      <c r="AE420" s="103"/>
      <c r="AF420" s="103"/>
      <c r="AG420" s="103"/>
      <c r="AH420" s="198"/>
      <c r="AI420" s="199"/>
      <c r="AJ420" s="199"/>
      <c r="AK420" s="198"/>
      <c r="AL420" s="200"/>
    </row>
    <row r="421" spans="1:38" s="46" customFormat="1" ht="154.9" customHeight="1" x14ac:dyDescent="0.25">
      <c r="A421" s="207">
        <v>357</v>
      </c>
      <c r="B421" s="301" t="s">
        <v>272</v>
      </c>
      <c r="C421" s="520">
        <v>80101706</v>
      </c>
      <c r="D421" s="521" t="s">
        <v>751</v>
      </c>
      <c r="E421" s="520" t="s">
        <v>60</v>
      </c>
      <c r="F421" s="520">
        <v>1</v>
      </c>
      <c r="G421" s="522" t="s">
        <v>78</v>
      </c>
      <c r="H421" s="520" t="s">
        <v>1698</v>
      </c>
      <c r="I421" s="520" t="s">
        <v>62</v>
      </c>
      <c r="J421" s="520" t="s">
        <v>69</v>
      </c>
      <c r="K421" s="301" t="s">
        <v>913</v>
      </c>
      <c r="L421" s="523">
        <v>19805000</v>
      </c>
      <c r="M421" s="523">
        <v>19805000</v>
      </c>
      <c r="N421" s="520" t="s">
        <v>219</v>
      </c>
      <c r="O421" s="520" t="s">
        <v>36</v>
      </c>
      <c r="P421" s="520" t="s">
        <v>1463</v>
      </c>
      <c r="Q421" s="524"/>
      <c r="R421" s="195"/>
      <c r="S421" s="221"/>
      <c r="T421" s="196"/>
      <c r="U421" s="112"/>
      <c r="V421" s="197"/>
      <c r="W421" s="175"/>
      <c r="X421" s="134"/>
      <c r="Y421" s="135"/>
      <c r="Z421" s="181"/>
      <c r="AA421" s="198"/>
      <c r="AB421" s="103"/>
      <c r="AC421" s="103"/>
      <c r="AD421" s="103"/>
      <c r="AE421" s="103"/>
      <c r="AF421" s="103"/>
      <c r="AG421" s="103"/>
      <c r="AH421" s="198"/>
      <c r="AI421" s="199"/>
      <c r="AJ421" s="199"/>
      <c r="AK421" s="198"/>
      <c r="AL421" s="200"/>
    </row>
    <row r="422" spans="1:38" s="46" customFormat="1" ht="154.9" customHeight="1" x14ac:dyDescent="0.25">
      <c r="A422" s="207">
        <v>358</v>
      </c>
      <c r="B422" s="301" t="s">
        <v>272</v>
      </c>
      <c r="C422" s="520">
        <v>80101706</v>
      </c>
      <c r="D422" s="521" t="s">
        <v>751</v>
      </c>
      <c r="E422" s="520" t="s">
        <v>60</v>
      </c>
      <c r="F422" s="520">
        <v>1</v>
      </c>
      <c r="G422" s="522" t="s">
        <v>78</v>
      </c>
      <c r="H422" s="520" t="s">
        <v>1698</v>
      </c>
      <c r="I422" s="520" t="s">
        <v>62</v>
      </c>
      <c r="J422" s="520" t="s">
        <v>69</v>
      </c>
      <c r="K422" s="301" t="s">
        <v>913</v>
      </c>
      <c r="L422" s="523">
        <v>19805000</v>
      </c>
      <c r="M422" s="523">
        <v>19805000</v>
      </c>
      <c r="N422" s="520" t="s">
        <v>219</v>
      </c>
      <c r="O422" s="520" t="s">
        <v>36</v>
      </c>
      <c r="P422" s="520" t="s">
        <v>1463</v>
      </c>
      <c r="Q422" s="524"/>
      <c r="R422" s="195"/>
      <c r="S422" s="221"/>
      <c r="T422" s="196"/>
      <c r="U422" s="112"/>
      <c r="V422" s="197"/>
      <c r="W422" s="175"/>
      <c r="X422" s="134"/>
      <c r="Y422" s="135"/>
      <c r="Z422" s="181"/>
      <c r="AA422" s="198"/>
      <c r="AB422" s="103"/>
      <c r="AC422" s="103"/>
      <c r="AD422" s="103"/>
      <c r="AE422" s="103"/>
      <c r="AF422" s="103"/>
      <c r="AG422" s="103"/>
      <c r="AH422" s="198"/>
      <c r="AI422" s="199"/>
      <c r="AJ422" s="199"/>
      <c r="AK422" s="198"/>
      <c r="AL422" s="200"/>
    </row>
    <row r="423" spans="1:38" s="46" customFormat="1" ht="154.9" customHeight="1" x14ac:dyDescent="0.25">
      <c r="A423" s="207">
        <v>359</v>
      </c>
      <c r="B423" s="301" t="s">
        <v>272</v>
      </c>
      <c r="C423" s="520">
        <v>80101706</v>
      </c>
      <c r="D423" s="521" t="s">
        <v>751</v>
      </c>
      <c r="E423" s="520" t="s">
        <v>60</v>
      </c>
      <c r="F423" s="520">
        <v>1</v>
      </c>
      <c r="G423" s="522" t="s">
        <v>78</v>
      </c>
      <c r="H423" s="520" t="s">
        <v>1698</v>
      </c>
      <c r="I423" s="520" t="s">
        <v>62</v>
      </c>
      <c r="J423" s="520" t="s">
        <v>69</v>
      </c>
      <c r="K423" s="301" t="s">
        <v>913</v>
      </c>
      <c r="L423" s="523">
        <v>19805000</v>
      </c>
      <c r="M423" s="523">
        <v>19805000</v>
      </c>
      <c r="N423" s="520" t="s">
        <v>219</v>
      </c>
      <c r="O423" s="520" t="s">
        <v>36</v>
      </c>
      <c r="P423" s="520" t="s">
        <v>1463</v>
      </c>
      <c r="Q423" s="524"/>
      <c r="R423" s="195"/>
      <c r="S423" s="221"/>
      <c r="T423" s="196"/>
      <c r="U423" s="112"/>
      <c r="V423" s="197"/>
      <c r="W423" s="175"/>
      <c r="X423" s="134"/>
      <c r="Y423" s="135"/>
      <c r="Z423" s="181"/>
      <c r="AA423" s="198"/>
      <c r="AB423" s="103"/>
      <c r="AC423" s="103"/>
      <c r="AD423" s="103"/>
      <c r="AE423" s="103"/>
      <c r="AF423" s="103"/>
      <c r="AG423" s="103"/>
      <c r="AH423" s="198"/>
      <c r="AI423" s="199"/>
      <c r="AJ423" s="199"/>
      <c r="AK423" s="198"/>
      <c r="AL423" s="200"/>
    </row>
    <row r="424" spans="1:38" s="46" customFormat="1" ht="154.9" customHeight="1" x14ac:dyDescent="0.25">
      <c r="A424" s="207">
        <v>360</v>
      </c>
      <c r="B424" s="301" t="s">
        <v>272</v>
      </c>
      <c r="C424" s="520">
        <v>80101706</v>
      </c>
      <c r="D424" s="521" t="s">
        <v>751</v>
      </c>
      <c r="E424" s="520" t="s">
        <v>60</v>
      </c>
      <c r="F424" s="520">
        <v>1</v>
      </c>
      <c r="G424" s="522" t="s">
        <v>78</v>
      </c>
      <c r="H424" s="301" t="s">
        <v>1724</v>
      </c>
      <c r="I424" s="520" t="s">
        <v>62</v>
      </c>
      <c r="J424" s="520" t="s">
        <v>69</v>
      </c>
      <c r="K424" s="520" t="s">
        <v>913</v>
      </c>
      <c r="L424" s="523">
        <v>19805000</v>
      </c>
      <c r="M424" s="523">
        <v>19805000</v>
      </c>
      <c r="N424" s="520" t="s">
        <v>219</v>
      </c>
      <c r="O424" s="520" t="s">
        <v>36</v>
      </c>
      <c r="P424" s="520" t="s">
        <v>1463</v>
      </c>
      <c r="Q424" s="524"/>
      <c r="R424" s="195"/>
      <c r="S424" s="221"/>
      <c r="T424" s="196"/>
      <c r="U424" s="112"/>
      <c r="V424" s="197"/>
      <c r="W424" s="175"/>
      <c r="X424" s="134"/>
      <c r="Y424" s="135"/>
      <c r="Z424" s="181"/>
      <c r="AA424" s="198"/>
      <c r="AB424" s="103"/>
      <c r="AC424" s="103"/>
      <c r="AD424" s="103"/>
      <c r="AE424" s="103"/>
      <c r="AF424" s="103"/>
      <c r="AG424" s="103"/>
      <c r="AH424" s="198"/>
      <c r="AI424" s="199"/>
      <c r="AJ424" s="199"/>
      <c r="AK424" s="198"/>
      <c r="AL424" s="200"/>
    </row>
    <row r="425" spans="1:38" s="46" customFormat="1" ht="154.9" customHeight="1" x14ac:dyDescent="0.25">
      <c r="A425" s="207">
        <v>361</v>
      </c>
      <c r="B425" s="301" t="s">
        <v>272</v>
      </c>
      <c r="C425" s="520">
        <v>80101706</v>
      </c>
      <c r="D425" s="521" t="s">
        <v>751</v>
      </c>
      <c r="E425" s="520" t="s">
        <v>60</v>
      </c>
      <c r="F425" s="520">
        <v>1</v>
      </c>
      <c r="G425" s="522" t="s">
        <v>78</v>
      </c>
      <c r="H425" s="520" t="s">
        <v>1724</v>
      </c>
      <c r="I425" s="520" t="s">
        <v>62</v>
      </c>
      <c r="J425" s="520" t="s">
        <v>69</v>
      </c>
      <c r="K425" s="520" t="s">
        <v>913</v>
      </c>
      <c r="L425" s="523">
        <v>19805000</v>
      </c>
      <c r="M425" s="523">
        <v>19805000</v>
      </c>
      <c r="N425" s="520" t="s">
        <v>219</v>
      </c>
      <c r="O425" s="520" t="s">
        <v>36</v>
      </c>
      <c r="P425" s="520" t="s">
        <v>1463</v>
      </c>
      <c r="Q425" s="524"/>
      <c r="R425" s="195"/>
      <c r="S425" s="221"/>
      <c r="T425" s="196"/>
      <c r="U425" s="112"/>
      <c r="V425" s="197"/>
      <c r="W425" s="175"/>
      <c r="X425" s="134"/>
      <c r="Y425" s="135"/>
      <c r="Z425" s="181"/>
      <c r="AA425" s="198"/>
      <c r="AB425" s="103"/>
      <c r="AC425" s="103"/>
      <c r="AD425" s="103"/>
      <c r="AE425" s="103"/>
      <c r="AF425" s="103"/>
      <c r="AG425" s="103"/>
      <c r="AH425" s="198"/>
      <c r="AI425" s="199"/>
      <c r="AJ425" s="199"/>
      <c r="AK425" s="198"/>
      <c r="AL425" s="200"/>
    </row>
    <row r="426" spans="1:38" s="46" customFormat="1" ht="154.9" customHeight="1" x14ac:dyDescent="0.25">
      <c r="A426" s="207">
        <v>362</v>
      </c>
      <c r="B426" s="301" t="s">
        <v>272</v>
      </c>
      <c r="C426" s="520">
        <v>80101706</v>
      </c>
      <c r="D426" s="521" t="s">
        <v>751</v>
      </c>
      <c r="E426" s="520" t="s">
        <v>60</v>
      </c>
      <c r="F426" s="520">
        <v>1</v>
      </c>
      <c r="G426" s="522" t="s">
        <v>78</v>
      </c>
      <c r="H426" s="520" t="s">
        <v>1724</v>
      </c>
      <c r="I426" s="520" t="s">
        <v>62</v>
      </c>
      <c r="J426" s="520" t="s">
        <v>69</v>
      </c>
      <c r="K426" s="520" t="s">
        <v>913</v>
      </c>
      <c r="L426" s="523">
        <v>19805000</v>
      </c>
      <c r="M426" s="523">
        <v>19805000</v>
      </c>
      <c r="N426" s="520" t="s">
        <v>219</v>
      </c>
      <c r="O426" s="520" t="s">
        <v>36</v>
      </c>
      <c r="P426" s="520" t="s">
        <v>1463</v>
      </c>
      <c r="Q426" s="524"/>
      <c r="R426" s="195"/>
      <c r="S426" s="221"/>
      <c r="T426" s="196"/>
      <c r="U426" s="112"/>
      <c r="V426" s="197"/>
      <c r="W426" s="175"/>
      <c r="X426" s="134"/>
      <c r="Y426" s="135"/>
      <c r="Z426" s="181"/>
      <c r="AA426" s="198"/>
      <c r="AB426" s="103"/>
      <c r="AC426" s="103"/>
      <c r="AD426" s="103"/>
      <c r="AE426" s="103"/>
      <c r="AF426" s="103"/>
      <c r="AG426" s="103"/>
      <c r="AH426" s="198"/>
      <c r="AI426" s="199"/>
      <c r="AJ426" s="199"/>
      <c r="AK426" s="198"/>
      <c r="AL426" s="200"/>
    </row>
    <row r="427" spans="1:38" s="46" customFormat="1" ht="154.9" customHeight="1" x14ac:dyDescent="0.25">
      <c r="A427" s="207">
        <v>363</v>
      </c>
      <c r="B427" s="301" t="s">
        <v>272</v>
      </c>
      <c r="C427" s="520">
        <v>80101706</v>
      </c>
      <c r="D427" s="521" t="s">
        <v>751</v>
      </c>
      <c r="E427" s="520" t="s">
        <v>60</v>
      </c>
      <c r="F427" s="520">
        <v>1</v>
      </c>
      <c r="G427" s="522" t="s">
        <v>78</v>
      </c>
      <c r="H427" s="520" t="s">
        <v>1724</v>
      </c>
      <c r="I427" s="520" t="s">
        <v>62</v>
      </c>
      <c r="J427" s="520" t="s">
        <v>69</v>
      </c>
      <c r="K427" s="520" t="s">
        <v>913</v>
      </c>
      <c r="L427" s="523">
        <v>19805000</v>
      </c>
      <c r="M427" s="523">
        <v>19805000</v>
      </c>
      <c r="N427" s="520" t="s">
        <v>219</v>
      </c>
      <c r="O427" s="520" t="s">
        <v>36</v>
      </c>
      <c r="P427" s="520" t="s">
        <v>1463</v>
      </c>
      <c r="Q427" s="524"/>
      <c r="R427" s="195"/>
      <c r="S427" s="221"/>
      <c r="T427" s="196"/>
      <c r="U427" s="112"/>
      <c r="V427" s="197"/>
      <c r="W427" s="175"/>
      <c r="X427" s="134"/>
      <c r="Y427" s="135"/>
      <c r="Z427" s="181"/>
      <c r="AA427" s="198"/>
      <c r="AB427" s="103"/>
      <c r="AC427" s="103"/>
      <c r="AD427" s="103"/>
      <c r="AE427" s="103"/>
      <c r="AF427" s="103"/>
      <c r="AG427" s="103"/>
      <c r="AH427" s="198"/>
      <c r="AI427" s="199"/>
      <c r="AJ427" s="199"/>
      <c r="AK427" s="198"/>
      <c r="AL427" s="200"/>
    </row>
    <row r="428" spans="1:38" s="46" customFormat="1" ht="154.9" customHeight="1" x14ac:dyDescent="0.25">
      <c r="A428" s="207">
        <v>364</v>
      </c>
      <c r="B428" s="301" t="s">
        <v>272</v>
      </c>
      <c r="C428" s="520">
        <v>80101706</v>
      </c>
      <c r="D428" s="521" t="s">
        <v>751</v>
      </c>
      <c r="E428" s="520" t="s">
        <v>60</v>
      </c>
      <c r="F428" s="520">
        <v>1</v>
      </c>
      <c r="G428" s="522" t="s">
        <v>78</v>
      </c>
      <c r="H428" s="520" t="s">
        <v>1724</v>
      </c>
      <c r="I428" s="520" t="s">
        <v>62</v>
      </c>
      <c r="J428" s="520" t="s">
        <v>69</v>
      </c>
      <c r="K428" s="520" t="s">
        <v>913</v>
      </c>
      <c r="L428" s="523">
        <v>19805000</v>
      </c>
      <c r="M428" s="523">
        <v>19805000</v>
      </c>
      <c r="N428" s="520" t="s">
        <v>219</v>
      </c>
      <c r="O428" s="520" t="s">
        <v>36</v>
      </c>
      <c r="P428" s="520" t="s">
        <v>1463</v>
      </c>
      <c r="Q428" s="524"/>
      <c r="R428" s="195"/>
      <c r="S428" s="221"/>
      <c r="T428" s="196"/>
      <c r="U428" s="112"/>
      <c r="V428" s="197"/>
      <c r="W428" s="175"/>
      <c r="X428" s="134"/>
      <c r="Y428" s="135"/>
      <c r="Z428" s="181"/>
      <c r="AA428" s="198"/>
      <c r="AB428" s="103"/>
      <c r="AC428" s="103"/>
      <c r="AD428" s="103"/>
      <c r="AE428" s="103"/>
      <c r="AF428" s="103"/>
      <c r="AG428" s="103"/>
      <c r="AH428" s="198"/>
      <c r="AI428" s="199"/>
      <c r="AJ428" s="199"/>
      <c r="AK428" s="198"/>
      <c r="AL428" s="200"/>
    </row>
    <row r="429" spans="1:38" s="46" customFormat="1" ht="154.9" customHeight="1" x14ac:dyDescent="0.25">
      <c r="A429" s="207">
        <v>365</v>
      </c>
      <c r="B429" s="301" t="s">
        <v>275</v>
      </c>
      <c r="C429" s="520">
        <v>80101706</v>
      </c>
      <c r="D429" s="521" t="s">
        <v>291</v>
      </c>
      <c r="E429" s="520" t="s">
        <v>60</v>
      </c>
      <c r="F429" s="520">
        <v>1</v>
      </c>
      <c r="G429" s="522" t="s">
        <v>78</v>
      </c>
      <c r="H429" s="525" t="s">
        <v>551</v>
      </c>
      <c r="I429" s="520" t="s">
        <v>62</v>
      </c>
      <c r="J429" s="520" t="s">
        <v>69</v>
      </c>
      <c r="K429" s="520" t="s">
        <v>909</v>
      </c>
      <c r="L429" s="526">
        <v>95400000</v>
      </c>
      <c r="M429" s="523">
        <v>28620000</v>
      </c>
      <c r="N429" s="520" t="s">
        <v>50</v>
      </c>
      <c r="O429" s="520" t="s">
        <v>1556</v>
      </c>
      <c r="P429" s="520" t="s">
        <v>908</v>
      </c>
      <c r="Q429" s="524"/>
      <c r="R429" s="195"/>
      <c r="S429" s="221"/>
      <c r="T429" s="196"/>
      <c r="U429" s="112"/>
      <c r="V429" s="197"/>
      <c r="W429" s="175"/>
      <c r="X429" s="134"/>
      <c r="Y429" s="135"/>
      <c r="Z429" s="181"/>
      <c r="AA429" s="198"/>
      <c r="AB429" s="103"/>
      <c r="AC429" s="103"/>
      <c r="AD429" s="103"/>
      <c r="AE429" s="103"/>
      <c r="AF429" s="103"/>
      <c r="AG429" s="103"/>
      <c r="AH429" s="198"/>
      <c r="AI429" s="199"/>
      <c r="AJ429" s="199"/>
      <c r="AK429" s="198"/>
      <c r="AL429" s="200"/>
    </row>
    <row r="430" spans="1:38" s="46" customFormat="1" ht="154.9" customHeight="1" x14ac:dyDescent="0.25">
      <c r="A430" s="207">
        <v>366</v>
      </c>
      <c r="B430" s="301" t="s">
        <v>1150</v>
      </c>
      <c r="C430" s="520">
        <v>25172504</v>
      </c>
      <c r="D430" s="521" t="s">
        <v>53</v>
      </c>
      <c r="E430" s="520" t="s">
        <v>49</v>
      </c>
      <c r="F430" s="520">
        <v>1</v>
      </c>
      <c r="G430" s="522" t="s">
        <v>78</v>
      </c>
      <c r="H430" s="525">
        <v>1</v>
      </c>
      <c r="I430" s="520" t="s">
        <v>54</v>
      </c>
      <c r="J430" s="520" t="s">
        <v>35</v>
      </c>
      <c r="K430" s="520" t="s">
        <v>55</v>
      </c>
      <c r="L430" s="526">
        <v>4000000</v>
      </c>
      <c r="M430" s="523">
        <v>4000000</v>
      </c>
      <c r="N430" s="520" t="s">
        <v>52</v>
      </c>
      <c r="O430" s="520" t="s">
        <v>36</v>
      </c>
      <c r="P430" s="520" t="s">
        <v>1534</v>
      </c>
      <c r="Q430" s="524"/>
      <c r="R430" s="195"/>
      <c r="S430" s="221"/>
      <c r="T430" s="196"/>
      <c r="U430" s="112"/>
      <c r="V430" s="197"/>
      <c r="W430" s="175"/>
      <c r="X430" s="134"/>
      <c r="Y430" s="135"/>
      <c r="Z430" s="181"/>
      <c r="AA430" s="198"/>
      <c r="AB430" s="103"/>
      <c r="AC430" s="103"/>
      <c r="AD430" s="103"/>
      <c r="AE430" s="103"/>
      <c r="AF430" s="103"/>
      <c r="AG430" s="103"/>
      <c r="AH430" s="198"/>
      <c r="AI430" s="199"/>
      <c r="AJ430" s="199"/>
      <c r="AK430" s="198"/>
      <c r="AL430" s="200"/>
    </row>
    <row r="431" spans="1:38" s="46" customFormat="1" ht="154.9" customHeight="1" x14ac:dyDescent="0.25">
      <c r="A431" s="207">
        <v>367</v>
      </c>
      <c r="B431" s="301" t="s">
        <v>191</v>
      </c>
      <c r="C431" s="520">
        <v>80101706</v>
      </c>
      <c r="D431" s="521" t="s">
        <v>1705</v>
      </c>
      <c r="E431" s="520" t="s">
        <v>49</v>
      </c>
      <c r="F431" s="520">
        <v>1</v>
      </c>
      <c r="G431" s="522" t="s">
        <v>1706</v>
      </c>
      <c r="H431" s="525" t="s">
        <v>175</v>
      </c>
      <c r="I431" s="520" t="s">
        <v>62</v>
      </c>
      <c r="J431" s="520" t="s">
        <v>69</v>
      </c>
      <c r="K431" s="520" t="s">
        <v>910</v>
      </c>
      <c r="L431" s="526">
        <v>10000000</v>
      </c>
      <c r="M431" s="523">
        <v>10000000</v>
      </c>
      <c r="N431" s="520" t="s">
        <v>52</v>
      </c>
      <c r="O431" s="520" t="s">
        <v>36</v>
      </c>
      <c r="P431" s="520" t="s">
        <v>1465</v>
      </c>
      <c r="Q431" s="524"/>
      <c r="R431" s="195"/>
      <c r="S431" s="221"/>
      <c r="T431" s="196"/>
      <c r="U431" s="112"/>
      <c r="V431" s="197"/>
      <c r="W431" s="175"/>
      <c r="X431" s="134"/>
      <c r="Y431" s="135"/>
      <c r="Z431" s="181"/>
      <c r="AA431" s="198"/>
      <c r="AB431" s="103"/>
      <c r="AC431" s="103"/>
      <c r="AD431" s="103"/>
      <c r="AE431" s="103"/>
      <c r="AF431" s="103"/>
      <c r="AG431" s="103"/>
      <c r="AH431" s="198"/>
      <c r="AI431" s="199"/>
      <c r="AJ431" s="199"/>
      <c r="AK431" s="198"/>
      <c r="AL431" s="200"/>
    </row>
    <row r="432" spans="1:38" s="46" customFormat="1" ht="154.9" customHeight="1" x14ac:dyDescent="0.25">
      <c r="A432" s="207">
        <v>368</v>
      </c>
      <c r="B432" s="301" t="s">
        <v>191</v>
      </c>
      <c r="C432" s="520">
        <v>80101706</v>
      </c>
      <c r="D432" s="521" t="s">
        <v>1705</v>
      </c>
      <c r="E432" s="520" t="s">
        <v>49</v>
      </c>
      <c r="F432" s="520">
        <v>1</v>
      </c>
      <c r="G432" s="522" t="s">
        <v>1706</v>
      </c>
      <c r="H432" s="525" t="s">
        <v>175</v>
      </c>
      <c r="I432" s="520" t="s">
        <v>62</v>
      </c>
      <c r="J432" s="520" t="s">
        <v>69</v>
      </c>
      <c r="K432" s="520" t="s">
        <v>910</v>
      </c>
      <c r="L432" s="526">
        <v>10000000</v>
      </c>
      <c r="M432" s="523">
        <v>10000000</v>
      </c>
      <c r="N432" s="520" t="s">
        <v>52</v>
      </c>
      <c r="O432" s="520" t="s">
        <v>36</v>
      </c>
      <c r="P432" s="520" t="s">
        <v>1465</v>
      </c>
      <c r="Q432" s="524"/>
      <c r="R432" s="195"/>
      <c r="S432" s="221"/>
      <c r="T432" s="196"/>
      <c r="U432" s="112"/>
      <c r="V432" s="197"/>
      <c r="W432" s="175"/>
      <c r="X432" s="134"/>
      <c r="Y432" s="135"/>
      <c r="Z432" s="181"/>
      <c r="AA432" s="198"/>
      <c r="AB432" s="103"/>
      <c r="AC432" s="103"/>
      <c r="AD432" s="103"/>
      <c r="AE432" s="103"/>
      <c r="AF432" s="103"/>
      <c r="AG432" s="103"/>
      <c r="AH432" s="198"/>
      <c r="AI432" s="199"/>
      <c r="AJ432" s="199"/>
      <c r="AK432" s="198"/>
      <c r="AL432" s="200"/>
    </row>
    <row r="433" spans="1:38" s="46" customFormat="1" ht="154.9" customHeight="1" x14ac:dyDescent="0.25">
      <c r="A433" s="207">
        <v>369</v>
      </c>
      <c r="B433" s="301" t="s">
        <v>1335</v>
      </c>
      <c r="C433" s="520">
        <v>80101706</v>
      </c>
      <c r="D433" s="521" t="s">
        <v>1709</v>
      </c>
      <c r="E433" s="520" t="s">
        <v>49</v>
      </c>
      <c r="F433" s="520">
        <v>1</v>
      </c>
      <c r="G433" s="522" t="s">
        <v>78</v>
      </c>
      <c r="H433" s="525" t="s">
        <v>175</v>
      </c>
      <c r="I433" s="520" t="s">
        <v>62</v>
      </c>
      <c r="J433" s="520" t="s">
        <v>35</v>
      </c>
      <c r="K433" s="520" t="s">
        <v>92</v>
      </c>
      <c r="L433" s="526">
        <v>1475434</v>
      </c>
      <c r="M433" s="523">
        <v>1475434</v>
      </c>
      <c r="N433" s="520" t="s">
        <v>52</v>
      </c>
      <c r="O433" s="520" t="s">
        <v>36</v>
      </c>
      <c r="P433" s="520" t="s">
        <v>1534</v>
      </c>
      <c r="Q433" s="524"/>
      <c r="R433" s="195"/>
      <c r="S433" s="221"/>
      <c r="T433" s="196"/>
      <c r="U433" s="112"/>
      <c r="V433" s="197"/>
      <c r="W433" s="175"/>
      <c r="X433" s="134"/>
      <c r="Y433" s="135"/>
      <c r="Z433" s="181"/>
      <c r="AA433" s="198"/>
      <c r="AB433" s="103"/>
      <c r="AC433" s="103"/>
      <c r="AD433" s="103"/>
      <c r="AE433" s="103"/>
      <c r="AF433" s="103"/>
      <c r="AG433" s="103"/>
      <c r="AH433" s="198"/>
      <c r="AI433" s="199"/>
      <c r="AJ433" s="199"/>
      <c r="AK433" s="198"/>
      <c r="AL433" s="200"/>
    </row>
    <row r="434" spans="1:38" s="46" customFormat="1" ht="154.9" customHeight="1" x14ac:dyDescent="0.25">
      <c r="A434" s="207">
        <v>370</v>
      </c>
      <c r="B434" s="301" t="s">
        <v>1335</v>
      </c>
      <c r="C434" s="520">
        <v>46171610</v>
      </c>
      <c r="D434" s="521" t="s">
        <v>1710</v>
      </c>
      <c r="E434" s="520" t="s">
        <v>49</v>
      </c>
      <c r="F434" s="520">
        <v>1</v>
      </c>
      <c r="G434" s="522" t="s">
        <v>78</v>
      </c>
      <c r="H434" s="525">
        <v>2</v>
      </c>
      <c r="I434" s="520" t="s">
        <v>56</v>
      </c>
      <c r="J434" s="520" t="s">
        <v>35</v>
      </c>
      <c r="K434" s="520" t="s">
        <v>222</v>
      </c>
      <c r="L434" s="526">
        <v>18700000</v>
      </c>
      <c r="M434" s="523">
        <v>18700000</v>
      </c>
      <c r="N434" s="520" t="s">
        <v>52</v>
      </c>
      <c r="O434" s="520" t="s">
        <v>36</v>
      </c>
      <c r="P434" s="520" t="s">
        <v>1534</v>
      </c>
      <c r="Q434" s="524"/>
      <c r="R434" s="195"/>
      <c r="S434" s="221"/>
      <c r="T434" s="196"/>
      <c r="U434" s="112"/>
      <c r="V434" s="197"/>
      <c r="W434" s="175"/>
      <c r="X434" s="134"/>
      <c r="Y434" s="135"/>
      <c r="Z434" s="181"/>
      <c r="AA434" s="198"/>
      <c r="AB434" s="103"/>
      <c r="AC434" s="103"/>
      <c r="AD434" s="103"/>
      <c r="AE434" s="103"/>
      <c r="AF434" s="103"/>
      <c r="AG434" s="103"/>
      <c r="AH434" s="198"/>
      <c r="AI434" s="199"/>
      <c r="AJ434" s="199"/>
      <c r="AK434" s="198"/>
      <c r="AL434" s="200"/>
    </row>
    <row r="435" spans="1:38" s="46" customFormat="1" ht="154.9" customHeight="1" x14ac:dyDescent="0.25">
      <c r="A435" s="207">
        <v>371</v>
      </c>
      <c r="B435" s="301" t="s">
        <v>275</v>
      </c>
      <c r="C435" s="520">
        <v>43220000</v>
      </c>
      <c r="D435" s="521" t="s">
        <v>1711</v>
      </c>
      <c r="E435" s="520" t="s">
        <v>49</v>
      </c>
      <c r="F435" s="520">
        <v>1</v>
      </c>
      <c r="G435" s="522" t="s">
        <v>78</v>
      </c>
      <c r="H435" s="525">
        <v>2</v>
      </c>
      <c r="I435" s="520" t="s">
        <v>56</v>
      </c>
      <c r="J435" s="520" t="s">
        <v>35</v>
      </c>
      <c r="K435" s="520" t="s">
        <v>222</v>
      </c>
      <c r="L435" s="526">
        <v>12000000</v>
      </c>
      <c r="M435" s="523">
        <v>12000000</v>
      </c>
      <c r="N435" s="520" t="s">
        <v>52</v>
      </c>
      <c r="O435" s="520" t="s">
        <v>36</v>
      </c>
      <c r="P435" s="520" t="s">
        <v>1550</v>
      </c>
      <c r="Q435" s="524"/>
      <c r="R435" s="195"/>
      <c r="S435" s="221"/>
      <c r="T435" s="196"/>
      <c r="U435" s="112"/>
      <c r="V435" s="197"/>
      <c r="W435" s="175"/>
      <c r="X435" s="134"/>
      <c r="Y435" s="135"/>
      <c r="Z435" s="181"/>
      <c r="AA435" s="198"/>
      <c r="AB435" s="103"/>
      <c r="AC435" s="103"/>
      <c r="AD435" s="103"/>
      <c r="AE435" s="103"/>
      <c r="AF435" s="103"/>
      <c r="AG435" s="103"/>
      <c r="AH435" s="198"/>
      <c r="AI435" s="199"/>
      <c r="AJ435" s="199"/>
      <c r="AK435" s="198"/>
      <c r="AL435" s="200"/>
    </row>
    <row r="436" spans="1:38" s="46" customFormat="1" ht="154.9" customHeight="1" x14ac:dyDescent="0.25">
      <c r="A436" s="207">
        <v>372</v>
      </c>
      <c r="B436" s="301" t="s">
        <v>1335</v>
      </c>
      <c r="C436" s="520" t="s">
        <v>1714</v>
      </c>
      <c r="D436" s="521" t="s">
        <v>1712</v>
      </c>
      <c r="E436" s="520" t="s">
        <v>49</v>
      </c>
      <c r="F436" s="520">
        <v>1</v>
      </c>
      <c r="G436" s="522" t="s">
        <v>78</v>
      </c>
      <c r="H436" s="525" t="s">
        <v>175</v>
      </c>
      <c r="I436" s="520" t="s">
        <v>56</v>
      </c>
      <c r="J436" s="520" t="s">
        <v>35</v>
      </c>
      <c r="K436" s="520" t="s">
        <v>47</v>
      </c>
      <c r="L436" s="526">
        <v>3000000</v>
      </c>
      <c r="M436" s="523">
        <v>3000000</v>
      </c>
      <c r="N436" s="520" t="s">
        <v>52</v>
      </c>
      <c r="O436" s="520" t="s">
        <v>36</v>
      </c>
      <c r="P436" s="520" t="s">
        <v>1534</v>
      </c>
      <c r="Q436" s="524"/>
      <c r="R436" s="195"/>
      <c r="S436" s="221"/>
      <c r="T436" s="196"/>
      <c r="U436" s="112"/>
      <c r="V436" s="197"/>
      <c r="W436" s="175"/>
      <c r="X436" s="134"/>
      <c r="Y436" s="135"/>
      <c r="Z436" s="181"/>
      <c r="AA436" s="198"/>
      <c r="AB436" s="103"/>
      <c r="AC436" s="103"/>
      <c r="AD436" s="103"/>
      <c r="AE436" s="103"/>
      <c r="AF436" s="103"/>
      <c r="AG436" s="103"/>
      <c r="AH436" s="198"/>
      <c r="AI436" s="199"/>
      <c r="AJ436" s="199"/>
      <c r="AK436" s="198"/>
      <c r="AL436" s="200"/>
    </row>
    <row r="437" spans="1:38" s="46" customFormat="1" ht="154.9" customHeight="1" x14ac:dyDescent="0.25">
      <c r="A437" s="207">
        <v>373</v>
      </c>
      <c r="B437" s="301" t="s">
        <v>1335</v>
      </c>
      <c r="C437" s="520" t="s">
        <v>1714</v>
      </c>
      <c r="D437" s="521" t="s">
        <v>1713</v>
      </c>
      <c r="E437" s="520" t="s">
        <v>49</v>
      </c>
      <c r="F437" s="520">
        <v>1</v>
      </c>
      <c r="G437" s="522" t="s">
        <v>78</v>
      </c>
      <c r="H437" s="525">
        <v>2</v>
      </c>
      <c r="I437" s="527" t="s">
        <v>1451</v>
      </c>
      <c r="J437" s="520" t="s">
        <v>35</v>
      </c>
      <c r="K437" s="520" t="s">
        <v>47</v>
      </c>
      <c r="L437" s="526">
        <v>66800000</v>
      </c>
      <c r="M437" s="523">
        <v>66800000</v>
      </c>
      <c r="N437" s="520" t="s">
        <v>52</v>
      </c>
      <c r="O437" s="520" t="s">
        <v>36</v>
      </c>
      <c r="P437" s="520" t="s">
        <v>1534</v>
      </c>
      <c r="Q437" s="524"/>
      <c r="R437" s="195"/>
      <c r="S437" s="221"/>
      <c r="T437" s="196"/>
      <c r="U437" s="112"/>
      <c r="V437" s="197"/>
      <c r="W437" s="175"/>
      <c r="X437" s="134"/>
      <c r="Y437" s="135"/>
      <c r="Z437" s="181"/>
      <c r="AA437" s="198"/>
      <c r="AB437" s="103"/>
      <c r="AC437" s="103"/>
      <c r="AD437" s="103"/>
      <c r="AE437" s="103"/>
      <c r="AF437" s="103"/>
      <c r="AG437" s="103"/>
      <c r="AH437" s="198"/>
      <c r="AI437" s="199"/>
      <c r="AJ437" s="199"/>
      <c r="AK437" s="198"/>
      <c r="AL437" s="200"/>
    </row>
    <row r="438" spans="1:38" s="147" customFormat="1" ht="248.45" customHeight="1" x14ac:dyDescent="0.35">
      <c r="A438" s="239"/>
      <c r="B438" s="167"/>
      <c r="C438" s="167"/>
      <c r="D438" s="363" t="s">
        <v>1539</v>
      </c>
      <c r="E438" s="363"/>
      <c r="F438" s="363"/>
      <c r="G438" s="363"/>
      <c r="H438" s="363"/>
      <c r="I438" s="363"/>
      <c r="J438" s="363"/>
      <c r="K438" s="363"/>
      <c r="L438" s="363"/>
      <c r="M438" s="168"/>
      <c r="N438" s="167"/>
      <c r="O438" s="167"/>
      <c r="P438" s="167"/>
      <c r="Q438" s="164"/>
      <c r="R438" s="160"/>
      <c r="S438" s="232"/>
      <c r="T438" s="161"/>
      <c r="U438" s="162"/>
      <c r="V438" s="141"/>
      <c r="W438" s="178"/>
      <c r="X438" s="143"/>
      <c r="Y438" s="142"/>
      <c r="Z438" s="180"/>
      <c r="AA438" s="144"/>
      <c r="AB438" s="145"/>
      <c r="AC438" s="145"/>
      <c r="AD438" s="145"/>
      <c r="AE438" s="145"/>
      <c r="AF438" s="145"/>
      <c r="AG438" s="145"/>
      <c r="AH438" s="144"/>
      <c r="AI438" s="146"/>
      <c r="AJ438" s="146"/>
      <c r="AK438" s="144"/>
      <c r="AL438" s="163"/>
    </row>
    <row r="439" spans="1:38" s="147" customFormat="1" ht="235.9" customHeight="1" x14ac:dyDescent="0.35">
      <c r="A439" s="239"/>
      <c r="B439" s="167"/>
      <c r="C439" s="167"/>
      <c r="D439" s="363" t="s">
        <v>1708</v>
      </c>
      <c r="E439" s="363"/>
      <c r="F439" s="363"/>
      <c r="G439" s="363"/>
      <c r="H439" s="363"/>
      <c r="I439" s="363"/>
      <c r="J439" s="363"/>
      <c r="K439" s="363"/>
      <c r="L439" s="363"/>
      <c r="M439" s="168"/>
      <c r="N439" s="167"/>
      <c r="O439" s="167"/>
      <c r="P439" s="167"/>
      <c r="Q439" s="164"/>
      <c r="R439" s="160"/>
      <c r="S439" s="232"/>
      <c r="T439" s="161"/>
      <c r="U439" s="162"/>
      <c r="V439" s="141"/>
      <c r="W439" s="178"/>
      <c r="X439" s="143"/>
      <c r="Y439" s="142"/>
      <c r="Z439" s="180"/>
      <c r="AA439" s="144"/>
      <c r="AB439" s="145"/>
      <c r="AC439" s="145"/>
      <c r="AD439" s="145"/>
      <c r="AE439" s="145"/>
      <c r="AF439" s="145"/>
      <c r="AG439" s="145"/>
      <c r="AH439" s="144"/>
      <c r="AI439" s="146"/>
      <c r="AJ439" s="146"/>
      <c r="AK439" s="144"/>
      <c r="AL439" s="163"/>
    </row>
    <row r="440" spans="1:38" ht="0" hidden="1" customHeight="1" x14ac:dyDescent="0.25">
      <c r="A440" s="364" t="s">
        <v>782</v>
      </c>
      <c r="B440" s="364"/>
      <c r="C440" s="364"/>
      <c r="D440" s="364"/>
      <c r="E440" s="364"/>
      <c r="F440" s="364"/>
      <c r="G440" s="364"/>
      <c r="H440" s="364"/>
      <c r="I440" s="364"/>
      <c r="J440" s="364"/>
      <c r="K440" s="364"/>
      <c r="L440" s="364"/>
      <c r="M440" s="364"/>
      <c r="N440" s="364"/>
      <c r="O440" s="364"/>
      <c r="P440" s="364"/>
    </row>
  </sheetData>
  <autoFilter ref="A19:BA19"/>
  <mergeCells count="117">
    <mergeCell ref="D438:L438"/>
    <mergeCell ref="D439:L439"/>
    <mergeCell ref="A440:P440"/>
    <mergeCell ref="N303:N304"/>
    <mergeCell ref="O303:O304"/>
    <mergeCell ref="P303:P304"/>
    <mergeCell ref="A331:A335"/>
    <mergeCell ref="A340:A344"/>
    <mergeCell ref="A351:A352"/>
    <mergeCell ref="AL293:AL294"/>
    <mergeCell ref="A303:A304"/>
    <mergeCell ref="B303:B304"/>
    <mergeCell ref="C303:C304"/>
    <mergeCell ref="D303:D304"/>
    <mergeCell ref="E303:E304"/>
    <mergeCell ref="F303:F304"/>
    <mergeCell ref="G303:G304"/>
    <mergeCell ref="H303:H304"/>
    <mergeCell ref="I303:I304"/>
    <mergeCell ref="A293:A294"/>
    <mergeCell ref="AA293:AA294"/>
    <mergeCell ref="AH293:AH294"/>
    <mergeCell ref="AI293:AI294"/>
    <mergeCell ref="AJ293:AJ294"/>
    <mergeCell ref="AK293:AK294"/>
    <mergeCell ref="AL245:AL246"/>
    <mergeCell ref="A291:A292"/>
    <mergeCell ref="AA291:AA292"/>
    <mergeCell ref="AH291:AH292"/>
    <mergeCell ref="AI291:AI292"/>
    <mergeCell ref="AJ291:AJ292"/>
    <mergeCell ref="AK291:AK292"/>
    <mergeCell ref="AL291:AL292"/>
    <mergeCell ref="A245:A246"/>
    <mergeCell ref="AA245:AA246"/>
    <mergeCell ref="AH245:AH246"/>
    <mergeCell ref="AI245:AI246"/>
    <mergeCell ref="AJ245:AJ246"/>
    <mergeCell ref="AK245:AK246"/>
    <mergeCell ref="AL155:AL156"/>
    <mergeCell ref="A178:A181"/>
    <mergeCell ref="A231:A232"/>
    <mergeCell ref="AA231:AA232"/>
    <mergeCell ref="AH231:AH232"/>
    <mergeCell ref="AI231:AI232"/>
    <mergeCell ref="AJ231:AJ232"/>
    <mergeCell ref="AK231:AK232"/>
    <mergeCell ref="AL231:AL232"/>
    <mergeCell ref="A155:A156"/>
    <mergeCell ref="AA155:AA156"/>
    <mergeCell ref="AH155:AH156"/>
    <mergeCell ref="AI155:AI156"/>
    <mergeCell ref="AJ155:AJ156"/>
    <mergeCell ref="AK155:AK156"/>
    <mergeCell ref="A95:A96"/>
    <mergeCell ref="A114:A115"/>
    <mergeCell ref="R114:R115"/>
    <mergeCell ref="S114:S115"/>
    <mergeCell ref="T114:T115"/>
    <mergeCell ref="U114:U115"/>
    <mergeCell ref="AL114:AL115"/>
    <mergeCell ref="A127:A128"/>
    <mergeCell ref="AA127:AA128"/>
    <mergeCell ref="AH127:AH128"/>
    <mergeCell ref="AI127:AI128"/>
    <mergeCell ref="AJ127:AJ128"/>
    <mergeCell ref="AK127:AK128"/>
    <mergeCell ref="AL127:AL128"/>
    <mergeCell ref="V114:V115"/>
    <mergeCell ref="AA114:AA115"/>
    <mergeCell ref="AH114:AH115"/>
    <mergeCell ref="AI114:AI115"/>
    <mergeCell ref="AJ114:AJ115"/>
    <mergeCell ref="AK114:AK115"/>
    <mergeCell ref="A69:A70"/>
    <mergeCell ref="D69:D70"/>
    <mergeCell ref="A71:A72"/>
    <mergeCell ref="A82:A83"/>
    <mergeCell ref="AB91:AB92"/>
    <mergeCell ref="AC91:AC92"/>
    <mergeCell ref="AH65:AH66"/>
    <mergeCell ref="AI65:AI66"/>
    <mergeCell ref="AJ65:AJ66"/>
    <mergeCell ref="AD91:AD92"/>
    <mergeCell ref="AE91:AE92"/>
    <mergeCell ref="AF91:AF92"/>
    <mergeCell ref="AG91:AG92"/>
    <mergeCell ref="AK65:AK66"/>
    <mergeCell ref="AL65:AL66"/>
    <mergeCell ref="A67:A68"/>
    <mergeCell ref="AF39:AF40"/>
    <mergeCell ref="AG39:AG40"/>
    <mergeCell ref="A46:A49"/>
    <mergeCell ref="A55:A59"/>
    <mergeCell ref="A65:A66"/>
    <mergeCell ref="AA65:AA66"/>
    <mergeCell ref="A25:A36"/>
    <mergeCell ref="AB39:AB40"/>
    <mergeCell ref="AC39:AC40"/>
    <mergeCell ref="AD39:AD40"/>
    <mergeCell ref="AE39:AE40"/>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 ref="C17:D17"/>
  </mergeCells>
  <dataValidations count="2">
    <dataValidation type="list" allowBlank="1" showInputMessage="1" showErrorMessage="1" error="Solo puede ingresar datos definidos en la lista" prompt="Por favor seleccione el área que requiere el bien o servicio" sqref="B84">
      <formula1>#REF!</formula1>
    </dataValidation>
    <dataValidation allowBlank="1" showInputMessage="1" showErrorMessage="1" error="Fecha no valida" prompt="Ingrese una fecha valida entre el 01 de enero y 31 de diciembre de 2016" sqref="I79 I85 I99:I100 G79 G84:G87 G330 G321 G323 G89 G81:G82 G91:G101 G111 G114 G202 G221 G259 G280 G289 G319 G365:G370 G355 G357 G360:G363 G338:G349 G372:G376 G380:G382"/>
  </dataValidations>
  <printOptions horizontalCentered="1" verticalCentered="1"/>
  <pageMargins left="0.19685039370078741" right="0.11811023622047245" top="0.55118110236220474" bottom="0.55118110236220474" header="0.31496062992125984" footer="0.51181102362204722"/>
  <pageSetup paperSize="14" scale="12" fitToHeight="0" orientation="landscape" r:id="rId1"/>
  <headerFooter>
    <oddFooter>Página &amp;P de &amp;F</oddFooter>
  </headerFooter>
  <rowBreaks count="15" manualBreakCount="15">
    <brk id="44" max="45" man="1"/>
    <brk id="78" max="45" man="1"/>
    <brk id="111" max="45" man="1"/>
    <brk id="136" max="45" man="1"/>
    <brk id="159" max="45" man="1"/>
    <brk id="184" max="45" man="1"/>
    <brk id="215" max="45" man="1"/>
    <brk id="246" max="45" man="1"/>
    <brk id="270" max="45" man="1"/>
    <brk id="295" max="45" man="1"/>
    <brk id="319" max="45" man="1"/>
    <brk id="354" max="45" man="1"/>
    <brk id="379" max="45" man="1"/>
    <brk id="404" max="45" man="1"/>
    <brk id="431" max="45" man="1"/>
  </rowBreaks>
  <colBreaks count="1" manualBreakCount="1">
    <brk id="16" max="320"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[4]LISTAS!#REF!</xm:f>
          </x14:formula1>
          <xm:sqref>AL193:AL194 AL404:AL407 AL280 AL42 AL386:AL387 AL339 AL361:AL363 AL220:AL221 AL209 AL353 AL336:AL337 AL62:AL63 AL323:AL324 AL111 AL22 AL317:AL318 AL329 AL81:AL83 AL203 AF51 AL51 AL77 AL79 AL99 AL371 AL114 AL365:AL368 AL356:AL359 AL40 AL379 AL29:AL34 AL72:AL73</xm:sqref>
        </x14:dataValidation>
        <x14:dataValidation type="list" allowBlank="1" showInputMessage="1" showErrorMessage="1">
          <x14:formula1>
            <xm:f>[1]LISTAS!#REF!</xm:f>
          </x14:formula1>
          <xm:sqref>AL241:AL242 AL45 AL325 AL223 AL258</xm:sqref>
        </x14:dataValidation>
        <x14:dataValidation type="list" allowBlank="1" showInputMessage="1" showErrorMessage="1">
          <x14:formula1>
            <xm:f>[4]LISTAS!#REF!</xm:f>
          </x14:formula1>
          <xm:sqref>AL374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traslados (2)</vt:lpstr>
      <vt:lpstr>CAJA MENOR 2017</vt:lpstr>
      <vt:lpstr>PLAN AJUSTADO 20 10 2017 </vt:lpstr>
      <vt:lpstr>'PLAN AJUSTADO 20 10 2017 '!Área_de_impresión</vt:lpstr>
      <vt:lpstr>'PLAN AJUSTADO 20 10 2017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2017-10-20T22:03:21Z</cp:lastPrinted>
  <dcterms:created xsi:type="dcterms:W3CDTF">2015-12-14T22:18:47Z</dcterms:created>
  <dcterms:modified xsi:type="dcterms:W3CDTF">2017-10-20T22:04:12Z</dcterms:modified>
</cp:coreProperties>
</file>