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cruz\Desktop\DAFP\2026\INFORMES\SGI\EJECUCION EN PAGINA WEB\"/>
    </mc:Choice>
  </mc:AlternateContent>
  <bookViews>
    <workbookView xWindow="0" yWindow="0" windowWidth="20490" windowHeight="7500"/>
  </bookViews>
  <sheets>
    <sheet name="CONSOLIDADO" sheetId="1" r:id="rId1"/>
  </sheets>
  <externalReferences>
    <externalReference r:id="rId2"/>
  </externalReferences>
  <definedNames>
    <definedName name="_xlnm._FilterDatabase" localSheetId="0" hidden="1">CONSOLIDADO!$B$6:$Q$41</definedName>
    <definedName name="_xlnm.Print_Area" localSheetId="0">CONSOLIDADO!$A$1:$AR$44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6" i="1" l="1"/>
  <c r="H96" i="1"/>
  <c r="G96" i="1"/>
  <c r="J95" i="1"/>
  <c r="H95" i="1"/>
  <c r="G95" i="1"/>
  <c r="J93" i="1"/>
  <c r="H93" i="1"/>
  <c r="G93" i="1"/>
  <c r="J92" i="1"/>
  <c r="H92" i="1"/>
  <c r="G92" i="1"/>
  <c r="J91" i="1"/>
  <c r="H91" i="1"/>
  <c r="G91" i="1"/>
  <c r="J89" i="1"/>
  <c r="H89" i="1"/>
  <c r="G89" i="1"/>
  <c r="J88" i="1"/>
  <c r="H88" i="1"/>
  <c r="G88" i="1"/>
  <c r="J86" i="1"/>
  <c r="H86" i="1"/>
  <c r="G86" i="1"/>
  <c r="G84" i="1" s="1"/>
  <c r="J85" i="1"/>
  <c r="H85" i="1"/>
  <c r="G85" i="1"/>
  <c r="J84" i="1"/>
  <c r="H81" i="1"/>
  <c r="J79" i="1"/>
  <c r="K79" i="1" s="1"/>
  <c r="H79" i="1"/>
  <c r="I79" i="1" s="1"/>
  <c r="M66" i="1"/>
  <c r="L66" i="1"/>
  <c r="K66" i="1"/>
  <c r="J66" i="1"/>
  <c r="I66" i="1"/>
  <c r="H66" i="1"/>
  <c r="G66" i="1"/>
  <c r="F66" i="1"/>
  <c r="E66" i="1"/>
  <c r="M44" i="1"/>
  <c r="K44" i="1"/>
  <c r="J44" i="1"/>
  <c r="I44" i="1"/>
  <c r="H44" i="1"/>
  <c r="G44" i="1"/>
  <c r="F44" i="1"/>
  <c r="E44" i="1"/>
  <c r="J34" i="1"/>
  <c r="J33" i="1"/>
  <c r="L32" i="1"/>
  <c r="J32" i="1"/>
  <c r="H32" i="1"/>
  <c r="F32" i="1"/>
  <c r="P32" i="1" s="1"/>
  <c r="L31" i="1"/>
  <c r="E30" i="1"/>
  <c r="M27" i="1"/>
  <c r="K27" i="1"/>
  <c r="J27" i="1"/>
  <c r="H27" i="1"/>
  <c r="G27" i="1"/>
  <c r="F27" i="1"/>
  <c r="E27" i="1"/>
  <c r="M25" i="1"/>
  <c r="R25" i="1" s="1"/>
  <c r="L25" i="1"/>
  <c r="K25" i="1"/>
  <c r="Q25" i="1" s="1"/>
  <c r="J25" i="1"/>
  <c r="P25" i="1" s="1"/>
  <c r="I25" i="1"/>
  <c r="N25" i="1" s="1"/>
  <c r="O25" i="1" s="1"/>
  <c r="H25" i="1"/>
  <c r="G25" i="1"/>
  <c r="F25" i="1"/>
  <c r="E25" i="1"/>
  <c r="D25" i="1"/>
  <c r="C25" i="1"/>
  <c r="B25" i="1"/>
  <c r="A25" i="1"/>
  <c r="O24" i="1"/>
  <c r="M24" i="1"/>
  <c r="R24" i="1" s="1"/>
  <c r="L24" i="1"/>
  <c r="K24" i="1"/>
  <c r="Q24" i="1" s="1"/>
  <c r="J24" i="1"/>
  <c r="P24" i="1" s="1"/>
  <c r="I24" i="1"/>
  <c r="N24" i="1" s="1"/>
  <c r="H24" i="1"/>
  <c r="G24" i="1"/>
  <c r="F24" i="1"/>
  <c r="E24" i="1"/>
  <c r="D24" i="1"/>
  <c r="C24" i="1"/>
  <c r="B24" i="1"/>
  <c r="A24" i="1"/>
  <c r="M23" i="1"/>
  <c r="AM23" i="1" s="1"/>
  <c r="L23" i="1"/>
  <c r="K23" i="1"/>
  <c r="J23" i="1"/>
  <c r="P23" i="1" s="1"/>
  <c r="I23" i="1"/>
  <c r="AK23" i="1" s="1"/>
  <c r="H23" i="1"/>
  <c r="G23" i="1"/>
  <c r="F23" i="1"/>
  <c r="AI23" i="1" s="1"/>
  <c r="E23" i="1"/>
  <c r="D23" i="1"/>
  <c r="C23" i="1"/>
  <c r="B23" i="1"/>
  <c r="A23" i="1"/>
  <c r="AM22" i="1"/>
  <c r="AQ22" i="1" s="1"/>
  <c r="AI22" i="1"/>
  <c r="P22" i="1"/>
  <c r="M22" i="1"/>
  <c r="R22" i="1" s="1"/>
  <c r="L22" i="1"/>
  <c r="K22" i="1"/>
  <c r="Q22" i="1" s="1"/>
  <c r="J22" i="1"/>
  <c r="AL22" i="1" s="1"/>
  <c r="I22" i="1"/>
  <c r="N22" i="1" s="1"/>
  <c r="AN22" i="1" s="1"/>
  <c r="H22" i="1"/>
  <c r="AJ22" i="1" s="1"/>
  <c r="G22" i="1"/>
  <c r="F22" i="1"/>
  <c r="E22" i="1"/>
  <c r="D22" i="1"/>
  <c r="C22" i="1"/>
  <c r="B22" i="1"/>
  <c r="A22" i="1"/>
  <c r="AM21" i="1"/>
  <c r="R21" i="1"/>
  <c r="M21" i="1"/>
  <c r="M37" i="1" s="1"/>
  <c r="M39" i="1" s="1"/>
  <c r="L21" i="1"/>
  <c r="L37" i="1" s="1"/>
  <c r="L39" i="1" s="1"/>
  <c r="K21" i="1"/>
  <c r="J21" i="1"/>
  <c r="P21" i="1" s="1"/>
  <c r="I21" i="1"/>
  <c r="AK21" i="1" s="1"/>
  <c r="H21" i="1"/>
  <c r="H37" i="1" s="1"/>
  <c r="H39" i="1" s="1"/>
  <c r="G21" i="1"/>
  <c r="F21" i="1"/>
  <c r="AI21" i="1" s="1"/>
  <c r="E21" i="1"/>
  <c r="E37" i="1" s="1"/>
  <c r="E39" i="1" s="1"/>
  <c r="D21" i="1"/>
  <c r="C21" i="1"/>
  <c r="B21" i="1"/>
  <c r="A21" i="1"/>
  <c r="R19" i="1"/>
  <c r="M19" i="1"/>
  <c r="L19" i="1"/>
  <c r="L34" i="1" s="1"/>
  <c r="K19" i="1"/>
  <c r="J19" i="1"/>
  <c r="P19" i="1" s="1"/>
  <c r="I19" i="1"/>
  <c r="H19" i="1"/>
  <c r="G19" i="1"/>
  <c r="F19" i="1"/>
  <c r="Q19" i="1" s="1"/>
  <c r="E19" i="1"/>
  <c r="D19" i="1"/>
  <c r="A19" i="1"/>
  <c r="AM18" i="1"/>
  <c r="AI18" i="1"/>
  <c r="M18" i="1"/>
  <c r="L18" i="1"/>
  <c r="K18" i="1"/>
  <c r="K34" i="1" s="1"/>
  <c r="J18" i="1"/>
  <c r="P18" i="1" s="1"/>
  <c r="AP18" i="1" s="1"/>
  <c r="I18" i="1"/>
  <c r="H18" i="1"/>
  <c r="AJ18" i="1" s="1"/>
  <c r="G18" i="1"/>
  <c r="G34" i="1" s="1"/>
  <c r="F18" i="1"/>
  <c r="G81" i="1" s="1"/>
  <c r="E18" i="1"/>
  <c r="E34" i="1" s="1"/>
  <c r="D18" i="1"/>
  <c r="A18" i="1"/>
  <c r="M16" i="1"/>
  <c r="R16" i="1" s="1"/>
  <c r="L16" i="1"/>
  <c r="K16" i="1"/>
  <c r="Q16" i="1" s="1"/>
  <c r="J16" i="1"/>
  <c r="P16" i="1" s="1"/>
  <c r="I16" i="1"/>
  <c r="N16" i="1" s="1"/>
  <c r="O16" i="1" s="1"/>
  <c r="H16" i="1"/>
  <c r="G16" i="1"/>
  <c r="F16" i="1"/>
  <c r="E16" i="1"/>
  <c r="D16" i="1"/>
  <c r="A16" i="1"/>
  <c r="M15" i="1"/>
  <c r="R15" i="1" s="1"/>
  <c r="L15" i="1"/>
  <c r="K15" i="1"/>
  <c r="Q15" i="1" s="1"/>
  <c r="J15" i="1"/>
  <c r="P15" i="1" s="1"/>
  <c r="I15" i="1"/>
  <c r="N15" i="1" s="1"/>
  <c r="O15" i="1" s="1"/>
  <c r="H15" i="1"/>
  <c r="G15" i="1"/>
  <c r="F15" i="1"/>
  <c r="E15" i="1"/>
  <c r="D15" i="1"/>
  <c r="A15" i="1"/>
  <c r="M14" i="1"/>
  <c r="R14" i="1" s="1"/>
  <c r="L14" i="1"/>
  <c r="K14" i="1"/>
  <c r="Q14" i="1" s="1"/>
  <c r="J14" i="1"/>
  <c r="P14" i="1" s="1"/>
  <c r="I14" i="1"/>
  <c r="N14" i="1" s="1"/>
  <c r="O14" i="1" s="1"/>
  <c r="H14" i="1"/>
  <c r="G14" i="1"/>
  <c r="F14" i="1"/>
  <c r="E14" i="1"/>
  <c r="D14" i="1"/>
  <c r="A14" i="1"/>
  <c r="AM13" i="1"/>
  <c r="R13" i="1"/>
  <c r="M13" i="1"/>
  <c r="L13" i="1"/>
  <c r="L33" i="1" s="1"/>
  <c r="K13" i="1"/>
  <c r="J13" i="1"/>
  <c r="J80" i="1" s="1"/>
  <c r="I13" i="1"/>
  <c r="H13" i="1"/>
  <c r="H33" i="1" s="1"/>
  <c r="G13" i="1"/>
  <c r="F13" i="1"/>
  <c r="AI13" i="1" s="1"/>
  <c r="E13" i="1"/>
  <c r="D13" i="1"/>
  <c r="A13" i="1"/>
  <c r="AM11" i="1"/>
  <c r="AQ11" i="1" s="1"/>
  <c r="AI11" i="1"/>
  <c r="P11" i="1"/>
  <c r="M11" i="1"/>
  <c r="L11" i="1"/>
  <c r="K11" i="1"/>
  <c r="K32" i="1" s="1"/>
  <c r="Q32" i="1" s="1"/>
  <c r="J11" i="1"/>
  <c r="AL11" i="1" s="1"/>
  <c r="I11" i="1"/>
  <c r="H11" i="1"/>
  <c r="AJ11" i="1" s="1"/>
  <c r="G11" i="1"/>
  <c r="G32" i="1" s="1"/>
  <c r="F11" i="1"/>
  <c r="G79" i="1" s="1"/>
  <c r="E11" i="1"/>
  <c r="E32" i="1" s="1"/>
  <c r="D11" i="1"/>
  <c r="A11" i="1"/>
  <c r="P9" i="1"/>
  <c r="M9" i="1"/>
  <c r="R9" i="1" s="1"/>
  <c r="L9" i="1"/>
  <c r="K9" i="1"/>
  <c r="Q9" i="1" s="1"/>
  <c r="J9" i="1"/>
  <c r="I9" i="1"/>
  <c r="N9" i="1" s="1"/>
  <c r="O9" i="1" s="1"/>
  <c r="H9" i="1"/>
  <c r="G9" i="1"/>
  <c r="F9" i="1"/>
  <c r="E9" i="1"/>
  <c r="E26" i="1" s="1"/>
  <c r="D9" i="1"/>
  <c r="A9" i="1"/>
  <c r="AK8" i="1"/>
  <c r="AJ8" i="1"/>
  <c r="M8" i="1"/>
  <c r="AM8" i="1" s="1"/>
  <c r="L8" i="1"/>
  <c r="K8" i="1"/>
  <c r="J8" i="1"/>
  <c r="AL8" i="1" s="1"/>
  <c r="AP8" i="1" s="1"/>
  <c r="I8" i="1"/>
  <c r="H8" i="1"/>
  <c r="G8" i="1"/>
  <c r="F8" i="1"/>
  <c r="AI8" i="1" s="1"/>
  <c r="E8" i="1"/>
  <c r="D8" i="1"/>
  <c r="A8" i="1"/>
  <c r="AM7" i="1"/>
  <c r="AM26" i="1" s="1"/>
  <c r="M7" i="1"/>
  <c r="L7" i="1"/>
  <c r="K7" i="1"/>
  <c r="K31" i="1" s="1"/>
  <c r="J7" i="1"/>
  <c r="I7" i="1"/>
  <c r="H7" i="1"/>
  <c r="G7" i="1"/>
  <c r="G31" i="1" s="1"/>
  <c r="F7" i="1"/>
  <c r="F26" i="1" s="1"/>
  <c r="E7" i="1"/>
  <c r="D7" i="1"/>
  <c r="A7" i="1"/>
  <c r="G6" i="1"/>
  <c r="L35" i="1" l="1"/>
  <c r="L41" i="1"/>
  <c r="L68" i="1" s="1"/>
  <c r="E67" i="1"/>
  <c r="E28" i="1"/>
  <c r="F28" i="1"/>
  <c r="F67" i="1"/>
  <c r="J78" i="1"/>
  <c r="J26" i="1"/>
  <c r="N7" i="1"/>
  <c r="R7" i="1"/>
  <c r="AL7" i="1"/>
  <c r="N8" i="1"/>
  <c r="AN8" i="1" s="1"/>
  <c r="O19" i="1"/>
  <c r="K26" i="1"/>
  <c r="G35" i="1"/>
  <c r="AI7" i="1"/>
  <c r="P8" i="1"/>
  <c r="I33" i="1"/>
  <c r="F31" i="1"/>
  <c r="G78" i="1"/>
  <c r="I81" i="1"/>
  <c r="J37" i="1"/>
  <c r="G80" i="1"/>
  <c r="K80" i="1" s="1"/>
  <c r="J81" i="1"/>
  <c r="K81" i="1" s="1"/>
  <c r="H84" i="1"/>
  <c r="O13" i="1"/>
  <c r="N23" i="1"/>
  <c r="AN23" i="1" s="1"/>
  <c r="AL23" i="1"/>
  <c r="AP23" i="1" s="1"/>
  <c r="F37" i="1"/>
  <c r="F39" i="1" s="1"/>
  <c r="Q31" i="1"/>
  <c r="K35" i="1"/>
  <c r="Q11" i="1"/>
  <c r="E33" i="1"/>
  <c r="M33" i="1"/>
  <c r="AJ13" i="1"/>
  <c r="Q18" i="1"/>
  <c r="AQ18" i="1" s="1"/>
  <c r="AJ21" i="1"/>
  <c r="Q23" i="1"/>
  <c r="M26" i="1"/>
  <c r="H26" i="1"/>
  <c r="L26" i="1"/>
  <c r="L67" i="1" s="1"/>
  <c r="P7" i="1"/>
  <c r="AJ7" i="1"/>
  <c r="O8" i="1"/>
  <c r="AO8" i="1" s="1"/>
  <c r="Q8" i="1"/>
  <c r="N11" i="1"/>
  <c r="I32" i="1"/>
  <c r="R11" i="1"/>
  <c r="M32" i="1"/>
  <c r="R32" i="1" s="1"/>
  <c r="N13" i="1"/>
  <c r="AL13" i="1"/>
  <c r="AP13" i="1" s="1"/>
  <c r="N19" i="1"/>
  <c r="N21" i="1"/>
  <c r="O21" i="1" s="1"/>
  <c r="AL21" i="1"/>
  <c r="AP21" i="1" s="1"/>
  <c r="R23" i="1"/>
  <c r="G26" i="1"/>
  <c r="H31" i="1"/>
  <c r="F34" i="1"/>
  <c r="P34" i="1" s="1"/>
  <c r="E31" i="1"/>
  <c r="E35" i="1" s="1"/>
  <c r="E41" i="1" s="1"/>
  <c r="E68" i="1" s="1"/>
  <c r="H78" i="1"/>
  <c r="I31" i="1"/>
  <c r="M31" i="1"/>
  <c r="Q7" i="1"/>
  <c r="AK7" i="1"/>
  <c r="AQ8" i="1"/>
  <c r="R8" i="1"/>
  <c r="AP11" i="1"/>
  <c r="AK11" i="1"/>
  <c r="G33" i="1"/>
  <c r="Q13" i="1"/>
  <c r="P13" i="1"/>
  <c r="AQ13" i="1"/>
  <c r="I34" i="1"/>
  <c r="N18" i="1"/>
  <c r="M34" i="1"/>
  <c r="R34" i="1" s="1"/>
  <c r="R18" i="1"/>
  <c r="AK18" i="1"/>
  <c r="G37" i="1"/>
  <c r="G39" i="1" s="1"/>
  <c r="G41" i="1" s="1"/>
  <c r="K37" i="1"/>
  <c r="AQ21" i="1"/>
  <c r="AP22" i="1"/>
  <c r="O22" i="1"/>
  <c r="AO22" i="1" s="1"/>
  <c r="AK22" i="1"/>
  <c r="AQ23" i="1"/>
  <c r="AJ23" i="1"/>
  <c r="I26" i="1"/>
  <c r="J31" i="1"/>
  <c r="F33" i="1"/>
  <c r="P33" i="1" s="1"/>
  <c r="H34" i="1"/>
  <c r="G68" i="1"/>
  <c r="AL18" i="1"/>
  <c r="K33" i="1"/>
  <c r="I37" i="1"/>
  <c r="I39" i="1" s="1"/>
  <c r="H80" i="1"/>
  <c r="I80" i="1" s="1"/>
  <c r="AK13" i="1"/>
  <c r="Q21" i="1"/>
  <c r="AO21" i="1" l="1"/>
  <c r="R33" i="1"/>
  <c r="G77" i="1"/>
  <c r="J28" i="1"/>
  <c r="P26" i="1"/>
  <c r="J67" i="1"/>
  <c r="I28" i="1"/>
  <c r="I67" i="1"/>
  <c r="AN18" i="1"/>
  <c r="N34" i="1"/>
  <c r="O18" i="1"/>
  <c r="M35" i="1"/>
  <c r="R31" i="1"/>
  <c r="O23" i="1"/>
  <c r="AO23" i="1" s="1"/>
  <c r="AJ26" i="1"/>
  <c r="M28" i="1"/>
  <c r="R26" i="1"/>
  <c r="M67" i="1"/>
  <c r="G72" i="1"/>
  <c r="AO13" i="1"/>
  <c r="O33" i="1"/>
  <c r="R37" i="1"/>
  <c r="Q34" i="1"/>
  <c r="AL26" i="1"/>
  <c r="AP7" i="1"/>
  <c r="K78" i="1"/>
  <c r="J77" i="1"/>
  <c r="AK26" i="1"/>
  <c r="H77" i="1"/>
  <c r="I78" i="1"/>
  <c r="G67" i="1"/>
  <c r="G28" i="1"/>
  <c r="AN21" i="1"/>
  <c r="N37" i="1"/>
  <c r="N39" i="1" s="1"/>
  <c r="AN7" i="1"/>
  <c r="N26" i="1"/>
  <c r="N31" i="1"/>
  <c r="O7" i="1"/>
  <c r="J35" i="1"/>
  <c r="P31" i="1"/>
  <c r="K39" i="1"/>
  <c r="Q37" i="1"/>
  <c r="H67" i="1"/>
  <c r="H28" i="1"/>
  <c r="F35" i="1"/>
  <c r="G71" i="1" s="1"/>
  <c r="AI26" i="1"/>
  <c r="AQ26" i="1" s="1"/>
  <c r="AQ7" i="1"/>
  <c r="I41" i="1"/>
  <c r="H72" i="1"/>
  <c r="I72" i="1" s="1"/>
  <c r="Q33" i="1"/>
  <c r="I35" i="1"/>
  <c r="H71" i="1" s="1"/>
  <c r="H35" i="1"/>
  <c r="H41" i="1" s="1"/>
  <c r="H68" i="1" s="1"/>
  <c r="N33" i="1"/>
  <c r="AN13" i="1"/>
  <c r="AN11" i="1"/>
  <c r="O11" i="1"/>
  <c r="N32" i="1"/>
  <c r="J39" i="1"/>
  <c r="P37" i="1"/>
  <c r="K28" i="1"/>
  <c r="Q26" i="1"/>
  <c r="K67" i="1"/>
  <c r="R39" i="1"/>
  <c r="N41" i="1" l="1"/>
  <c r="O34" i="1"/>
  <c r="AO18" i="1"/>
  <c r="O32" i="1"/>
  <c r="AO11" i="1"/>
  <c r="H73" i="1"/>
  <c r="I68" i="1"/>
  <c r="I71" i="1"/>
  <c r="J71" i="1"/>
  <c r="K71" i="1" s="1"/>
  <c r="P35" i="1"/>
  <c r="AN26" i="1"/>
  <c r="AP26" i="1"/>
  <c r="K41" i="1"/>
  <c r="Q39" i="1"/>
  <c r="N35" i="1"/>
  <c r="I77" i="1"/>
  <c r="J72" i="1"/>
  <c r="K72" i="1" s="1"/>
  <c r="J41" i="1"/>
  <c r="P39" i="1"/>
  <c r="O31" i="1"/>
  <c r="O26" i="1"/>
  <c r="AO7" i="1"/>
  <c r="AO26" i="1" s="1"/>
  <c r="Q35" i="1"/>
  <c r="K77" i="1"/>
  <c r="F41" i="1"/>
  <c r="R35" i="1"/>
  <c r="M41" i="1"/>
  <c r="O37" i="1"/>
  <c r="O39" i="1" s="1"/>
  <c r="G73" i="1" l="1"/>
  <c r="F68" i="1"/>
  <c r="O35" i="1"/>
  <c r="O41" i="1" s="1"/>
  <c r="R41" i="1"/>
  <c r="M68" i="1"/>
  <c r="J73" i="1"/>
  <c r="K73" i="1" s="1"/>
  <c r="P41" i="1"/>
  <c r="J68" i="1"/>
  <c r="I73" i="1"/>
  <c r="Q41" i="1"/>
  <c r="K68" i="1"/>
</calcChain>
</file>

<file path=xl/comments1.xml><?xml version="1.0" encoding="utf-8"?>
<comments xmlns="http://schemas.openxmlformats.org/spreadsheetml/2006/main">
  <authors>
    <author>Orlando Mateus Lopez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20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</commentList>
</comments>
</file>

<file path=xl/sharedStrings.xml><?xml version="1.0" encoding="utf-8"?>
<sst xmlns="http://schemas.openxmlformats.org/spreadsheetml/2006/main" count="164" uniqueCount="85">
  <si>
    <t>DEPARTAMENTO ADMINISTRATIVO DE LA FUNCIÓN PÚBLICA</t>
  </si>
  <si>
    <t>REPORTE EJECUCIÓN PRESUPUESTAL</t>
  </si>
  <si>
    <t>Ejecución Presupuestal Acumulada a 28 de febrero 2026</t>
  </si>
  <si>
    <t>Ejecución Presupuestal Acumulada a 31 de agosto 2025</t>
  </si>
  <si>
    <t>RUBRO</t>
  </si>
  <si>
    <t>REC</t>
  </si>
  <si>
    <t>SIT</t>
  </si>
  <si>
    <t>DESCRIPCION</t>
  </si>
  <si>
    <t>APR. INICIAL</t>
  </si>
  <si>
    <t>APR. VIGENTE</t>
  </si>
  <si>
    <t>APR. DISPONIBLE</t>
  </si>
  <si>
    <t>CDP</t>
  </si>
  <si>
    <t>COMPROMISO</t>
  </si>
  <si>
    <t>OBLIGACIONES</t>
  </si>
  <si>
    <t>ORDEN PAGO</t>
  </si>
  <si>
    <t>PAGOS</t>
  </si>
  <si>
    <t>Saldo por comprometer ( CDP- COMP )</t>
  </si>
  <si>
    <t>Disponible(Arp Disponible + Saldo por Comprometer)</t>
  </si>
  <si>
    <t>%
Comp/
Aprop.</t>
  </si>
  <si>
    <t>%
Oblig/
Aprop.</t>
  </si>
  <si>
    <t>%
Pagos/
Aprop.</t>
  </si>
  <si>
    <t>saldo por comprometer ( CDP- COMP )</t>
  </si>
  <si>
    <t>Disponible(Arp Disponible + Sal por Comprometer)</t>
  </si>
  <si>
    <t>10</t>
  </si>
  <si>
    <t>CSF</t>
  </si>
  <si>
    <t>A-1-0-1-1</t>
  </si>
  <si>
    <t>SUELDOS DE PERSONAL DE NOMINA</t>
  </si>
  <si>
    <t>A-1-0-1-4</t>
  </si>
  <si>
    <t>PRIMA TECNICA</t>
  </si>
  <si>
    <t>A-1-0-1-5</t>
  </si>
  <si>
    <t>OTROS</t>
  </si>
  <si>
    <t>A-2-0-4</t>
  </si>
  <si>
    <t>ADQUISICION DE BIENES Y SERVICIOS</t>
  </si>
  <si>
    <t>A-3-6-1-1</t>
  </si>
  <si>
    <t>SENTENCIAS Y CONCILIACIONES</t>
  </si>
  <si>
    <t>SSF</t>
  </si>
  <si>
    <t>C-0505-1000-2</t>
  </si>
  <si>
    <t>IMPLEMENTACIÓN Y FORTALECIMIENTO DE LAS POLÍTICAS LIDERADAS POR FUNCIÓN PÚBLICA A NIVEL  NACIONAL</t>
  </si>
  <si>
    <t>11</t>
  </si>
  <si>
    <t/>
  </si>
  <si>
    <t>TOTAL PRESUPUESTO</t>
  </si>
  <si>
    <t>linea 23 ejecucion del liquidacion</t>
  </si>
  <si>
    <t>APR. BLOQUEADA</t>
  </si>
  <si>
    <t>Saldo por comprometer / CDP-COMP</t>
  </si>
  <si>
    <t>Disponible (Arp Disponible + Sal por Comprometer)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</si>
  <si>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</si>
  <si>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</si>
  <si>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</si>
  <si>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</si>
  <si>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>Total Presupuesto de Funcionamiento</t>
  </si>
  <si>
    <t>Inversión CSF 11</t>
  </si>
  <si>
    <t>Inversión CSF 10</t>
  </si>
  <si>
    <t>Total Presupuesto Inversión</t>
  </si>
  <si>
    <t>Fuente: Grupo de Gestión Financiera Función Pública  - SIIF Nación</t>
  </si>
  <si>
    <t>LINEA 171 EJECUCION TOTAL</t>
  </si>
  <si>
    <t>LINEA 26</t>
  </si>
  <si>
    <t>RUBROS</t>
  </si>
  <si>
    <t>APROPIACION VIGENTE</t>
  </si>
  <si>
    <t>TOTAL CDP</t>
  </si>
  <si>
    <t>% EJECUCION CDP</t>
  </si>
  <si>
    <t>TOTAL COMPROMISOS</t>
  </si>
  <si>
    <t>% EJECUCION COMPROMISOS</t>
  </si>
  <si>
    <t>FUNCIONAMIENTO</t>
  </si>
  <si>
    <t>INVERSION</t>
  </si>
  <si>
    <t>TOTAL</t>
  </si>
  <si>
    <t>DESCRIPCIÓN</t>
  </si>
  <si>
    <t>GASTOS DE PERSONAL</t>
  </si>
  <si>
    <t>ADQUISISION DE BIENES Y SERVICIOS</t>
  </si>
  <si>
    <t>TRANSFERENCIAS CORRIENTES</t>
  </si>
  <si>
    <t>GASTOS POR TRIBUTOS, MULTAS, SANCIONES E INTERESES DE MORA</t>
  </si>
  <si>
    <t>Apropiación Vigente</t>
  </si>
  <si>
    <t>Total CDP</t>
  </si>
  <si>
    <t>Total Compromisos</t>
  </si>
  <si>
    <t>CONSOLIDACION - GASTOS PERSONAL</t>
  </si>
  <si>
    <t>CONSOLIDACION - BIENES Y SERVICIOS</t>
  </si>
  <si>
    <t>CONSOLIDACION - ESAP</t>
  </si>
  <si>
    <t>FORTALECIMIENTO - GASTOS PERSONAL</t>
  </si>
  <si>
    <t>FORTALECIMIENTO -  BIENES Y SERVICIOS</t>
  </si>
  <si>
    <t>FORTALECIMIENTO - ESAP</t>
  </si>
  <si>
    <t>TRANSFORMACIÓN - PAZ</t>
  </si>
  <si>
    <t>TRANSFORMACIÓN  - GASTOS PERSONAL</t>
  </si>
  <si>
    <t>TRANSFORMACIÓN  - BIENES Y SERVICIOS</t>
  </si>
  <si>
    <t>TRANSFORMACIÓN - ESAP</t>
  </si>
  <si>
    <t>OTIC -GASTOS DE PERSONAL</t>
  </si>
  <si>
    <t>OTIC -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</si>
</sst>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[$-1240A]&quot;$&quot;\ #,##0.00;\(&quot;$&quot;\ #,##0.00\)"/>
    <numFmt numFmtId="167" formatCode="&quot;$&quot;\ #,##0.00_);\(&quot;$&quot;\ #,##0.00\)"/>
    <numFmt numFmtId="168" formatCode="#,##0.00_ ;\-#,##0.00\ "/>
    <numFmt numFmtId="169" formatCode="#,##0.0"/>
  </numFmts>
  <fonts count="2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9"/>
      <color rgb="FFFFC000"/>
      <name val="Arial"/>
      <family val="2"/>
    </font>
    <font>
      <b/>
      <sz val="9"/>
      <color rgb="FFFFC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14406B"/>
      <name val="Arial"/>
      <family val="2"/>
    </font>
    <font>
      <b/>
      <sz val="8"/>
      <color rgb="FF50455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5E6F7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9" fontId="3" fillId="0" borderId="0" xfId="0" applyNumberFormat="1" applyFont="1"/>
    <xf numFmtId="164" fontId="3" fillId="0" borderId="0" xfId="3" applyNumberFormat="1" applyFont="1" applyFill="1" applyBorder="1"/>
    <xf numFmtId="2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 wrapText="1" readingOrder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165" fontId="6" fillId="0" borderId="6" xfId="1" applyFont="1" applyFill="1" applyBorder="1" applyAlignment="1">
      <alignment horizontal="left" vertical="center" wrapText="1" readingOrder="1"/>
    </xf>
    <xf numFmtId="165" fontId="6" fillId="0" borderId="10" xfId="1" applyFont="1" applyFill="1" applyBorder="1" applyAlignment="1">
      <alignment horizontal="left" vertical="center" wrapText="1" readingOrder="1"/>
    </xf>
    <xf numFmtId="2" fontId="6" fillId="5" borderId="6" xfId="0" applyNumberFormat="1" applyFont="1" applyFill="1" applyBorder="1" applyAlignment="1">
      <alignment horizontal="right" vertical="center" wrapText="1" readingOrder="1"/>
    </xf>
    <xf numFmtId="2" fontId="6" fillId="5" borderId="11" xfId="0" applyNumberFormat="1" applyFont="1" applyFill="1" applyBorder="1" applyAlignment="1">
      <alignment horizontal="right" vertical="center" wrapText="1" readingOrder="1"/>
    </xf>
    <xf numFmtId="0" fontId="6" fillId="0" borderId="12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39" fontId="6" fillId="5" borderId="5" xfId="0" applyNumberFormat="1" applyFont="1" applyFill="1" applyBorder="1" applyAlignment="1">
      <alignment horizontal="right" vertical="center" wrapText="1" readingOrder="1"/>
    </xf>
    <xf numFmtId="39" fontId="6" fillId="5" borderId="11" xfId="0" applyNumberFormat="1" applyFont="1" applyFill="1" applyBorder="1" applyAlignment="1">
      <alignment horizontal="right" vertical="center" wrapText="1" readingOrder="1"/>
    </xf>
    <xf numFmtId="2" fontId="6" fillId="5" borderId="10" xfId="0" applyNumberFormat="1" applyFont="1" applyFill="1" applyBorder="1" applyAlignment="1">
      <alignment horizontal="right" vertical="center" wrapText="1" readingOrder="1"/>
    </xf>
    <xf numFmtId="0" fontId="6" fillId="0" borderId="13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165" fontId="6" fillId="0" borderId="14" xfId="1" applyFont="1" applyFill="1" applyBorder="1" applyAlignment="1">
      <alignment horizontal="left" vertical="center" wrapText="1" readingOrder="1"/>
    </xf>
    <xf numFmtId="2" fontId="6" fillId="5" borderId="14" xfId="0" applyNumberFormat="1" applyFont="1" applyFill="1" applyBorder="1" applyAlignment="1">
      <alignment horizontal="right" vertical="center" wrapText="1" readingOrder="1"/>
    </xf>
    <xf numFmtId="0" fontId="6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165" fontId="6" fillId="0" borderId="16" xfId="1" applyFont="1" applyFill="1" applyBorder="1" applyAlignment="1">
      <alignment horizontal="left" vertical="center" wrapText="1" readingOrder="1"/>
    </xf>
    <xf numFmtId="39" fontId="6" fillId="5" borderId="1" xfId="0" applyNumberFormat="1" applyFont="1" applyFill="1" applyBorder="1" applyAlignment="1">
      <alignment horizontal="right" vertical="center" wrapText="1" readingOrder="1"/>
    </xf>
    <xf numFmtId="39" fontId="6" fillId="5" borderId="4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165" fontId="6" fillId="0" borderId="0" xfId="1" applyFont="1" applyFill="1" applyBorder="1" applyAlignment="1">
      <alignment horizontal="left" vertical="center" wrapText="1" readingOrder="1"/>
    </xf>
    <xf numFmtId="2" fontId="6" fillId="0" borderId="0" xfId="0" applyNumberFormat="1" applyFont="1" applyAlignment="1">
      <alignment horizontal="right" vertical="center" wrapText="1" readingOrder="1"/>
    </xf>
    <xf numFmtId="39" fontId="6" fillId="5" borderId="0" xfId="0" applyNumberFormat="1" applyFont="1" applyFill="1" applyAlignment="1">
      <alignment horizontal="righ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horizontal="left" vertical="center" wrapText="1" readingOrder="1"/>
    </xf>
    <xf numFmtId="165" fontId="6" fillId="0" borderId="17" xfId="1" applyFont="1" applyFill="1" applyBorder="1" applyAlignment="1">
      <alignment horizontal="left" vertical="center" wrapText="1" readingOrder="1"/>
    </xf>
    <xf numFmtId="2" fontId="6" fillId="5" borderId="17" xfId="0" applyNumberFormat="1" applyFont="1" applyFill="1" applyBorder="1" applyAlignment="1">
      <alignment horizontal="righ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left" vertical="center" wrapText="1" readingOrder="1"/>
    </xf>
    <xf numFmtId="165" fontId="6" fillId="0" borderId="19" xfId="1" applyFont="1" applyFill="1" applyBorder="1" applyAlignment="1">
      <alignment horizontal="left" vertical="center" wrapText="1" readingOrder="1"/>
    </xf>
    <xf numFmtId="39" fontId="6" fillId="5" borderId="18" xfId="0" applyNumberFormat="1" applyFont="1" applyFill="1" applyBorder="1" applyAlignment="1">
      <alignment horizontal="right" vertical="center" wrapText="1" readingOrder="1"/>
    </xf>
    <xf numFmtId="39" fontId="6" fillId="5" borderId="20" xfId="0" applyNumberFormat="1" applyFont="1" applyFill="1" applyBorder="1" applyAlignment="1">
      <alignment horizontal="right" vertical="center" wrapText="1" readingOrder="1"/>
    </xf>
    <xf numFmtId="165" fontId="6" fillId="0" borderId="21" xfId="1" applyFont="1" applyFill="1" applyBorder="1" applyAlignment="1">
      <alignment horizontal="left" vertical="center" wrapText="1" readingOrder="1"/>
    </xf>
    <xf numFmtId="2" fontId="6" fillId="5" borderId="0" xfId="0" applyNumberFormat="1" applyFont="1" applyFill="1" applyAlignment="1">
      <alignment horizontal="right" vertical="center" wrapText="1" readingOrder="1"/>
    </xf>
    <xf numFmtId="0" fontId="6" fillId="0" borderId="22" xfId="0" applyFont="1" applyBorder="1" applyAlignment="1">
      <alignment horizontal="left" vertical="center" wrapText="1" readingOrder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 readingOrder="1"/>
    </xf>
    <xf numFmtId="165" fontId="6" fillId="0" borderId="24" xfId="1" applyFont="1" applyFill="1" applyBorder="1" applyAlignment="1">
      <alignment horizontal="left" vertical="center" wrapText="1" readingOrder="1"/>
    </xf>
    <xf numFmtId="39" fontId="6" fillId="5" borderId="25" xfId="0" applyNumberFormat="1" applyFont="1" applyFill="1" applyBorder="1" applyAlignment="1">
      <alignment horizontal="right" vertical="center" wrapText="1" readingOrder="1"/>
    </xf>
    <xf numFmtId="39" fontId="6" fillId="5" borderId="26" xfId="0" applyNumberFormat="1" applyFont="1" applyFill="1" applyBorder="1" applyAlignment="1">
      <alignment horizontal="right" vertical="center" wrapText="1" readingOrder="1"/>
    </xf>
    <xf numFmtId="0" fontId="6" fillId="0" borderId="25" xfId="0" applyFont="1" applyBorder="1" applyAlignment="1">
      <alignment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vertical="center" wrapText="1" readingOrder="1"/>
    </xf>
    <xf numFmtId="165" fontId="6" fillId="0" borderId="23" xfId="1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vertical="center" wrapText="1" readingOrder="1"/>
    </xf>
    <xf numFmtId="165" fontId="6" fillId="0" borderId="7" xfId="1" applyFont="1" applyFill="1" applyBorder="1" applyAlignment="1">
      <alignment horizontal="left" vertical="center" wrapText="1" readingOrder="1"/>
    </xf>
    <xf numFmtId="165" fontId="6" fillId="0" borderId="27" xfId="1" applyFont="1" applyFill="1" applyBorder="1" applyAlignment="1">
      <alignment horizontal="left" vertical="center" wrapText="1" readingOrder="1"/>
    </xf>
    <xf numFmtId="165" fontId="6" fillId="0" borderId="3" xfId="1" applyFont="1" applyFill="1" applyBorder="1" applyAlignment="1">
      <alignment horizontal="left" vertical="center" wrapText="1" readingOrder="1"/>
    </xf>
    <xf numFmtId="0" fontId="6" fillId="0" borderId="28" xfId="0" applyFont="1" applyBorder="1" applyAlignment="1">
      <alignment horizontal="left" vertical="center" wrapText="1" readingOrder="1"/>
    </xf>
    <xf numFmtId="0" fontId="6" fillId="0" borderId="29" xfId="0" applyFont="1" applyBorder="1" applyAlignment="1">
      <alignment horizontal="center" vertical="center" wrapText="1" readingOrder="1"/>
    </xf>
    <xf numFmtId="0" fontId="6" fillId="0" borderId="29" xfId="0" applyFont="1" applyBorder="1" applyAlignment="1">
      <alignment horizontal="left" vertical="center" wrapText="1" readingOrder="1"/>
    </xf>
    <xf numFmtId="165" fontId="6" fillId="0" borderId="29" xfId="1" applyFont="1" applyFill="1" applyBorder="1" applyAlignment="1">
      <alignment horizontal="left" vertical="center" wrapText="1" readingOrder="1"/>
    </xf>
    <xf numFmtId="2" fontId="6" fillId="5" borderId="29" xfId="0" applyNumberFormat="1" applyFont="1" applyFill="1" applyBorder="1" applyAlignment="1">
      <alignment horizontal="right" vertical="center" wrapText="1" readingOrder="1"/>
    </xf>
    <xf numFmtId="2" fontId="6" fillId="5" borderId="30" xfId="0" applyNumberFormat="1" applyFont="1" applyFill="1" applyBorder="1" applyAlignment="1">
      <alignment horizontal="right" vertical="center" wrapText="1" readingOrder="1"/>
    </xf>
    <xf numFmtId="0" fontId="6" fillId="6" borderId="22" xfId="0" applyFont="1" applyFill="1" applyBorder="1" applyAlignment="1">
      <alignment horizontal="left" vertical="center" wrapText="1" readingOrder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 readingOrder="1"/>
    </xf>
    <xf numFmtId="165" fontId="6" fillId="6" borderId="23" xfId="1" applyFont="1" applyFill="1" applyBorder="1" applyAlignment="1">
      <alignment horizontal="left" vertical="center" wrapText="1" readingOrder="1"/>
    </xf>
    <xf numFmtId="166" fontId="6" fillId="0" borderId="0" xfId="0" applyNumberFormat="1" applyFont="1" applyAlignment="1">
      <alignment horizontal="right" vertical="center" wrapText="1" readingOrder="1"/>
    </xf>
    <xf numFmtId="0" fontId="6" fillId="0" borderId="5" xfId="0" applyFont="1" applyBorder="1" applyAlignment="1">
      <alignment vertical="center" wrapText="1" readingOrder="1"/>
    </xf>
    <xf numFmtId="43" fontId="3" fillId="0" borderId="6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 wrapText="1" readingOrder="1"/>
    </xf>
    <xf numFmtId="39" fontId="6" fillId="5" borderId="12" xfId="0" applyNumberFormat="1" applyFont="1" applyFill="1" applyBorder="1" applyAlignment="1">
      <alignment horizontal="right" vertical="center" wrapText="1" readingOrder="1"/>
    </xf>
    <xf numFmtId="39" fontId="6" fillId="5" borderId="31" xfId="0" applyNumberFormat="1" applyFont="1" applyFill="1" applyBorder="1" applyAlignment="1">
      <alignment horizontal="right" vertical="center" wrapText="1" readingOrder="1"/>
    </xf>
    <xf numFmtId="43" fontId="3" fillId="0" borderId="10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 wrapText="1" readingOrder="1"/>
    </xf>
    <xf numFmtId="43" fontId="3" fillId="0" borderId="23" xfId="0" applyNumberFormat="1" applyFont="1" applyBorder="1" applyAlignment="1">
      <alignment vertical="center"/>
    </xf>
    <xf numFmtId="0" fontId="6" fillId="0" borderId="0" xfId="0" applyFont="1" applyAlignment="1">
      <alignment vertical="center" wrapText="1" readingOrder="1"/>
    </xf>
    <xf numFmtId="0" fontId="6" fillId="0" borderId="32" xfId="0" applyFont="1" applyBorder="1" applyAlignment="1">
      <alignment horizontal="left" vertical="center" wrapText="1" readingOrder="1"/>
    </xf>
    <xf numFmtId="165" fontId="6" fillId="0" borderId="33" xfId="1" applyFont="1" applyFill="1" applyBorder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39" fontId="7" fillId="7" borderId="22" xfId="0" applyNumberFormat="1" applyFont="1" applyFill="1" applyBorder="1" applyAlignment="1">
      <alignment horizontal="right" vertical="center" wrapText="1" readingOrder="1"/>
    </xf>
    <xf numFmtId="2" fontId="7" fillId="7" borderId="22" xfId="0" applyNumberFormat="1" applyFont="1" applyFill="1" applyBorder="1" applyAlignment="1">
      <alignment horizontal="right" vertical="center" wrapText="1" readingOrder="1"/>
    </xf>
    <xf numFmtId="2" fontId="7" fillId="7" borderId="34" xfId="0" applyNumberFormat="1" applyFont="1" applyFill="1" applyBorder="1" applyAlignment="1">
      <alignment horizontal="right" vertical="center" wrapText="1" readingOrder="1"/>
    </xf>
    <xf numFmtId="0" fontId="6" fillId="0" borderId="35" xfId="0" applyFont="1" applyBorder="1" applyAlignment="1">
      <alignment horizontal="center" vertical="center" wrapText="1" readingOrder="1"/>
    </xf>
    <xf numFmtId="0" fontId="6" fillId="0" borderId="36" xfId="0" applyFont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39" fontId="7" fillId="7" borderId="37" xfId="0" applyNumberFormat="1" applyFont="1" applyFill="1" applyBorder="1" applyAlignment="1">
      <alignment horizontal="right" vertical="center" wrapText="1" readingOrder="1"/>
    </xf>
    <xf numFmtId="39" fontId="7" fillId="5" borderId="22" xfId="0" applyNumberFormat="1" applyFont="1" applyFill="1" applyBorder="1" applyAlignment="1">
      <alignment horizontal="right" vertical="center" wrapText="1" readingOrder="1"/>
    </xf>
    <xf numFmtId="39" fontId="7" fillId="5" borderId="34" xfId="0" applyNumberFormat="1" applyFont="1" applyFill="1" applyBorder="1" applyAlignment="1">
      <alignment horizontal="right" vertical="center" wrapText="1" readingOrder="1"/>
    </xf>
    <xf numFmtId="0" fontId="8" fillId="8" borderId="0" xfId="0" applyFont="1" applyFill="1"/>
    <xf numFmtId="165" fontId="8" fillId="8" borderId="0" xfId="1" applyFont="1" applyFill="1"/>
    <xf numFmtId="165" fontId="3" fillId="8" borderId="0" xfId="1" applyFont="1" applyFill="1"/>
    <xf numFmtId="2" fontId="4" fillId="8" borderId="0" xfId="0" applyNumberFormat="1" applyFont="1" applyFill="1" applyAlignment="1">
      <alignment horizontal="right" vertical="center" wrapText="1" readingOrder="1"/>
    </xf>
    <xf numFmtId="39" fontId="4" fillId="8" borderId="0" xfId="0" applyNumberFormat="1" applyFont="1" applyFill="1" applyAlignment="1">
      <alignment horizontal="right" vertical="center" wrapText="1" readingOrder="1"/>
    </xf>
    <xf numFmtId="166" fontId="8" fillId="8" borderId="0" xfId="0" applyNumberFormat="1" applyFont="1" applyFill="1" applyAlignment="1">
      <alignment horizontal="right" vertical="center" wrapText="1" readingOrder="1"/>
    </xf>
    <xf numFmtId="39" fontId="8" fillId="8" borderId="0" xfId="0" applyNumberFormat="1" applyFont="1" applyFill="1"/>
    <xf numFmtId="4" fontId="9" fillId="0" borderId="0" xfId="0" applyNumberFormat="1" applyFont="1" applyAlignment="1">
      <alignment horizontal="center"/>
    </xf>
    <xf numFmtId="167" fontId="3" fillId="0" borderId="0" xfId="0" applyNumberFormat="1" applyFont="1"/>
    <xf numFmtId="2" fontId="7" fillId="0" borderId="0" xfId="0" applyNumberFormat="1" applyFont="1" applyAlignment="1">
      <alignment horizontal="right" vertical="center" wrapText="1" readingOrder="1"/>
    </xf>
    <xf numFmtId="39" fontId="7" fillId="0" borderId="0" xfId="0" applyNumberFormat="1" applyFont="1" applyAlignment="1">
      <alignment horizontal="right" vertical="center" wrapText="1" readingOrder="1"/>
    </xf>
    <xf numFmtId="0" fontId="4" fillId="3" borderId="21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4" borderId="38" xfId="0" applyFont="1" applyFill="1" applyBorder="1" applyAlignment="1">
      <alignment horizontal="center" vertical="center" wrapText="1" readingOrder="1"/>
    </xf>
    <xf numFmtId="2" fontId="4" fillId="3" borderId="17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 readingOrder="1"/>
    </xf>
    <xf numFmtId="0" fontId="4" fillId="4" borderId="39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 readingOrder="1"/>
    </xf>
    <xf numFmtId="39" fontId="3" fillId="0" borderId="6" xfId="0" applyNumberFormat="1" applyFont="1" applyBorder="1"/>
    <xf numFmtId="165" fontId="3" fillId="0" borderId="6" xfId="1" applyFont="1" applyFill="1" applyBorder="1"/>
    <xf numFmtId="2" fontId="6" fillId="0" borderId="40" xfId="0" applyNumberFormat="1" applyFont="1" applyBorder="1" applyAlignment="1">
      <alignment horizontal="right" vertical="center" wrapText="1" readingOrder="1"/>
    </xf>
    <xf numFmtId="2" fontId="6" fillId="0" borderId="11" xfId="0" applyNumberFormat="1" applyFont="1" applyBorder="1" applyAlignment="1">
      <alignment horizontal="right" vertical="center" wrapText="1" readingOrder="1"/>
    </xf>
    <xf numFmtId="10" fontId="3" fillId="0" borderId="0" xfId="0" applyNumberFormat="1" applyFont="1"/>
    <xf numFmtId="10" fontId="6" fillId="0" borderId="5" xfId="0" applyNumberFormat="1" applyFont="1" applyBorder="1" applyAlignment="1">
      <alignment horizontal="left" vertical="center" wrapText="1" readingOrder="1"/>
    </xf>
    <xf numFmtId="10" fontId="3" fillId="0" borderId="6" xfId="0" applyNumberFormat="1" applyFont="1" applyBorder="1"/>
    <xf numFmtId="10" fontId="6" fillId="0" borderId="41" xfId="1" applyNumberFormat="1" applyFont="1" applyFill="1" applyBorder="1" applyAlignment="1">
      <alignment horizontal="left" vertical="center" wrapText="1" readingOrder="1"/>
    </xf>
    <xf numFmtId="10" fontId="6" fillId="0" borderId="6" xfId="0" applyNumberFormat="1" applyFont="1" applyBorder="1" applyAlignment="1">
      <alignment horizontal="right" vertical="center" wrapText="1" readingOrder="1"/>
    </xf>
    <xf numFmtId="10" fontId="6" fillId="0" borderId="11" xfId="0" applyNumberFormat="1" applyFont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0" fontId="7" fillId="0" borderId="25" xfId="0" applyFont="1" applyBorder="1" applyAlignment="1">
      <alignment horizontal="left" vertical="center" wrapText="1" readingOrder="1"/>
    </xf>
    <xf numFmtId="39" fontId="3" fillId="0" borderId="24" xfId="0" applyNumberFormat="1" applyFont="1" applyBorder="1"/>
    <xf numFmtId="165" fontId="3" fillId="0" borderId="24" xfId="1" applyFont="1" applyFill="1" applyBorder="1"/>
    <xf numFmtId="10" fontId="6" fillId="0" borderId="25" xfId="0" applyNumberFormat="1" applyFont="1" applyBorder="1" applyAlignment="1">
      <alignment horizontal="left" vertical="center" wrapText="1" readingOrder="1"/>
    </xf>
    <xf numFmtId="10" fontId="3" fillId="0" borderId="24" xfId="0" applyNumberFormat="1" applyFont="1" applyBorder="1"/>
    <xf numFmtId="39" fontId="5" fillId="9" borderId="17" xfId="0" applyNumberFormat="1" applyFont="1" applyFill="1" applyBorder="1"/>
    <xf numFmtId="2" fontId="7" fillId="9" borderId="8" xfId="0" applyNumberFormat="1" applyFont="1" applyFill="1" applyBorder="1" applyAlignment="1">
      <alignment horizontal="right" vertical="center" wrapText="1" readingOrder="1"/>
    </xf>
    <xf numFmtId="2" fontId="7" fillId="9" borderId="9" xfId="0" applyNumberFormat="1" applyFont="1" applyFill="1" applyBorder="1" applyAlignment="1">
      <alignment horizontal="right" vertical="center" wrapText="1" readingOrder="1"/>
    </xf>
    <xf numFmtId="10" fontId="4" fillId="3" borderId="3" xfId="0" applyNumberFormat="1" applyFont="1" applyFill="1" applyBorder="1" applyAlignment="1">
      <alignment horizontal="center" vertical="center" wrapText="1" readingOrder="1"/>
    </xf>
    <xf numFmtId="10" fontId="5" fillId="9" borderId="17" xfId="0" applyNumberFormat="1" applyFont="1" applyFill="1" applyBorder="1"/>
    <xf numFmtId="10" fontId="5" fillId="9" borderId="9" xfId="0" applyNumberFormat="1" applyFont="1" applyFill="1" applyBorder="1"/>
    <xf numFmtId="10" fontId="7" fillId="9" borderId="8" xfId="0" applyNumberFormat="1" applyFont="1" applyFill="1" applyBorder="1" applyAlignment="1">
      <alignment horizontal="right" vertical="center" wrapText="1" readingOrder="1"/>
    </xf>
    <xf numFmtId="10" fontId="7" fillId="9" borderId="9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/>
    <xf numFmtId="10" fontId="9" fillId="0" borderId="0" xfId="0" applyNumberFormat="1" applyFont="1"/>
    <xf numFmtId="10" fontId="7" fillId="0" borderId="0" xfId="0" applyNumberFormat="1" applyFont="1" applyAlignment="1">
      <alignment horizontal="right" vertical="center" wrapText="1" readingOrder="1"/>
    </xf>
    <xf numFmtId="39" fontId="3" fillId="0" borderId="2" xfId="0" applyNumberFormat="1" applyFont="1" applyBorder="1"/>
    <xf numFmtId="10" fontId="6" fillId="0" borderId="21" xfId="0" applyNumberFormat="1" applyFont="1" applyBorder="1" applyAlignment="1">
      <alignment horizontal="left" vertical="center" wrapText="1" readingOrder="1"/>
    </xf>
    <xf numFmtId="10" fontId="3" fillId="0" borderId="2" xfId="0" applyNumberFormat="1" applyFont="1" applyBorder="1"/>
    <xf numFmtId="10" fontId="3" fillId="0" borderId="3" xfId="0" applyNumberFormat="1" applyFont="1" applyBorder="1"/>
    <xf numFmtId="10" fontId="3" fillId="0" borderId="27" xfId="0" applyNumberFormat="1" applyFont="1" applyBorder="1"/>
    <xf numFmtId="10" fontId="6" fillId="0" borderId="21" xfId="1" applyNumberFormat="1" applyFont="1" applyFill="1" applyBorder="1" applyAlignment="1">
      <alignment horizontal="left" vertical="center" wrapText="1" readingOrder="1"/>
    </xf>
    <xf numFmtId="10" fontId="6" fillId="0" borderId="2" xfId="0" applyNumberFormat="1" applyFont="1" applyBorder="1" applyAlignment="1">
      <alignment horizontal="right" vertical="center" wrapText="1" readingOrder="1"/>
    </xf>
    <xf numFmtId="10" fontId="6" fillId="0" borderId="4" xfId="0" applyNumberFormat="1" applyFont="1" applyBorder="1" applyAlignment="1">
      <alignment horizontal="right" vertical="center" wrapText="1" readingOrder="1"/>
    </xf>
    <xf numFmtId="0" fontId="4" fillId="3" borderId="42" xfId="0" applyFont="1" applyFill="1" applyBorder="1" applyAlignment="1">
      <alignment horizontal="center" vertical="center" wrapText="1" readingOrder="1"/>
    </xf>
    <xf numFmtId="39" fontId="5" fillId="10" borderId="17" xfId="0" applyNumberFormat="1" applyFont="1" applyFill="1" applyBorder="1"/>
    <xf numFmtId="2" fontId="7" fillId="10" borderId="43" xfId="0" applyNumberFormat="1" applyFont="1" applyFill="1" applyBorder="1" applyAlignment="1">
      <alignment horizontal="right" vertical="center" wrapText="1" readingOrder="1"/>
    </xf>
    <xf numFmtId="2" fontId="7" fillId="10" borderId="9" xfId="0" applyNumberFormat="1" applyFont="1" applyFill="1" applyBorder="1" applyAlignment="1">
      <alignment horizontal="right" vertical="center" wrapText="1" readingOrder="1"/>
    </xf>
    <xf numFmtId="10" fontId="5" fillId="10" borderId="17" xfId="0" applyNumberFormat="1" applyFont="1" applyFill="1" applyBorder="1"/>
    <xf numFmtId="10" fontId="5" fillId="10" borderId="44" xfId="0" applyNumberFormat="1" applyFont="1" applyFill="1" applyBorder="1"/>
    <xf numFmtId="10" fontId="5" fillId="10" borderId="8" xfId="0" applyNumberFormat="1" applyFont="1" applyFill="1" applyBorder="1"/>
    <xf numFmtId="10" fontId="7" fillId="10" borderId="17" xfId="0" applyNumberFormat="1" applyFont="1" applyFill="1" applyBorder="1" applyAlignment="1">
      <alignment horizontal="right" vertical="center" wrapText="1" readingOrder="1"/>
    </xf>
    <xf numFmtId="10" fontId="7" fillId="10" borderId="9" xfId="0" applyNumberFormat="1" applyFont="1" applyFill="1" applyBorder="1" applyAlignment="1">
      <alignment horizontal="right" vertical="center" wrapText="1" readingOrder="1"/>
    </xf>
    <xf numFmtId="39" fontId="7" fillId="7" borderId="39" xfId="0" applyNumberFormat="1" applyFont="1" applyFill="1" applyBorder="1" applyAlignment="1">
      <alignment horizontal="right" vertical="center" wrapText="1" readingOrder="1"/>
    </xf>
    <xf numFmtId="2" fontId="7" fillId="7" borderId="17" xfId="0" applyNumberFormat="1" applyFont="1" applyFill="1" applyBorder="1" applyAlignment="1">
      <alignment horizontal="right" vertical="center" wrapText="1" readingOrder="1"/>
    </xf>
    <xf numFmtId="2" fontId="7" fillId="7" borderId="9" xfId="0" applyNumberFormat="1" applyFont="1" applyFill="1" applyBorder="1" applyAlignment="1">
      <alignment horizontal="right" vertical="center" wrapText="1" readingOrder="1"/>
    </xf>
    <xf numFmtId="10" fontId="7" fillId="7" borderId="39" xfId="0" applyNumberFormat="1" applyFont="1" applyFill="1" applyBorder="1" applyAlignment="1">
      <alignment horizontal="right" vertical="center" wrapText="1" readingOrder="1"/>
    </xf>
    <xf numFmtId="10" fontId="7" fillId="7" borderId="17" xfId="0" applyNumberFormat="1" applyFont="1" applyFill="1" applyBorder="1" applyAlignment="1">
      <alignment horizontal="right" vertical="center" wrapText="1" readingOrder="1"/>
    </xf>
    <xf numFmtId="10" fontId="7" fillId="7" borderId="9" xfId="0" applyNumberFormat="1" applyFont="1" applyFill="1" applyBorder="1" applyAlignment="1">
      <alignment horizontal="right" vertical="center" wrapText="1" readingOrder="1"/>
    </xf>
    <xf numFmtId="9" fontId="3" fillId="0" borderId="0" xfId="3" applyFont="1" applyFill="1" applyBorder="1"/>
    <xf numFmtId="0" fontId="5" fillId="0" borderId="0" xfId="0" applyFont="1"/>
    <xf numFmtId="39" fontId="3" fillId="0" borderId="0" xfId="0" applyNumberFormat="1" applyFont="1"/>
    <xf numFmtId="43" fontId="3" fillId="0" borderId="0" xfId="0" applyNumberFormat="1" applyFont="1"/>
    <xf numFmtId="165" fontId="3" fillId="0" borderId="0" xfId="1" applyFont="1" applyFill="1" applyBorder="1"/>
    <xf numFmtId="2" fontId="8" fillId="8" borderId="0" xfId="0" applyNumberFormat="1" applyFont="1" applyFill="1"/>
    <xf numFmtId="168" fontId="8" fillId="8" borderId="0" xfId="0" applyNumberFormat="1" applyFont="1" applyFill="1"/>
    <xf numFmtId="0" fontId="10" fillId="0" borderId="0" xfId="0" applyFont="1"/>
    <xf numFmtId="168" fontId="10" fillId="0" borderId="0" xfId="0" applyNumberFormat="1" applyFont="1"/>
    <xf numFmtId="2" fontId="10" fillId="0" borderId="0" xfId="0" applyNumberFormat="1" applyFont="1"/>
    <xf numFmtId="41" fontId="3" fillId="0" borderId="0" xfId="2" applyFont="1" applyFill="1" applyBorder="1"/>
    <xf numFmtId="168" fontId="3" fillId="0" borderId="0" xfId="0" applyNumberFormat="1" applyFont="1"/>
    <xf numFmtId="165" fontId="3" fillId="11" borderId="0" xfId="1" applyFont="1" applyFill="1"/>
    <xf numFmtId="2" fontId="11" fillId="0" borderId="0" xfId="0" applyNumberFormat="1" applyFont="1" applyAlignment="1">
      <alignment horizontal="right" vertical="center" wrapText="1" readingOrder="1"/>
    </xf>
    <xf numFmtId="39" fontId="11" fillId="0" borderId="0" xfId="0" applyNumberFormat="1" applyFont="1" applyAlignment="1">
      <alignment horizontal="right" vertical="center" wrapText="1" readingOrder="1"/>
    </xf>
    <xf numFmtId="2" fontId="5" fillId="0" borderId="0" xfId="0" applyNumberFormat="1" applyFont="1" applyAlignment="1">
      <alignment horizontal="right" vertical="center" wrapText="1" readingOrder="1"/>
    </xf>
    <xf numFmtId="166" fontId="3" fillId="0" borderId="0" xfId="0" applyNumberFormat="1" applyFont="1" applyAlignment="1">
      <alignment horizontal="right" vertical="center" wrapText="1" readingOrder="1"/>
    </xf>
    <xf numFmtId="39" fontId="5" fillId="0" borderId="0" xfId="0" applyNumberFormat="1" applyFont="1" applyAlignment="1">
      <alignment horizontal="right" vertical="center" wrapText="1" readingOrder="1"/>
    </xf>
    <xf numFmtId="0" fontId="7" fillId="12" borderId="10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3" fillId="0" borderId="24" xfId="3" applyNumberFormat="1" applyFont="1" applyBorder="1"/>
    <xf numFmtId="9" fontId="3" fillId="0" borderId="24" xfId="3" applyFont="1" applyBorder="1"/>
    <xf numFmtId="9" fontId="3" fillId="0" borderId="0" xfId="3" applyFont="1" applyBorder="1"/>
    <xf numFmtId="39" fontId="3" fillId="0" borderId="10" xfId="0" applyNumberFormat="1" applyFont="1" applyBorder="1"/>
    <xf numFmtId="164" fontId="3" fillId="0" borderId="10" xfId="3" applyNumberFormat="1" applyFont="1" applyBorder="1"/>
    <xf numFmtId="9" fontId="3" fillId="0" borderId="10" xfId="3" applyFont="1" applyBorder="1"/>
    <xf numFmtId="168" fontId="5" fillId="0" borderId="10" xfId="0" applyNumberFormat="1" applyFont="1" applyBorder="1"/>
    <xf numFmtId="164" fontId="5" fillId="0" borderId="10" xfId="3" applyNumberFormat="1" applyFont="1" applyBorder="1"/>
    <xf numFmtId="9" fontId="5" fillId="0" borderId="10" xfId="3" applyFont="1" applyBorder="1"/>
    <xf numFmtId="9" fontId="5" fillId="0" borderId="0" xfId="3" applyFont="1" applyBorder="1"/>
    <xf numFmtId="0" fontId="7" fillId="12" borderId="39" xfId="0" applyFont="1" applyFill="1" applyBorder="1" applyAlignment="1">
      <alignment horizontal="center" vertical="center" wrapText="1"/>
    </xf>
    <xf numFmtId="0" fontId="7" fillId="12" borderId="45" xfId="0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vertical="center"/>
    </xf>
    <xf numFmtId="4" fontId="13" fillId="0" borderId="47" xfId="0" applyNumberFormat="1" applyFont="1" applyBorder="1" applyAlignment="1">
      <alignment horizontal="right" vertical="center"/>
    </xf>
    <xf numFmtId="164" fontId="13" fillId="0" borderId="47" xfId="0" applyNumberFormat="1" applyFont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4" fontId="15" fillId="0" borderId="47" xfId="0" applyNumberFormat="1" applyFont="1" applyBorder="1" applyAlignment="1">
      <alignment horizontal="right" vertical="center"/>
    </xf>
    <xf numFmtId="164" fontId="15" fillId="0" borderId="47" xfId="0" applyNumberFormat="1" applyFont="1" applyBorder="1" applyAlignment="1">
      <alignment horizontal="center" vertical="center"/>
    </xf>
    <xf numFmtId="0" fontId="14" fillId="0" borderId="46" xfId="0" applyFont="1" applyBorder="1" applyAlignment="1">
      <alignment horizontal="justify" vertical="center" wrapText="1"/>
    </xf>
    <xf numFmtId="0" fontId="13" fillId="12" borderId="39" xfId="0" applyFont="1" applyFill="1" applyBorder="1" applyAlignment="1">
      <alignment horizontal="center" vertical="center" wrapText="1"/>
    </xf>
    <xf numFmtId="0" fontId="13" fillId="12" borderId="45" xfId="0" applyFont="1" applyFill="1" applyBorder="1" applyAlignment="1">
      <alignment horizontal="center" vertical="center" wrapText="1"/>
    </xf>
    <xf numFmtId="169" fontId="13" fillId="0" borderId="47" xfId="0" applyNumberFormat="1" applyFont="1" applyBorder="1" applyAlignment="1">
      <alignment horizontal="right" vertical="center"/>
    </xf>
    <xf numFmtId="0" fontId="15" fillId="0" borderId="46" xfId="0" applyFont="1" applyBorder="1" applyAlignment="1">
      <alignment horizontal="justify" vertical="justify" wrapText="1"/>
    </xf>
    <xf numFmtId="169" fontId="15" fillId="0" borderId="47" xfId="0" applyNumberFormat="1" applyFont="1" applyBorder="1" applyAlignment="1">
      <alignment horizontal="right" vertical="center"/>
    </xf>
    <xf numFmtId="169" fontId="16" fillId="0" borderId="47" xfId="0" applyNumberFormat="1" applyFont="1" applyBorder="1" applyAlignment="1">
      <alignment horizontal="right" vertical="center"/>
    </xf>
    <xf numFmtId="169" fontId="17" fillId="0" borderId="47" xfId="0" applyNumberFormat="1" applyFont="1" applyBorder="1" applyAlignment="1">
      <alignment horizontal="right" vertic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[1]CONSOLIDADO!$AI$6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[1]CONSOLIDADO!$AI$7:$AI$11</c:f>
              <c:numCache>
                <c:formatCode>General</c:formatCode>
                <c:ptCount val="5"/>
                <c:pt idx="0">
                  <c:v>25399.447483</c:v>
                </c:pt>
                <c:pt idx="1">
                  <c:v>9096.3799459999991</c:v>
                </c:pt>
                <c:pt idx="4">
                  <c:v>6405.1310199999998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  <c:strCache>
                      <c:ptCount val="5"/>
                      <c:pt idx="0">
                        <c:v>SUELDOS DE PERSONAL DE NOMINA</c:v>
                      </c:pt>
                      <c:pt idx="1">
                        <c:v>PRIMA TECNICA</c:v>
                      </c:pt>
                      <c:pt idx="4">
                        <c:v>OTROS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DD8-4F7E-A58F-E2C3AE6B9029}"/>
            </c:ext>
          </c:extLst>
        </c:ser>
        <c:ser>
          <c:idx val="1"/>
          <c:order val="1"/>
          <c:tx>
            <c:strRef>
              <c:f>[1]CONSOLIDADO!$AJ$6</c:f>
              <c:strCache>
                <c:ptCount val="1"/>
                <c:pt idx="0">
                  <c:v>APR. DISPONIBLE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[1]CONSOLIDADO!$AJ$7:$AJ$11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4">
                  <c:v>31.77773702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  <c:strCache>
                      <c:ptCount val="5"/>
                      <c:pt idx="0">
                        <c:v>SUELDOS DE PERSONAL DE NOMINA</c:v>
                      </c:pt>
                      <c:pt idx="1">
                        <c:v>PRIMA TECNICA</c:v>
                      </c:pt>
                      <c:pt idx="4">
                        <c:v>OTROS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DD8-4F7E-A58F-E2C3AE6B9029}"/>
            </c:ext>
          </c:extLst>
        </c:ser>
        <c:ser>
          <c:idx val="2"/>
          <c:order val="2"/>
          <c:tx>
            <c:strRef>
              <c:f>[1]CONSOLIDADO!$AK$6</c:f>
              <c:strCache>
                <c:ptCount val="1"/>
                <c:pt idx="0">
                  <c:v>CDP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[1]CONSOLIDADO!$AK$7:$AK$11</c:f>
              <c:numCache>
                <c:formatCode>General</c:formatCode>
                <c:ptCount val="5"/>
                <c:pt idx="0">
                  <c:v>25399.447483</c:v>
                </c:pt>
                <c:pt idx="1">
                  <c:v>9096.3799459999991</c:v>
                </c:pt>
                <c:pt idx="4">
                  <c:v>6373.3532829799997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  <c:strCache>
                      <c:ptCount val="5"/>
                      <c:pt idx="0">
                        <c:v>SUELDOS DE PERSONAL DE NOMINA</c:v>
                      </c:pt>
                      <c:pt idx="1">
                        <c:v>PRIMA TECNICA</c:v>
                      </c:pt>
                      <c:pt idx="4">
                        <c:v>OTROS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DD8-4F7E-A58F-E2C3AE6B9029}"/>
            </c:ext>
          </c:extLst>
        </c:ser>
        <c:ser>
          <c:idx val="3"/>
          <c:order val="3"/>
          <c:tx>
            <c:strRef>
              <c:f>[1]CONSOLIDADO!$AL$6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[1]CONSOLIDADO!$AL$7:$AL$11</c:f>
              <c:numCache>
                <c:formatCode>General</c:formatCode>
                <c:ptCount val="5"/>
                <c:pt idx="0">
                  <c:v>2877.1497479999998</c:v>
                </c:pt>
                <c:pt idx="1">
                  <c:v>1147.725115</c:v>
                </c:pt>
                <c:pt idx="4">
                  <c:v>4433.7160804499999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  <c:strCache>
                      <c:ptCount val="5"/>
                      <c:pt idx="0">
                        <c:v>SUELDOS DE PERSONAL DE NOMINA</c:v>
                      </c:pt>
                      <c:pt idx="1">
                        <c:v>PRIMA TECNICA</c:v>
                      </c:pt>
                      <c:pt idx="4">
                        <c:v>OTROS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4DD8-4F7E-A58F-E2C3AE6B9029}"/>
            </c:ext>
          </c:extLst>
        </c:ser>
        <c:ser>
          <c:idx val="4"/>
          <c:order val="4"/>
          <c:tx>
            <c:strRef>
              <c:f>[1]CONSOLIDADO!$AM$6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[1]CONSOLIDADO!$AM$7:$AM$11</c:f>
              <c:numCache>
                <c:formatCode>General</c:formatCode>
                <c:ptCount val="5"/>
                <c:pt idx="0">
                  <c:v>2866.5257240000001</c:v>
                </c:pt>
                <c:pt idx="1">
                  <c:v>1147.725115</c:v>
                </c:pt>
                <c:pt idx="4">
                  <c:v>223.11166374000001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  <c:strCache>
                      <c:ptCount val="5"/>
                      <c:pt idx="0">
                        <c:v>SUELDOS DE PERSONAL DE NOMINA</c:v>
                      </c:pt>
                      <c:pt idx="1">
                        <c:v>PRIMA TECNICA</c:v>
                      </c:pt>
                      <c:pt idx="4">
                        <c:v>OTROS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4DD8-4F7E-A58F-E2C3AE6B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0848"/>
        <c:axId val="13474241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[1]CONSOLIDADO!$AN$6</c15:sqref>
                        </c15:formulaRef>
                      </c:ext>
                    </c:extLst>
                    <c:strCache>
                      <c:ptCount val="1"/>
                      <c:pt idx="0">
                        <c:v>saldo por comprometer ( CDP- COMP 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[1]CONSOLIDADO!$AN$7:$AN$11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22522.297735</c:v>
                      </c:pt>
                      <c:pt idx="1">
                        <c:v>7948.6548309999998</c:v>
                      </c:pt>
                      <c:pt idx="4">
                        <c:v>1939.6372025299997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  <c:strCache>
                            <c:ptCount val="5"/>
                            <c:pt idx="0">
                              <c:v>SUELDOS DE PERSONAL DE NOMINA</c:v>
                            </c:pt>
                            <c:pt idx="1">
                              <c:v>PRIMA TECNICA</c:v>
                            </c:pt>
                            <c:pt idx="4">
                              <c:v>OTROS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4DD8-4F7E-A58F-E2C3AE6B902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[1]CONSOLIDADO!$AO$6</c15:sqref>
                        </c15:formulaRef>
                      </c:ext>
                    </c:extLst>
                    <c:strCache>
                      <c:ptCount val="1"/>
                      <c:pt idx="0">
                        <c:v>Disponible(Arp Disponible + Sal por Comprometer)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[1]CONSOLIDADO!$AO$7:$AO$11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22522.297735</c:v>
                      </c:pt>
                      <c:pt idx="1">
                        <c:v>7948.6548309999998</c:v>
                      </c:pt>
                      <c:pt idx="4">
                        <c:v>1971.4149395499996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  <c:strCache>
                            <c:ptCount val="5"/>
                            <c:pt idx="0">
                              <c:v>SUELDOS DE PERSONAL DE NOMINA</c:v>
                            </c:pt>
                            <c:pt idx="1">
                              <c:v>PRIMA TECNICA</c:v>
                            </c:pt>
                            <c:pt idx="4">
                              <c:v>OTROS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4DD8-4F7E-A58F-E2C3AE6B9029}"/>
                  </c:ext>
                </c:extLst>
              </c15:ser>
            </c15:filteredBarSeries>
          </c:ext>
        </c:extLst>
      </c:barChart>
      <c:catAx>
        <c:axId val="134742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4112"/>
        <c:crosses val="autoZero"/>
        <c:auto val="1"/>
        <c:lblAlgn val="ctr"/>
        <c:lblOffset val="100"/>
        <c:noMultiLvlLbl val="0"/>
      </c:catAx>
      <c:valAx>
        <c:axId val="13474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CONSOLIDADO!#REF!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721-408D-A6EA-0B9DC936114B}"/>
            </c:ext>
          </c:extLst>
        </c:ser>
        <c:ser>
          <c:idx val="1"/>
          <c:order val="1"/>
          <c:tx>
            <c:strRef>
              <c:f>[1]CONSOLIDADO!$AH$13</c:f>
              <c:strCache>
                <c:ptCount val="1"/>
                <c:pt idx="0">
                  <c:v>ADQUISICION DE BIENES Y 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[1]CONSOLIDADO!$AI$13:$AO$13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721-408D-A6EA-0B9DC9361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1392"/>
        <c:axId val="1550987168"/>
      </c:barChart>
      <c:catAx>
        <c:axId val="134742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987168"/>
        <c:crosses val="autoZero"/>
        <c:auto val="1"/>
        <c:lblAlgn val="ctr"/>
        <c:lblOffset val="100"/>
        <c:noMultiLvlLbl val="0"/>
      </c:catAx>
      <c:valAx>
        <c:axId val="15509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CONSOLIDA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</xdr:colOff>
      <xdr:row>4</xdr:row>
      <xdr:rowOff>142874</xdr:rowOff>
    </xdr:from>
    <xdr:to>
      <xdr:col>25</xdr:col>
      <xdr:colOff>685800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257175</xdr:colOff>
      <xdr:row>12</xdr:row>
      <xdr:rowOff>66675</xdr:rowOff>
    </xdr:from>
    <xdr:to>
      <xdr:col>24</xdr:col>
      <xdr:colOff>257175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232834</xdr:colOff>
      <xdr:row>1</xdr:row>
      <xdr:rowOff>51859</xdr:rowOff>
    </xdr:from>
    <xdr:to>
      <xdr:col>46</xdr:col>
      <xdr:colOff>116417</xdr:colOff>
      <xdr:row>4</xdr:row>
      <xdr:rowOff>21167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22378459" y="204259"/>
          <a:ext cx="1407583" cy="5789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MENU</a:t>
          </a:r>
        </a:p>
      </xdr:txBody>
    </xdr:sp>
    <xdr:clientData/>
  </xdr:twoCellAnchor>
  <xdr:twoCellAnchor>
    <xdr:from>
      <xdr:col>15</xdr:col>
      <xdr:colOff>52917</xdr:colOff>
      <xdr:row>53</xdr:row>
      <xdr:rowOff>137583</xdr:rowOff>
    </xdr:from>
    <xdr:to>
      <xdr:col>16</xdr:col>
      <xdr:colOff>319617</xdr:colOff>
      <xdr:row>57</xdr:row>
      <xdr:rowOff>17991</xdr:rowOff>
    </xdr:to>
    <xdr:sp macro="" textlink="">
      <xdr:nvSpPr>
        <xdr:cNvPr id="5" name="Rectángulo redondead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9941117" y="13758333"/>
          <a:ext cx="1057275" cy="4900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cruz/Desktop/DAFP/2026/TABLEROS%20Y%20MODIFICACIONES%202026/TABLEROS%20DE%20CONTROL%202026/TABLERO%20DE%20CONTROL%20FEBRERO%202026/TABLERO%20A%2028%20FEB/2026-02-28_Tablero_control_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ja2"/>
      <sheetName val="Hoja3"/>
      <sheetName val="Hoja1"/>
      <sheetName val="Hoja6"/>
      <sheetName val="EJEC DEC LIQ"/>
      <sheetName val="EJE REINTEGROS"/>
      <sheetName val="EJE TOTAL"/>
      <sheetName val="EJEC RESERV"/>
      <sheetName val="EJEC CTAS X PAG"/>
      <sheetName val="EJE DESAG"/>
      <sheetName val="CDP "/>
      <sheetName val="COMPROMISOS "/>
      <sheetName val="OBLIGACIONES"/>
      <sheetName val="ORDENES DE PAGO"/>
      <sheetName val="PAGOS"/>
      <sheetName val="CDP SALDOS X EJE"/>
      <sheetName val="CONSOLIDADO"/>
      <sheetName val="% Ejecucion SEPT"/>
      <sheetName val="PRESUPUESTO DAFP CONSOLIDADO"/>
      <sheetName val="PRESUPUESTO FUNCIONAMIENTO"/>
      <sheetName val="GASTOS DE PERSONAL"/>
      <sheetName val="GASTOS GENERALES"/>
      <sheetName val="TRANSFERENCIAS"/>
      <sheetName val="INVERSION CONSOLIDADA"/>
      <sheetName val="PROYECTO C-0505-1000-5"/>
      <sheetName val="PLANTAS TEMPORALES "/>
      <sheetName val="EJECUCION REINTEGROS"/>
      <sheetName val="cdp tabla"/>
      <sheetName val="RP tabla"/>
      <sheetName val="PROYECTO C-0505-1000-6"/>
      <sheetName val="PLANTA FORTAL C-0505-1000-6"/>
      <sheetName val="PROYECTO C-0599-1000-7"/>
      <sheetName val="Planta TRANSF C-0599-1000-7"/>
      <sheetName val="PROYECTO C-0599-1000-8"/>
      <sheetName val="% Ejecucion FEBRERO 8  (2)"/>
      <sheetName val="Hoja5"/>
      <sheetName val="DETALLE CDP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T4" t="str">
            <v>APR BLOQUEADA</v>
          </cell>
        </row>
        <row r="5">
          <cell r="C5" t="str">
            <v>A-01-01-01</v>
          </cell>
          <cell r="O5" t="str">
            <v>SALARIO</v>
          </cell>
          <cell r="P5">
            <v>28446679375</v>
          </cell>
          <cell r="T5">
            <v>0</v>
          </cell>
        </row>
        <row r="6">
          <cell r="C6" t="str">
            <v>A-01-01-02</v>
          </cell>
          <cell r="O6" t="str">
            <v>CONTRIBUCIONES INHERENTES A LA NÓMINA</v>
          </cell>
          <cell r="P6">
            <v>10147828810</v>
          </cell>
          <cell r="T6">
            <v>0</v>
          </cell>
        </row>
        <row r="7">
          <cell r="C7" t="str">
            <v>A-01-01-03</v>
          </cell>
          <cell r="O7" t="str">
            <v>REMUNERACIONES NO CONSTITUTIVAS DE FACTOR SALARIAL</v>
          </cell>
          <cell r="P7">
            <v>2397408815</v>
          </cell>
          <cell r="T7">
            <v>0</v>
          </cell>
        </row>
        <row r="8">
          <cell r="C8" t="str">
            <v>A-02</v>
          </cell>
          <cell r="O8" t="str">
            <v>ADQUISICIÓN DE BIENES  Y SERVICIOS</v>
          </cell>
          <cell r="P8">
            <v>2978155287</v>
          </cell>
          <cell r="T8">
            <v>0</v>
          </cell>
        </row>
        <row r="9">
          <cell r="C9" t="str">
            <v>A-03-03-01-999</v>
          </cell>
          <cell r="O9" t="str">
            <v>OTRAS TRANSFERENCIAS - DISTRIBUCIÓN PREVIO CONCEPTO DGPPN</v>
          </cell>
          <cell r="P9">
            <v>782641541</v>
          </cell>
          <cell r="T9">
            <v>0</v>
          </cell>
        </row>
        <row r="10">
          <cell r="C10" t="str">
            <v>A-03-04-02-001</v>
          </cell>
          <cell r="O10" t="str">
            <v>MESADAS PENSIONALES (DE PENSIONES)</v>
          </cell>
          <cell r="P10">
            <v>338059000</v>
          </cell>
          <cell r="T10">
            <v>0</v>
          </cell>
        </row>
        <row r="11">
          <cell r="C11" t="str">
            <v>A-03-04-02-012</v>
          </cell>
          <cell r="O11" t="str">
            <v>INCAPACIDADES Y LICENCIAS DE MATERNIDAD Y PATERNIDAD (NO DE PENSIONES)</v>
          </cell>
          <cell r="P11">
            <v>89998000</v>
          </cell>
          <cell r="T11">
            <v>0</v>
          </cell>
        </row>
        <row r="12">
          <cell r="C12" t="str">
            <v>A-03-10</v>
          </cell>
          <cell r="O12" t="str">
            <v>SENTENCIAS Y CONCILIACIONES</v>
          </cell>
          <cell r="P12">
            <v>135275521</v>
          </cell>
          <cell r="T12">
            <v>0</v>
          </cell>
        </row>
        <row r="13">
          <cell r="P13">
            <v>69602000</v>
          </cell>
          <cell r="T13">
            <v>0</v>
          </cell>
        </row>
        <row r="14">
          <cell r="C14" t="str">
            <v>A-08-04-01</v>
          </cell>
          <cell r="O14" t="str">
            <v>CUOTA DE FISCALIZACIÓN Y AUDITAJE</v>
          </cell>
          <cell r="P14">
            <v>104090000</v>
          </cell>
          <cell r="T14">
            <v>0</v>
          </cell>
        </row>
        <row r="15">
          <cell r="C15" t="str">
            <v>C-0505-1000-5-53105B</v>
          </cell>
          <cell r="M15" t="str">
            <v>11</v>
          </cell>
          <cell r="N15" t="str">
            <v>CSF</v>
          </cell>
          <cell r="O15" t="str">
            <v>5. CONVERGENCIA REGIONAL / B. ENTIDADES PÚBLICAS TERRITORIALES Y NACIONALES FORTALECIDAS  - CONSOLIDACION</v>
          </cell>
          <cell r="P15">
            <v>1700000000</v>
          </cell>
          <cell r="T15">
            <v>0</v>
          </cell>
        </row>
        <row r="16">
          <cell r="C16" t="str">
            <v>C-0505-1000-6-53105B</v>
          </cell>
          <cell r="M16" t="str">
            <v>11</v>
          </cell>
          <cell r="N16" t="str">
            <v>CSF</v>
          </cell>
          <cell r="O16" t="str">
            <v>5. CONVERGENCIA REGIONAL / B. ENTIDADES PÚBLICAS TERRITORIALES Y NACIONALES FORTALECIDAS -FORTALECIMIENTO</v>
          </cell>
          <cell r="P16">
            <v>2000000000</v>
          </cell>
          <cell r="T16">
            <v>0</v>
          </cell>
        </row>
        <row r="17">
          <cell r="C17" t="str">
            <v>C-0505-1000-7-53105B</v>
          </cell>
          <cell r="M17" t="str">
            <v>11</v>
          </cell>
          <cell r="N17" t="str">
            <v>CSF</v>
          </cell>
          <cell r="O17" t="str">
            <v>5. CONVERGENCIA REGIONAL / B. ENTIDADES PÚBLICAS TERRITORIALES Y NACIONALES FORTALECIDAS - PAZ</v>
          </cell>
          <cell r="P17">
            <v>700000000</v>
          </cell>
          <cell r="T17">
            <v>0</v>
          </cell>
        </row>
        <row r="18">
          <cell r="C18" t="str">
            <v>C-0599-1000-7-53105B</v>
          </cell>
          <cell r="M18" t="str">
            <v>11</v>
          </cell>
          <cell r="N18" t="str">
            <v>CSF</v>
          </cell>
          <cell r="O18" t="str">
            <v>5. CONVERGENCIA REGIONAL / B. ENTIDADES PÚBLICAS TERRITORIALES Y NACIONALES FORTALECIDAS  - TRANSFORMACIÓN</v>
          </cell>
          <cell r="P18">
            <v>1600000000</v>
          </cell>
          <cell r="T18">
            <v>0</v>
          </cell>
        </row>
        <row r="19">
          <cell r="C19" t="str">
            <v>C-0599-1000-8-53105B</v>
          </cell>
          <cell r="M19" t="str">
            <v>11</v>
          </cell>
          <cell r="N19" t="str">
            <v>CSF</v>
          </cell>
          <cell r="O19" t="str">
            <v>5. CONVERGENCIA REGIONAL / B. ENTIDADES PÚBLICAS TERRITORIALES Y NACIONALES FORTALECIDAS - TECNOLOGÍAS DE LA INFORMACIÓN Y LAS COMUNICACIONES</v>
          </cell>
          <cell r="P19">
            <v>4000000000</v>
          </cell>
          <cell r="T19">
            <v>0</v>
          </cell>
        </row>
        <row r="20">
          <cell r="P20">
            <v>55489738349</v>
          </cell>
          <cell r="S20">
            <v>55489738349</v>
          </cell>
          <cell r="T20">
            <v>0</v>
          </cell>
          <cell r="U20">
            <v>54562220678.979996</v>
          </cell>
          <cell r="V20">
            <v>927517670.01999998</v>
          </cell>
          <cell r="W20">
            <v>11637618890.450001</v>
          </cell>
          <cell r="X20">
            <v>5618861587.7399998</v>
          </cell>
          <cell r="Z20">
            <v>5618861587.7399998</v>
          </cell>
        </row>
      </sheetData>
      <sheetData sheetId="6" refreshError="1"/>
      <sheetData sheetId="7">
        <row r="8">
          <cell r="P8">
            <v>25399447483</v>
          </cell>
          <cell r="Q8">
            <v>25399447483</v>
          </cell>
          <cell r="R8">
            <v>0</v>
          </cell>
          <cell r="S8">
            <v>2877149748</v>
          </cell>
          <cell r="T8">
            <v>2866525724</v>
          </cell>
          <cell r="U8">
            <v>2866525724</v>
          </cell>
          <cell r="V8">
            <v>2866525724</v>
          </cell>
        </row>
        <row r="20">
          <cell r="P20">
            <v>9096379946</v>
          </cell>
          <cell r="Q20">
            <v>9096379946</v>
          </cell>
          <cell r="R20">
            <v>0</v>
          </cell>
          <cell r="S20">
            <v>1147725115</v>
          </cell>
          <cell r="T20">
            <v>1147725115</v>
          </cell>
          <cell r="U20">
            <v>1147725115</v>
          </cell>
          <cell r="V20">
            <v>1147725115</v>
          </cell>
        </row>
        <row r="30">
          <cell r="P30">
            <v>3784738379</v>
          </cell>
          <cell r="Q30">
            <v>3784738379</v>
          </cell>
          <cell r="R30">
            <v>0</v>
          </cell>
          <cell r="S30">
            <v>308388536</v>
          </cell>
          <cell r="T30">
            <v>306466770</v>
          </cell>
          <cell r="U30">
            <v>306466770</v>
          </cell>
          <cell r="V30">
            <v>306466770</v>
          </cell>
        </row>
        <row r="39">
          <cell r="P39">
            <v>6405131020</v>
          </cell>
          <cell r="Q39">
            <v>6373353282.9799995</v>
          </cell>
          <cell r="R39">
            <v>31777737.02</v>
          </cell>
          <cell r="S39">
            <v>4433716080.4499998</v>
          </cell>
          <cell r="T39">
            <v>223111663.74000001</v>
          </cell>
          <cell r="U39">
            <v>223111663.74000001</v>
          </cell>
          <cell r="V39">
            <v>223111663.74000001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5">
          <cell r="P95">
            <v>405076000</v>
          </cell>
          <cell r="Q95">
            <v>405076000</v>
          </cell>
          <cell r="R95">
            <v>0</v>
          </cell>
          <cell r="S95">
            <v>54491374</v>
          </cell>
          <cell r="T95">
            <v>54491374</v>
          </cell>
          <cell r="U95">
            <v>54491374</v>
          </cell>
          <cell r="V95">
            <v>54491374</v>
          </cell>
        </row>
        <row r="97">
          <cell r="P97">
            <v>89998000</v>
          </cell>
          <cell r="Q97">
            <v>89998000</v>
          </cell>
          <cell r="R97">
            <v>0</v>
          </cell>
          <cell r="S97">
            <v>39855189</v>
          </cell>
          <cell r="T97">
            <v>39855189</v>
          </cell>
          <cell r="U97">
            <v>39855189</v>
          </cell>
          <cell r="V97">
            <v>39855189</v>
          </cell>
        </row>
        <row r="100">
          <cell r="P100">
            <v>135275521</v>
          </cell>
          <cell r="Q100">
            <v>0</v>
          </cell>
          <cell r="R100">
            <v>135275521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5">
          <cell r="C105" t="str">
            <v>A-08-01-02</v>
          </cell>
          <cell r="O105" t="str">
            <v>IMPUESTOS TERRITORIALES</v>
          </cell>
          <cell r="P105">
            <v>69602000</v>
          </cell>
          <cell r="Q105">
            <v>69602000</v>
          </cell>
          <cell r="R105">
            <v>0</v>
          </cell>
          <cell r="S105">
            <v>68300500</v>
          </cell>
          <cell r="T105">
            <v>68300500</v>
          </cell>
          <cell r="U105">
            <v>68300500</v>
          </cell>
          <cell r="V105">
            <v>68300500</v>
          </cell>
        </row>
        <row r="111">
          <cell r="P111">
            <v>104090000</v>
          </cell>
          <cell r="Q111">
            <v>104090000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6">
          <cell r="P116">
            <v>1700000000</v>
          </cell>
          <cell r="Q116">
            <v>1698930914</v>
          </cell>
          <cell r="R116">
            <v>1069086</v>
          </cell>
          <cell r="S116">
            <v>273023715</v>
          </cell>
          <cell r="T116">
            <v>244273715</v>
          </cell>
          <cell r="U116">
            <v>244273715</v>
          </cell>
          <cell r="V116">
            <v>244273715</v>
          </cell>
        </row>
        <row r="118">
          <cell r="P118">
            <v>308941391</v>
          </cell>
          <cell r="Q118">
            <v>308941391</v>
          </cell>
          <cell r="S118">
            <v>44186130</v>
          </cell>
        </row>
        <row r="119">
          <cell r="P119">
            <v>534543</v>
          </cell>
          <cell r="Q119">
            <v>0</v>
          </cell>
          <cell r="S119">
            <v>0</v>
          </cell>
        </row>
        <row r="120">
          <cell r="P120">
            <v>5000000</v>
          </cell>
          <cell r="Q120">
            <v>5000000</v>
          </cell>
          <cell r="S120">
            <v>0</v>
          </cell>
        </row>
        <row r="122">
          <cell r="P122">
            <v>1038157761</v>
          </cell>
          <cell r="Q122">
            <v>1038157761</v>
          </cell>
          <cell r="S122">
            <v>154651455</v>
          </cell>
        </row>
        <row r="123">
          <cell r="P123">
            <v>30000000</v>
          </cell>
          <cell r="Q123">
            <v>30000000</v>
          </cell>
          <cell r="S123">
            <v>30000000</v>
          </cell>
        </row>
        <row r="124">
          <cell r="P124">
            <v>10000000</v>
          </cell>
          <cell r="Q124">
            <v>10000000</v>
          </cell>
          <cell r="S124">
            <v>0</v>
          </cell>
        </row>
        <row r="126">
          <cell r="P126">
            <v>301831762</v>
          </cell>
          <cell r="Q126">
            <v>301831762</v>
          </cell>
          <cell r="S126">
            <v>44186130</v>
          </cell>
        </row>
        <row r="127">
          <cell r="P127">
            <v>534543</v>
          </cell>
          <cell r="Q127">
            <v>0</v>
          </cell>
          <cell r="S127">
            <v>0</v>
          </cell>
        </row>
        <row r="128">
          <cell r="P128">
            <v>5000000</v>
          </cell>
          <cell r="Q128">
            <v>5000000</v>
          </cell>
          <cell r="S128">
            <v>0</v>
          </cell>
        </row>
        <row r="130">
          <cell r="P130">
            <v>2000000000</v>
          </cell>
          <cell r="Q130">
            <v>1978992059</v>
          </cell>
          <cell r="R130">
            <v>21007941</v>
          </cell>
          <cell r="S130">
            <v>391757932</v>
          </cell>
          <cell r="T130">
            <v>265656431</v>
          </cell>
          <cell r="U130">
            <v>265656431</v>
          </cell>
          <cell r="V130">
            <v>265656431</v>
          </cell>
        </row>
        <row r="132">
          <cell r="P132">
            <v>289869442</v>
          </cell>
          <cell r="Q132">
            <v>289869442</v>
          </cell>
          <cell r="S132">
            <v>44186130</v>
          </cell>
        </row>
        <row r="133">
          <cell r="P133">
            <v>128800000</v>
          </cell>
          <cell r="Q133">
            <v>112700000</v>
          </cell>
          <cell r="S133">
            <v>112700000</v>
          </cell>
        </row>
        <row r="134">
          <cell r="P134">
            <v>10000000</v>
          </cell>
          <cell r="Q134">
            <v>10000000</v>
          </cell>
          <cell r="S134">
            <v>0</v>
          </cell>
        </row>
        <row r="136">
          <cell r="P136">
            <v>1505652098</v>
          </cell>
          <cell r="Q136">
            <v>1505652098</v>
          </cell>
          <cell r="S136">
            <v>224145206</v>
          </cell>
        </row>
        <row r="137">
          <cell r="P137">
            <v>4907941</v>
          </cell>
          <cell r="Q137">
            <v>0</v>
          </cell>
          <cell r="S137">
            <v>0</v>
          </cell>
        </row>
        <row r="138">
          <cell r="P138">
            <v>15000000</v>
          </cell>
          <cell r="Q138">
            <v>15000000</v>
          </cell>
          <cell r="S138">
            <v>726596</v>
          </cell>
        </row>
        <row r="140">
          <cell r="P140">
            <v>45770519</v>
          </cell>
          <cell r="Q140">
            <v>45770519</v>
          </cell>
          <cell r="S140">
            <v>10000000</v>
          </cell>
        </row>
        <row r="142">
          <cell r="P142">
            <v>700000000</v>
          </cell>
          <cell r="Q142">
            <v>0</v>
          </cell>
          <cell r="R142">
            <v>700000000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4">
          <cell r="P144">
            <v>156358462</v>
          </cell>
          <cell r="Q144">
            <v>0</v>
          </cell>
          <cell r="S144">
            <v>0</v>
          </cell>
        </row>
        <row r="146">
          <cell r="P146">
            <v>543641538</v>
          </cell>
          <cell r="Q146">
            <v>0</v>
          </cell>
          <cell r="S146">
            <v>0</v>
          </cell>
        </row>
        <row r="150">
          <cell r="P150">
            <v>1600000000</v>
          </cell>
          <cell r="Q150">
            <v>1561612615</v>
          </cell>
          <cell r="R150">
            <v>38387385</v>
          </cell>
          <cell r="S150">
            <v>836685497</v>
          </cell>
          <cell r="T150">
            <v>137666061</v>
          </cell>
          <cell r="U150">
            <v>137666061</v>
          </cell>
          <cell r="V150">
            <v>137666061</v>
          </cell>
        </row>
        <row r="152">
          <cell r="P152">
            <v>535512373</v>
          </cell>
          <cell r="Q152">
            <v>535512373</v>
          </cell>
          <cell r="S152">
            <v>83677390</v>
          </cell>
        </row>
        <row r="153">
          <cell r="P153">
            <v>716000000</v>
          </cell>
          <cell r="Q153">
            <v>687000000</v>
          </cell>
          <cell r="S153">
            <v>686427624</v>
          </cell>
        </row>
        <row r="154">
          <cell r="P154">
            <v>25000000</v>
          </cell>
          <cell r="Q154">
            <v>25000000</v>
          </cell>
          <cell r="S154">
            <v>1774217</v>
          </cell>
        </row>
        <row r="156">
          <cell r="P156">
            <v>143972316</v>
          </cell>
          <cell r="Q156">
            <v>143972316</v>
          </cell>
          <cell r="S156">
            <v>22093065</v>
          </cell>
        </row>
        <row r="157">
          <cell r="P157">
            <v>3492121</v>
          </cell>
          <cell r="Q157">
            <v>2600000</v>
          </cell>
          <cell r="S157">
            <v>0</v>
          </cell>
        </row>
        <row r="158">
          <cell r="P158">
            <v>2000000</v>
          </cell>
          <cell r="Q158">
            <v>2000000</v>
          </cell>
          <cell r="S158">
            <v>0</v>
          </cell>
        </row>
        <row r="160">
          <cell r="P160">
            <v>142907790</v>
          </cell>
          <cell r="Q160">
            <v>142907790</v>
          </cell>
          <cell r="S160">
            <v>22093065</v>
          </cell>
        </row>
        <row r="161">
          <cell r="P161">
            <v>29115400</v>
          </cell>
          <cell r="Q161">
            <v>20620136</v>
          </cell>
          <cell r="S161">
            <v>20620136</v>
          </cell>
        </row>
        <row r="162">
          <cell r="P162">
            <v>2000000</v>
          </cell>
          <cell r="Q162">
            <v>2000000</v>
          </cell>
          <cell r="S162">
            <v>0</v>
          </cell>
        </row>
        <row r="164">
          <cell r="P164">
            <v>4000000000</v>
          </cell>
          <cell r="Q164">
            <v>4000000000</v>
          </cell>
          <cell r="R164">
            <v>0</v>
          </cell>
          <cell r="S164">
            <v>1206525204</v>
          </cell>
          <cell r="T164">
            <v>264789045</v>
          </cell>
          <cell r="U164">
            <v>264789045</v>
          </cell>
          <cell r="V164">
            <v>264789045</v>
          </cell>
        </row>
        <row r="166">
          <cell r="P166">
            <v>1094499240</v>
          </cell>
          <cell r="Q166">
            <v>1094499240</v>
          </cell>
          <cell r="S166">
            <v>233934951</v>
          </cell>
        </row>
        <row r="168">
          <cell r="P168">
            <v>1546225827</v>
          </cell>
          <cell r="Q168">
            <v>1546225827</v>
          </cell>
          <cell r="S168">
            <v>236297874</v>
          </cell>
        </row>
        <row r="169">
          <cell r="P169">
            <v>1349274933</v>
          </cell>
          <cell r="Q169">
            <v>1349274933</v>
          </cell>
          <cell r="S169">
            <v>735760119</v>
          </cell>
        </row>
        <row r="170">
          <cell r="P170">
            <v>10000000</v>
          </cell>
          <cell r="Q170">
            <v>10000000</v>
          </cell>
          <cell r="S170">
            <v>532260</v>
          </cell>
        </row>
        <row r="171">
          <cell r="P171">
            <v>55489738349</v>
          </cell>
          <cell r="Q171">
            <v>54562220678.980003</v>
          </cell>
          <cell r="R171">
            <v>927517670.01999998</v>
          </cell>
          <cell r="S171">
            <v>11637618890.450001</v>
          </cell>
          <cell r="T171">
            <v>5618861587.7399998</v>
          </cell>
          <cell r="U171">
            <v>5618861587.7399998</v>
          </cell>
          <cell r="V171">
            <v>5618861587.7399998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AI6" t="str">
            <v>APR. VIGENTE</v>
          </cell>
          <cell r="AJ6" t="str">
            <v>APR. DISPONIBLE</v>
          </cell>
          <cell r="AK6" t="str">
            <v>CDP</v>
          </cell>
          <cell r="AL6" t="str">
            <v>COMPROMISO</v>
          </cell>
          <cell r="AM6" t="str">
            <v>PAGOS</v>
          </cell>
          <cell r="AN6" t="str">
            <v>saldo por comprometer ( CDP- COMP )</v>
          </cell>
          <cell r="AO6" t="str">
            <v>Disponible(Arp Disponible + Sal por Comprometer)</v>
          </cell>
        </row>
        <row r="7">
          <cell r="AH7" t="str">
            <v>SUELDOS DE PERSONAL DE NOMINA</v>
          </cell>
          <cell r="AI7">
            <v>25399.447483</v>
          </cell>
          <cell r="AJ7">
            <v>0</v>
          </cell>
          <cell r="AK7">
            <v>25399.447483</v>
          </cell>
          <cell r="AL7">
            <v>2877.1497479999998</v>
          </cell>
          <cell r="AM7">
            <v>2866.5257240000001</v>
          </cell>
          <cell r="AN7">
            <v>22522.297735</v>
          </cell>
          <cell r="AO7">
            <v>22522.297735</v>
          </cell>
        </row>
        <row r="8">
          <cell r="AH8" t="str">
            <v>PRIMA TECNICA</v>
          </cell>
          <cell r="AI8">
            <v>9096.3799459999991</v>
          </cell>
          <cell r="AJ8">
            <v>0</v>
          </cell>
          <cell r="AK8">
            <v>9096.3799459999991</v>
          </cell>
          <cell r="AL8">
            <v>1147.725115</v>
          </cell>
          <cell r="AM8">
            <v>1147.725115</v>
          </cell>
          <cell r="AN8">
            <v>7948.6548309999998</v>
          </cell>
          <cell r="AO8">
            <v>7948.6548309999998</v>
          </cell>
        </row>
        <row r="11">
          <cell r="AH11" t="str">
            <v>OTROS</v>
          </cell>
          <cell r="AI11">
            <v>6405.1310199999998</v>
          </cell>
          <cell r="AJ11">
            <v>31.77773702</v>
          </cell>
          <cell r="AK11">
            <v>6373.3532829799997</v>
          </cell>
          <cell r="AL11">
            <v>4433.7160804499999</v>
          </cell>
          <cell r="AM11">
            <v>223.11166374000001</v>
          </cell>
          <cell r="AN11">
            <v>1939.6372025299997</v>
          </cell>
          <cell r="AO11">
            <v>1971.4149395499996</v>
          </cell>
        </row>
        <row r="13">
          <cell r="AH13" t="str">
            <v>ADQUISICION DE BIENES Y SERVICIOS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2:AU96"/>
  <sheetViews>
    <sheetView showGridLines="0" tabSelected="1" view="pageBreakPreview" zoomScale="6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baseColWidth="10" defaultColWidth="11.42578125" defaultRowHeight="12" x14ac:dyDescent="0.2"/>
  <cols>
    <col min="1" max="1" width="14.28515625" style="2" customWidth="1"/>
    <col min="2" max="2" width="9.42578125" style="2" customWidth="1"/>
    <col min="3" max="3" width="7.5703125" style="2" customWidth="1"/>
    <col min="4" max="4" width="44" style="2" customWidth="1"/>
    <col min="5" max="5" width="20.7109375" style="2" customWidth="1"/>
    <col min="6" max="6" width="20.140625" style="2" customWidth="1"/>
    <col min="7" max="8" width="21.42578125" style="2" bestFit="1" customWidth="1"/>
    <col min="9" max="9" width="20.85546875" style="2" customWidth="1"/>
    <col min="10" max="10" width="19.5703125" style="2" customWidth="1"/>
    <col min="11" max="11" width="20" style="2" bestFit="1" customWidth="1"/>
    <col min="12" max="13" width="18.85546875" style="2" bestFit="1" customWidth="1"/>
    <col min="14" max="15" width="20.5703125" style="2" customWidth="1"/>
    <col min="16" max="16" width="11.85546875" style="5" customWidth="1"/>
    <col min="17" max="18" width="11" style="5" customWidth="1"/>
    <col min="19" max="33" width="0" style="2" hidden="1" customWidth="1"/>
    <col min="34" max="34" width="25.140625" style="2" hidden="1" customWidth="1"/>
    <col min="35" max="35" width="15.7109375" style="2" hidden="1" customWidth="1"/>
    <col min="36" max="36" width="15.5703125" style="2" hidden="1" customWidth="1"/>
    <col min="37" max="38" width="15.7109375" style="2" hidden="1" customWidth="1"/>
    <col min="39" max="39" width="14.140625" style="2" hidden="1" customWidth="1"/>
    <col min="40" max="41" width="16.7109375" style="2" hidden="1" customWidth="1"/>
    <col min="42" max="44" width="0" style="2" hidden="1" customWidth="1"/>
    <col min="45" max="46" width="11.42578125" style="2"/>
    <col min="47" max="47" width="13.42578125" style="2" bestFit="1" customWidth="1"/>
    <col min="48" max="16384" width="11.42578125" style="2"/>
  </cols>
  <sheetData>
    <row r="2" spans="1:47" ht="1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AT2" s="3"/>
    </row>
    <row r="3" spans="1:47" ht="15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AT3" s="4"/>
      <c r="AU3" s="4"/>
    </row>
    <row r="4" spans="1:47" ht="18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X4" s="2" t="s">
        <v>3</v>
      </c>
    </row>
    <row r="5" spans="1:47" ht="12.75" thickBot="1" x14ac:dyDescent="0.25"/>
    <row r="6" spans="1:47" ht="41.25" customHeight="1" thickBot="1" x14ac:dyDescent="0.25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tr">
        <f>+'[1]EJEC DEC LIQ'!T4</f>
        <v>APR BLOQUEADA</v>
      </c>
      <c r="H6" s="7" t="s">
        <v>10</v>
      </c>
      <c r="I6" s="7" t="s">
        <v>11</v>
      </c>
      <c r="J6" s="7" t="s">
        <v>12</v>
      </c>
      <c r="K6" s="8" t="s">
        <v>13</v>
      </c>
      <c r="L6" s="7" t="s">
        <v>14</v>
      </c>
      <c r="M6" s="7" t="s">
        <v>15</v>
      </c>
      <c r="N6" s="9" t="s">
        <v>16</v>
      </c>
      <c r="O6" s="10" t="s">
        <v>17</v>
      </c>
      <c r="P6" s="11" t="s">
        <v>18</v>
      </c>
      <c r="Q6" s="12" t="s">
        <v>19</v>
      </c>
      <c r="R6" s="12" t="s">
        <v>20</v>
      </c>
      <c r="AE6" s="13" t="s">
        <v>4</v>
      </c>
      <c r="AF6" s="14" t="s">
        <v>5</v>
      </c>
      <c r="AG6" s="14" t="s">
        <v>6</v>
      </c>
      <c r="AH6" s="14" t="s">
        <v>7</v>
      </c>
      <c r="AI6" s="14" t="s">
        <v>9</v>
      </c>
      <c r="AJ6" s="14" t="s">
        <v>10</v>
      </c>
      <c r="AK6" s="14" t="s">
        <v>11</v>
      </c>
      <c r="AL6" s="14" t="s">
        <v>12</v>
      </c>
      <c r="AM6" s="14" t="s">
        <v>15</v>
      </c>
      <c r="AN6" s="15" t="s">
        <v>21</v>
      </c>
      <c r="AO6" s="16" t="s">
        <v>22</v>
      </c>
      <c r="AP6" s="17" t="s">
        <v>18</v>
      </c>
      <c r="AQ6" s="18" t="s">
        <v>20</v>
      </c>
    </row>
    <row r="7" spans="1:47" ht="22.5" customHeight="1" thickBot="1" x14ac:dyDescent="0.25">
      <c r="A7" s="19" t="str">
        <f>+'[1]EJEC DEC LIQ'!C5</f>
        <v>A-01-01-01</v>
      </c>
      <c r="B7" s="20" t="s">
        <v>23</v>
      </c>
      <c r="C7" s="20" t="s">
        <v>24</v>
      </c>
      <c r="D7" s="21" t="str">
        <f>+'[1]EJEC DEC LIQ'!O5</f>
        <v>SALARIO</v>
      </c>
      <c r="E7" s="22">
        <f>+'[1]EJEC DEC LIQ'!P5</f>
        <v>28446679375</v>
      </c>
      <c r="F7" s="22">
        <f>+'[1]EJE TOTAL'!P8</f>
        <v>25399447483</v>
      </c>
      <c r="G7" s="23">
        <f>+'[1]EJEC DEC LIQ'!T5</f>
        <v>0</v>
      </c>
      <c r="H7" s="22">
        <f>+'[1]EJE TOTAL'!R8</f>
        <v>0</v>
      </c>
      <c r="I7" s="22">
        <f>+'[1]EJE TOTAL'!Q8</f>
        <v>25399447483</v>
      </c>
      <c r="J7" s="22">
        <f>+'[1]EJE TOTAL'!S8</f>
        <v>2877149748</v>
      </c>
      <c r="K7" s="22">
        <f>+'[1]EJE TOTAL'!T8</f>
        <v>2866525724</v>
      </c>
      <c r="L7" s="22">
        <f>+'[1]EJE TOTAL'!U8</f>
        <v>2866525724</v>
      </c>
      <c r="M7" s="22">
        <f>+'[1]EJE TOTAL'!V8</f>
        <v>2866525724</v>
      </c>
      <c r="N7" s="22">
        <f>+I7-J7</f>
        <v>22522297735</v>
      </c>
      <c r="O7" s="22">
        <f>+H7+N7</f>
        <v>22522297735</v>
      </c>
      <c r="P7" s="24">
        <f>+J7/F7*100</f>
        <v>11.327607617944025</v>
      </c>
      <c r="Q7" s="25">
        <f>+K7/F7*100</f>
        <v>11.285779841937831</v>
      </c>
      <c r="R7" s="25">
        <f>+M7/F7*100</f>
        <v>11.285779841937831</v>
      </c>
      <c r="AE7" s="26" t="s">
        <v>25</v>
      </c>
      <c r="AF7" s="27" t="s">
        <v>23</v>
      </c>
      <c r="AG7" s="27" t="s">
        <v>24</v>
      </c>
      <c r="AH7" s="28" t="s">
        <v>26</v>
      </c>
      <c r="AI7" s="23">
        <f>+F7/1000000</f>
        <v>25399.447483</v>
      </c>
      <c r="AJ7" s="23">
        <f t="shared" ref="AJ7:AL8" si="0">+H7/1000000</f>
        <v>0</v>
      </c>
      <c r="AK7" s="23">
        <f t="shared" si="0"/>
        <v>25399.447483</v>
      </c>
      <c r="AL7" s="23">
        <f t="shared" si="0"/>
        <v>2877.1497479999998</v>
      </c>
      <c r="AM7" s="23">
        <f t="shared" ref="AM7:AO11" si="1">+M7/1000000</f>
        <v>2866.5257240000001</v>
      </c>
      <c r="AN7" s="23">
        <f t="shared" si="1"/>
        <v>22522.297735</v>
      </c>
      <c r="AO7" s="23">
        <f t="shared" si="1"/>
        <v>22522.297735</v>
      </c>
      <c r="AP7" s="29">
        <f>+AL7/AI7*100</f>
        <v>11.327607617944025</v>
      </c>
      <c r="AQ7" s="30">
        <f>+AM7/AI7*100</f>
        <v>11.285779841937831</v>
      </c>
    </row>
    <row r="8" spans="1:47" ht="22.5" customHeight="1" thickBot="1" x14ac:dyDescent="0.25">
      <c r="A8" s="26" t="str">
        <f>+'[1]EJEC DEC LIQ'!C6</f>
        <v>A-01-01-02</v>
      </c>
      <c r="B8" s="27" t="s">
        <v>23</v>
      </c>
      <c r="C8" s="27" t="s">
        <v>24</v>
      </c>
      <c r="D8" s="28" t="str">
        <f>+'[1]EJEC DEC LIQ'!O6</f>
        <v>CONTRIBUCIONES INHERENTES A LA NÓMINA</v>
      </c>
      <c r="E8" s="23">
        <f>+'[1]EJEC DEC LIQ'!P6</f>
        <v>10147828810</v>
      </c>
      <c r="F8" s="23">
        <f>+'[1]EJE TOTAL'!P20</f>
        <v>9096379946</v>
      </c>
      <c r="G8" s="23">
        <f>+'[1]EJEC DEC LIQ'!T6</f>
        <v>0</v>
      </c>
      <c r="H8" s="23">
        <f>+'[1]EJE TOTAL'!R20</f>
        <v>0</v>
      </c>
      <c r="I8" s="23">
        <f>+'[1]EJE TOTAL'!Q20</f>
        <v>9096379946</v>
      </c>
      <c r="J8" s="23">
        <f>+'[1]EJE TOTAL'!S20</f>
        <v>1147725115</v>
      </c>
      <c r="K8" s="23">
        <f>+'[1]EJE TOTAL'!T20</f>
        <v>1147725115</v>
      </c>
      <c r="L8" s="23">
        <f>+'[1]EJE TOTAL'!U20</f>
        <v>1147725115</v>
      </c>
      <c r="M8" s="23">
        <f>+'[1]EJE TOTAL'!V20</f>
        <v>1147725115</v>
      </c>
      <c r="N8" s="23">
        <f>+I8-J8</f>
        <v>7948654831</v>
      </c>
      <c r="O8" s="23">
        <f>+H8+N8</f>
        <v>7948654831</v>
      </c>
      <c r="P8" s="31">
        <f>+J8/F8*100</f>
        <v>12.617383198738255</v>
      </c>
      <c r="Q8" s="25">
        <f t="shared" ref="Q8:Q9" si="2">+K8/F8*100</f>
        <v>12.617383198738255</v>
      </c>
      <c r="R8" s="25">
        <f>+M8/F8*100</f>
        <v>12.617383198738255</v>
      </c>
      <c r="AE8" s="26" t="s">
        <v>27</v>
      </c>
      <c r="AF8" s="27" t="s">
        <v>23</v>
      </c>
      <c r="AG8" s="27" t="s">
        <v>24</v>
      </c>
      <c r="AH8" s="28" t="s">
        <v>28</v>
      </c>
      <c r="AI8" s="23">
        <f>+F8/1000000</f>
        <v>9096.3799459999991</v>
      </c>
      <c r="AJ8" s="23">
        <f t="shared" si="0"/>
        <v>0</v>
      </c>
      <c r="AK8" s="23">
        <f t="shared" si="0"/>
        <v>9096.3799459999991</v>
      </c>
      <c r="AL8" s="23">
        <f t="shared" si="0"/>
        <v>1147.725115</v>
      </c>
      <c r="AM8" s="23">
        <f t="shared" si="1"/>
        <v>1147.725115</v>
      </c>
      <c r="AN8" s="23">
        <f t="shared" si="1"/>
        <v>7948.6548309999998</v>
      </c>
      <c r="AO8" s="23">
        <f t="shared" si="1"/>
        <v>7948.6548309999998</v>
      </c>
      <c r="AP8" s="29">
        <f>+AL8/AI8*100</f>
        <v>12.617383198738255</v>
      </c>
      <c r="AQ8" s="30">
        <f>+AM8/AI8*100</f>
        <v>12.617383198738255</v>
      </c>
    </row>
    <row r="9" spans="1:47" ht="22.5" customHeight="1" thickBot="1" x14ac:dyDescent="0.25">
      <c r="A9" s="32" t="str">
        <f>+'[1]EJEC DEC LIQ'!C7</f>
        <v>A-01-01-03</v>
      </c>
      <c r="B9" s="33">
        <v>10</v>
      </c>
      <c r="C9" s="33" t="s">
        <v>24</v>
      </c>
      <c r="D9" s="34" t="str">
        <f>+'[1]EJEC DEC LIQ'!O7</f>
        <v>REMUNERACIONES NO CONSTITUTIVAS DE FACTOR SALARIAL</v>
      </c>
      <c r="E9" s="35">
        <f>+'[1]EJEC DEC LIQ'!P7</f>
        <v>2397408815</v>
      </c>
      <c r="F9" s="35">
        <f>+'[1]EJE TOTAL'!P30</f>
        <v>3784738379</v>
      </c>
      <c r="G9" s="35">
        <f>+'[1]EJEC DEC LIQ'!T7</f>
        <v>0</v>
      </c>
      <c r="H9" s="35">
        <f>+'[1]EJE TOTAL'!R30</f>
        <v>0</v>
      </c>
      <c r="I9" s="35">
        <f>+'[1]EJE TOTAL'!Q30</f>
        <v>3784738379</v>
      </c>
      <c r="J9" s="35">
        <f>+'[1]EJE TOTAL'!S30</f>
        <v>308388536</v>
      </c>
      <c r="K9" s="35">
        <f>+'[1]EJE TOTAL'!T30</f>
        <v>306466770</v>
      </c>
      <c r="L9" s="35">
        <f>+'[1]EJE TOTAL'!U30</f>
        <v>306466770</v>
      </c>
      <c r="M9" s="35">
        <f>+'[1]EJE TOTAL'!V30</f>
        <v>306466770</v>
      </c>
      <c r="N9" s="35">
        <f>+I9-J9</f>
        <v>3476349843</v>
      </c>
      <c r="O9" s="35">
        <f>+H9+N9</f>
        <v>3476349843</v>
      </c>
      <c r="P9" s="36">
        <f>+J9/F9*100</f>
        <v>8.1482127724104974</v>
      </c>
      <c r="Q9" s="25">
        <f t="shared" si="2"/>
        <v>8.0974360526598499</v>
      </c>
      <c r="R9" s="25">
        <f>+M9/F9*100</f>
        <v>8.0974360526598499</v>
      </c>
      <c r="AE9" s="37"/>
      <c r="AF9" s="38"/>
      <c r="AG9" s="38"/>
      <c r="AH9" s="39"/>
      <c r="AI9" s="40"/>
      <c r="AJ9" s="40"/>
      <c r="AK9" s="40"/>
      <c r="AL9" s="40"/>
      <c r="AM9" s="40"/>
      <c r="AN9" s="40"/>
      <c r="AO9" s="40"/>
      <c r="AP9" s="41"/>
      <c r="AQ9" s="42"/>
    </row>
    <row r="10" spans="1:47" ht="22.5" customHeight="1" thickBot="1" x14ac:dyDescent="0.25">
      <c r="A10" s="43"/>
      <c r="B10" s="44"/>
      <c r="C10" s="44"/>
      <c r="D10" s="43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AE10" s="43"/>
      <c r="AF10" s="44"/>
      <c r="AG10" s="44"/>
      <c r="AH10" s="43"/>
      <c r="AI10" s="45"/>
      <c r="AJ10" s="45"/>
      <c r="AK10" s="45"/>
      <c r="AL10" s="45"/>
      <c r="AM10" s="45"/>
      <c r="AN10" s="45"/>
      <c r="AO10" s="45"/>
      <c r="AP10" s="47"/>
      <c r="AQ10" s="47"/>
    </row>
    <row r="11" spans="1:47" ht="22.5" customHeight="1" thickBot="1" x14ac:dyDescent="0.25">
      <c r="A11" s="48" t="str">
        <f>+'[1]EJEC DEC LIQ'!C8</f>
        <v>A-02</v>
      </c>
      <c r="B11" s="49" t="s">
        <v>23</v>
      </c>
      <c r="C11" s="49" t="s">
        <v>24</v>
      </c>
      <c r="D11" s="50" t="str">
        <f>+'[1]EJEC DEC LIQ'!O8</f>
        <v>ADQUISICIÓN DE BIENES  Y SERVICIOS</v>
      </c>
      <c r="E11" s="51">
        <f>+'[1]EJEC DEC LIQ'!P8</f>
        <v>2978155287</v>
      </c>
      <c r="F11" s="51">
        <f>+'[1]EJE TOTAL'!P39</f>
        <v>6405131020</v>
      </c>
      <c r="G11" s="51">
        <f>+'[1]EJEC DEC LIQ'!T8</f>
        <v>0</v>
      </c>
      <c r="H11" s="51">
        <f>+'[1]EJE TOTAL'!R39</f>
        <v>31777737.02</v>
      </c>
      <c r="I11" s="51">
        <f>+'[1]EJE TOTAL'!Q39</f>
        <v>6373353282.9799995</v>
      </c>
      <c r="J11" s="51">
        <f>+'[1]EJE TOTAL'!S39</f>
        <v>4433716080.4499998</v>
      </c>
      <c r="K11" s="51">
        <f>+'[1]EJE TOTAL'!T39</f>
        <v>223111663.74000001</v>
      </c>
      <c r="L11" s="51">
        <f>+'[1]EJE TOTAL'!U39</f>
        <v>223111663.74000001</v>
      </c>
      <c r="M11" s="51">
        <f>+'[1]EJE TOTAL'!V39</f>
        <v>223111663.74000001</v>
      </c>
      <c r="N11" s="51">
        <f>+I11-J11</f>
        <v>1939637202.5299997</v>
      </c>
      <c r="O11" s="51">
        <f>+H11+N11</f>
        <v>1971414939.5499997</v>
      </c>
      <c r="P11" s="52">
        <f>+J11/F11*100</f>
        <v>69.221317512565108</v>
      </c>
      <c r="Q11" s="25">
        <f>+K11/F11*100</f>
        <v>3.4833270864145414</v>
      </c>
      <c r="R11" s="25">
        <f>+M11/F11*100</f>
        <v>3.4833270864145414</v>
      </c>
      <c r="AE11" s="53" t="s">
        <v>29</v>
      </c>
      <c r="AF11" s="54" t="s">
        <v>23</v>
      </c>
      <c r="AG11" s="54" t="s">
        <v>24</v>
      </c>
      <c r="AH11" s="55" t="s">
        <v>30</v>
      </c>
      <c r="AI11" s="56">
        <f>+F11/1000000</f>
        <v>6405.1310199999998</v>
      </c>
      <c r="AJ11" s="56">
        <f>+H11/1000000</f>
        <v>31.77773702</v>
      </c>
      <c r="AK11" s="56">
        <f>+I11/1000000</f>
        <v>6373.3532829799997</v>
      </c>
      <c r="AL11" s="56">
        <f>+J11/1000000</f>
        <v>4433.7160804499999</v>
      </c>
      <c r="AM11" s="56">
        <f t="shared" si="1"/>
        <v>223.11166374000001</v>
      </c>
      <c r="AN11" s="56">
        <f t="shared" si="1"/>
        <v>1939.6372025299997</v>
      </c>
      <c r="AO11" s="56">
        <f t="shared" si="1"/>
        <v>1971.4149395499996</v>
      </c>
      <c r="AP11" s="57">
        <f>+AL11/AI11*100</f>
        <v>69.221317512565108</v>
      </c>
      <c r="AQ11" s="58">
        <f>+AM11/AI11*100</f>
        <v>3.4833270864145414</v>
      </c>
    </row>
    <row r="12" spans="1:47" ht="22.5" customHeight="1" thickBot="1" x14ac:dyDescent="0.25">
      <c r="A12" s="43"/>
      <c r="B12" s="44"/>
      <c r="C12" s="44"/>
      <c r="D12" s="43"/>
      <c r="E12" s="45"/>
      <c r="F12" s="45"/>
      <c r="G12" s="59"/>
      <c r="H12" s="45"/>
      <c r="I12" s="45"/>
      <c r="J12" s="45"/>
      <c r="K12" s="45"/>
      <c r="L12" s="45"/>
      <c r="M12" s="45"/>
      <c r="N12" s="45"/>
      <c r="O12" s="45"/>
      <c r="P12" s="60"/>
      <c r="Q12" s="60"/>
      <c r="R12" s="60"/>
      <c r="AE12" s="43"/>
      <c r="AF12" s="44"/>
      <c r="AG12" s="44"/>
      <c r="AH12" s="43"/>
      <c r="AI12" s="45"/>
      <c r="AJ12" s="45"/>
      <c r="AK12" s="45"/>
      <c r="AL12" s="45"/>
      <c r="AM12" s="45"/>
      <c r="AN12" s="45"/>
      <c r="AO12" s="45"/>
      <c r="AP12" s="47"/>
      <c r="AQ12" s="47"/>
    </row>
    <row r="13" spans="1:47" ht="22.5" customHeight="1" thickBot="1" x14ac:dyDescent="0.25">
      <c r="A13" s="19" t="str">
        <f>+'[1]EJEC DEC LIQ'!C9</f>
        <v>A-03-03-01-999</v>
      </c>
      <c r="B13" s="20">
        <v>10</v>
      </c>
      <c r="C13" s="20" t="s">
        <v>24</v>
      </c>
      <c r="D13" s="21" t="str">
        <f>+'[1]EJEC DEC LIQ'!O9</f>
        <v>OTRAS TRANSFERENCIAS - DISTRIBUCIÓN PREVIO CONCEPTO DGPPN</v>
      </c>
      <c r="E13" s="22">
        <f>+'[1]EJEC DEC LIQ'!P9</f>
        <v>782641541</v>
      </c>
      <c r="F13" s="22">
        <f>+'[1]EJE TOTAL'!P92</f>
        <v>0</v>
      </c>
      <c r="G13" s="22">
        <f>+'[1]EJEC DEC LIQ'!T9</f>
        <v>0</v>
      </c>
      <c r="H13" s="22">
        <f>+'[1]EJE TOTAL'!R92</f>
        <v>0</v>
      </c>
      <c r="I13" s="22">
        <f>+'[1]EJE TOTAL'!Q92</f>
        <v>0</v>
      </c>
      <c r="J13" s="22">
        <f>+'[1]EJE TOTAL'!S92</f>
        <v>0</v>
      </c>
      <c r="K13" s="22">
        <f>+'[1]EJE TOTAL'!T92</f>
        <v>0</v>
      </c>
      <c r="L13" s="22">
        <f>+'[1]EJE TOTAL'!U92</f>
        <v>0</v>
      </c>
      <c r="M13" s="22">
        <f>+'[1]EJE TOTAL'!V92</f>
        <v>0</v>
      </c>
      <c r="N13" s="22">
        <f t="shared" ref="N13:N19" si="3">+I13-J13</f>
        <v>0</v>
      </c>
      <c r="O13" s="22">
        <f t="shared" ref="O13:O19" si="4">+H13+N13</f>
        <v>0</v>
      </c>
      <c r="P13" s="24" t="e">
        <f t="shared" ref="P13:P19" si="5">+J13/F13*100</f>
        <v>#DIV/0!</v>
      </c>
      <c r="Q13" s="25" t="e">
        <f t="shared" ref="Q13:Q16" si="6">+K13/F13*100</f>
        <v>#DIV/0!</v>
      </c>
      <c r="R13" s="25" t="e">
        <f>+M13/F13*100</f>
        <v>#DIV/0!</v>
      </c>
      <c r="AE13" s="61" t="s">
        <v>31</v>
      </c>
      <c r="AF13" s="62">
        <v>10</v>
      </c>
      <c r="AG13" s="62" t="s">
        <v>24</v>
      </c>
      <c r="AH13" s="63" t="s">
        <v>32</v>
      </c>
      <c r="AI13" s="64">
        <f>+F13/1000000</f>
        <v>0</v>
      </c>
      <c r="AJ13" s="64">
        <f>+H13/1000000</f>
        <v>0</v>
      </c>
      <c r="AK13" s="64">
        <f>+I13/1000000</f>
        <v>0</v>
      </c>
      <c r="AL13" s="64">
        <f>+J13/1000000</f>
        <v>0</v>
      </c>
      <c r="AM13" s="64">
        <f>+M13/1000000</f>
        <v>0</v>
      </c>
      <c r="AN13" s="64">
        <f>+N13/1000000</f>
        <v>0</v>
      </c>
      <c r="AO13" s="64">
        <f>+O13/1000000</f>
        <v>0</v>
      </c>
      <c r="AP13" s="65" t="e">
        <f>+AL13/AI13*100</f>
        <v>#DIV/0!</v>
      </c>
      <c r="AQ13" s="66" t="e">
        <f>+AM13/AI13*100</f>
        <v>#DIV/0!</v>
      </c>
    </row>
    <row r="14" spans="1:47" ht="12.75" thickBot="1" x14ac:dyDescent="0.25">
      <c r="A14" s="26" t="str">
        <f>+'[1]EJEC DEC LIQ'!C10</f>
        <v>A-03-04-02-001</v>
      </c>
      <c r="B14" s="27">
        <v>10</v>
      </c>
      <c r="C14" s="27" t="s">
        <v>24</v>
      </c>
      <c r="D14" s="28" t="str">
        <f>+'[1]EJEC DEC LIQ'!O10</f>
        <v>MESADAS PENSIONALES (DE PENSIONES)</v>
      </c>
      <c r="E14" s="23">
        <f>+'[1]EJEC DEC LIQ'!P10</f>
        <v>338059000</v>
      </c>
      <c r="F14" s="23">
        <f>+'[1]EJE TOTAL'!P95</f>
        <v>405076000</v>
      </c>
      <c r="G14" s="23">
        <f>+'[1]EJEC DEC LIQ'!T10</f>
        <v>0</v>
      </c>
      <c r="H14" s="23">
        <f>+'[1]EJE TOTAL'!R95</f>
        <v>0</v>
      </c>
      <c r="I14" s="23">
        <f>+'[1]EJE TOTAL'!Q95</f>
        <v>405076000</v>
      </c>
      <c r="J14" s="23">
        <f>+'[1]EJE TOTAL'!S95</f>
        <v>54491374</v>
      </c>
      <c r="K14" s="23">
        <f>+'[1]EJE TOTAL'!T95</f>
        <v>54491374</v>
      </c>
      <c r="L14" s="23">
        <f>+'[1]EJE TOTAL'!U95</f>
        <v>54491374</v>
      </c>
      <c r="M14" s="23">
        <f>+'[1]EJE TOTAL'!V95</f>
        <v>54491374</v>
      </c>
      <c r="N14" s="23">
        <f t="shared" si="3"/>
        <v>350584626</v>
      </c>
      <c r="O14" s="23">
        <f t="shared" si="4"/>
        <v>350584626</v>
      </c>
      <c r="P14" s="31">
        <f t="shared" si="5"/>
        <v>13.452135895486277</v>
      </c>
      <c r="Q14" s="25">
        <f t="shared" si="6"/>
        <v>13.452135895486277</v>
      </c>
      <c r="R14" s="25">
        <f>+M14/F14*100</f>
        <v>13.452135895486277</v>
      </c>
      <c r="AE14" s="67"/>
      <c r="AF14" s="68"/>
      <c r="AG14" s="68"/>
      <c r="AH14" s="69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7" ht="22.5" customHeight="1" thickBot="1" x14ac:dyDescent="0.25">
      <c r="A15" s="26" t="str">
        <f>+'[1]EJEC DEC LIQ'!C11</f>
        <v>A-03-04-02-012</v>
      </c>
      <c r="B15" s="27">
        <v>10</v>
      </c>
      <c r="C15" s="27" t="s">
        <v>24</v>
      </c>
      <c r="D15" s="28" t="str">
        <f>+'[1]EJEC DEC LIQ'!O11</f>
        <v>INCAPACIDADES Y LICENCIAS DE MATERNIDAD Y PATERNIDAD (NO DE PENSIONES)</v>
      </c>
      <c r="E15" s="23">
        <f>+'[1]EJEC DEC LIQ'!P11</f>
        <v>89998000</v>
      </c>
      <c r="F15" s="23">
        <f>+'[1]EJE TOTAL'!P97</f>
        <v>89998000</v>
      </c>
      <c r="G15" s="23">
        <f>+'[1]EJEC DEC LIQ'!T11</f>
        <v>0</v>
      </c>
      <c r="H15" s="23">
        <f>+'[1]EJE TOTAL'!R97</f>
        <v>0</v>
      </c>
      <c r="I15" s="23">
        <f>+'[1]EJE TOTAL'!Q97</f>
        <v>89998000</v>
      </c>
      <c r="J15" s="23">
        <f>+'[1]EJE TOTAL'!S97</f>
        <v>39855189</v>
      </c>
      <c r="K15" s="23">
        <f>+'[1]EJE TOTAL'!T97</f>
        <v>39855189</v>
      </c>
      <c r="L15" s="23">
        <f>+'[1]EJE TOTAL'!U97</f>
        <v>39855189</v>
      </c>
      <c r="M15" s="23">
        <f>+'[1]EJE TOTAL'!V97</f>
        <v>39855189</v>
      </c>
      <c r="N15" s="23">
        <f t="shared" si="3"/>
        <v>50142811</v>
      </c>
      <c r="O15" s="23">
        <f t="shared" si="4"/>
        <v>50142811</v>
      </c>
      <c r="P15" s="31">
        <f t="shared" si="5"/>
        <v>44.284527433942976</v>
      </c>
      <c r="Q15" s="25">
        <f t="shared" si="6"/>
        <v>44.284527433942976</v>
      </c>
      <c r="R15" s="25">
        <f>+M15/F15*100</f>
        <v>44.284527433942976</v>
      </c>
      <c r="AE15" s="70"/>
      <c r="AF15" s="38"/>
      <c r="AG15" s="38"/>
      <c r="AH15" s="39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7" ht="22.5" customHeight="1" thickBot="1" x14ac:dyDescent="0.25">
      <c r="A16" s="61" t="str">
        <f>+'[1]EJEC DEC LIQ'!C12</f>
        <v>A-03-10</v>
      </c>
      <c r="B16" s="62">
        <v>10</v>
      </c>
      <c r="C16" s="62" t="s">
        <v>24</v>
      </c>
      <c r="D16" s="63" t="str">
        <f>+'[1]EJEC DEC LIQ'!O12</f>
        <v>SENTENCIAS Y CONCILIACIONES</v>
      </c>
      <c r="E16" s="71">
        <f>+'[1]EJEC DEC LIQ'!P12</f>
        <v>135275521</v>
      </c>
      <c r="F16" s="71">
        <f>+'[1]EJE TOTAL'!P100</f>
        <v>135275521</v>
      </c>
      <c r="G16" s="35">
        <f>+'[1]EJEC DEC LIQ'!T12</f>
        <v>0</v>
      </c>
      <c r="H16" s="71">
        <f>+'[1]EJE TOTAL'!R100</f>
        <v>135275521</v>
      </c>
      <c r="I16" s="71">
        <f>+'[1]EJE TOTAL'!Q100</f>
        <v>0</v>
      </c>
      <c r="J16" s="71">
        <f>+'[1]EJE TOTAL'!S100</f>
        <v>0</v>
      </c>
      <c r="K16" s="71">
        <f>+'[1]EJE TOTAL'!T100</f>
        <v>0</v>
      </c>
      <c r="L16" s="71">
        <f>+'[1]EJE TOTAL'!U100</f>
        <v>0</v>
      </c>
      <c r="M16" s="71">
        <f>+'[1]EJE TOTAL'!V100</f>
        <v>0</v>
      </c>
      <c r="N16" s="71">
        <f t="shared" si="3"/>
        <v>0</v>
      </c>
      <c r="O16" s="71">
        <f t="shared" si="4"/>
        <v>135275521</v>
      </c>
      <c r="P16" s="31">
        <f t="shared" si="5"/>
        <v>0</v>
      </c>
      <c r="Q16" s="25">
        <f t="shared" si="6"/>
        <v>0</v>
      </c>
      <c r="R16" s="25">
        <f>+M16/F16*100</f>
        <v>0</v>
      </c>
      <c r="AE16" s="72"/>
      <c r="AF16" s="54"/>
      <c r="AG16" s="54"/>
      <c r="AH16" s="55"/>
      <c r="AI16" s="22"/>
      <c r="AJ16" s="22"/>
      <c r="AK16" s="22"/>
      <c r="AL16" s="22"/>
      <c r="AM16" s="22"/>
      <c r="AN16" s="22"/>
      <c r="AO16" s="73"/>
      <c r="AP16" s="74"/>
      <c r="AQ16" s="75"/>
    </row>
    <row r="17" spans="1:46" ht="22.5" customHeight="1" thickBot="1" x14ac:dyDescent="0.25">
      <c r="A17" s="76"/>
      <c r="B17" s="77"/>
      <c r="C17" s="77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  <c r="Q17" s="81"/>
      <c r="R17" s="81"/>
      <c r="AE17" s="70"/>
      <c r="AF17" s="38"/>
      <c r="AG17" s="38"/>
      <c r="AH17" s="39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1:46" ht="22.5" customHeight="1" thickBot="1" x14ac:dyDescent="0.25">
      <c r="A18" s="19" t="str">
        <f>+'[1]EJE TOTAL'!C105</f>
        <v>A-08-01-02</v>
      </c>
      <c r="B18" s="20">
        <v>10</v>
      </c>
      <c r="C18" s="20" t="s">
        <v>24</v>
      </c>
      <c r="D18" s="21" t="str">
        <f>+'[1]EJE TOTAL'!O105</f>
        <v>IMPUESTOS TERRITORIALES</v>
      </c>
      <c r="E18" s="22">
        <f>+'[1]EJEC DEC LIQ'!P13</f>
        <v>69602000</v>
      </c>
      <c r="F18" s="22">
        <f>+'[1]EJE TOTAL'!P105</f>
        <v>69602000</v>
      </c>
      <c r="G18" s="22">
        <f>+'[1]EJEC DEC LIQ'!T13</f>
        <v>0</v>
      </c>
      <c r="H18" s="22">
        <f>+'[1]EJE TOTAL'!R105</f>
        <v>0</v>
      </c>
      <c r="I18" s="22">
        <f>+'[1]EJE TOTAL'!Q105</f>
        <v>69602000</v>
      </c>
      <c r="J18" s="22">
        <f>+'[1]EJE TOTAL'!S105</f>
        <v>68300500</v>
      </c>
      <c r="K18" s="22">
        <f>+'[1]EJE TOTAL'!T105</f>
        <v>68300500</v>
      </c>
      <c r="L18" s="22">
        <f>+'[1]EJE TOTAL'!U105</f>
        <v>68300500</v>
      </c>
      <c r="M18" s="22">
        <f>+'[1]EJE TOTAL'!V105</f>
        <v>68300500</v>
      </c>
      <c r="N18" s="22">
        <f t="shared" si="3"/>
        <v>1301500</v>
      </c>
      <c r="O18" s="22">
        <f t="shared" si="4"/>
        <v>1301500</v>
      </c>
      <c r="P18" s="24">
        <f t="shared" si="5"/>
        <v>98.130082468894571</v>
      </c>
      <c r="Q18" s="25">
        <f t="shared" ref="Q18:Q19" si="7">+K18/F18*100</f>
        <v>98.130082468894571</v>
      </c>
      <c r="R18" s="25">
        <f>+M18/F18*100</f>
        <v>98.130082468894571</v>
      </c>
      <c r="AE18" s="61" t="s">
        <v>33</v>
      </c>
      <c r="AF18" s="62" t="s">
        <v>23</v>
      </c>
      <c r="AG18" s="62" t="s">
        <v>24</v>
      </c>
      <c r="AH18" s="63" t="s">
        <v>34</v>
      </c>
      <c r="AI18" s="64">
        <f>+F18/1000000</f>
        <v>69.602000000000004</v>
      </c>
      <c r="AJ18" s="64">
        <f>+H18/1000000</f>
        <v>0</v>
      </c>
      <c r="AK18" s="64">
        <f>+I18/1000000</f>
        <v>69.602000000000004</v>
      </c>
      <c r="AL18" s="64">
        <f>+J18/1000000</f>
        <v>68.3005</v>
      </c>
      <c r="AM18" s="64">
        <f>+M18/1000000</f>
        <v>68.3005</v>
      </c>
      <c r="AN18" s="64">
        <f>+N18/1000000</f>
        <v>1.3015000000000001</v>
      </c>
      <c r="AO18" s="64">
        <f>+O18/1000000</f>
        <v>1.3015000000000001</v>
      </c>
      <c r="AP18" s="65">
        <f>+P18</f>
        <v>98.130082468894571</v>
      </c>
      <c r="AQ18" s="66">
        <f>+Q18</f>
        <v>98.130082468894571</v>
      </c>
    </row>
    <row r="19" spans="1:46" ht="22.5" customHeight="1" thickBot="1" x14ac:dyDescent="0.25">
      <c r="A19" s="82" t="str">
        <f>+'[1]EJEC DEC LIQ'!C14</f>
        <v>A-08-04-01</v>
      </c>
      <c r="B19" s="83">
        <v>11</v>
      </c>
      <c r="C19" s="83" t="s">
        <v>35</v>
      </c>
      <c r="D19" s="84" t="str">
        <f>+'[1]EJEC DEC LIQ'!O14</f>
        <v>CUOTA DE FISCALIZACIÓN Y AUDITAJE</v>
      </c>
      <c r="E19" s="85">
        <f>+'[1]EJEC DEC LIQ'!P14</f>
        <v>104090000</v>
      </c>
      <c r="F19" s="85">
        <f>+'[1]EJE TOTAL'!P111</f>
        <v>104090000</v>
      </c>
      <c r="G19" s="85">
        <f>+'[1]EJEC DEC LIQ'!T14</f>
        <v>0</v>
      </c>
      <c r="H19" s="85">
        <f>+'[1]EJE TOTAL'!R111</f>
        <v>0</v>
      </c>
      <c r="I19" s="85">
        <f>+'[1]EJE TOTAL'!Q111</f>
        <v>104090000</v>
      </c>
      <c r="J19" s="85">
        <f>+'[1]EJE TOTAL'!S111</f>
        <v>0</v>
      </c>
      <c r="K19" s="85">
        <f>+'[1]EJE TOTAL'!T111</f>
        <v>0</v>
      </c>
      <c r="L19" s="85">
        <f>+'[1]EJE TOTAL'!U111</f>
        <v>0</v>
      </c>
      <c r="M19" s="85">
        <f>+'[1]EJE TOTAL'!V111</f>
        <v>0</v>
      </c>
      <c r="N19" s="85">
        <f t="shared" si="3"/>
        <v>104090000</v>
      </c>
      <c r="O19" s="85">
        <f t="shared" si="4"/>
        <v>104090000</v>
      </c>
      <c r="P19" s="31">
        <f t="shared" si="5"/>
        <v>0</v>
      </c>
      <c r="Q19" s="25">
        <f t="shared" si="7"/>
        <v>0</v>
      </c>
      <c r="R19" s="25">
        <f>+M19/F19*100</f>
        <v>0</v>
      </c>
      <c r="AE19" s="72"/>
      <c r="AF19" s="54"/>
      <c r="AG19" s="54"/>
      <c r="AH19" s="55"/>
      <c r="AI19" s="22"/>
      <c r="AJ19" s="22"/>
      <c r="AK19" s="22"/>
      <c r="AL19" s="22"/>
      <c r="AM19" s="22"/>
      <c r="AN19" s="22"/>
      <c r="AO19" s="73"/>
      <c r="AP19" s="74"/>
      <c r="AQ19" s="75"/>
    </row>
    <row r="20" spans="1:46" ht="26.25" customHeight="1" thickBot="1" x14ac:dyDescent="0.25">
      <c r="A20" s="43"/>
      <c r="B20" s="44"/>
      <c r="C20" s="44"/>
      <c r="D20" s="43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AE20" s="13" t="s">
        <v>4</v>
      </c>
      <c r="AF20" s="14" t="s">
        <v>5</v>
      </c>
      <c r="AG20" s="14" t="s">
        <v>6</v>
      </c>
      <c r="AH20" s="14" t="s">
        <v>7</v>
      </c>
      <c r="AI20" s="14" t="s">
        <v>9</v>
      </c>
      <c r="AJ20" s="14" t="s">
        <v>10</v>
      </c>
      <c r="AK20" s="14" t="s">
        <v>11</v>
      </c>
      <c r="AL20" s="14" t="s">
        <v>12</v>
      </c>
      <c r="AM20" s="14" t="s">
        <v>15</v>
      </c>
      <c r="AN20" s="15" t="s">
        <v>21</v>
      </c>
      <c r="AO20" s="16" t="s">
        <v>22</v>
      </c>
      <c r="AP20" s="17" t="s">
        <v>18</v>
      </c>
      <c r="AQ20" s="18" t="s">
        <v>20</v>
      </c>
    </row>
    <row r="21" spans="1:46" ht="39" customHeight="1" thickBot="1" x14ac:dyDescent="0.25">
      <c r="A21" s="87" t="str">
        <f>+'[1]EJEC DEC LIQ'!C15</f>
        <v>C-0505-1000-5-53105B</v>
      </c>
      <c r="B21" s="20" t="str">
        <f>+'[1]EJEC DEC LIQ'!M15</f>
        <v>11</v>
      </c>
      <c r="C21" s="21" t="str">
        <f>+'[1]EJEC DEC LIQ'!N15</f>
        <v>CSF</v>
      </c>
      <c r="D21" s="22" t="str">
        <f>+'[1]EJEC DEC LIQ'!O15</f>
        <v>5. CONVERGENCIA REGIONAL / B. ENTIDADES PÚBLICAS TERRITORIALES Y NACIONALES FORTALECIDAS  - CONSOLIDACION</v>
      </c>
      <c r="E21" s="22">
        <f>+'[1]EJEC DEC LIQ'!P15</f>
        <v>1700000000</v>
      </c>
      <c r="F21" s="22">
        <f>+'[1]EJE TOTAL'!P116</f>
        <v>1700000000</v>
      </c>
      <c r="G21" s="22">
        <f>+'[1]EJEC DEC LIQ'!T15</f>
        <v>0</v>
      </c>
      <c r="H21" s="22">
        <f>+'[1]EJE TOTAL'!R116</f>
        <v>1069086</v>
      </c>
      <c r="I21" s="22">
        <f>+'[1]EJE TOTAL'!Q116</f>
        <v>1698930914</v>
      </c>
      <c r="J21" s="22">
        <f>+'[1]EJE TOTAL'!S116</f>
        <v>273023715</v>
      </c>
      <c r="K21" s="22">
        <f>+'[1]EJE TOTAL'!T116</f>
        <v>244273715</v>
      </c>
      <c r="L21" s="22">
        <f>+'[1]EJE TOTAL'!U116</f>
        <v>244273715</v>
      </c>
      <c r="M21" s="22">
        <f>+'[1]EJE TOTAL'!V116</f>
        <v>244273715</v>
      </c>
      <c r="N21" s="22">
        <f t="shared" ref="N21:N25" si="8">+I21-J21</f>
        <v>1425907199</v>
      </c>
      <c r="O21" s="88">
        <f t="shared" ref="O21:O25" si="9">+H21+N21</f>
        <v>1426976285</v>
      </c>
      <c r="P21" s="24">
        <f t="shared" ref="P21:P26" si="10">+J21/F21*100</f>
        <v>16.060218529411767</v>
      </c>
      <c r="Q21" s="25">
        <f t="shared" ref="Q21:Q26" si="11">+K21/F21*100</f>
        <v>14.369042058823531</v>
      </c>
      <c r="R21" s="25">
        <f t="shared" ref="R21:R26" si="12">+M21/F21*100</f>
        <v>14.369042058823531</v>
      </c>
      <c r="AE21" s="89" t="s">
        <v>36</v>
      </c>
      <c r="AF21" s="27" t="s">
        <v>23</v>
      </c>
      <c r="AG21" s="27" t="s">
        <v>24</v>
      </c>
      <c r="AH21" s="28" t="s">
        <v>37</v>
      </c>
      <c r="AI21" s="22">
        <f>+F21/1000000</f>
        <v>1700</v>
      </c>
      <c r="AJ21" s="22">
        <f t="shared" ref="AJ21:AL23" si="13">+H21/1000000</f>
        <v>1.069086</v>
      </c>
      <c r="AK21" s="22">
        <f t="shared" si="13"/>
        <v>1698.930914</v>
      </c>
      <c r="AL21" s="22">
        <f t="shared" si="13"/>
        <v>273.02371499999998</v>
      </c>
      <c r="AM21" s="22">
        <f t="shared" ref="AM21:AO23" si="14">+M21/1000000</f>
        <v>244.27371500000001</v>
      </c>
      <c r="AN21" s="22">
        <f t="shared" si="14"/>
        <v>1425.907199</v>
      </c>
      <c r="AO21" s="22">
        <f t="shared" si="14"/>
        <v>1426.976285</v>
      </c>
      <c r="AP21" s="90">
        <f>+AL21/AI21*100</f>
        <v>16.060218529411763</v>
      </c>
      <c r="AQ21" s="91">
        <f>+AM21/AI21*100</f>
        <v>14.369042058823531</v>
      </c>
    </row>
    <row r="22" spans="1:46" ht="42" customHeight="1" thickBot="1" x14ac:dyDescent="0.25">
      <c r="A22" s="89" t="str">
        <f>+'[1]EJEC DEC LIQ'!C16</f>
        <v>C-0505-1000-6-53105B</v>
      </c>
      <c r="B22" s="27" t="str">
        <f>+'[1]EJEC DEC LIQ'!M16</f>
        <v>11</v>
      </c>
      <c r="C22" s="28" t="str">
        <f>+'[1]EJEC DEC LIQ'!N16</f>
        <v>CSF</v>
      </c>
      <c r="D22" s="23" t="str">
        <f>+'[1]EJEC DEC LIQ'!O16</f>
        <v>5. CONVERGENCIA REGIONAL / B. ENTIDADES PÚBLICAS TERRITORIALES Y NACIONALES FORTALECIDAS -FORTALECIMIENTO</v>
      </c>
      <c r="E22" s="23">
        <f>+'[1]EJEC DEC LIQ'!P16</f>
        <v>2000000000</v>
      </c>
      <c r="F22" s="23">
        <f>+'[1]EJE TOTAL'!P130</f>
        <v>2000000000</v>
      </c>
      <c r="G22" s="23">
        <f>+'[1]EJEC DEC LIQ'!T16</f>
        <v>0</v>
      </c>
      <c r="H22" s="23">
        <f>+'[1]EJE TOTAL'!R130</f>
        <v>21007941</v>
      </c>
      <c r="I22" s="23">
        <f>+'[1]EJE TOTAL'!Q130</f>
        <v>1978992059</v>
      </c>
      <c r="J22" s="23">
        <f>+'[1]EJE TOTAL'!S130</f>
        <v>391757932</v>
      </c>
      <c r="K22" s="23">
        <f>+'[1]EJE TOTAL'!T130</f>
        <v>265656431</v>
      </c>
      <c r="L22" s="23">
        <f>+'[1]EJE TOTAL'!U130</f>
        <v>265656431</v>
      </c>
      <c r="M22" s="23">
        <f>+'[1]EJE TOTAL'!V130</f>
        <v>265656431</v>
      </c>
      <c r="N22" s="23">
        <f t="shared" si="8"/>
        <v>1587234127</v>
      </c>
      <c r="O22" s="92">
        <f t="shared" si="9"/>
        <v>1608242068</v>
      </c>
      <c r="P22" s="31">
        <f t="shared" si="10"/>
        <v>19.587896600000001</v>
      </c>
      <c r="Q22" s="25">
        <f t="shared" si="11"/>
        <v>13.282821550000001</v>
      </c>
      <c r="R22" s="25">
        <f t="shared" si="12"/>
        <v>13.282821550000001</v>
      </c>
      <c r="AE22" s="89" t="s">
        <v>36</v>
      </c>
      <c r="AF22" s="27" t="s">
        <v>23</v>
      </c>
      <c r="AG22" s="27" t="s">
        <v>24</v>
      </c>
      <c r="AH22" s="28" t="s">
        <v>37</v>
      </c>
      <c r="AI22" s="22">
        <f>+F22/1000000</f>
        <v>2000</v>
      </c>
      <c r="AJ22" s="22">
        <f t="shared" si="13"/>
        <v>21.007940999999999</v>
      </c>
      <c r="AK22" s="22">
        <f t="shared" si="13"/>
        <v>1978.9920589999999</v>
      </c>
      <c r="AL22" s="22">
        <f t="shared" si="13"/>
        <v>391.75793199999998</v>
      </c>
      <c r="AM22" s="22">
        <f t="shared" si="14"/>
        <v>265.656431</v>
      </c>
      <c r="AN22" s="22">
        <f t="shared" si="14"/>
        <v>1587.2341269999999</v>
      </c>
      <c r="AO22" s="22">
        <f t="shared" si="14"/>
        <v>1608.242068</v>
      </c>
      <c r="AP22" s="90">
        <f>+AL22/AI22*100</f>
        <v>19.587896600000001</v>
      </c>
      <c r="AQ22" s="91">
        <f>+AM22/AI22*100</f>
        <v>13.282821549999998</v>
      </c>
    </row>
    <row r="23" spans="1:46" ht="33.75" customHeight="1" thickBot="1" x14ac:dyDescent="0.25">
      <c r="A23" s="89" t="str">
        <f>+'[1]EJEC DEC LIQ'!C17</f>
        <v>C-0505-1000-7-53105B</v>
      </c>
      <c r="B23" s="27" t="str">
        <f>+'[1]EJEC DEC LIQ'!M17</f>
        <v>11</v>
      </c>
      <c r="C23" s="28" t="str">
        <f>+'[1]EJEC DEC LIQ'!N17</f>
        <v>CSF</v>
      </c>
      <c r="D23" s="23" t="str">
        <f>+'[1]EJEC DEC LIQ'!O17</f>
        <v>5. CONVERGENCIA REGIONAL / B. ENTIDADES PÚBLICAS TERRITORIALES Y NACIONALES FORTALECIDAS - PAZ</v>
      </c>
      <c r="E23" s="23">
        <f>+'[1]EJEC DEC LIQ'!P17</f>
        <v>700000000</v>
      </c>
      <c r="F23" s="23">
        <f>+'[1]EJE TOTAL'!P142</f>
        <v>700000000</v>
      </c>
      <c r="G23" s="23">
        <f>+'[1]EJEC DEC LIQ'!T17</f>
        <v>0</v>
      </c>
      <c r="H23" s="23">
        <f>+'[1]EJE TOTAL'!R142</f>
        <v>700000000</v>
      </c>
      <c r="I23" s="23">
        <f>+'[1]EJE TOTAL'!Q142</f>
        <v>0</v>
      </c>
      <c r="J23" s="23">
        <f>+'[1]EJE TOTAL'!S142</f>
        <v>0</v>
      </c>
      <c r="K23" s="23">
        <f>+'[1]EJE TOTAL'!T142</f>
        <v>0</v>
      </c>
      <c r="L23" s="23">
        <f>+'[1]EJE TOTAL'!U142</f>
        <v>0</v>
      </c>
      <c r="M23" s="23">
        <f>+'[1]EJE TOTAL'!V142</f>
        <v>0</v>
      </c>
      <c r="N23" s="23">
        <f t="shared" si="8"/>
        <v>0</v>
      </c>
      <c r="O23" s="92">
        <f t="shared" si="9"/>
        <v>700000000</v>
      </c>
      <c r="P23" s="31">
        <f t="shared" si="10"/>
        <v>0</v>
      </c>
      <c r="Q23" s="25">
        <f t="shared" si="11"/>
        <v>0</v>
      </c>
      <c r="R23" s="25">
        <f t="shared" si="12"/>
        <v>0</v>
      </c>
      <c r="AE23" s="89" t="s">
        <v>36</v>
      </c>
      <c r="AF23" s="27" t="s">
        <v>38</v>
      </c>
      <c r="AG23" s="27" t="s">
        <v>35</v>
      </c>
      <c r="AH23" s="28" t="s">
        <v>37</v>
      </c>
      <c r="AI23" s="22">
        <f>+F23/1000000</f>
        <v>700</v>
      </c>
      <c r="AJ23" s="22">
        <f t="shared" si="13"/>
        <v>700</v>
      </c>
      <c r="AK23" s="22">
        <f t="shared" si="13"/>
        <v>0</v>
      </c>
      <c r="AL23" s="22">
        <f t="shared" si="13"/>
        <v>0</v>
      </c>
      <c r="AM23" s="22">
        <f t="shared" si="14"/>
        <v>0</v>
      </c>
      <c r="AN23" s="22">
        <f t="shared" si="14"/>
        <v>0</v>
      </c>
      <c r="AO23" s="22">
        <f t="shared" si="14"/>
        <v>700</v>
      </c>
      <c r="AP23" s="90">
        <f>+AL23/AI23*100</f>
        <v>0</v>
      </c>
      <c r="AQ23" s="91">
        <f>+AM23/AI23*100</f>
        <v>0</v>
      </c>
    </row>
    <row r="24" spans="1:46" ht="33.75" customHeight="1" thickBot="1" x14ac:dyDescent="0.25">
      <c r="A24" s="89" t="str">
        <f>+'[1]EJEC DEC LIQ'!C18</f>
        <v>C-0599-1000-7-53105B</v>
      </c>
      <c r="B24" s="27" t="str">
        <f>+'[1]EJEC DEC LIQ'!M18</f>
        <v>11</v>
      </c>
      <c r="C24" s="28" t="str">
        <f>+'[1]EJEC DEC LIQ'!N18</f>
        <v>CSF</v>
      </c>
      <c r="D24" s="23" t="str">
        <f>+'[1]EJEC DEC LIQ'!O18</f>
        <v>5. CONVERGENCIA REGIONAL / B. ENTIDADES PÚBLICAS TERRITORIALES Y NACIONALES FORTALECIDAS  - TRANSFORMACIÓN</v>
      </c>
      <c r="E24" s="23">
        <f>+'[1]EJEC DEC LIQ'!P18</f>
        <v>1600000000</v>
      </c>
      <c r="F24" s="23">
        <f>+'[1]EJE TOTAL'!P150</f>
        <v>1600000000</v>
      </c>
      <c r="G24" s="23">
        <f>+'[1]EJEC DEC LIQ'!T18</f>
        <v>0</v>
      </c>
      <c r="H24" s="23">
        <f>+'[1]EJE TOTAL'!R150</f>
        <v>38387385</v>
      </c>
      <c r="I24" s="23">
        <f>+'[1]EJE TOTAL'!Q150</f>
        <v>1561612615</v>
      </c>
      <c r="J24" s="23">
        <f>+'[1]EJE TOTAL'!S150</f>
        <v>836685497</v>
      </c>
      <c r="K24" s="23">
        <f>+'[1]EJE TOTAL'!T150</f>
        <v>137666061</v>
      </c>
      <c r="L24" s="23">
        <f>+'[1]EJE TOTAL'!U150</f>
        <v>137666061</v>
      </c>
      <c r="M24" s="23">
        <f>+'[1]EJE TOTAL'!V150</f>
        <v>137666061</v>
      </c>
      <c r="N24" s="23">
        <f t="shared" si="8"/>
        <v>724927118</v>
      </c>
      <c r="O24" s="92">
        <f t="shared" si="9"/>
        <v>763314503</v>
      </c>
      <c r="P24" s="31">
        <f t="shared" si="10"/>
        <v>52.292843562500003</v>
      </c>
      <c r="Q24" s="25">
        <f t="shared" si="11"/>
        <v>8.6041288125000008</v>
      </c>
      <c r="R24" s="25">
        <f t="shared" si="12"/>
        <v>8.6041288125000008</v>
      </c>
      <c r="AE24" s="89"/>
      <c r="AF24" s="27"/>
      <c r="AG24" s="27"/>
      <c r="AH24" s="28"/>
      <c r="AI24" s="22"/>
      <c r="AJ24" s="22"/>
      <c r="AK24" s="22"/>
      <c r="AL24" s="22"/>
      <c r="AM24" s="22"/>
      <c r="AN24" s="22"/>
      <c r="AO24" s="22"/>
      <c r="AP24" s="90"/>
      <c r="AQ24" s="91"/>
    </row>
    <row r="25" spans="1:46" ht="33.75" customHeight="1" thickBot="1" x14ac:dyDescent="0.25">
      <c r="A25" s="93" t="str">
        <f>+'[1]EJEC DEC LIQ'!C19</f>
        <v>C-0599-1000-8-53105B</v>
      </c>
      <c r="B25" s="62" t="str">
        <f>+'[1]EJEC DEC LIQ'!M19</f>
        <v>11</v>
      </c>
      <c r="C25" s="63" t="str">
        <f>+'[1]EJEC DEC LIQ'!N19</f>
        <v>CSF</v>
      </c>
      <c r="D25" s="71" t="str">
        <f>+'[1]EJEC DEC LIQ'!O19</f>
        <v>5. CONVERGENCIA REGIONAL / B. ENTIDADES PÚBLICAS TERRITORIALES Y NACIONALES FORTALECIDAS - TECNOLOGÍAS DE LA INFORMACIÓN Y LAS COMUNICACIONES</v>
      </c>
      <c r="E25" s="23">
        <f>+'[1]EJEC DEC LIQ'!P19</f>
        <v>4000000000</v>
      </c>
      <c r="F25" s="71">
        <f>+'[1]EJE TOTAL'!P164</f>
        <v>4000000000</v>
      </c>
      <c r="G25" s="35">
        <f>+'[1]EJEC DEC LIQ'!T19</f>
        <v>0</v>
      </c>
      <c r="H25" s="71">
        <f>+'[1]EJE TOTAL'!R164</f>
        <v>0</v>
      </c>
      <c r="I25" s="71">
        <f>+'[1]EJE TOTAL'!Q164</f>
        <v>4000000000</v>
      </c>
      <c r="J25" s="71">
        <f>+'[1]EJE TOTAL'!S164</f>
        <v>1206525204</v>
      </c>
      <c r="K25" s="71">
        <f>+'[1]EJE TOTAL'!T164</f>
        <v>264789045</v>
      </c>
      <c r="L25" s="71">
        <f>+'[1]EJE TOTAL'!U164</f>
        <v>264789045</v>
      </c>
      <c r="M25" s="71">
        <f>+'[1]EJE TOTAL'!V164</f>
        <v>264789045</v>
      </c>
      <c r="N25" s="71">
        <f t="shared" si="8"/>
        <v>2793474796</v>
      </c>
      <c r="O25" s="94">
        <f t="shared" si="9"/>
        <v>2793474796</v>
      </c>
      <c r="P25" s="31">
        <f t="shared" si="10"/>
        <v>30.163130100000004</v>
      </c>
      <c r="Q25" s="25">
        <f t="shared" si="11"/>
        <v>6.6197261249999997</v>
      </c>
      <c r="R25" s="25">
        <f t="shared" si="12"/>
        <v>6.6197261249999997</v>
      </c>
      <c r="AE25" s="95"/>
      <c r="AF25" s="44"/>
      <c r="AG25" s="44"/>
      <c r="AH25" s="96"/>
      <c r="AI25" s="97"/>
      <c r="AJ25" s="97"/>
      <c r="AK25" s="97"/>
      <c r="AL25" s="97"/>
      <c r="AM25" s="97"/>
      <c r="AN25" s="97"/>
      <c r="AO25" s="45"/>
      <c r="AP25" s="57"/>
      <c r="AQ25" s="58"/>
    </row>
    <row r="26" spans="1:46" ht="24" customHeight="1" thickBot="1" x14ac:dyDescent="0.25">
      <c r="B26" s="44" t="s">
        <v>39</v>
      </c>
      <c r="C26" s="44" t="s">
        <v>39</v>
      </c>
      <c r="D26" s="98" t="s">
        <v>40</v>
      </c>
      <c r="E26" s="99">
        <f t="shared" ref="E26:O26" si="15">+SUM(E7:E11)+SUM(E13:E19)+SUM(E21:E25)</f>
        <v>55489738349</v>
      </c>
      <c r="F26" s="99">
        <f t="shared" si="15"/>
        <v>55489738349</v>
      </c>
      <c r="G26" s="99">
        <f t="shared" si="15"/>
        <v>0</v>
      </c>
      <c r="H26" s="99">
        <f t="shared" si="15"/>
        <v>927517670.01999998</v>
      </c>
      <c r="I26" s="99">
        <f t="shared" si="15"/>
        <v>54562220678.979996</v>
      </c>
      <c r="J26" s="99">
        <f t="shared" si="15"/>
        <v>11637618890.450001</v>
      </c>
      <c r="K26" s="99">
        <f t="shared" si="15"/>
        <v>5618861587.7399998</v>
      </c>
      <c r="L26" s="99">
        <f t="shared" si="15"/>
        <v>5618861587.7399998</v>
      </c>
      <c r="M26" s="99">
        <f t="shared" si="15"/>
        <v>5618861587.7399998</v>
      </c>
      <c r="N26" s="99">
        <f t="shared" si="15"/>
        <v>42924601788.529999</v>
      </c>
      <c r="O26" s="99">
        <f t="shared" si="15"/>
        <v>43852119458.550003</v>
      </c>
      <c r="P26" s="100">
        <f t="shared" si="10"/>
        <v>20.972560398925953</v>
      </c>
      <c r="Q26" s="101">
        <f t="shared" si="11"/>
        <v>10.125947165943447</v>
      </c>
      <c r="R26" s="101">
        <f t="shared" si="12"/>
        <v>10.125947165943447</v>
      </c>
      <c r="AF26" s="102" t="s">
        <v>39</v>
      </c>
      <c r="AG26" s="103" t="s">
        <v>39</v>
      </c>
      <c r="AH26" s="104" t="s">
        <v>40</v>
      </c>
      <c r="AI26" s="99">
        <f t="shared" ref="AI26:AO26" si="16">+SUM(AI7:AI11)+SUM(AI12:AI13)+SUM(AI14:AI20)+SUM(AI21:AI23)</f>
        <v>45370.560448999997</v>
      </c>
      <c r="AJ26" s="99">
        <f t="shared" si="16"/>
        <v>753.85476402000006</v>
      </c>
      <c r="AK26" s="99">
        <f t="shared" si="16"/>
        <v>44616.705684979999</v>
      </c>
      <c r="AL26" s="99">
        <f t="shared" si="16"/>
        <v>9191.6730904499982</v>
      </c>
      <c r="AM26" s="99">
        <f t="shared" si="16"/>
        <v>4815.5931487400003</v>
      </c>
      <c r="AN26" s="99">
        <f t="shared" si="16"/>
        <v>35425.032594529999</v>
      </c>
      <c r="AO26" s="105">
        <f t="shared" si="16"/>
        <v>36178.887358549997</v>
      </c>
      <c r="AP26" s="106">
        <f>+AL26/AI26*100</f>
        <v>20.25911295669831</v>
      </c>
      <c r="AQ26" s="107">
        <f>+AM26/AI26*100</f>
        <v>10.613915942592548</v>
      </c>
    </row>
    <row r="27" spans="1:46" s="108" customFormat="1" ht="19.5" customHeight="1" x14ac:dyDescent="0.2">
      <c r="D27" s="109" t="s">
        <v>41</v>
      </c>
      <c r="E27" s="109">
        <f>+'[1]EJEC DEC LIQ'!P20</f>
        <v>55489738349</v>
      </c>
      <c r="F27" s="109">
        <f>+'[1]EJEC DEC LIQ'!S20</f>
        <v>55489738349</v>
      </c>
      <c r="G27" s="109">
        <f>+'[1]EJEC DEC LIQ'!T20</f>
        <v>0</v>
      </c>
      <c r="H27" s="109">
        <f>+'[1]EJEC DEC LIQ'!V20</f>
        <v>927517670.01999998</v>
      </c>
      <c r="I27" s="110"/>
      <c r="J27" s="109">
        <f>+'[1]EJEC DEC LIQ'!W20</f>
        <v>11637618890.450001</v>
      </c>
      <c r="K27" s="109">
        <f>+'[1]EJEC DEC LIQ'!X20</f>
        <v>5618861587.7399998</v>
      </c>
      <c r="L27" s="109"/>
      <c r="M27" s="109">
        <f>+'[1]EJEC DEC LIQ'!Z20</f>
        <v>5618861587.7399998</v>
      </c>
      <c r="P27" s="111"/>
      <c r="Q27" s="111"/>
      <c r="R27" s="111"/>
      <c r="AP27" s="112"/>
      <c r="AQ27" s="112"/>
    </row>
    <row r="28" spans="1:46" s="108" customFormat="1" x14ac:dyDescent="0.2">
      <c r="D28" s="109"/>
      <c r="E28" s="109">
        <f>+E26-E27</f>
        <v>0</v>
      </c>
      <c r="F28" s="109">
        <f t="shared" ref="F28:M28" si="17">+F26-F27</f>
        <v>0</v>
      </c>
      <c r="G28" s="109">
        <f t="shared" si="17"/>
        <v>0</v>
      </c>
      <c r="H28" s="109">
        <f t="shared" si="17"/>
        <v>0</v>
      </c>
      <c r="I28" s="109">
        <f t="shared" si="17"/>
        <v>54562220678.979996</v>
      </c>
      <c r="J28" s="109">
        <f t="shared" si="17"/>
        <v>0</v>
      </c>
      <c r="K28" s="109">
        <f t="shared" si="17"/>
        <v>0</v>
      </c>
      <c r="L28" s="109"/>
      <c r="M28" s="109">
        <f t="shared" si="17"/>
        <v>0</v>
      </c>
      <c r="P28" s="111"/>
      <c r="Q28" s="111"/>
      <c r="R28" s="111"/>
      <c r="AJ28" s="113"/>
      <c r="AK28" s="114"/>
      <c r="AP28" s="112"/>
      <c r="AQ28" s="112"/>
    </row>
    <row r="29" spans="1:46" ht="12.75" thickBot="1" x14ac:dyDescent="0.25">
      <c r="D29" s="115"/>
      <c r="E29" s="115"/>
      <c r="G29" s="116"/>
      <c r="H29" s="116"/>
      <c r="P29" s="117"/>
      <c r="Q29" s="117"/>
      <c r="R29" s="117"/>
      <c r="AH29" s="115"/>
      <c r="AJ29" s="116"/>
      <c r="AP29" s="118"/>
      <c r="AQ29" s="118"/>
    </row>
    <row r="30" spans="1:46" ht="39.75" customHeight="1" thickBot="1" x14ac:dyDescent="0.25">
      <c r="D30" s="104" t="s">
        <v>7</v>
      </c>
      <c r="E30" s="119" t="str">
        <f>+E6</f>
        <v>APR. INICIAL</v>
      </c>
      <c r="F30" s="120" t="s">
        <v>9</v>
      </c>
      <c r="G30" s="121" t="s">
        <v>42</v>
      </c>
      <c r="H30" s="121" t="s">
        <v>10</v>
      </c>
      <c r="I30" s="121" t="s">
        <v>11</v>
      </c>
      <c r="J30" s="121" t="s">
        <v>12</v>
      </c>
      <c r="K30" s="121" t="s">
        <v>13</v>
      </c>
      <c r="L30" s="7" t="s">
        <v>14</v>
      </c>
      <c r="M30" s="121" t="s">
        <v>15</v>
      </c>
      <c r="N30" s="9" t="s">
        <v>43</v>
      </c>
      <c r="O30" s="122" t="s">
        <v>44</v>
      </c>
      <c r="P30" s="123" t="s">
        <v>18</v>
      </c>
      <c r="Q30" s="124" t="s">
        <v>19</v>
      </c>
      <c r="R30" s="124" t="s">
        <v>20</v>
      </c>
      <c r="AH30" s="104"/>
      <c r="AI30" s="120"/>
      <c r="AJ30" s="121"/>
      <c r="AK30" s="121"/>
      <c r="AL30" s="121"/>
      <c r="AM30" s="121"/>
      <c r="AN30" s="125"/>
      <c r="AO30" s="126"/>
      <c r="AP30" s="127"/>
      <c r="AQ30" s="128"/>
    </row>
    <row r="31" spans="1:46" ht="16.5" customHeight="1" thickBot="1" x14ac:dyDescent="0.25">
      <c r="D31" s="129" t="s">
        <v>45</v>
      </c>
      <c r="E31" s="130">
        <f t="shared" ref="E31:O31" si="18">+E7+E8+E9</f>
        <v>40991917000</v>
      </c>
      <c r="F31" s="130">
        <f t="shared" si="18"/>
        <v>38280565808</v>
      </c>
      <c r="G31" s="131">
        <f t="shared" si="18"/>
        <v>0</v>
      </c>
      <c r="H31" s="131">
        <f t="shared" si="18"/>
        <v>0</v>
      </c>
      <c r="I31" s="130">
        <f t="shared" si="18"/>
        <v>38280565808</v>
      </c>
      <c r="J31" s="130">
        <f t="shared" si="18"/>
        <v>4333263399</v>
      </c>
      <c r="K31" s="130">
        <f t="shared" si="18"/>
        <v>4320717609</v>
      </c>
      <c r="L31" s="130">
        <f t="shared" si="18"/>
        <v>4320717609</v>
      </c>
      <c r="M31" s="130">
        <f t="shared" si="18"/>
        <v>4320717609</v>
      </c>
      <c r="N31" s="130">
        <f t="shared" si="18"/>
        <v>33947302409</v>
      </c>
      <c r="O31" s="130">
        <f t="shared" si="18"/>
        <v>33947302409</v>
      </c>
      <c r="P31" s="132">
        <f>+J31/F31*100</f>
        <v>11.319747520801847</v>
      </c>
      <c r="Q31" s="133">
        <f>+K31/F31*100</f>
        <v>11.286974259134492</v>
      </c>
      <c r="R31" s="133">
        <f t="shared" ref="R31:R35" si="19">+M31/F31*100</f>
        <v>11.286974259134492</v>
      </c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5"/>
      <c r="AI31" s="136"/>
      <c r="AJ31" s="136"/>
      <c r="AK31" s="136"/>
      <c r="AL31" s="136"/>
      <c r="AM31" s="136"/>
      <c r="AN31" s="137"/>
      <c r="AO31" s="137"/>
      <c r="AP31" s="138"/>
      <c r="AQ31" s="139"/>
      <c r="AR31" s="134"/>
      <c r="AS31" s="140"/>
      <c r="AT31" s="134"/>
    </row>
    <row r="32" spans="1:46" ht="16.5" customHeight="1" thickBot="1" x14ac:dyDescent="0.25">
      <c r="D32" s="141" t="s">
        <v>46</v>
      </c>
      <c r="E32" s="142">
        <f t="shared" ref="E32:O32" si="20">+E11</f>
        <v>2978155287</v>
      </c>
      <c r="F32" s="142">
        <f t="shared" si="20"/>
        <v>6405131020</v>
      </c>
      <c r="G32" s="143">
        <f t="shared" si="20"/>
        <v>0</v>
      </c>
      <c r="H32" s="142">
        <f t="shared" si="20"/>
        <v>31777737.02</v>
      </c>
      <c r="I32" s="142">
        <f t="shared" si="20"/>
        <v>6373353282.9799995</v>
      </c>
      <c r="J32" s="142">
        <f t="shared" si="20"/>
        <v>4433716080.4499998</v>
      </c>
      <c r="K32" s="142">
        <f t="shared" si="20"/>
        <v>223111663.74000001</v>
      </c>
      <c r="L32" s="142">
        <f t="shared" si="20"/>
        <v>223111663.74000001</v>
      </c>
      <c r="M32" s="142">
        <f t="shared" si="20"/>
        <v>223111663.74000001</v>
      </c>
      <c r="N32" s="142">
        <f t="shared" si="20"/>
        <v>1939637202.5299997</v>
      </c>
      <c r="O32" s="142">
        <f t="shared" si="20"/>
        <v>1971414939.5499997</v>
      </c>
      <c r="P32" s="132">
        <f>+J32/F32*100</f>
        <v>69.221317512565108</v>
      </c>
      <c r="Q32" s="133">
        <f t="shared" ref="Q32:Q35" si="21">+K32/F32*100</f>
        <v>3.4833270864145414</v>
      </c>
      <c r="R32" s="133">
        <f t="shared" si="19"/>
        <v>3.4833270864145414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44"/>
      <c r="AI32" s="145"/>
      <c r="AJ32" s="145"/>
      <c r="AK32" s="145"/>
      <c r="AL32" s="145"/>
      <c r="AM32" s="145"/>
      <c r="AN32" s="137"/>
      <c r="AO32" s="137"/>
      <c r="AP32" s="138"/>
      <c r="AQ32" s="139"/>
      <c r="AR32" s="134"/>
      <c r="AS32" s="140"/>
      <c r="AT32" s="134"/>
    </row>
    <row r="33" spans="4:46" ht="16.5" customHeight="1" thickBot="1" x14ac:dyDescent="0.25">
      <c r="D33" s="141" t="s">
        <v>47</v>
      </c>
      <c r="E33" s="142">
        <f t="shared" ref="E33:O33" si="22">+E13+E14+E15+E16</f>
        <v>1345974062</v>
      </c>
      <c r="F33" s="142">
        <f t="shared" si="22"/>
        <v>630349521</v>
      </c>
      <c r="G33" s="142">
        <f t="shared" si="22"/>
        <v>0</v>
      </c>
      <c r="H33" s="142">
        <f t="shared" si="22"/>
        <v>135275521</v>
      </c>
      <c r="I33" s="142">
        <f t="shared" si="22"/>
        <v>495074000</v>
      </c>
      <c r="J33" s="142">
        <f t="shared" si="22"/>
        <v>94346563</v>
      </c>
      <c r="K33" s="142">
        <f t="shared" si="22"/>
        <v>94346563</v>
      </c>
      <c r="L33" s="142">
        <f t="shared" si="22"/>
        <v>94346563</v>
      </c>
      <c r="M33" s="142">
        <f t="shared" si="22"/>
        <v>94346563</v>
      </c>
      <c r="N33" s="142">
        <f t="shared" si="22"/>
        <v>400727437</v>
      </c>
      <c r="O33" s="142">
        <f t="shared" si="22"/>
        <v>536002958</v>
      </c>
      <c r="P33" s="132">
        <f>+J33/F33*100</f>
        <v>14.967341111059557</v>
      </c>
      <c r="Q33" s="133">
        <f t="shared" si="21"/>
        <v>14.967341111059557</v>
      </c>
      <c r="R33" s="133">
        <f t="shared" si="19"/>
        <v>14.967341111059557</v>
      </c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44"/>
      <c r="AI33" s="145"/>
      <c r="AJ33" s="145"/>
      <c r="AK33" s="145"/>
      <c r="AL33" s="145"/>
      <c r="AM33" s="145"/>
      <c r="AN33" s="137"/>
      <c r="AO33" s="137"/>
      <c r="AP33" s="138"/>
      <c r="AQ33" s="139"/>
      <c r="AR33" s="134"/>
      <c r="AS33" s="140"/>
      <c r="AT33" s="134"/>
    </row>
    <row r="34" spans="4:46" ht="22.5" customHeight="1" thickBot="1" x14ac:dyDescent="0.25">
      <c r="D34" s="141" t="s">
        <v>48</v>
      </c>
      <c r="E34" s="142">
        <f t="shared" ref="E34:O34" si="23">+E18+E19</f>
        <v>173692000</v>
      </c>
      <c r="F34" s="142">
        <f t="shared" si="23"/>
        <v>173692000</v>
      </c>
      <c r="G34" s="142">
        <f t="shared" si="23"/>
        <v>0</v>
      </c>
      <c r="H34" s="142">
        <f t="shared" si="23"/>
        <v>0</v>
      </c>
      <c r="I34" s="142">
        <f t="shared" si="23"/>
        <v>173692000</v>
      </c>
      <c r="J34" s="142">
        <f t="shared" si="23"/>
        <v>68300500</v>
      </c>
      <c r="K34" s="142">
        <f t="shared" si="23"/>
        <v>68300500</v>
      </c>
      <c r="L34" s="142">
        <f t="shared" si="23"/>
        <v>68300500</v>
      </c>
      <c r="M34" s="142">
        <f t="shared" si="23"/>
        <v>68300500</v>
      </c>
      <c r="N34" s="142">
        <f t="shared" si="23"/>
        <v>105391500</v>
      </c>
      <c r="O34" s="142">
        <f t="shared" si="23"/>
        <v>105391500</v>
      </c>
      <c r="P34" s="132">
        <f>+J34/F34*100</f>
        <v>39.322766736522119</v>
      </c>
      <c r="Q34" s="133">
        <f t="shared" si="21"/>
        <v>39.322766736522119</v>
      </c>
      <c r="R34" s="133">
        <f t="shared" si="19"/>
        <v>39.322766736522119</v>
      </c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44"/>
      <c r="AI34" s="145"/>
      <c r="AJ34" s="145"/>
      <c r="AK34" s="145"/>
      <c r="AL34" s="145"/>
      <c r="AM34" s="145"/>
      <c r="AN34" s="137"/>
      <c r="AO34" s="137"/>
      <c r="AP34" s="138"/>
      <c r="AQ34" s="139"/>
      <c r="AR34" s="134"/>
      <c r="AS34" s="140"/>
      <c r="AT34" s="134"/>
    </row>
    <row r="35" spans="4:46" ht="22.5" customHeight="1" thickBot="1" x14ac:dyDescent="0.25">
      <c r="D35" s="104" t="s">
        <v>49</v>
      </c>
      <c r="E35" s="146">
        <f>SUM(E31:E34)</f>
        <v>45489738349</v>
      </c>
      <c r="F35" s="146">
        <f>SUM(F31:F34)</f>
        <v>45489738349</v>
      </c>
      <c r="G35" s="146">
        <f t="shared" ref="G35:O35" si="24">SUM(G31:G34)</f>
        <v>0</v>
      </c>
      <c r="H35" s="146">
        <f t="shared" si="24"/>
        <v>167053258.02000001</v>
      </c>
      <c r="I35" s="146">
        <f t="shared" si="24"/>
        <v>45322685090.979996</v>
      </c>
      <c r="J35" s="146">
        <f t="shared" si="24"/>
        <v>8929626542.4500008</v>
      </c>
      <c r="K35" s="146">
        <f t="shared" si="24"/>
        <v>4706476335.7399998</v>
      </c>
      <c r="L35" s="146">
        <f t="shared" si="24"/>
        <v>4706476335.7399998</v>
      </c>
      <c r="M35" s="146">
        <f t="shared" si="24"/>
        <v>4706476335.7399998</v>
      </c>
      <c r="N35" s="146">
        <f t="shared" si="24"/>
        <v>36393058548.529999</v>
      </c>
      <c r="O35" s="146">
        <f t="shared" si="24"/>
        <v>36560111806.550003</v>
      </c>
      <c r="P35" s="147">
        <f>+J35/F35*100</f>
        <v>19.629980005471499</v>
      </c>
      <c r="Q35" s="148">
        <f t="shared" si="21"/>
        <v>10.346237429706962</v>
      </c>
      <c r="R35" s="148">
        <f t="shared" si="19"/>
        <v>10.346237429706962</v>
      </c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49"/>
      <c r="AI35" s="150"/>
      <c r="AJ35" s="150"/>
      <c r="AK35" s="150"/>
      <c r="AL35" s="150"/>
      <c r="AM35" s="151"/>
      <c r="AN35" s="151"/>
      <c r="AO35" s="151"/>
      <c r="AP35" s="152"/>
      <c r="AQ35" s="153"/>
      <c r="AR35" s="134"/>
      <c r="AS35" s="140"/>
      <c r="AT35" s="134"/>
    </row>
    <row r="36" spans="4:46" ht="16.5" customHeight="1" thickBot="1" x14ac:dyDescent="0.25">
      <c r="D36" s="154"/>
      <c r="E36" s="154"/>
      <c r="P36" s="117"/>
      <c r="Q36" s="117"/>
      <c r="R36" s="117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55"/>
      <c r="AI36" s="134"/>
      <c r="AJ36" s="134"/>
      <c r="AK36" s="134"/>
      <c r="AL36" s="134"/>
      <c r="AM36" s="134"/>
      <c r="AN36" s="134"/>
      <c r="AO36" s="134"/>
      <c r="AP36" s="156"/>
      <c r="AQ36" s="156"/>
      <c r="AR36" s="134"/>
      <c r="AS36" s="140"/>
      <c r="AT36" s="134"/>
    </row>
    <row r="37" spans="4:46" ht="16.5" customHeight="1" thickBot="1" x14ac:dyDescent="0.25">
      <c r="D37" s="129" t="s">
        <v>50</v>
      </c>
      <c r="E37" s="130">
        <f t="shared" ref="E37:O37" si="25">+E21+E22+E23+E24+E25</f>
        <v>10000000000</v>
      </c>
      <c r="F37" s="130">
        <f t="shared" si="25"/>
        <v>10000000000</v>
      </c>
      <c r="G37" s="130">
        <f t="shared" si="25"/>
        <v>0</v>
      </c>
      <c r="H37" s="130">
        <f t="shared" si="25"/>
        <v>760464412</v>
      </c>
      <c r="I37" s="130">
        <f t="shared" si="25"/>
        <v>9239535588</v>
      </c>
      <c r="J37" s="130">
        <f t="shared" si="25"/>
        <v>2707992348</v>
      </c>
      <c r="K37" s="130">
        <f t="shared" si="25"/>
        <v>912385252</v>
      </c>
      <c r="L37" s="130">
        <f t="shared" si="25"/>
        <v>912385252</v>
      </c>
      <c r="M37" s="130">
        <f t="shared" si="25"/>
        <v>912385252</v>
      </c>
      <c r="N37" s="130">
        <f t="shared" si="25"/>
        <v>6531543240</v>
      </c>
      <c r="O37" s="130">
        <f t="shared" si="25"/>
        <v>7292007652</v>
      </c>
      <c r="P37" s="132">
        <f>+J37/F37*100</f>
        <v>27.079923480000001</v>
      </c>
      <c r="Q37" s="133">
        <f>+K37/F37*100</f>
        <v>9.1238525199999998</v>
      </c>
      <c r="R37" s="133">
        <f t="shared" ref="R37:R39" si="26">+M37/F37*100</f>
        <v>9.1238525199999998</v>
      </c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  <c r="AI37" s="136"/>
      <c r="AJ37" s="136"/>
      <c r="AK37" s="136"/>
      <c r="AL37" s="136"/>
      <c r="AM37" s="136"/>
      <c r="AN37" s="137"/>
      <c r="AO37" s="137"/>
      <c r="AP37" s="138"/>
      <c r="AQ37" s="139"/>
      <c r="AR37" s="134"/>
      <c r="AS37" s="140"/>
      <c r="AT37" s="134"/>
    </row>
    <row r="38" spans="4:46" ht="16.5" customHeight="1" thickBot="1" x14ac:dyDescent="0.25">
      <c r="D38" s="129" t="s">
        <v>51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32"/>
      <c r="Q38" s="133"/>
      <c r="R38" s="133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58"/>
      <c r="AI38" s="159"/>
      <c r="AJ38" s="160"/>
      <c r="AK38" s="161"/>
      <c r="AL38" s="159"/>
      <c r="AM38" s="159"/>
      <c r="AN38" s="162"/>
      <c r="AO38" s="162"/>
      <c r="AP38" s="163"/>
      <c r="AQ38" s="164"/>
      <c r="AR38" s="134"/>
      <c r="AS38" s="140"/>
      <c r="AT38" s="134"/>
    </row>
    <row r="39" spans="4:46" ht="25.5" customHeight="1" thickBot="1" x14ac:dyDescent="0.25">
      <c r="D39" s="165" t="s">
        <v>52</v>
      </c>
      <c r="E39" s="166">
        <f>SUM(E37:E38)</f>
        <v>10000000000</v>
      </c>
      <c r="F39" s="166">
        <f t="shared" ref="F39:O39" si="27">SUM(F37:F38)</f>
        <v>10000000000</v>
      </c>
      <c r="G39" s="166">
        <f t="shared" si="27"/>
        <v>0</v>
      </c>
      <c r="H39" s="166">
        <f t="shared" si="27"/>
        <v>760464412</v>
      </c>
      <c r="I39" s="166">
        <f t="shared" si="27"/>
        <v>9239535588</v>
      </c>
      <c r="J39" s="166">
        <f t="shared" si="27"/>
        <v>2707992348</v>
      </c>
      <c r="K39" s="166">
        <f t="shared" si="27"/>
        <v>912385252</v>
      </c>
      <c r="L39" s="166">
        <f t="shared" si="27"/>
        <v>912385252</v>
      </c>
      <c r="M39" s="166">
        <f t="shared" si="27"/>
        <v>912385252</v>
      </c>
      <c r="N39" s="166">
        <f t="shared" si="27"/>
        <v>6531543240</v>
      </c>
      <c r="O39" s="166">
        <f t="shared" si="27"/>
        <v>7292007652</v>
      </c>
      <c r="P39" s="167">
        <f>+J39/F39*100</f>
        <v>27.079923480000001</v>
      </c>
      <c r="Q39" s="168">
        <f>+K39/F39*100</f>
        <v>9.1238525199999998</v>
      </c>
      <c r="R39" s="168">
        <f t="shared" si="26"/>
        <v>9.1238525199999998</v>
      </c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49"/>
      <c r="AI39" s="169"/>
      <c r="AJ39" s="170"/>
      <c r="AK39" s="171"/>
      <c r="AL39" s="169"/>
      <c r="AM39" s="169"/>
      <c r="AN39" s="169"/>
      <c r="AO39" s="169"/>
      <c r="AP39" s="172"/>
      <c r="AQ39" s="173"/>
      <c r="AR39" s="134"/>
      <c r="AS39" s="140"/>
      <c r="AT39" s="134"/>
    </row>
    <row r="40" spans="4:46" ht="16.5" customHeight="1" thickBot="1" x14ac:dyDescent="0.25">
      <c r="D40" s="115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40"/>
      <c r="AT40" s="134"/>
    </row>
    <row r="41" spans="4:46" ht="24" customHeight="1" thickBot="1" x14ac:dyDescent="0.25">
      <c r="D41" s="104" t="s">
        <v>40</v>
      </c>
      <c r="E41" s="174">
        <f>+E39+E35</f>
        <v>55489738349</v>
      </c>
      <c r="F41" s="174">
        <f>+F39+F35</f>
        <v>55489738349</v>
      </c>
      <c r="G41" s="174">
        <f t="shared" ref="G41:O41" si="28">+G39+G35</f>
        <v>0</v>
      </c>
      <c r="H41" s="174">
        <f t="shared" si="28"/>
        <v>927517670.01999998</v>
      </c>
      <c r="I41" s="174">
        <f t="shared" si="28"/>
        <v>54562220678.979996</v>
      </c>
      <c r="J41" s="174">
        <f t="shared" si="28"/>
        <v>11637618890.450001</v>
      </c>
      <c r="K41" s="174">
        <f t="shared" si="28"/>
        <v>5618861587.7399998</v>
      </c>
      <c r="L41" s="174">
        <f t="shared" si="28"/>
        <v>5618861587.7399998</v>
      </c>
      <c r="M41" s="174">
        <f t="shared" si="28"/>
        <v>5618861587.7399998</v>
      </c>
      <c r="N41" s="174">
        <f t="shared" si="28"/>
        <v>42924601788.529999</v>
      </c>
      <c r="O41" s="174">
        <f t="shared" si="28"/>
        <v>43852119458.550003</v>
      </c>
      <c r="P41" s="175">
        <f>+J41/F41*100</f>
        <v>20.972560398925953</v>
      </c>
      <c r="Q41" s="176">
        <f>+K41/F41*100</f>
        <v>10.125947165943447</v>
      </c>
      <c r="R41" s="176">
        <f t="shared" ref="R41" si="29">+M41/F41*100</f>
        <v>10.125947165943447</v>
      </c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49"/>
      <c r="AI41" s="177"/>
      <c r="AJ41" s="177"/>
      <c r="AK41" s="177"/>
      <c r="AL41" s="177"/>
      <c r="AM41" s="177"/>
      <c r="AN41" s="177"/>
      <c r="AO41" s="177"/>
      <c r="AP41" s="178"/>
      <c r="AQ41" s="179"/>
      <c r="AR41" s="134"/>
      <c r="AS41" s="140"/>
      <c r="AT41" s="134"/>
    </row>
    <row r="42" spans="4:46" ht="11.25" customHeight="1" x14ac:dyDescent="0.2">
      <c r="AS42" s="180"/>
    </row>
    <row r="43" spans="4:46" ht="15.75" customHeight="1" x14ac:dyDescent="0.2">
      <c r="D43" s="181" t="s">
        <v>53</v>
      </c>
      <c r="E43" s="181"/>
      <c r="F43" s="182"/>
      <c r="G43" s="86"/>
      <c r="H43" s="86"/>
      <c r="I43" s="183"/>
      <c r="J43" s="184"/>
      <c r="AH43" s="181"/>
      <c r="AI43" s="182"/>
      <c r="AJ43" s="86"/>
      <c r="AK43" s="184"/>
    </row>
    <row r="44" spans="4:46" s="108" customFormat="1" ht="14.25" customHeight="1" x14ac:dyDescent="0.2">
      <c r="D44" s="109" t="s">
        <v>41</v>
      </c>
      <c r="E44" s="113">
        <f>+'[1]EJEC DEC LIQ'!P20</f>
        <v>55489738349</v>
      </c>
      <c r="F44" s="113">
        <f>+'[1]EJEC DEC LIQ'!S20</f>
        <v>55489738349</v>
      </c>
      <c r="G44" s="113">
        <f>+'[1]EJEC DEC LIQ'!T20</f>
        <v>0</v>
      </c>
      <c r="H44" s="113">
        <f>+'[1]EJEC DEC LIQ'!V20</f>
        <v>927517670.01999998</v>
      </c>
      <c r="I44" s="113">
        <f>+'[1]EJEC DEC LIQ'!U20</f>
        <v>54562220678.979996</v>
      </c>
      <c r="J44" s="113">
        <f>+'[1]EJEC DEC LIQ'!W20</f>
        <v>11637618890.450001</v>
      </c>
      <c r="K44" s="113">
        <f>+'[1]EJEC DEC LIQ'!X20</f>
        <v>5618861587.7399998</v>
      </c>
      <c r="L44" s="113"/>
      <c r="M44" s="113">
        <f>+'[1]EJEC DEC LIQ'!Z20</f>
        <v>5618861587.7399998</v>
      </c>
      <c r="N44" s="114"/>
      <c r="O44" s="114"/>
      <c r="P44" s="185"/>
      <c r="Q44" s="185"/>
      <c r="R44" s="185"/>
    </row>
    <row r="45" spans="4:46" s="108" customFormat="1" x14ac:dyDescent="0.2">
      <c r="D45" s="109"/>
      <c r="E45" s="114"/>
      <c r="F45" s="114"/>
      <c r="G45" s="114"/>
      <c r="H45" s="114"/>
      <c r="I45" s="114"/>
      <c r="J45" s="114"/>
      <c r="K45" s="114"/>
      <c r="L45" s="114"/>
      <c r="M45" s="114"/>
      <c r="N45" s="186"/>
      <c r="P45" s="185"/>
      <c r="Q45" s="185"/>
      <c r="R45" s="185"/>
    </row>
    <row r="46" spans="4:46" s="187" customFormat="1" x14ac:dyDescent="0.2">
      <c r="F46" s="188"/>
      <c r="G46" s="188"/>
      <c r="H46" s="188"/>
      <c r="I46" s="188"/>
      <c r="J46" s="188"/>
      <c r="K46" s="188"/>
      <c r="L46" s="188"/>
      <c r="M46" s="188"/>
      <c r="P46" s="189"/>
      <c r="Q46" s="189"/>
      <c r="R46" s="189"/>
    </row>
    <row r="47" spans="4:46" x14ac:dyDescent="0.2">
      <c r="K47" s="190"/>
      <c r="L47" s="190"/>
      <c r="M47" s="190"/>
    </row>
    <row r="48" spans="4:46" x14ac:dyDescent="0.2">
      <c r="K48" s="182"/>
      <c r="L48" s="182"/>
      <c r="M48" s="182"/>
      <c r="N48" s="190"/>
    </row>
    <row r="49" spans="6:14" x14ac:dyDescent="0.2">
      <c r="K49" s="182"/>
      <c r="L49" s="182"/>
      <c r="M49" s="182"/>
      <c r="N49" s="190"/>
    </row>
    <row r="50" spans="6:14" x14ac:dyDescent="0.2">
      <c r="K50" s="182"/>
      <c r="L50" s="182"/>
      <c r="M50" s="182"/>
      <c r="N50" s="190"/>
    </row>
    <row r="51" spans="6:14" x14ac:dyDescent="0.2">
      <c r="K51" s="182"/>
      <c r="L51" s="182"/>
      <c r="M51" s="182"/>
      <c r="N51" s="190"/>
    </row>
    <row r="52" spans="6:14" x14ac:dyDescent="0.2">
      <c r="K52" s="182"/>
      <c r="L52" s="182"/>
      <c r="M52" s="182"/>
      <c r="N52" s="190"/>
    </row>
    <row r="53" spans="6:14" x14ac:dyDescent="0.2">
      <c r="K53" s="182"/>
      <c r="L53" s="182"/>
      <c r="M53" s="182"/>
      <c r="N53" s="190"/>
    </row>
    <row r="54" spans="6:14" x14ac:dyDescent="0.2">
      <c r="K54" s="182"/>
      <c r="L54" s="182"/>
      <c r="M54" s="182"/>
      <c r="N54" s="190"/>
    </row>
    <row r="55" spans="6:14" x14ac:dyDescent="0.2">
      <c r="K55" s="182"/>
      <c r="L55" s="182"/>
      <c r="M55" s="182"/>
      <c r="N55" s="190"/>
    </row>
    <row r="56" spans="6:14" x14ac:dyDescent="0.2">
      <c r="K56" s="182"/>
      <c r="L56" s="182"/>
      <c r="M56" s="182"/>
      <c r="N56" s="190"/>
    </row>
    <row r="57" spans="6:14" x14ac:dyDescent="0.2">
      <c r="K57" s="182"/>
      <c r="L57" s="182"/>
      <c r="M57" s="182"/>
      <c r="N57" s="190"/>
    </row>
    <row r="58" spans="6:14" x14ac:dyDescent="0.2">
      <c r="K58" s="182"/>
      <c r="L58" s="182"/>
      <c r="M58" s="182"/>
      <c r="N58" s="190"/>
    </row>
    <row r="59" spans="6:14" x14ac:dyDescent="0.2">
      <c r="K59" s="182"/>
      <c r="L59" s="182"/>
      <c r="M59" s="182"/>
      <c r="N59" s="190"/>
    </row>
    <row r="60" spans="6:14" x14ac:dyDescent="0.2">
      <c r="K60" s="182"/>
      <c r="L60" s="182"/>
      <c r="M60" s="182"/>
      <c r="N60" s="190"/>
    </row>
    <row r="61" spans="6:14" x14ac:dyDescent="0.2">
      <c r="K61" s="182"/>
      <c r="L61" s="182"/>
      <c r="M61" s="182"/>
      <c r="N61" s="190"/>
    </row>
    <row r="62" spans="6:14" x14ac:dyDescent="0.2">
      <c r="K62" s="182"/>
      <c r="L62" s="182"/>
      <c r="M62" s="182"/>
      <c r="N62" s="190"/>
    </row>
    <row r="63" spans="6:14" x14ac:dyDescent="0.2">
      <c r="K63" s="182"/>
      <c r="L63" s="182"/>
      <c r="M63" s="182"/>
      <c r="N63" s="190"/>
    </row>
    <row r="64" spans="6:14" x14ac:dyDescent="0.2">
      <c r="F64" s="191"/>
      <c r="K64" s="182"/>
      <c r="L64" s="182"/>
      <c r="M64" s="182"/>
      <c r="N64" s="190"/>
    </row>
    <row r="65" spans="4:42" x14ac:dyDescent="0.2">
      <c r="M65" s="190"/>
      <c r="N65" s="183"/>
    </row>
    <row r="66" spans="4:42" s="187" customFormat="1" ht="19.5" customHeight="1" x14ac:dyDescent="0.2">
      <c r="D66" s="192" t="s">
        <v>54</v>
      </c>
      <c r="E66" s="192">
        <f>+'[1]EJEC DEC LIQ'!P20</f>
        <v>55489738349</v>
      </c>
      <c r="F66" s="192">
        <f>+'[1]EJE TOTAL'!P171</f>
        <v>55489738349</v>
      </c>
      <c r="G66" s="192">
        <f>+'[1]EJEC DEC LIQ'!T20</f>
        <v>0</v>
      </c>
      <c r="H66" s="192">
        <f>+'[1]EJE TOTAL'!R171</f>
        <v>927517670.01999998</v>
      </c>
      <c r="I66" s="192">
        <f>+'[1]EJE TOTAL'!Q171</f>
        <v>54562220678.980003</v>
      </c>
      <c r="J66" s="192">
        <f>+'[1]EJE TOTAL'!S171</f>
        <v>11637618890.450001</v>
      </c>
      <c r="K66" s="192">
        <f>+'[1]EJE TOTAL'!T171</f>
        <v>5618861587.7399998</v>
      </c>
      <c r="L66" s="192">
        <f>+'[1]EJE TOTAL'!U171</f>
        <v>5618861587.7399998</v>
      </c>
      <c r="M66" s="192">
        <f>+'[1]EJE TOTAL'!V171</f>
        <v>5618861587.7399998</v>
      </c>
      <c r="N66" s="192"/>
      <c r="O66" s="192"/>
      <c r="P66" s="193"/>
      <c r="AO66" s="194"/>
      <c r="AP66" s="194"/>
    </row>
    <row r="67" spans="4:42" x14ac:dyDescent="0.2">
      <c r="D67" s="192" t="s">
        <v>55</v>
      </c>
      <c r="E67" s="192">
        <f>+E26-E66</f>
        <v>0</v>
      </c>
      <c r="F67" s="192">
        <f t="shared" ref="F67:M67" si="30">+F26-F66</f>
        <v>0</v>
      </c>
      <c r="G67" s="192">
        <f t="shared" si="30"/>
        <v>0</v>
      </c>
      <c r="H67" s="192">
        <f t="shared" si="30"/>
        <v>0</v>
      </c>
      <c r="I67" s="192">
        <f t="shared" si="30"/>
        <v>0</v>
      </c>
      <c r="J67" s="192">
        <f t="shared" si="30"/>
        <v>0</v>
      </c>
      <c r="K67" s="192">
        <f t="shared" si="30"/>
        <v>0</v>
      </c>
      <c r="L67" s="192">
        <f t="shared" si="30"/>
        <v>0</v>
      </c>
      <c r="M67" s="192">
        <f t="shared" si="30"/>
        <v>0</v>
      </c>
      <c r="N67" s="192"/>
      <c r="O67" s="192"/>
      <c r="P67" s="195"/>
      <c r="Q67" s="2"/>
      <c r="R67" s="2"/>
      <c r="AI67" s="196"/>
      <c r="AJ67" s="182"/>
      <c r="AO67" s="197"/>
      <c r="AP67" s="197"/>
    </row>
    <row r="68" spans="4:42" x14ac:dyDescent="0.2">
      <c r="D68" s="192"/>
      <c r="E68" s="192">
        <f>+E66-E41</f>
        <v>0</v>
      </c>
      <c r="F68" s="192">
        <f t="shared" ref="F68:M68" si="31">+F66-F41</f>
        <v>0</v>
      </c>
      <c r="G68" s="192">
        <f t="shared" si="31"/>
        <v>0</v>
      </c>
      <c r="H68" s="192">
        <f t="shared" si="31"/>
        <v>0</v>
      </c>
      <c r="I68" s="192">
        <f t="shared" si="31"/>
        <v>0</v>
      </c>
      <c r="J68" s="192">
        <f t="shared" si="31"/>
        <v>0</v>
      </c>
      <c r="K68" s="192">
        <f t="shared" si="31"/>
        <v>0</v>
      </c>
      <c r="L68" s="192">
        <f t="shared" si="31"/>
        <v>0</v>
      </c>
      <c r="M68" s="192">
        <f t="shared" si="31"/>
        <v>0</v>
      </c>
      <c r="N68" s="192"/>
      <c r="O68" s="192"/>
      <c r="P68" s="195"/>
      <c r="Q68" s="2"/>
      <c r="R68" s="2"/>
      <c r="AI68" s="196"/>
      <c r="AJ68" s="182"/>
      <c r="AO68" s="197"/>
      <c r="AP68" s="197"/>
    </row>
    <row r="70" spans="4:42" ht="24" x14ac:dyDescent="0.2">
      <c r="F70" s="198" t="s">
        <v>56</v>
      </c>
      <c r="G70" s="198" t="s">
        <v>57</v>
      </c>
      <c r="H70" s="198" t="s">
        <v>58</v>
      </c>
      <c r="I70" s="199" t="s">
        <v>59</v>
      </c>
      <c r="J70" s="198" t="s">
        <v>60</v>
      </c>
      <c r="K70" s="199" t="s">
        <v>61</v>
      </c>
      <c r="L70" s="200"/>
      <c r="O70" s="5"/>
      <c r="Q70" s="2"/>
      <c r="R70" s="2"/>
    </row>
    <row r="71" spans="4:42" x14ac:dyDescent="0.2">
      <c r="F71" s="142" t="s">
        <v>62</v>
      </c>
      <c r="G71" s="142">
        <f>+F35</f>
        <v>45489738349</v>
      </c>
      <c r="H71" s="142">
        <f>+I35</f>
        <v>45322685090.979996</v>
      </c>
      <c r="I71" s="201">
        <f>+H71/G71</f>
        <v>0.99632767160060665</v>
      </c>
      <c r="J71" s="142">
        <f>+J35</f>
        <v>8929626542.4500008</v>
      </c>
      <c r="K71" s="202">
        <f>+J71/G71</f>
        <v>0.19629980005471498</v>
      </c>
      <c r="L71" s="203"/>
      <c r="O71" s="5"/>
      <c r="Q71" s="2"/>
      <c r="R71" s="2"/>
    </row>
    <row r="72" spans="4:42" x14ac:dyDescent="0.2">
      <c r="F72" s="204" t="s">
        <v>63</v>
      </c>
      <c r="G72" s="204">
        <f>+F39</f>
        <v>10000000000</v>
      </c>
      <c r="H72" s="204">
        <f>+I39</f>
        <v>9239535588</v>
      </c>
      <c r="I72" s="205">
        <f>+H72/G72</f>
        <v>0.92395355879999996</v>
      </c>
      <c r="J72" s="204">
        <f>+J39</f>
        <v>2707992348</v>
      </c>
      <c r="K72" s="206">
        <f>+J72/G72</f>
        <v>0.27079923480000001</v>
      </c>
      <c r="L72" s="203"/>
      <c r="O72" s="5"/>
      <c r="Q72" s="2"/>
      <c r="R72" s="2"/>
    </row>
    <row r="73" spans="4:42" x14ac:dyDescent="0.2">
      <c r="F73" s="207" t="s">
        <v>64</v>
      </c>
      <c r="G73" s="207">
        <f>+F41</f>
        <v>55489738349</v>
      </c>
      <c r="H73" s="207">
        <f>+I41</f>
        <v>54562220678.979996</v>
      </c>
      <c r="I73" s="208">
        <f>+H73/G73</f>
        <v>0.98328487937379649</v>
      </c>
      <c r="J73" s="207">
        <f>+J41</f>
        <v>11637618890.450001</v>
      </c>
      <c r="K73" s="209">
        <f>+J73/G73</f>
        <v>0.20972560398925952</v>
      </c>
      <c r="L73" s="210"/>
      <c r="O73" s="5"/>
      <c r="Q73" s="2"/>
      <c r="R73" s="2"/>
    </row>
    <row r="75" spans="4:42" ht="12.75" thickBot="1" x14ac:dyDescent="0.25"/>
    <row r="76" spans="4:42" ht="24.75" thickBot="1" x14ac:dyDescent="0.25">
      <c r="F76" s="211" t="s">
        <v>65</v>
      </c>
      <c r="G76" s="212" t="s">
        <v>57</v>
      </c>
      <c r="H76" s="212" t="s">
        <v>58</v>
      </c>
      <c r="I76" s="212" t="s">
        <v>59</v>
      </c>
      <c r="J76" s="212" t="s">
        <v>60</v>
      </c>
      <c r="K76" s="212" t="s">
        <v>61</v>
      </c>
    </row>
    <row r="77" spans="4:42" ht="12.75" thickBot="1" x14ac:dyDescent="0.25">
      <c r="F77" s="213" t="s">
        <v>62</v>
      </c>
      <c r="G77" s="214">
        <f>SUM(G78:G81)</f>
        <v>45489738349</v>
      </c>
      <c r="H77" s="214">
        <f>SUM(H78:H81)</f>
        <v>45322685090.979996</v>
      </c>
      <c r="I77" s="215">
        <f>+H77/G77</f>
        <v>0.99632767160060665</v>
      </c>
      <c r="J77" s="214">
        <f>SUM(J78:J81)</f>
        <v>8929626542.4500008</v>
      </c>
      <c r="K77" s="215">
        <f>+J77/G77</f>
        <v>0.19629980005471498</v>
      </c>
    </row>
    <row r="78" spans="4:42" ht="12.75" thickBot="1" x14ac:dyDescent="0.25">
      <c r="F78" s="216" t="s">
        <v>66</v>
      </c>
      <c r="G78" s="217">
        <f>+F7+F8+F9</f>
        <v>38280565808</v>
      </c>
      <c r="H78" s="217">
        <f>+I7+I8+I9</f>
        <v>38280565808</v>
      </c>
      <c r="I78" s="218">
        <f>+H78/G78</f>
        <v>1</v>
      </c>
      <c r="J78" s="217">
        <f>+J7+J8+J9</f>
        <v>4333263399</v>
      </c>
      <c r="K78" s="218">
        <f>+J78/G78</f>
        <v>0.11319747520801848</v>
      </c>
    </row>
    <row r="79" spans="4:42" ht="18.75" thickBot="1" x14ac:dyDescent="0.25">
      <c r="F79" s="219" t="s">
        <v>67</v>
      </c>
      <c r="G79" s="217">
        <f>+F11</f>
        <v>6405131020</v>
      </c>
      <c r="H79" s="217">
        <f>+I11</f>
        <v>6373353282.9799995</v>
      </c>
      <c r="I79" s="218">
        <f t="shared" ref="I79:I81" si="32">+H79/G79</f>
        <v>0.99503870616841805</v>
      </c>
      <c r="J79" s="217">
        <f>+J11</f>
        <v>4433716080.4499998</v>
      </c>
      <c r="K79" s="218">
        <f t="shared" ref="K79:K81" si="33">+J79/G79</f>
        <v>0.69221317512565106</v>
      </c>
    </row>
    <row r="80" spans="4:42" ht="18.75" thickBot="1" x14ac:dyDescent="0.25">
      <c r="F80" s="219" t="s">
        <v>68</v>
      </c>
      <c r="G80" s="217">
        <f>+F13+F14+F15+F16</f>
        <v>630349521</v>
      </c>
      <c r="H80" s="217">
        <f>+I13+I14+I15+I16</f>
        <v>495074000</v>
      </c>
      <c r="I80" s="218">
        <f t="shared" si="32"/>
        <v>0.78539601206423382</v>
      </c>
      <c r="J80" s="217">
        <f>+J13+J14+J15+J16</f>
        <v>94346563</v>
      </c>
      <c r="K80" s="218">
        <f t="shared" si="33"/>
        <v>0.14967341111059557</v>
      </c>
    </row>
    <row r="81" spans="6:11" ht="27.75" thickBot="1" x14ac:dyDescent="0.25">
      <c r="F81" s="219" t="s">
        <v>69</v>
      </c>
      <c r="G81" s="217">
        <f>+F18+F19</f>
        <v>173692000</v>
      </c>
      <c r="H81" s="217">
        <f>+I18+I19</f>
        <v>173692000</v>
      </c>
      <c r="I81" s="218">
        <f t="shared" si="32"/>
        <v>1</v>
      </c>
      <c r="J81" s="217">
        <f>+J18+J19</f>
        <v>68300500</v>
      </c>
      <c r="K81" s="218">
        <f t="shared" si="33"/>
        <v>0.39322766736522119</v>
      </c>
    </row>
    <row r="82" spans="6:11" ht="12.75" thickBot="1" x14ac:dyDescent="0.25"/>
    <row r="83" spans="6:11" ht="23.25" thickBot="1" x14ac:dyDescent="0.25">
      <c r="F83" s="220" t="s">
        <v>7</v>
      </c>
      <c r="G83" s="221" t="s">
        <v>70</v>
      </c>
      <c r="H83" s="221" t="s">
        <v>71</v>
      </c>
      <c r="I83" s="221" t="s">
        <v>59</v>
      </c>
      <c r="J83" s="221" t="s">
        <v>72</v>
      </c>
      <c r="K83" s="221" t="s">
        <v>61</v>
      </c>
    </row>
    <row r="84" spans="6:11" ht="12.75" thickBot="1" x14ac:dyDescent="0.25">
      <c r="F84" s="213" t="s">
        <v>63</v>
      </c>
      <c r="G84" s="222">
        <f>SUM(G85:G96)</f>
        <v>10000000000</v>
      </c>
      <c r="H84" s="222">
        <f>SUM(H85:H96)</f>
        <v>9239535588</v>
      </c>
      <c r="I84" s="215">
        <v>0.98270000000000002</v>
      </c>
      <c r="J84" s="222">
        <f>SUM(J85:J96)</f>
        <v>2707992348</v>
      </c>
      <c r="K84" s="215">
        <v>0.80940000000000001</v>
      </c>
    </row>
    <row r="85" spans="6:11" ht="23.25" thickBot="1" x14ac:dyDescent="0.25">
      <c r="F85" s="223" t="s">
        <v>73</v>
      </c>
      <c r="G85" s="224">
        <f>+'[1]EJE TOTAL'!P118+'[1]EJE TOTAL'!P120+'[1]EJE TOTAL'!P122+'[1]EJE TOTAL'!P124+'[1]EJE TOTAL'!P126+'[1]EJE TOTAL'!P128</f>
        <v>1668930914</v>
      </c>
      <c r="H85" s="224">
        <f>+'[1]EJE TOTAL'!Q118+'[1]EJE TOTAL'!Q120+'[1]EJE TOTAL'!Q122+'[1]EJE TOTAL'!Q124+'[1]EJE TOTAL'!Q126+'[1]EJE TOTAL'!Q128</f>
        <v>1668930914</v>
      </c>
      <c r="I85" s="218">
        <v>1</v>
      </c>
      <c r="J85" s="224">
        <f>+'[1]EJE TOTAL'!S118+'[1]EJE TOTAL'!S120+'[1]EJE TOTAL'!S122+'[1]EJE TOTAL'!S124+'[1]EJE TOTAL'!S126+'[1]EJE TOTAL'!S128</f>
        <v>243023715</v>
      </c>
      <c r="K85" s="218">
        <v>0.7238</v>
      </c>
    </row>
    <row r="86" spans="6:11" ht="23.25" thickBot="1" x14ac:dyDescent="0.25">
      <c r="F86" s="223" t="s">
        <v>74</v>
      </c>
      <c r="G86" s="224">
        <f>+'[1]EJE TOTAL'!P119+'[1]EJE TOTAL'!P123+'[1]EJE TOTAL'!P127</f>
        <v>31069086</v>
      </c>
      <c r="H86" s="224">
        <f>+'[1]EJE TOTAL'!Q119+'[1]EJE TOTAL'!Q123+'[1]EJE TOTAL'!Q127</f>
        <v>30000000</v>
      </c>
      <c r="I86" s="218">
        <v>1</v>
      </c>
      <c r="J86" s="224">
        <f>+'[1]EJE TOTAL'!S119+'[1]EJE TOTAL'!S123+'[1]EJE TOTAL'!S127</f>
        <v>30000000</v>
      </c>
      <c r="K86" s="218">
        <v>0.7238</v>
      </c>
    </row>
    <row r="87" spans="6:11" ht="12.75" thickBot="1" x14ac:dyDescent="0.25">
      <c r="F87" s="223" t="s">
        <v>75</v>
      </c>
      <c r="G87" s="225">
        <v>0</v>
      </c>
      <c r="H87" s="225">
        <v>0</v>
      </c>
      <c r="I87" s="218">
        <v>1</v>
      </c>
      <c r="J87" s="225">
        <v>0</v>
      </c>
      <c r="K87" s="218">
        <v>1</v>
      </c>
    </row>
    <row r="88" spans="6:11" ht="23.25" thickBot="1" x14ac:dyDescent="0.25">
      <c r="F88" s="223" t="s">
        <v>76</v>
      </c>
      <c r="G88" s="224">
        <f>+'[1]EJE TOTAL'!P132+'[1]EJE TOTAL'!P134+'[1]EJE TOTAL'!P136+'[1]EJE TOTAL'!P138</f>
        <v>1820521540</v>
      </c>
      <c r="H88" s="224">
        <f>+'[1]EJE TOTAL'!Q132+'[1]EJE TOTAL'!Q134+'[1]EJE TOTAL'!Q136+'[1]EJE TOTAL'!Q138</f>
        <v>1820521540</v>
      </c>
      <c r="I88" s="218">
        <v>1</v>
      </c>
      <c r="J88" s="224">
        <f>+'[1]EJE TOTAL'!S132+'[1]EJE TOTAL'!S134+'[1]EJE TOTAL'!S136+'[1]EJE TOTAL'!S138</f>
        <v>269057932</v>
      </c>
      <c r="K88" s="218">
        <v>0.75719999999999998</v>
      </c>
    </row>
    <row r="89" spans="6:11" ht="23.25" thickBot="1" x14ac:dyDescent="0.25">
      <c r="F89" s="223" t="s">
        <v>77</v>
      </c>
      <c r="G89" s="224">
        <f>+'[1]EJE TOTAL'!P133+'[1]EJE TOTAL'!P137+'[1]EJE TOTAL'!P140</f>
        <v>179478460</v>
      </c>
      <c r="H89" s="224">
        <f>+'[1]EJE TOTAL'!Q133+'[1]EJE TOTAL'!Q137+'[1]EJE TOTAL'!Q140</f>
        <v>158470519</v>
      </c>
      <c r="I89" s="218">
        <v>1</v>
      </c>
      <c r="J89" s="224">
        <f>+'[1]EJE TOTAL'!S133+'[1]EJE TOTAL'!S137+'[1]EJE TOTAL'!S140</f>
        <v>122700000</v>
      </c>
      <c r="K89" s="218">
        <v>0.78069999999999995</v>
      </c>
    </row>
    <row r="90" spans="6:11" ht="12.75" thickBot="1" x14ac:dyDescent="0.25">
      <c r="F90" s="223" t="s">
        <v>78</v>
      </c>
      <c r="G90" s="225"/>
      <c r="H90" s="225"/>
      <c r="I90" s="218">
        <v>1</v>
      </c>
      <c r="J90" s="225"/>
      <c r="K90" s="218">
        <v>0.75649999999999995</v>
      </c>
    </row>
    <row r="91" spans="6:11" ht="12.75" thickBot="1" x14ac:dyDescent="0.25">
      <c r="F91" s="223" t="s">
        <v>79</v>
      </c>
      <c r="G91" s="226">
        <f>+'[1]EJE TOTAL'!P144+'[1]EJE TOTAL'!P146</f>
        <v>700000000</v>
      </c>
      <c r="H91" s="226">
        <f>+'[1]EJE TOTAL'!Q144+'[1]EJE TOTAL'!Q146</f>
        <v>0</v>
      </c>
      <c r="I91" s="218">
        <v>1</v>
      </c>
      <c r="J91" s="226">
        <f>+'[1]EJE TOTAL'!S144+'[1]EJE TOTAL'!S146</f>
        <v>0</v>
      </c>
      <c r="K91" s="218">
        <v>1</v>
      </c>
    </row>
    <row r="92" spans="6:11" ht="23.25" thickBot="1" x14ac:dyDescent="0.25">
      <c r="F92" s="223" t="s">
        <v>80</v>
      </c>
      <c r="G92" s="224">
        <f>+'[1]EJE TOTAL'!P152+'[1]EJE TOTAL'!P154+'[1]EJE TOTAL'!P156+'[1]EJE TOTAL'!P158+'[1]EJE TOTAL'!P160+'[1]EJE TOTAL'!P162</f>
        <v>851392479</v>
      </c>
      <c r="H92" s="224">
        <f>+'[1]EJE TOTAL'!Q152+'[1]EJE TOTAL'!Q154+'[1]EJE TOTAL'!Q156+'[1]EJE TOTAL'!Q158+'[1]EJE TOTAL'!Q160+'[1]EJE TOTAL'!Q162</f>
        <v>851392479</v>
      </c>
      <c r="I92" s="218">
        <v>0.96389999999999998</v>
      </c>
      <c r="J92" s="224">
        <f>+'[1]EJE TOTAL'!S152+'[1]EJE TOTAL'!S154+'[1]EJE TOTAL'!S156+'[1]EJE TOTAL'!S158+'[1]EJE TOTAL'!S160+'[1]EJE TOTAL'!S162</f>
        <v>129637737</v>
      </c>
      <c r="K92" s="218">
        <v>0.74109999999999998</v>
      </c>
    </row>
    <row r="93" spans="6:11" ht="23.25" thickBot="1" x14ac:dyDescent="0.25">
      <c r="F93" s="223" t="s">
        <v>81</v>
      </c>
      <c r="G93" s="224">
        <f>+'[1]EJE TOTAL'!P153+'[1]EJE TOTAL'!P157+'[1]EJE TOTAL'!P161</f>
        <v>748607521</v>
      </c>
      <c r="H93" s="224">
        <f>+'[1]EJE TOTAL'!Q153+'[1]EJE TOTAL'!Q157+'[1]EJE TOTAL'!Q161</f>
        <v>710220136</v>
      </c>
      <c r="I93" s="218">
        <v>0.88719999999999999</v>
      </c>
      <c r="J93" s="224">
        <f>+'[1]EJE TOTAL'!S153+'[1]EJE TOTAL'!S157+'[1]EJE TOTAL'!S161</f>
        <v>707047760</v>
      </c>
      <c r="K93" s="218">
        <v>0.79790000000000005</v>
      </c>
    </row>
    <row r="94" spans="6:11" ht="26.25" customHeight="1" thickBot="1" x14ac:dyDescent="0.25">
      <c r="F94" s="223" t="s">
        <v>82</v>
      </c>
      <c r="G94" s="225"/>
      <c r="H94" s="225"/>
      <c r="I94" s="218">
        <v>0.97399999999999998</v>
      </c>
      <c r="J94" s="225"/>
      <c r="K94" s="218">
        <v>0.84189999999999998</v>
      </c>
    </row>
    <row r="95" spans="6:11" ht="23.25" thickBot="1" x14ac:dyDescent="0.25">
      <c r="F95" s="223" t="s">
        <v>83</v>
      </c>
      <c r="G95" s="224">
        <f>+'[1]EJE TOTAL'!P168+'[1]EJE TOTAL'!P170</f>
        <v>1556225827</v>
      </c>
      <c r="H95" s="224">
        <f>+'[1]EJE TOTAL'!Q168+'[1]EJE TOTAL'!Q170</f>
        <v>1556225827</v>
      </c>
      <c r="I95" s="218">
        <v>0.99709999999999999</v>
      </c>
      <c r="J95" s="224">
        <f>+'[1]EJE TOTAL'!S168+'[1]EJE TOTAL'!S170</f>
        <v>236830134</v>
      </c>
      <c r="K95" s="218">
        <v>0.95240000000000002</v>
      </c>
    </row>
    <row r="96" spans="6:11" ht="23.25" thickBot="1" x14ac:dyDescent="0.25">
      <c r="F96" s="223" t="s">
        <v>84</v>
      </c>
      <c r="G96" s="224">
        <f>+'[1]EJE TOTAL'!P166+'[1]EJE TOTAL'!P169</f>
        <v>2443774173</v>
      </c>
      <c r="H96" s="224">
        <f>+'[1]EJE TOTAL'!Q166+'[1]EJE TOTAL'!Q169</f>
        <v>2443774173</v>
      </c>
      <c r="I96" s="218">
        <v>0.99709999999999999</v>
      </c>
      <c r="J96" s="224">
        <f>+'[1]EJE TOTAL'!S166+'[1]EJE TOTAL'!S169</f>
        <v>969695070</v>
      </c>
      <c r="K96" s="218">
        <v>0.95240000000000002</v>
      </c>
    </row>
  </sheetData>
  <mergeCells count="3">
    <mergeCell ref="A2:R2"/>
    <mergeCell ref="A3:R3"/>
    <mergeCell ref="A4:R4"/>
  </mergeCells>
  <conditionalFormatting sqref="P7:P11">
    <cfRule type="iconSet" priority="450">
      <iconSet>
        <cfvo type="percent" val="0"/>
        <cfvo type="percent" val="33"/>
        <cfvo type="percent" val="67"/>
      </iconSet>
    </cfRule>
  </conditionalFormatting>
  <conditionalFormatting sqref="P12:P14">
    <cfRule type="iconSet" priority="466">
      <iconSet>
        <cfvo type="percent" val="0"/>
        <cfvo type="percent" val="33"/>
        <cfvo type="percent" val="67"/>
      </iconSet>
    </cfRule>
  </conditionalFormatting>
  <conditionalFormatting sqref="P15 P17 P19">
    <cfRule type="iconSet" priority="505">
      <iconSet>
        <cfvo type="percent" val="0"/>
        <cfvo type="percent" val="33"/>
        <cfvo type="percent" val="67"/>
      </iconSet>
    </cfRule>
  </conditionalFormatting>
  <conditionalFormatting sqref="P15 P17:Q17 P19">
    <cfRule type="iconSet" priority="501">
      <iconSet iconSet="3Symbols">
        <cfvo type="percent" val="0"/>
        <cfvo type="percent" val="33"/>
        <cfvo type="percent" val="55"/>
      </iconSet>
    </cfRule>
    <cfRule type="iconSet" priority="502">
      <iconSet>
        <cfvo type="percent" val="0"/>
        <cfvo type="percent" val="33"/>
        <cfvo type="percent" val="67"/>
      </iconSet>
    </cfRule>
    <cfRule type="iconSet" priority="503">
      <iconSet>
        <cfvo type="percent" val="0"/>
        <cfvo type="percent" val="33"/>
        <cfvo type="percent" val="67"/>
      </iconSet>
    </cfRule>
    <cfRule type="iconSet" priority="506">
      <iconSet iconSet="3Symbols">
        <cfvo type="percent" val="0"/>
        <cfvo type="num" val="35"/>
        <cfvo type="num" val="60"/>
      </iconSet>
    </cfRule>
    <cfRule type="iconSet" priority="507">
      <iconSet iconSet="3Symbols">
        <cfvo type="percent" val="0"/>
        <cfvo type="percent" val="33"/>
        <cfvo type="percent" val="67"/>
      </iconSet>
    </cfRule>
    <cfRule type="iconSet" priority="508">
      <iconSet iconSet="3Symbols">
        <cfvo type="percent" val="0"/>
        <cfvo type="num" val="33"/>
        <cfvo type="num" val="67"/>
      </iconSet>
    </cfRule>
  </conditionalFormatting>
  <conditionalFormatting sqref="P18">
    <cfRule type="colorScale" priority="342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{58864384-CBDE-44FA-9B4E-79ECE21B72B4}</x14:id>
        </ext>
      </extLst>
    </cfRule>
    <cfRule type="iconSet" priority="352">
      <iconSet iconSet="3Symbols">
        <cfvo type="percent" val="0"/>
        <cfvo type="percent" val="33"/>
        <cfvo type="percent" val="55"/>
      </iconSet>
    </cfRule>
    <cfRule type="iconSet" priority="353">
      <iconSet>
        <cfvo type="percent" val="0"/>
        <cfvo type="percent" val="33"/>
        <cfvo type="percent" val="67"/>
      </iconSet>
    </cfRule>
    <cfRule type="iconSet" priority="354">
      <iconSet>
        <cfvo type="percent" val="0"/>
        <cfvo type="percent" val="33"/>
        <cfvo type="percent" val="67"/>
      </iconSet>
    </cfRule>
    <cfRule type="iconSet" priority="355">
      <iconSet>
        <cfvo type="percent" val="0"/>
        <cfvo type="percent" val="33"/>
        <cfvo type="percent" val="67"/>
      </iconSet>
    </cfRule>
    <cfRule type="iconSet" priority="356">
      <iconSet iconSet="3Symbols">
        <cfvo type="percent" val="0"/>
        <cfvo type="num" val="35"/>
        <cfvo type="num" val="60"/>
      </iconSet>
    </cfRule>
    <cfRule type="iconSet" priority="357">
      <iconSet iconSet="3Symbols">
        <cfvo type="percent" val="0"/>
        <cfvo type="percent" val="33"/>
        <cfvo type="percent" val="67"/>
      </iconSet>
    </cfRule>
    <cfRule type="iconSet" priority="358">
      <iconSet iconSet="3Symbols">
        <cfvo type="percent" val="0"/>
        <cfvo type="num" val="33"/>
        <cfvo type="num" val="67"/>
      </iconSet>
    </cfRule>
  </conditionalFormatting>
  <conditionalFormatting sqref="P25">
    <cfRule type="iconSet" priority="361">
      <iconSet iconSet="3Symbols">
        <cfvo type="percent" val="0"/>
        <cfvo type="percent" val="33"/>
        <cfvo type="percent" val="55"/>
      </iconSet>
    </cfRule>
    <cfRule type="iconSet" priority="362">
      <iconSet>
        <cfvo type="percent" val="0"/>
        <cfvo type="percent" val="33"/>
        <cfvo type="percent" val="67"/>
      </iconSet>
    </cfRule>
    <cfRule type="iconSet" priority="363">
      <iconSet>
        <cfvo type="percent" val="0"/>
        <cfvo type="percent" val="33"/>
        <cfvo type="percent" val="67"/>
      </iconSet>
    </cfRule>
    <cfRule type="iconSet" priority="364">
      <iconSet>
        <cfvo type="percent" val="0"/>
        <cfvo type="percent" val="33"/>
        <cfvo type="percent" val="67"/>
      </iconSet>
    </cfRule>
    <cfRule type="iconSet" priority="365">
      <iconSet iconSet="3Symbols">
        <cfvo type="percent" val="0"/>
        <cfvo type="num" val="35"/>
        <cfvo type="num" val="60"/>
      </iconSet>
    </cfRule>
    <cfRule type="iconSet" priority="366">
      <iconSet iconSet="3Symbols">
        <cfvo type="percent" val="0"/>
        <cfvo type="percent" val="33"/>
        <cfvo type="percent" val="67"/>
      </iconSet>
    </cfRule>
    <cfRule type="iconSet" priority="367">
      <iconSet iconSet="3Symbols">
        <cfvo type="percent" val="0"/>
        <cfvo type="num" val="33"/>
        <cfvo type="num" val="67"/>
      </iconSet>
    </cfRule>
  </conditionalFormatting>
  <conditionalFormatting sqref="P26 P21">
    <cfRule type="iconSet" priority="494">
      <iconSet iconSet="3Symbols">
        <cfvo type="percent" val="0"/>
        <cfvo type="percent" val="33"/>
        <cfvo type="percent" val="55"/>
      </iconSet>
    </cfRule>
    <cfRule type="iconSet" priority="495">
      <iconSet>
        <cfvo type="percent" val="0"/>
        <cfvo type="percent" val="33"/>
        <cfvo type="percent" val="67"/>
      </iconSet>
    </cfRule>
    <cfRule type="iconSet" priority="496">
      <iconSet>
        <cfvo type="percent" val="0"/>
        <cfvo type="percent" val="33"/>
        <cfvo type="percent" val="67"/>
      </iconSet>
    </cfRule>
    <cfRule type="iconSet" priority="497">
      <iconSet>
        <cfvo type="percent" val="0"/>
        <cfvo type="percent" val="33"/>
        <cfvo type="percent" val="67"/>
      </iconSet>
    </cfRule>
    <cfRule type="iconSet" priority="498">
      <iconSet iconSet="3Symbols">
        <cfvo type="percent" val="0"/>
        <cfvo type="num" val="35"/>
        <cfvo type="num" val="60"/>
      </iconSet>
    </cfRule>
    <cfRule type="iconSet" priority="499">
      <iconSet iconSet="3Symbols">
        <cfvo type="percent" val="0"/>
        <cfvo type="percent" val="33"/>
        <cfvo type="percent" val="67"/>
      </iconSet>
    </cfRule>
    <cfRule type="iconSet" priority="500">
      <iconSet iconSet="3Symbols">
        <cfvo type="percent" val="0"/>
        <cfvo type="num" val="33"/>
        <cfvo type="num" val="67"/>
      </iconSet>
    </cfRule>
  </conditionalFormatting>
  <conditionalFormatting sqref="P31">
    <cfRule type="iconSet" priority="368">
      <iconSet>
        <cfvo type="percent" val="0"/>
        <cfvo type="percent" val="33"/>
        <cfvo type="percent" val="&quot;33.3&quot;"/>
      </iconSet>
    </cfRule>
  </conditionalFormatting>
  <conditionalFormatting sqref="P31:P32 P35">
    <cfRule type="iconSet" priority="423">
      <iconSet>
        <cfvo type="percent" val="0"/>
        <cfvo type="percent" val="33"/>
        <cfvo type="percent" val="67"/>
      </iconSet>
    </cfRule>
  </conditionalFormatting>
  <conditionalFormatting sqref="P33">
    <cfRule type="colorScale" priority="303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{30E2A3D1-91B2-45A6-91D4-2F834E847AEE}</x14:id>
        </ext>
      </extLst>
    </cfRule>
    <cfRule type="iconSet" priority="305">
      <iconSet iconSet="3Symbols">
        <cfvo type="percent" val="0"/>
        <cfvo type="num" val="33"/>
        <cfvo type="num" val="67"/>
      </iconSet>
    </cfRule>
    <cfRule type="iconSet" priority="306">
      <iconSet>
        <cfvo type="percent" val="0"/>
        <cfvo type="percent" val="33"/>
        <cfvo type="percent" val="67"/>
      </iconSet>
    </cfRule>
    <cfRule type="iconSet" priority="307">
      <iconSet>
        <cfvo type="percent" val="0"/>
        <cfvo type="percent" val="33"/>
        <cfvo type="percent" val="67"/>
      </iconSet>
    </cfRule>
    <cfRule type="iconSet" priority="308">
      <iconSet>
        <cfvo type="percent" val="0"/>
        <cfvo type="percent" val="33"/>
        <cfvo type="percent" val="67"/>
      </iconSet>
    </cfRule>
    <cfRule type="iconSet" priority="309">
      <iconSet iconSet="3Symbols">
        <cfvo type="percent" val="0"/>
        <cfvo type="percent" val="33"/>
        <cfvo type="percent" val="67"/>
      </iconSet>
    </cfRule>
    <cfRule type="iconSet" priority="310">
      <iconSet>
        <cfvo type="percent" val="0"/>
        <cfvo type="percent" val="33"/>
        <cfvo type="percent" val="67"/>
      </iconSet>
    </cfRule>
    <cfRule type="iconSet" priority="311">
      <iconSet iconSet="3Symbols">
        <cfvo type="percent" val="0"/>
        <cfvo type="percent" val="33"/>
        <cfvo type="percent" val="67"/>
      </iconSet>
    </cfRule>
    <cfRule type="iconSet" priority="312">
      <iconSet>
        <cfvo type="percent" val="0"/>
        <cfvo type="percent" val="33"/>
        <cfvo type="percent" val="67"/>
      </iconSet>
    </cfRule>
    <cfRule type="iconSet" priority="313">
      <iconSet>
        <cfvo type="percent" val="0"/>
        <cfvo type="percent" val="33"/>
        <cfvo type="percent" val="67"/>
      </iconSet>
    </cfRule>
    <cfRule type="iconSet" priority="314">
      <iconSet iconSet="3Symbols">
        <cfvo type="percent" val="0"/>
        <cfvo type="num" val="35"/>
        <cfvo type="num" val="60"/>
      </iconSet>
    </cfRule>
    <cfRule type="iconSet" priority="315">
      <iconSet iconSet="3Symbols">
        <cfvo type="percent" val="0"/>
        <cfvo type="percent" val="33"/>
        <cfvo type="percent" val="67"/>
      </iconSet>
    </cfRule>
  </conditionalFormatting>
  <conditionalFormatting sqref="P35">
    <cfRule type="iconSet" priority="430">
      <iconSet iconSet="3Symbols">
        <cfvo type="percent" val="0"/>
        <cfvo type="percent" val="33"/>
        <cfvo type="percent" val="67"/>
      </iconSet>
    </cfRule>
    <cfRule type="iconSet" priority="431">
      <iconSet>
        <cfvo type="percent" val="0"/>
        <cfvo type="percent" val="33"/>
        <cfvo type="percent" val="67"/>
      </iconSet>
    </cfRule>
  </conditionalFormatting>
  <conditionalFormatting sqref="P37:P39">
    <cfRule type="iconSet" priority="477">
      <iconSet>
        <cfvo type="percent" val="0"/>
        <cfvo type="percent" val="33"/>
        <cfvo type="percent" val="67"/>
      </iconSet>
    </cfRule>
  </conditionalFormatting>
  <conditionalFormatting sqref="P39 P37:Q38">
    <cfRule type="iconSet" priority="470">
      <iconSet>
        <cfvo type="percent" val="0"/>
        <cfvo type="percent" val="33"/>
        <cfvo type="percent" val="67"/>
      </iconSet>
    </cfRule>
    <cfRule type="iconSet" priority="473">
      <iconSet iconSet="3Symbols">
        <cfvo type="percent" val="0"/>
        <cfvo type="percent" val="33"/>
        <cfvo type="percent" val="67"/>
      </iconSet>
    </cfRule>
    <cfRule type="iconSet" priority="474">
      <iconSet iconSet="3Symbols">
        <cfvo type="percent" val="0"/>
        <cfvo type="num" val="33"/>
        <cfvo type="num" val="67"/>
      </iconSet>
    </cfRule>
    <cfRule type="iconSet" priority="475">
      <iconSet>
        <cfvo type="percent" val="0"/>
        <cfvo type="percent" val="33"/>
        <cfvo type="percent" val="67"/>
      </iconSet>
    </cfRule>
  </conditionalFormatting>
  <conditionalFormatting sqref="P41">
    <cfRule type="iconSet" priority="406">
      <iconSet iconSet="3Symbols">
        <cfvo type="percent" val="0"/>
        <cfvo type="num" val="33"/>
        <cfvo type="num" val="67"/>
      </iconSet>
    </cfRule>
    <cfRule type="iconSet" priority="407">
      <iconSet>
        <cfvo type="percent" val="0"/>
        <cfvo type="percent" val="33"/>
        <cfvo type="percent" val="67"/>
      </iconSet>
    </cfRule>
    <cfRule type="iconSet" priority="408">
      <iconSet>
        <cfvo type="percent" val="0"/>
        <cfvo type="percent" val="33"/>
        <cfvo type="percent" val="67"/>
      </iconSet>
    </cfRule>
    <cfRule type="iconSet" priority="409">
      <iconSet>
        <cfvo type="percent" val="0"/>
        <cfvo type="percent" val="33"/>
        <cfvo type="percent" val="67"/>
      </iconSet>
    </cfRule>
    <cfRule type="iconSet" priority="410">
      <iconSet iconSet="3Symbols">
        <cfvo type="percent" val="0"/>
        <cfvo type="percent" val="33"/>
        <cfvo type="percent" val="67"/>
      </iconSet>
    </cfRule>
    <cfRule type="iconSet" priority="411">
      <iconSet>
        <cfvo type="percent" val="0"/>
        <cfvo type="percent" val="33"/>
        <cfvo type="percent" val="67"/>
      </iconSet>
    </cfRule>
    <cfRule type="iconSet" priority="412">
      <iconSet iconSet="3Symbols">
        <cfvo type="percent" val="0"/>
        <cfvo type="percent" val="33"/>
        <cfvo type="percent" val="67"/>
      </iconSet>
    </cfRule>
    <cfRule type="iconSet" priority="413">
      <iconSet>
        <cfvo type="percent" val="0"/>
        <cfvo type="percent" val="33"/>
        <cfvo type="percent" val="67"/>
      </iconSet>
    </cfRule>
    <cfRule type="iconSet" priority="414">
      <iconSet>
        <cfvo type="percent" val="0"/>
        <cfvo type="percent" val="33"/>
        <cfvo type="percent" val="67"/>
      </iconSet>
    </cfRule>
    <cfRule type="iconSet" priority="415">
      <iconSet iconSet="3Symbols">
        <cfvo type="percent" val="0"/>
        <cfvo type="percent" val="33"/>
        <cfvo type="percent" val="67"/>
      </iconSet>
    </cfRule>
    <cfRule type="iconSet" priority="416">
      <iconSet>
        <cfvo type="percent" val="0"/>
        <cfvo type="percent" val="33"/>
        <cfvo type="percent" val="67"/>
      </iconSet>
    </cfRule>
    <cfRule type="iconSet" priority="417">
      <iconSet>
        <cfvo type="percent" val="0"/>
        <cfvo type="percent" val="33"/>
        <cfvo type="percent" val="67"/>
      </iconSet>
    </cfRule>
    <cfRule type="iconSet" priority="418">
      <iconSet>
        <cfvo type="percent" val="0"/>
        <cfvo type="percent" val="33"/>
        <cfvo type="percent" val="67"/>
      </iconSet>
    </cfRule>
    <cfRule type="iconSet" priority="426">
      <iconSet iconSet="3Symbols">
        <cfvo type="percent" val="0"/>
        <cfvo type="percent" val="33"/>
        <cfvo type="percent" val="67"/>
      </iconSet>
    </cfRule>
    <cfRule type="iconSet" priority="427">
      <iconSet>
        <cfvo type="percent" val="0"/>
        <cfvo type="percent" val="33"/>
        <cfvo type="percent" val="67"/>
      </iconSet>
    </cfRule>
    <cfRule type="iconSet" priority="428">
      <iconSet>
        <cfvo type="percent" val="0"/>
        <cfvo type="percent" val="33"/>
        <cfvo type="percent" val="67"/>
      </iconSet>
    </cfRule>
    <cfRule type="iconSet" priority="429">
      <iconSet>
        <cfvo type="percent" val="0"/>
        <cfvo type="percent" val="33"/>
        <cfvo type="percent" val="67"/>
      </iconSet>
    </cfRule>
    <cfRule type="iconSet" priority="435">
      <iconSet>
        <cfvo type="percent" val="0"/>
        <cfvo type="percent" val="33"/>
        <cfvo type="percent" val="67"/>
      </iconSet>
    </cfRule>
  </conditionalFormatting>
  <conditionalFormatting sqref="P66:P67">
    <cfRule type="iconSet" priority="60">
      <iconSet iconSet="3Symbols">
        <cfvo type="percent" val="0"/>
        <cfvo type="num" val="35"/>
        <cfvo type="num" val="60"/>
      </iconSet>
    </cfRule>
    <cfRule type="iconSet" priority="61">
      <iconSet iconSet="3Symbols">
        <cfvo type="percent" val="0"/>
        <cfvo type="percent" val="33"/>
        <cfvo type="percent" val="67"/>
      </iconSet>
    </cfRule>
  </conditionalFormatting>
  <conditionalFormatting sqref="P68">
    <cfRule type="iconSet" priority="56">
      <iconSet iconSet="3Symbols">
        <cfvo type="percent" val="0"/>
        <cfvo type="num" val="35"/>
        <cfvo type="num" val="60"/>
      </iconSet>
    </cfRule>
    <cfRule type="iconSet" priority="57">
      <iconSet iconSet="3Symbols">
        <cfvo type="percent" val="0"/>
        <cfvo type="percent" val="33"/>
        <cfvo type="percent" val="67"/>
      </iconSet>
    </cfRule>
  </conditionalFormatting>
  <conditionalFormatting sqref="P74:P94 P1 O70:O73 P17 P19:P23 P25:P32 P5:P15 P69 P35:P65 P96:P1048576">
    <cfRule type="colorScale" priority="359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{56C9E98E-ED70-41F4-971E-0B2E09899BC3}</x14:id>
        </ext>
      </extLst>
    </cfRule>
  </conditionalFormatting>
  <conditionalFormatting sqref="P7:Q11">
    <cfRule type="iconSet" priority="446">
      <iconSet iconSet="3Symbols">
        <cfvo type="percent" val="0"/>
        <cfvo type="percent" val="33"/>
        <cfvo type="percent" val="55"/>
      </iconSet>
    </cfRule>
    <cfRule type="iconSet" priority="447">
      <iconSet>
        <cfvo type="percent" val="0"/>
        <cfvo type="percent" val="33"/>
        <cfvo type="percent" val="67"/>
      </iconSet>
    </cfRule>
    <cfRule type="iconSet" priority="448">
      <iconSet>
        <cfvo type="percent" val="0"/>
        <cfvo type="percent" val="33"/>
        <cfvo type="percent" val="67"/>
      </iconSet>
    </cfRule>
    <cfRule type="iconSet" priority="451">
      <iconSet iconSet="3Symbols">
        <cfvo type="percent" val="0"/>
        <cfvo type="num" val="35"/>
        <cfvo type="num" val="60"/>
      </iconSet>
    </cfRule>
    <cfRule type="iconSet" priority="452">
      <iconSet iconSet="3Symbols">
        <cfvo type="percent" val="0"/>
        <cfvo type="percent" val="33"/>
        <cfvo type="percent" val="67"/>
      </iconSet>
    </cfRule>
    <cfRule type="iconSet" priority="453">
      <iconSet iconSet="3Symbols">
        <cfvo type="percent" val="0"/>
        <cfvo type="num" val="33"/>
        <cfvo type="num" val="67"/>
      </iconSet>
    </cfRule>
  </conditionalFormatting>
  <conditionalFormatting sqref="P12:Q12 P13:P14">
    <cfRule type="iconSet" priority="462">
      <iconSet iconSet="3Symbols">
        <cfvo type="percent" val="0"/>
        <cfvo type="percent" val="33"/>
        <cfvo type="percent" val="55"/>
      </iconSet>
    </cfRule>
    <cfRule type="iconSet" priority="463">
      <iconSet>
        <cfvo type="percent" val="0"/>
        <cfvo type="percent" val="33"/>
        <cfvo type="percent" val="67"/>
      </iconSet>
    </cfRule>
    <cfRule type="iconSet" priority="464">
      <iconSet>
        <cfvo type="percent" val="0"/>
        <cfvo type="percent" val="33"/>
        <cfvo type="percent" val="67"/>
      </iconSet>
    </cfRule>
    <cfRule type="iconSet" priority="467">
      <iconSet iconSet="3Symbols">
        <cfvo type="percent" val="0"/>
        <cfvo type="num" val="35"/>
        <cfvo type="num" val="60"/>
      </iconSet>
    </cfRule>
    <cfRule type="iconSet" priority="468">
      <iconSet iconSet="3Symbols">
        <cfvo type="percent" val="0"/>
        <cfvo type="percent" val="33"/>
        <cfvo type="percent" val="67"/>
      </iconSet>
    </cfRule>
    <cfRule type="iconSet" priority="469">
      <iconSet iconSet="3Symbols">
        <cfvo type="percent" val="0"/>
        <cfvo type="num" val="33"/>
        <cfvo type="num" val="67"/>
      </iconSet>
    </cfRule>
  </conditionalFormatting>
  <conditionalFormatting sqref="P27:Q31 P20:Q20 P35 P32 P40:Q40 P39 P41 P36:Q38">
    <cfRule type="iconSet" priority="471">
      <iconSet iconSet="3Symbols">
        <cfvo type="percent" val="0"/>
        <cfvo type="num" val="35"/>
        <cfvo type="num" val="60"/>
      </iconSet>
    </cfRule>
    <cfRule type="iconSet" priority="472">
      <iconSet iconSet="3Symbols">
        <cfvo type="percent" val="0"/>
        <cfvo type="percent" val="33"/>
        <cfvo type="percent" val="67"/>
      </iconSet>
    </cfRule>
  </conditionalFormatting>
  <conditionalFormatting sqref="P31:Q31 P32">
    <cfRule type="iconSet" priority="432">
      <iconSet iconSet="3Symbols">
        <cfvo type="percent" val="0"/>
        <cfvo type="percent" val="33"/>
        <cfvo type="percent" val="67"/>
      </iconSet>
    </cfRule>
    <cfRule type="iconSet" priority="433">
      <iconSet>
        <cfvo type="percent" val="0"/>
        <cfvo type="percent" val="33"/>
        <cfvo type="percent" val="67"/>
      </iconSet>
    </cfRule>
  </conditionalFormatting>
  <conditionalFormatting sqref="P31:Q31 P35 P32">
    <cfRule type="iconSet" priority="419">
      <iconSet iconSet="3Symbols">
        <cfvo type="percent" val="0"/>
        <cfvo type="num" val="33"/>
        <cfvo type="num" val="67"/>
      </iconSet>
    </cfRule>
    <cfRule type="iconSet" priority="420">
      <iconSet>
        <cfvo type="percent" val="0"/>
        <cfvo type="percent" val="33"/>
        <cfvo type="percent" val="67"/>
      </iconSet>
    </cfRule>
    <cfRule type="iconSet" priority="421">
      <iconSet>
        <cfvo type="percent" val="0"/>
        <cfvo type="percent" val="33"/>
        <cfvo type="percent" val="67"/>
      </iconSet>
    </cfRule>
    <cfRule type="iconSet" priority="424">
      <iconSet iconSet="3Symbols">
        <cfvo type="percent" val="0"/>
        <cfvo type="percent" val="33"/>
        <cfvo type="percent" val="67"/>
      </iconSet>
    </cfRule>
    <cfRule type="iconSet" priority="425">
      <iconSet>
        <cfvo type="percent" val="0"/>
        <cfvo type="percent" val="33"/>
        <cfvo type="percent" val="67"/>
      </iconSet>
    </cfRule>
    <cfRule type="iconSet" priority="436">
      <iconSet>
        <cfvo type="percent" val="0"/>
        <cfvo type="percent" val="33"/>
        <cfvo type="percent" val="67"/>
      </iconSet>
    </cfRule>
  </conditionalFormatting>
  <conditionalFormatting sqref="Q7:Q11">
    <cfRule type="iconSet" priority="449">
      <iconSet>
        <cfvo type="percent" val="0"/>
        <cfvo type="percent" val="33"/>
        <cfvo type="percent" val="67"/>
      </iconSet>
    </cfRule>
  </conditionalFormatting>
  <conditionalFormatting sqref="Q12">
    <cfRule type="iconSet" priority="465">
      <iconSet>
        <cfvo type="percent" val="0"/>
        <cfvo type="percent" val="33"/>
        <cfvo type="percent" val="67"/>
      </iconSet>
    </cfRule>
  </conditionalFormatting>
  <conditionalFormatting sqref="Q13:Q15">
    <cfRule type="iconSet" priority="140">
      <iconSet iconSet="3Symbols">
        <cfvo type="percent" val="0"/>
        <cfvo type="percent" val="33"/>
        <cfvo type="percent" val="55"/>
      </iconSet>
    </cfRule>
    <cfRule type="iconSet" priority="141">
      <iconSet>
        <cfvo type="percent" val="0"/>
        <cfvo type="percent" val="33"/>
        <cfvo type="percent" val="67"/>
      </iconSet>
    </cfRule>
    <cfRule type="iconSet" priority="142">
      <iconSet>
        <cfvo type="percent" val="0"/>
        <cfvo type="percent" val="33"/>
        <cfvo type="percent" val="67"/>
      </iconSet>
    </cfRule>
    <cfRule type="iconSet" priority="143">
      <iconSet>
        <cfvo type="percent" val="0"/>
        <cfvo type="percent" val="33"/>
        <cfvo type="percent" val="67"/>
      </iconSet>
    </cfRule>
    <cfRule type="iconSet" priority="144">
      <iconSet iconSet="3Symbols">
        <cfvo type="percent" val="0"/>
        <cfvo type="num" val="35"/>
        <cfvo type="num" val="60"/>
      </iconSet>
    </cfRule>
    <cfRule type="iconSet" priority="145">
      <iconSet iconSet="3Symbols">
        <cfvo type="percent" val="0"/>
        <cfvo type="percent" val="33"/>
        <cfvo type="percent" val="67"/>
      </iconSet>
    </cfRule>
    <cfRule type="iconSet" priority="146">
      <iconSet iconSet="3Symbols">
        <cfvo type="percent" val="0"/>
        <cfvo type="num" val="33"/>
        <cfvo type="num" val="67"/>
      </iconSet>
    </cfRule>
  </conditionalFormatting>
  <conditionalFormatting sqref="Q17">
    <cfRule type="iconSet" priority="504">
      <iconSet>
        <cfvo type="percent" val="0"/>
        <cfvo type="percent" val="33"/>
        <cfvo type="percent" val="67"/>
      </iconSet>
    </cfRule>
  </conditionalFormatting>
  <conditionalFormatting sqref="Q18:Q19">
    <cfRule type="iconSet" priority="133">
      <iconSet iconSet="3Symbols">
        <cfvo type="percent" val="0"/>
        <cfvo type="percent" val="33"/>
        <cfvo type="percent" val="55"/>
      </iconSet>
    </cfRule>
    <cfRule type="iconSet" priority="134">
      <iconSet>
        <cfvo type="percent" val="0"/>
        <cfvo type="percent" val="33"/>
        <cfvo type="percent" val="67"/>
      </iconSet>
    </cfRule>
    <cfRule type="iconSet" priority="135">
      <iconSet>
        <cfvo type="percent" val="0"/>
        <cfvo type="percent" val="33"/>
        <cfvo type="percent" val="67"/>
      </iconSet>
    </cfRule>
    <cfRule type="iconSet" priority="136">
      <iconSet>
        <cfvo type="percent" val="0"/>
        <cfvo type="percent" val="33"/>
        <cfvo type="percent" val="67"/>
      </iconSet>
    </cfRule>
    <cfRule type="iconSet" priority="137">
      <iconSet iconSet="3Symbols">
        <cfvo type="percent" val="0"/>
        <cfvo type="num" val="35"/>
        <cfvo type="num" val="60"/>
      </iconSet>
    </cfRule>
    <cfRule type="iconSet" priority="138">
      <iconSet iconSet="3Symbols">
        <cfvo type="percent" val="0"/>
        <cfvo type="percent" val="33"/>
        <cfvo type="percent" val="67"/>
      </iconSet>
    </cfRule>
    <cfRule type="iconSet" priority="139">
      <iconSet iconSet="3Symbols">
        <cfvo type="percent" val="0"/>
        <cfvo type="num" val="33"/>
        <cfvo type="num" val="67"/>
      </iconSet>
    </cfRule>
  </conditionalFormatting>
  <conditionalFormatting sqref="Q26">
    <cfRule type="iconSet" priority="126">
      <iconSet iconSet="3Symbols">
        <cfvo type="percent" val="0"/>
        <cfvo type="percent" val="33"/>
        <cfvo type="percent" val="55"/>
      </iconSet>
    </cfRule>
    <cfRule type="iconSet" priority="127">
      <iconSet>
        <cfvo type="percent" val="0"/>
        <cfvo type="percent" val="33"/>
        <cfvo type="percent" val="67"/>
      </iconSet>
    </cfRule>
    <cfRule type="iconSet" priority="128">
      <iconSet>
        <cfvo type="percent" val="0"/>
        <cfvo type="percent" val="33"/>
        <cfvo type="percent" val="67"/>
      </iconSet>
    </cfRule>
    <cfRule type="iconSet" priority="129">
      <iconSet>
        <cfvo type="percent" val="0"/>
        <cfvo type="percent" val="33"/>
        <cfvo type="percent" val="67"/>
      </iconSet>
    </cfRule>
    <cfRule type="iconSet" priority="130">
      <iconSet iconSet="3Symbols">
        <cfvo type="percent" val="0"/>
        <cfvo type="num" val="35"/>
        <cfvo type="num" val="60"/>
      </iconSet>
    </cfRule>
    <cfRule type="iconSet" priority="131">
      <iconSet iconSet="3Symbols">
        <cfvo type="percent" val="0"/>
        <cfvo type="percent" val="33"/>
        <cfvo type="percent" val="67"/>
      </iconSet>
    </cfRule>
    <cfRule type="iconSet" priority="132">
      <iconSet iconSet="3Symbols">
        <cfvo type="percent" val="0"/>
        <cfvo type="num" val="33"/>
        <cfvo type="num" val="67"/>
      </iconSet>
    </cfRule>
  </conditionalFormatting>
  <conditionalFormatting sqref="Q31">
    <cfRule type="iconSet" priority="422">
      <iconSet>
        <cfvo type="percent" val="0"/>
        <cfvo type="percent" val="33"/>
        <cfvo type="percent" val="67"/>
      </iconSet>
    </cfRule>
    <cfRule type="iconSet" priority="437">
      <iconSet>
        <cfvo type="percent" val="0"/>
        <cfvo type="percent" val="33"/>
        <cfvo type="percent" val="67"/>
      </iconSet>
    </cfRule>
  </conditionalFormatting>
  <conditionalFormatting sqref="Q32:Q33">
    <cfRule type="iconSet" priority="114">
      <iconSet iconSet="3Symbols">
        <cfvo type="percent" val="0"/>
        <cfvo type="num" val="33"/>
        <cfvo type="num" val="67"/>
      </iconSet>
    </cfRule>
    <cfRule type="iconSet" priority="115">
      <iconSet>
        <cfvo type="percent" val="0"/>
        <cfvo type="percent" val="33"/>
        <cfvo type="percent" val="67"/>
      </iconSet>
    </cfRule>
    <cfRule type="iconSet" priority="116">
      <iconSet>
        <cfvo type="percent" val="0"/>
        <cfvo type="percent" val="33"/>
        <cfvo type="percent" val="67"/>
      </iconSet>
    </cfRule>
    <cfRule type="iconSet" priority="117">
      <iconSet>
        <cfvo type="percent" val="0"/>
        <cfvo type="percent" val="33"/>
        <cfvo type="percent" val="67"/>
      </iconSet>
    </cfRule>
    <cfRule type="iconSet" priority="118">
      <iconSet iconSet="3Symbols">
        <cfvo type="percent" val="0"/>
        <cfvo type="percent" val="33"/>
        <cfvo type="percent" val="67"/>
      </iconSet>
    </cfRule>
    <cfRule type="iconSet" priority="119">
      <iconSet>
        <cfvo type="percent" val="0"/>
        <cfvo type="percent" val="33"/>
        <cfvo type="percent" val="67"/>
      </iconSet>
    </cfRule>
    <cfRule type="iconSet" priority="120">
      <iconSet iconSet="3Symbols">
        <cfvo type="percent" val="0"/>
        <cfvo type="percent" val="33"/>
        <cfvo type="percent" val="67"/>
      </iconSet>
    </cfRule>
    <cfRule type="iconSet" priority="121">
      <iconSet>
        <cfvo type="percent" val="0"/>
        <cfvo type="percent" val="33"/>
        <cfvo type="percent" val="67"/>
      </iconSet>
    </cfRule>
    <cfRule type="iconSet" priority="122">
      <iconSet>
        <cfvo type="percent" val="0"/>
        <cfvo type="percent" val="33"/>
        <cfvo type="percent" val="67"/>
      </iconSet>
    </cfRule>
    <cfRule type="iconSet" priority="123">
      <iconSet>
        <cfvo type="percent" val="0"/>
        <cfvo type="percent" val="33"/>
        <cfvo type="percent" val="67"/>
      </iconSet>
    </cfRule>
    <cfRule type="iconSet" priority="124">
      <iconSet iconSet="3Symbols">
        <cfvo type="percent" val="0"/>
        <cfvo type="num" val="35"/>
        <cfvo type="num" val="60"/>
      </iconSet>
    </cfRule>
    <cfRule type="iconSet" priority="125">
      <iconSet iconSet="3Symbols">
        <cfvo type="percent" val="0"/>
        <cfvo type="percent" val="33"/>
        <cfvo type="percent" val="67"/>
      </iconSet>
    </cfRule>
  </conditionalFormatting>
  <conditionalFormatting sqref="Q35">
    <cfRule type="iconSet" priority="92">
      <iconSet iconSet="3Symbols">
        <cfvo type="percent" val="0"/>
        <cfvo type="num" val="33"/>
        <cfvo type="num" val="67"/>
      </iconSet>
    </cfRule>
    <cfRule type="iconSet" priority="93">
      <iconSet>
        <cfvo type="percent" val="0"/>
        <cfvo type="percent" val="33"/>
        <cfvo type="percent" val="67"/>
      </iconSet>
    </cfRule>
    <cfRule type="iconSet" priority="94">
      <iconSet>
        <cfvo type="percent" val="0"/>
        <cfvo type="percent" val="33"/>
        <cfvo type="percent" val="67"/>
      </iconSet>
    </cfRule>
    <cfRule type="iconSet" priority="95">
      <iconSet>
        <cfvo type="percent" val="0"/>
        <cfvo type="percent" val="33"/>
        <cfvo type="percent" val="67"/>
      </iconSet>
    </cfRule>
    <cfRule type="iconSet" priority="96">
      <iconSet iconSet="3Symbols">
        <cfvo type="percent" val="0"/>
        <cfvo type="percent" val="33"/>
        <cfvo type="percent" val="67"/>
      </iconSet>
    </cfRule>
    <cfRule type="iconSet" priority="97">
      <iconSet>
        <cfvo type="percent" val="0"/>
        <cfvo type="percent" val="33"/>
        <cfvo type="percent" val="67"/>
      </iconSet>
    </cfRule>
    <cfRule type="iconSet" priority="98">
      <iconSet iconSet="3Symbols">
        <cfvo type="percent" val="0"/>
        <cfvo type="percent" val="33"/>
        <cfvo type="percent" val="67"/>
      </iconSet>
    </cfRule>
    <cfRule type="iconSet" priority="99">
      <iconSet>
        <cfvo type="percent" val="0"/>
        <cfvo type="percent" val="33"/>
        <cfvo type="percent" val="67"/>
      </iconSet>
    </cfRule>
    <cfRule type="iconSet" priority="100">
      <iconSet>
        <cfvo type="percent" val="0"/>
        <cfvo type="percent" val="33"/>
        <cfvo type="percent" val="67"/>
      </iconSet>
    </cfRule>
    <cfRule type="iconSet" priority="101">
      <iconSet>
        <cfvo type="percent" val="0"/>
        <cfvo type="percent" val="33"/>
        <cfvo type="percent" val="67"/>
      </iconSet>
    </cfRule>
    <cfRule type="iconSet" priority="102">
      <iconSet iconSet="3Symbols">
        <cfvo type="percent" val="0"/>
        <cfvo type="num" val="35"/>
        <cfvo type="num" val="60"/>
      </iconSet>
    </cfRule>
    <cfRule type="iconSet" priority="103">
      <iconSet iconSet="3Symbols">
        <cfvo type="percent" val="0"/>
        <cfvo type="percent" val="33"/>
        <cfvo type="percent" val="67"/>
      </iconSet>
    </cfRule>
  </conditionalFormatting>
  <conditionalFormatting sqref="Q37:Q38">
    <cfRule type="iconSet" priority="104">
      <iconSet iconSet="3Symbols">
        <cfvo type="percent" val="0"/>
        <cfvo type="num" val="33"/>
        <cfvo type="num" val="67"/>
      </iconSet>
    </cfRule>
    <cfRule type="iconSet" priority="105">
      <iconSet>
        <cfvo type="percent" val="0"/>
        <cfvo type="percent" val="33"/>
        <cfvo type="percent" val="67"/>
      </iconSet>
    </cfRule>
    <cfRule type="iconSet" priority="106">
      <iconSet>
        <cfvo type="percent" val="0"/>
        <cfvo type="percent" val="33"/>
        <cfvo type="percent" val="67"/>
      </iconSet>
    </cfRule>
    <cfRule type="iconSet" priority="107">
      <iconSet>
        <cfvo type="percent" val="0"/>
        <cfvo type="percent" val="33"/>
        <cfvo type="percent" val="67"/>
      </iconSet>
    </cfRule>
    <cfRule type="iconSet" priority="108">
      <iconSet iconSet="3Symbols">
        <cfvo type="percent" val="0"/>
        <cfvo type="percent" val="33"/>
        <cfvo type="percent" val="67"/>
      </iconSet>
    </cfRule>
    <cfRule type="iconSet" priority="109">
      <iconSet>
        <cfvo type="percent" val="0"/>
        <cfvo type="percent" val="33"/>
        <cfvo type="percent" val="67"/>
      </iconSet>
    </cfRule>
    <cfRule type="iconSet" priority="110">
      <iconSet iconSet="3Symbols">
        <cfvo type="percent" val="0"/>
        <cfvo type="percent" val="33"/>
        <cfvo type="percent" val="67"/>
      </iconSet>
    </cfRule>
    <cfRule type="iconSet" priority="111">
      <iconSet>
        <cfvo type="percent" val="0"/>
        <cfvo type="percent" val="33"/>
        <cfvo type="percent" val="67"/>
      </iconSet>
    </cfRule>
    <cfRule type="iconSet" priority="112">
      <iconSet>
        <cfvo type="percent" val="0"/>
        <cfvo type="percent" val="33"/>
        <cfvo type="percent" val="67"/>
      </iconSet>
    </cfRule>
    <cfRule type="iconSet" priority="113">
      <iconSet>
        <cfvo type="percent" val="0"/>
        <cfvo type="percent" val="33"/>
        <cfvo type="percent" val="67"/>
      </iconSet>
    </cfRule>
    <cfRule type="iconSet" priority="434">
      <iconSet>
        <cfvo type="percent" val="0"/>
        <cfvo type="percent" val="33"/>
        <cfvo type="percent" val="67"/>
      </iconSet>
    </cfRule>
    <cfRule type="iconSet" priority="476">
      <iconSet>
        <cfvo type="percent" val="0"/>
        <cfvo type="percent" val="33"/>
        <cfvo type="percent" val="67"/>
      </iconSet>
    </cfRule>
  </conditionalFormatting>
  <conditionalFormatting sqref="Q39">
    <cfRule type="iconSet" priority="85">
      <iconSet>
        <cfvo type="percent" val="0"/>
        <cfvo type="percent" val="33"/>
        <cfvo type="percent" val="67"/>
      </iconSet>
    </cfRule>
    <cfRule type="iconSet" priority="86">
      <iconSet iconSet="3Symbols">
        <cfvo type="percent" val="0"/>
        <cfvo type="num" val="35"/>
        <cfvo type="num" val="60"/>
      </iconSet>
    </cfRule>
    <cfRule type="iconSet" priority="87">
      <iconSet iconSet="3Symbols">
        <cfvo type="percent" val="0"/>
        <cfvo type="percent" val="33"/>
        <cfvo type="percent" val="67"/>
      </iconSet>
    </cfRule>
    <cfRule type="iconSet" priority="88">
      <iconSet iconSet="3Symbols">
        <cfvo type="percent" val="0"/>
        <cfvo type="percent" val="33"/>
        <cfvo type="percent" val="67"/>
      </iconSet>
    </cfRule>
    <cfRule type="iconSet" priority="89">
      <iconSet iconSet="3Symbols">
        <cfvo type="percent" val="0"/>
        <cfvo type="num" val="33"/>
        <cfvo type="num" val="67"/>
      </iconSet>
    </cfRule>
    <cfRule type="iconSet" priority="90">
      <iconSet>
        <cfvo type="percent" val="0"/>
        <cfvo type="percent" val="33"/>
        <cfvo type="percent" val="67"/>
      </iconSet>
    </cfRule>
    <cfRule type="iconSet" priority="91">
      <iconSet>
        <cfvo type="percent" val="0"/>
        <cfvo type="percent" val="33"/>
        <cfvo type="percent" val="67"/>
      </iconSet>
    </cfRule>
  </conditionalFormatting>
  <conditionalFormatting sqref="Q41">
    <cfRule type="iconSet" priority="64">
      <iconSet iconSet="3Symbols">
        <cfvo type="percent" val="0"/>
        <cfvo type="num" val="33"/>
        <cfvo type="num" val="67"/>
      </iconSet>
    </cfRule>
    <cfRule type="iconSet" priority="65">
      <iconSet>
        <cfvo type="percent" val="0"/>
        <cfvo type="percent" val="33"/>
        <cfvo type="percent" val="67"/>
      </iconSet>
    </cfRule>
    <cfRule type="iconSet" priority="66">
      <iconSet>
        <cfvo type="percent" val="0"/>
        <cfvo type="percent" val="33"/>
        <cfvo type="percent" val="67"/>
      </iconSet>
    </cfRule>
    <cfRule type="iconSet" priority="67">
      <iconSet>
        <cfvo type="percent" val="0"/>
        <cfvo type="percent" val="33"/>
        <cfvo type="percent" val="67"/>
      </iconSet>
    </cfRule>
    <cfRule type="iconSet" priority="68">
      <iconSet iconSet="3Symbols">
        <cfvo type="percent" val="0"/>
        <cfvo type="percent" val="33"/>
        <cfvo type="percent" val="67"/>
      </iconSet>
    </cfRule>
    <cfRule type="iconSet" priority="69">
      <iconSet>
        <cfvo type="percent" val="0"/>
        <cfvo type="percent" val="33"/>
        <cfvo type="percent" val="67"/>
      </iconSet>
    </cfRule>
    <cfRule type="iconSet" priority="70">
      <iconSet iconSet="3Symbols">
        <cfvo type="percent" val="0"/>
        <cfvo type="percent" val="33"/>
        <cfvo type="percent" val="67"/>
      </iconSet>
    </cfRule>
    <cfRule type="iconSet" priority="71">
      <iconSet>
        <cfvo type="percent" val="0"/>
        <cfvo type="percent" val="33"/>
        <cfvo type="percent" val="67"/>
      </iconSet>
    </cfRule>
    <cfRule type="iconSet" priority="72">
      <iconSet>
        <cfvo type="percent" val="0"/>
        <cfvo type="percent" val="33"/>
        <cfvo type="percent" val="67"/>
      </iconSet>
    </cfRule>
    <cfRule type="iconSet" priority="73">
      <iconSet iconSet="3Symbols">
        <cfvo type="percent" val="0"/>
        <cfvo type="percent" val="33"/>
        <cfvo type="percent" val="67"/>
      </iconSet>
    </cfRule>
    <cfRule type="iconSet" priority="74">
      <iconSet>
        <cfvo type="percent" val="0"/>
        <cfvo type="percent" val="33"/>
        <cfvo type="percent" val="67"/>
      </iconSet>
    </cfRule>
    <cfRule type="iconSet" priority="75">
      <iconSet>
        <cfvo type="percent" val="0"/>
        <cfvo type="percent" val="33"/>
        <cfvo type="percent" val="67"/>
      </iconSet>
    </cfRule>
    <cfRule type="iconSet" priority="76">
      <iconSet>
        <cfvo type="percent" val="0"/>
        <cfvo type="percent" val="33"/>
        <cfvo type="percent" val="67"/>
      </iconSet>
    </cfRule>
    <cfRule type="iconSet" priority="77">
      <iconSet iconSet="3Symbols">
        <cfvo type="percent" val="0"/>
        <cfvo type="percent" val="33"/>
        <cfvo type="percent" val="67"/>
      </iconSet>
    </cfRule>
    <cfRule type="iconSet" priority="78">
      <iconSet>
        <cfvo type="percent" val="0"/>
        <cfvo type="percent" val="33"/>
        <cfvo type="percent" val="67"/>
      </iconSet>
    </cfRule>
    <cfRule type="iconSet" priority="79">
      <iconSet>
        <cfvo type="percent" val="0"/>
        <cfvo type="percent" val="33"/>
        <cfvo type="percent" val="67"/>
      </iconSet>
    </cfRule>
    <cfRule type="iconSet" priority="80">
      <iconSet>
        <cfvo type="percent" val="0"/>
        <cfvo type="percent" val="33"/>
        <cfvo type="percent" val="67"/>
      </iconSet>
    </cfRule>
    <cfRule type="iconSet" priority="81">
      <iconSet>
        <cfvo type="percent" val="0"/>
        <cfvo type="percent" val="33"/>
        <cfvo type="percent" val="67"/>
      </iconSet>
    </cfRule>
    <cfRule type="iconSet" priority="82">
      <iconSet>
        <cfvo type="percent" val="0"/>
        <cfvo type="percent" val="33"/>
        <cfvo type="percent" val="67"/>
      </iconSet>
    </cfRule>
    <cfRule type="iconSet" priority="83">
      <iconSet iconSet="3Symbols">
        <cfvo type="percent" val="0"/>
        <cfvo type="num" val="35"/>
        <cfvo type="num" val="60"/>
      </iconSet>
    </cfRule>
    <cfRule type="iconSet" priority="84">
      <iconSet iconSet="3Symbols">
        <cfvo type="percent" val="0"/>
        <cfvo type="percent" val="33"/>
        <cfvo type="percent" val="67"/>
      </iconSet>
    </cfRule>
  </conditionalFormatting>
  <conditionalFormatting sqref="R7:R11">
    <cfRule type="iconSet" priority="272">
      <iconSet iconSet="3Symbols">
        <cfvo type="percent" val="0"/>
        <cfvo type="percent" val="33"/>
        <cfvo type="percent" val="55"/>
      </iconSet>
    </cfRule>
    <cfRule type="iconSet" priority="273">
      <iconSet>
        <cfvo type="percent" val="0"/>
        <cfvo type="percent" val="33"/>
        <cfvo type="percent" val="67"/>
      </iconSet>
    </cfRule>
    <cfRule type="iconSet" priority="274">
      <iconSet>
        <cfvo type="percent" val="0"/>
        <cfvo type="percent" val="33"/>
        <cfvo type="percent" val="67"/>
      </iconSet>
    </cfRule>
    <cfRule type="iconSet" priority="275">
      <iconSet>
        <cfvo type="percent" val="0"/>
        <cfvo type="percent" val="33"/>
        <cfvo type="percent" val="67"/>
      </iconSet>
    </cfRule>
    <cfRule type="iconSet" priority="276">
      <iconSet iconSet="3Symbols">
        <cfvo type="percent" val="0"/>
        <cfvo type="num" val="35"/>
        <cfvo type="num" val="60"/>
      </iconSet>
    </cfRule>
    <cfRule type="iconSet" priority="277">
      <iconSet iconSet="3Symbols">
        <cfvo type="percent" val="0"/>
        <cfvo type="percent" val="33"/>
        <cfvo type="percent" val="67"/>
      </iconSet>
    </cfRule>
    <cfRule type="iconSet" priority="278">
      <iconSet iconSet="3Symbols">
        <cfvo type="percent" val="0"/>
        <cfvo type="num" val="33"/>
        <cfvo type="num" val="67"/>
      </iconSet>
    </cfRule>
  </conditionalFormatting>
  <conditionalFormatting sqref="R12">
    <cfRule type="iconSet" priority="279">
      <iconSet iconSet="3Symbols">
        <cfvo type="percent" val="0"/>
        <cfvo type="percent" val="33"/>
        <cfvo type="percent" val="55"/>
      </iconSet>
    </cfRule>
    <cfRule type="iconSet" priority="280">
      <iconSet>
        <cfvo type="percent" val="0"/>
        <cfvo type="percent" val="33"/>
        <cfvo type="percent" val="67"/>
      </iconSet>
    </cfRule>
    <cfRule type="iconSet" priority="281">
      <iconSet>
        <cfvo type="percent" val="0"/>
        <cfvo type="percent" val="33"/>
        <cfvo type="percent" val="67"/>
      </iconSet>
    </cfRule>
    <cfRule type="iconSet" priority="282">
      <iconSet>
        <cfvo type="percent" val="0"/>
        <cfvo type="percent" val="33"/>
        <cfvo type="percent" val="67"/>
      </iconSet>
    </cfRule>
    <cfRule type="iconSet" priority="283">
      <iconSet iconSet="3Symbols">
        <cfvo type="percent" val="0"/>
        <cfvo type="num" val="35"/>
        <cfvo type="num" val="60"/>
      </iconSet>
    </cfRule>
    <cfRule type="iconSet" priority="284">
      <iconSet iconSet="3Symbols">
        <cfvo type="percent" val="0"/>
        <cfvo type="percent" val="33"/>
        <cfvo type="percent" val="67"/>
      </iconSet>
    </cfRule>
    <cfRule type="iconSet" priority="285">
      <iconSet iconSet="3Symbols">
        <cfvo type="percent" val="0"/>
        <cfvo type="num" val="33"/>
        <cfvo type="num" val="67"/>
      </iconSet>
    </cfRule>
  </conditionalFormatting>
  <conditionalFormatting sqref="R13">
    <cfRule type="iconSet" priority="265">
      <iconSet iconSet="3Symbols">
        <cfvo type="percent" val="0"/>
        <cfvo type="percent" val="33"/>
        <cfvo type="percent" val="55"/>
      </iconSet>
    </cfRule>
    <cfRule type="iconSet" priority="266">
      <iconSet>
        <cfvo type="percent" val="0"/>
        <cfvo type="percent" val="33"/>
        <cfvo type="percent" val="67"/>
      </iconSet>
    </cfRule>
    <cfRule type="iconSet" priority="267">
      <iconSet>
        <cfvo type="percent" val="0"/>
        <cfvo type="percent" val="33"/>
        <cfvo type="percent" val="67"/>
      </iconSet>
    </cfRule>
    <cfRule type="iconSet" priority="268">
      <iconSet>
        <cfvo type="percent" val="0"/>
        <cfvo type="percent" val="33"/>
        <cfvo type="percent" val="67"/>
      </iconSet>
    </cfRule>
    <cfRule type="iconSet" priority="269">
      <iconSet iconSet="3Symbols">
        <cfvo type="percent" val="0"/>
        <cfvo type="num" val="35"/>
        <cfvo type="num" val="60"/>
      </iconSet>
    </cfRule>
    <cfRule type="iconSet" priority="270">
      <iconSet iconSet="3Symbols">
        <cfvo type="percent" val="0"/>
        <cfvo type="percent" val="33"/>
        <cfvo type="percent" val="67"/>
      </iconSet>
    </cfRule>
    <cfRule type="iconSet" priority="271">
      <iconSet iconSet="3Symbols">
        <cfvo type="percent" val="0"/>
        <cfvo type="num" val="33"/>
        <cfvo type="num" val="67"/>
      </iconSet>
    </cfRule>
  </conditionalFormatting>
  <conditionalFormatting sqref="R14">
    <cfRule type="iconSet" priority="258">
      <iconSet iconSet="3Symbols">
        <cfvo type="percent" val="0"/>
        <cfvo type="percent" val="33"/>
        <cfvo type="percent" val="55"/>
      </iconSet>
    </cfRule>
    <cfRule type="iconSet" priority="259">
      <iconSet>
        <cfvo type="percent" val="0"/>
        <cfvo type="percent" val="33"/>
        <cfvo type="percent" val="67"/>
      </iconSet>
    </cfRule>
    <cfRule type="iconSet" priority="260">
      <iconSet>
        <cfvo type="percent" val="0"/>
        <cfvo type="percent" val="33"/>
        <cfvo type="percent" val="67"/>
      </iconSet>
    </cfRule>
    <cfRule type="iconSet" priority="261">
      <iconSet>
        <cfvo type="percent" val="0"/>
        <cfvo type="percent" val="33"/>
        <cfvo type="percent" val="67"/>
      </iconSet>
    </cfRule>
    <cfRule type="iconSet" priority="262">
      <iconSet iconSet="3Symbols">
        <cfvo type="percent" val="0"/>
        <cfvo type="num" val="35"/>
        <cfvo type="num" val="60"/>
      </iconSet>
    </cfRule>
    <cfRule type="iconSet" priority="263">
      <iconSet iconSet="3Symbols">
        <cfvo type="percent" val="0"/>
        <cfvo type="percent" val="33"/>
        <cfvo type="percent" val="67"/>
      </iconSet>
    </cfRule>
    <cfRule type="iconSet" priority="264">
      <iconSet iconSet="3Symbols">
        <cfvo type="percent" val="0"/>
        <cfvo type="num" val="33"/>
        <cfvo type="num" val="67"/>
      </iconSet>
    </cfRule>
  </conditionalFormatting>
  <conditionalFormatting sqref="R15">
    <cfRule type="iconSet" priority="251">
      <iconSet iconSet="3Symbols">
        <cfvo type="percent" val="0"/>
        <cfvo type="percent" val="33"/>
        <cfvo type="percent" val="55"/>
      </iconSet>
    </cfRule>
    <cfRule type="iconSet" priority="252">
      <iconSet>
        <cfvo type="percent" val="0"/>
        <cfvo type="percent" val="33"/>
        <cfvo type="percent" val="67"/>
      </iconSet>
    </cfRule>
    <cfRule type="iconSet" priority="253">
      <iconSet>
        <cfvo type="percent" val="0"/>
        <cfvo type="percent" val="33"/>
        <cfvo type="percent" val="67"/>
      </iconSet>
    </cfRule>
    <cfRule type="iconSet" priority="254">
      <iconSet>
        <cfvo type="percent" val="0"/>
        <cfvo type="percent" val="33"/>
        <cfvo type="percent" val="67"/>
      </iconSet>
    </cfRule>
    <cfRule type="iconSet" priority="255">
      <iconSet iconSet="3Symbols">
        <cfvo type="percent" val="0"/>
        <cfvo type="num" val="35"/>
        <cfvo type="num" val="60"/>
      </iconSet>
    </cfRule>
    <cfRule type="iconSet" priority="256">
      <iconSet iconSet="3Symbols">
        <cfvo type="percent" val="0"/>
        <cfvo type="percent" val="33"/>
        <cfvo type="percent" val="67"/>
      </iconSet>
    </cfRule>
    <cfRule type="iconSet" priority="257">
      <iconSet iconSet="3Symbols">
        <cfvo type="percent" val="0"/>
        <cfvo type="num" val="33"/>
        <cfvo type="num" val="67"/>
      </iconSet>
    </cfRule>
  </conditionalFormatting>
  <conditionalFormatting sqref="R16">
    <cfRule type="iconSet" priority="244">
      <iconSet iconSet="3Symbols">
        <cfvo type="percent" val="0"/>
        <cfvo type="percent" val="33"/>
        <cfvo type="percent" val="55"/>
      </iconSet>
    </cfRule>
    <cfRule type="iconSet" priority="245">
      <iconSet>
        <cfvo type="percent" val="0"/>
        <cfvo type="percent" val="33"/>
        <cfvo type="percent" val="67"/>
      </iconSet>
    </cfRule>
    <cfRule type="iconSet" priority="246">
      <iconSet>
        <cfvo type="percent" val="0"/>
        <cfvo type="percent" val="33"/>
        <cfvo type="percent" val="67"/>
      </iconSet>
    </cfRule>
    <cfRule type="iconSet" priority="247">
      <iconSet>
        <cfvo type="percent" val="0"/>
        <cfvo type="percent" val="33"/>
        <cfvo type="percent" val="67"/>
      </iconSet>
    </cfRule>
    <cfRule type="iconSet" priority="248">
      <iconSet iconSet="3Symbols">
        <cfvo type="percent" val="0"/>
        <cfvo type="num" val="35"/>
        <cfvo type="num" val="60"/>
      </iconSet>
    </cfRule>
    <cfRule type="iconSet" priority="249">
      <iconSet iconSet="3Symbols">
        <cfvo type="percent" val="0"/>
        <cfvo type="percent" val="33"/>
        <cfvo type="percent" val="67"/>
      </iconSet>
    </cfRule>
    <cfRule type="iconSet" priority="250">
      <iconSet iconSet="3Symbols">
        <cfvo type="percent" val="0"/>
        <cfvo type="num" val="33"/>
        <cfvo type="num" val="67"/>
      </iconSet>
    </cfRule>
  </conditionalFormatting>
  <conditionalFormatting sqref="R17">
    <cfRule type="iconSet" priority="288">
      <iconSet iconSet="3Symbols">
        <cfvo type="percent" val="0"/>
        <cfvo type="percent" val="33"/>
        <cfvo type="percent" val="55"/>
      </iconSet>
    </cfRule>
    <cfRule type="iconSet" priority="289">
      <iconSet>
        <cfvo type="percent" val="0"/>
        <cfvo type="percent" val="33"/>
        <cfvo type="percent" val="67"/>
      </iconSet>
    </cfRule>
    <cfRule type="iconSet" priority="290">
      <iconSet>
        <cfvo type="percent" val="0"/>
        <cfvo type="percent" val="33"/>
        <cfvo type="percent" val="67"/>
      </iconSet>
    </cfRule>
    <cfRule type="iconSet" priority="291">
      <iconSet>
        <cfvo type="percent" val="0"/>
        <cfvo type="percent" val="33"/>
        <cfvo type="percent" val="67"/>
      </iconSet>
    </cfRule>
    <cfRule type="iconSet" priority="292">
      <iconSet iconSet="3Symbols">
        <cfvo type="percent" val="0"/>
        <cfvo type="num" val="35"/>
        <cfvo type="num" val="60"/>
      </iconSet>
    </cfRule>
    <cfRule type="iconSet" priority="293">
      <iconSet iconSet="3Symbols">
        <cfvo type="percent" val="0"/>
        <cfvo type="percent" val="33"/>
        <cfvo type="percent" val="67"/>
      </iconSet>
    </cfRule>
    <cfRule type="iconSet" priority="294">
      <iconSet iconSet="3Symbols">
        <cfvo type="percent" val="0"/>
        <cfvo type="num" val="33"/>
        <cfvo type="num" val="67"/>
      </iconSet>
    </cfRule>
  </conditionalFormatting>
  <conditionalFormatting sqref="R18">
    <cfRule type="iconSet" priority="237">
      <iconSet iconSet="3Symbols">
        <cfvo type="percent" val="0"/>
        <cfvo type="percent" val="33"/>
        <cfvo type="percent" val="55"/>
      </iconSet>
    </cfRule>
    <cfRule type="iconSet" priority="238">
      <iconSet>
        <cfvo type="percent" val="0"/>
        <cfvo type="percent" val="33"/>
        <cfvo type="percent" val="67"/>
      </iconSet>
    </cfRule>
    <cfRule type="iconSet" priority="239">
      <iconSet>
        <cfvo type="percent" val="0"/>
        <cfvo type="percent" val="33"/>
        <cfvo type="percent" val="67"/>
      </iconSet>
    </cfRule>
    <cfRule type="iconSet" priority="240">
      <iconSet>
        <cfvo type="percent" val="0"/>
        <cfvo type="percent" val="33"/>
        <cfvo type="percent" val="67"/>
      </iconSet>
    </cfRule>
    <cfRule type="iconSet" priority="241">
      <iconSet iconSet="3Symbols">
        <cfvo type="percent" val="0"/>
        <cfvo type="num" val="35"/>
        <cfvo type="num" val="60"/>
      </iconSet>
    </cfRule>
    <cfRule type="iconSet" priority="242">
      <iconSet iconSet="3Symbols">
        <cfvo type="percent" val="0"/>
        <cfvo type="percent" val="33"/>
        <cfvo type="percent" val="67"/>
      </iconSet>
    </cfRule>
    <cfRule type="iconSet" priority="243">
      <iconSet iconSet="3Symbols">
        <cfvo type="percent" val="0"/>
        <cfvo type="num" val="33"/>
        <cfvo type="num" val="67"/>
      </iconSet>
    </cfRule>
  </conditionalFormatting>
  <conditionalFormatting sqref="R19">
    <cfRule type="iconSet" priority="230">
      <iconSet iconSet="3Symbols">
        <cfvo type="percent" val="0"/>
        <cfvo type="percent" val="33"/>
        <cfvo type="percent" val="55"/>
      </iconSet>
    </cfRule>
    <cfRule type="iconSet" priority="231">
      <iconSet>
        <cfvo type="percent" val="0"/>
        <cfvo type="percent" val="33"/>
        <cfvo type="percent" val="67"/>
      </iconSet>
    </cfRule>
    <cfRule type="iconSet" priority="232">
      <iconSet>
        <cfvo type="percent" val="0"/>
        <cfvo type="percent" val="33"/>
        <cfvo type="percent" val="67"/>
      </iconSet>
    </cfRule>
    <cfRule type="iconSet" priority="233">
      <iconSet>
        <cfvo type="percent" val="0"/>
        <cfvo type="percent" val="33"/>
        <cfvo type="percent" val="67"/>
      </iconSet>
    </cfRule>
    <cfRule type="iconSet" priority="234">
      <iconSet iconSet="3Symbols">
        <cfvo type="percent" val="0"/>
        <cfvo type="num" val="35"/>
        <cfvo type="num" val="60"/>
      </iconSet>
    </cfRule>
    <cfRule type="iconSet" priority="235">
      <iconSet iconSet="3Symbols">
        <cfvo type="percent" val="0"/>
        <cfvo type="percent" val="33"/>
        <cfvo type="percent" val="67"/>
      </iconSet>
    </cfRule>
    <cfRule type="iconSet" priority="236">
      <iconSet iconSet="3Symbols">
        <cfvo type="percent" val="0"/>
        <cfvo type="num" val="33"/>
        <cfvo type="num" val="67"/>
      </iconSet>
    </cfRule>
  </conditionalFormatting>
  <conditionalFormatting sqref="R27:R30 R20 R36 R40">
    <cfRule type="iconSet" priority="286">
      <iconSet iconSet="3Symbols">
        <cfvo type="percent" val="0"/>
        <cfvo type="num" val="35"/>
        <cfvo type="num" val="60"/>
      </iconSet>
    </cfRule>
    <cfRule type="iconSet" priority="287">
      <iconSet iconSet="3Symbols">
        <cfvo type="percent" val="0"/>
        <cfvo type="percent" val="33"/>
        <cfvo type="percent" val="67"/>
      </iconSet>
    </cfRule>
  </conditionalFormatting>
  <conditionalFormatting sqref="R26">
    <cfRule type="iconSet" priority="223">
      <iconSet iconSet="3Symbols">
        <cfvo type="percent" val="0"/>
        <cfvo type="percent" val="33"/>
        <cfvo type="percent" val="55"/>
      </iconSet>
    </cfRule>
    <cfRule type="iconSet" priority="224">
      <iconSet>
        <cfvo type="percent" val="0"/>
        <cfvo type="percent" val="33"/>
        <cfvo type="percent" val="67"/>
      </iconSet>
    </cfRule>
    <cfRule type="iconSet" priority="225">
      <iconSet>
        <cfvo type="percent" val="0"/>
        <cfvo type="percent" val="33"/>
        <cfvo type="percent" val="67"/>
      </iconSet>
    </cfRule>
    <cfRule type="iconSet" priority="226">
      <iconSet>
        <cfvo type="percent" val="0"/>
        <cfvo type="percent" val="33"/>
        <cfvo type="percent" val="67"/>
      </iconSet>
    </cfRule>
    <cfRule type="iconSet" priority="227">
      <iconSet iconSet="3Symbols">
        <cfvo type="percent" val="0"/>
        <cfvo type="num" val="35"/>
        <cfvo type="num" val="60"/>
      </iconSet>
    </cfRule>
    <cfRule type="iconSet" priority="228">
      <iconSet iconSet="3Symbols">
        <cfvo type="percent" val="0"/>
        <cfvo type="percent" val="33"/>
        <cfvo type="percent" val="67"/>
      </iconSet>
    </cfRule>
    <cfRule type="iconSet" priority="229">
      <iconSet iconSet="3Symbols">
        <cfvo type="percent" val="0"/>
        <cfvo type="num" val="33"/>
        <cfvo type="num" val="67"/>
      </iconSet>
    </cfRule>
  </conditionalFormatting>
  <conditionalFormatting sqref="R31">
    <cfRule type="iconSet" priority="211">
      <iconSet iconSet="3Symbols">
        <cfvo type="percent" val="0"/>
        <cfvo type="num" val="33"/>
        <cfvo type="num" val="67"/>
      </iconSet>
    </cfRule>
    <cfRule type="iconSet" priority="212">
      <iconSet>
        <cfvo type="percent" val="0"/>
        <cfvo type="percent" val="33"/>
        <cfvo type="percent" val="67"/>
      </iconSet>
    </cfRule>
    <cfRule type="iconSet" priority="213">
      <iconSet>
        <cfvo type="percent" val="0"/>
        <cfvo type="percent" val="33"/>
        <cfvo type="percent" val="67"/>
      </iconSet>
    </cfRule>
    <cfRule type="iconSet" priority="214">
      <iconSet>
        <cfvo type="percent" val="0"/>
        <cfvo type="percent" val="33"/>
        <cfvo type="percent" val="67"/>
      </iconSet>
    </cfRule>
    <cfRule type="iconSet" priority="215">
      <iconSet iconSet="3Symbols">
        <cfvo type="percent" val="0"/>
        <cfvo type="percent" val="33"/>
        <cfvo type="percent" val="67"/>
      </iconSet>
    </cfRule>
    <cfRule type="iconSet" priority="216">
      <iconSet>
        <cfvo type="percent" val="0"/>
        <cfvo type="percent" val="33"/>
        <cfvo type="percent" val="67"/>
      </iconSet>
    </cfRule>
    <cfRule type="iconSet" priority="217">
      <iconSet iconSet="3Symbols">
        <cfvo type="percent" val="0"/>
        <cfvo type="percent" val="33"/>
        <cfvo type="percent" val="67"/>
      </iconSet>
    </cfRule>
    <cfRule type="iconSet" priority="218">
      <iconSet>
        <cfvo type="percent" val="0"/>
        <cfvo type="percent" val="33"/>
        <cfvo type="percent" val="67"/>
      </iconSet>
    </cfRule>
    <cfRule type="iconSet" priority="219">
      <iconSet>
        <cfvo type="percent" val="0"/>
        <cfvo type="percent" val="33"/>
        <cfvo type="percent" val="67"/>
      </iconSet>
    </cfRule>
    <cfRule type="iconSet" priority="220">
      <iconSet>
        <cfvo type="percent" val="0"/>
        <cfvo type="percent" val="33"/>
        <cfvo type="percent" val="67"/>
      </iconSet>
    </cfRule>
    <cfRule type="iconSet" priority="221">
      <iconSet iconSet="3Symbols">
        <cfvo type="percent" val="0"/>
        <cfvo type="num" val="35"/>
        <cfvo type="num" val="60"/>
      </iconSet>
    </cfRule>
    <cfRule type="iconSet" priority="222">
      <iconSet iconSet="3Symbols">
        <cfvo type="percent" val="0"/>
        <cfvo type="percent" val="33"/>
        <cfvo type="percent" val="67"/>
      </iconSet>
    </cfRule>
  </conditionalFormatting>
  <conditionalFormatting sqref="R32:R33">
    <cfRule type="iconSet" priority="199">
      <iconSet iconSet="3Symbols">
        <cfvo type="percent" val="0"/>
        <cfvo type="num" val="33"/>
        <cfvo type="num" val="67"/>
      </iconSet>
    </cfRule>
    <cfRule type="iconSet" priority="200">
      <iconSet>
        <cfvo type="percent" val="0"/>
        <cfvo type="percent" val="33"/>
        <cfvo type="percent" val="67"/>
      </iconSet>
    </cfRule>
    <cfRule type="iconSet" priority="201">
      <iconSet>
        <cfvo type="percent" val="0"/>
        <cfvo type="percent" val="33"/>
        <cfvo type="percent" val="67"/>
      </iconSet>
    </cfRule>
    <cfRule type="iconSet" priority="202">
      <iconSet>
        <cfvo type="percent" val="0"/>
        <cfvo type="percent" val="33"/>
        <cfvo type="percent" val="67"/>
      </iconSet>
    </cfRule>
    <cfRule type="iconSet" priority="203">
      <iconSet iconSet="3Symbols">
        <cfvo type="percent" val="0"/>
        <cfvo type="percent" val="33"/>
        <cfvo type="percent" val="67"/>
      </iconSet>
    </cfRule>
    <cfRule type="iconSet" priority="204">
      <iconSet>
        <cfvo type="percent" val="0"/>
        <cfvo type="percent" val="33"/>
        <cfvo type="percent" val="67"/>
      </iconSet>
    </cfRule>
    <cfRule type="iconSet" priority="205">
      <iconSet iconSet="3Symbols">
        <cfvo type="percent" val="0"/>
        <cfvo type="percent" val="33"/>
        <cfvo type="percent" val="67"/>
      </iconSet>
    </cfRule>
    <cfRule type="iconSet" priority="206">
      <iconSet>
        <cfvo type="percent" val="0"/>
        <cfvo type="percent" val="33"/>
        <cfvo type="percent" val="67"/>
      </iconSet>
    </cfRule>
    <cfRule type="iconSet" priority="207">
      <iconSet>
        <cfvo type="percent" val="0"/>
        <cfvo type="percent" val="33"/>
        <cfvo type="percent" val="67"/>
      </iconSet>
    </cfRule>
    <cfRule type="iconSet" priority="208">
      <iconSet>
        <cfvo type="percent" val="0"/>
        <cfvo type="percent" val="33"/>
        <cfvo type="percent" val="67"/>
      </iconSet>
    </cfRule>
    <cfRule type="iconSet" priority="209">
      <iconSet iconSet="3Symbols">
        <cfvo type="percent" val="0"/>
        <cfvo type="num" val="35"/>
        <cfvo type="num" val="60"/>
      </iconSet>
    </cfRule>
    <cfRule type="iconSet" priority="210">
      <iconSet iconSet="3Symbols">
        <cfvo type="percent" val="0"/>
        <cfvo type="percent" val="33"/>
        <cfvo type="percent" val="67"/>
      </iconSet>
    </cfRule>
  </conditionalFormatting>
  <conditionalFormatting sqref="R35">
    <cfRule type="iconSet" priority="175">
      <iconSet iconSet="3Symbols">
        <cfvo type="percent" val="0"/>
        <cfvo type="num" val="33"/>
        <cfvo type="num" val="67"/>
      </iconSet>
    </cfRule>
    <cfRule type="iconSet" priority="176">
      <iconSet>
        <cfvo type="percent" val="0"/>
        <cfvo type="percent" val="33"/>
        <cfvo type="percent" val="67"/>
      </iconSet>
    </cfRule>
    <cfRule type="iconSet" priority="177">
      <iconSet>
        <cfvo type="percent" val="0"/>
        <cfvo type="percent" val="33"/>
        <cfvo type="percent" val="67"/>
      </iconSet>
    </cfRule>
    <cfRule type="iconSet" priority="178">
      <iconSet>
        <cfvo type="percent" val="0"/>
        <cfvo type="percent" val="33"/>
        <cfvo type="percent" val="67"/>
      </iconSet>
    </cfRule>
    <cfRule type="iconSet" priority="179">
      <iconSet iconSet="3Symbols">
        <cfvo type="percent" val="0"/>
        <cfvo type="percent" val="33"/>
        <cfvo type="percent" val="67"/>
      </iconSet>
    </cfRule>
    <cfRule type="iconSet" priority="180">
      <iconSet>
        <cfvo type="percent" val="0"/>
        <cfvo type="percent" val="33"/>
        <cfvo type="percent" val="67"/>
      </iconSet>
    </cfRule>
    <cfRule type="iconSet" priority="181">
      <iconSet iconSet="3Symbols">
        <cfvo type="percent" val="0"/>
        <cfvo type="percent" val="33"/>
        <cfvo type="percent" val="67"/>
      </iconSet>
    </cfRule>
    <cfRule type="iconSet" priority="182">
      <iconSet>
        <cfvo type="percent" val="0"/>
        <cfvo type="percent" val="33"/>
        <cfvo type="percent" val="67"/>
      </iconSet>
    </cfRule>
    <cfRule type="iconSet" priority="183">
      <iconSet>
        <cfvo type="percent" val="0"/>
        <cfvo type="percent" val="33"/>
        <cfvo type="percent" val="67"/>
      </iconSet>
    </cfRule>
    <cfRule type="iconSet" priority="184">
      <iconSet>
        <cfvo type="percent" val="0"/>
        <cfvo type="percent" val="33"/>
        <cfvo type="percent" val="67"/>
      </iconSet>
    </cfRule>
    <cfRule type="iconSet" priority="185">
      <iconSet iconSet="3Symbols">
        <cfvo type="percent" val="0"/>
        <cfvo type="num" val="35"/>
        <cfvo type="num" val="60"/>
      </iconSet>
    </cfRule>
    <cfRule type="iconSet" priority="186">
      <iconSet iconSet="3Symbols">
        <cfvo type="percent" val="0"/>
        <cfvo type="percent" val="33"/>
        <cfvo type="percent" val="67"/>
      </iconSet>
    </cfRule>
  </conditionalFormatting>
  <conditionalFormatting sqref="R37:R38">
    <cfRule type="iconSet" priority="187">
      <iconSet iconSet="3Symbols">
        <cfvo type="percent" val="0"/>
        <cfvo type="num" val="33"/>
        <cfvo type="num" val="67"/>
      </iconSet>
    </cfRule>
    <cfRule type="iconSet" priority="188">
      <iconSet>
        <cfvo type="percent" val="0"/>
        <cfvo type="percent" val="33"/>
        <cfvo type="percent" val="67"/>
      </iconSet>
    </cfRule>
    <cfRule type="iconSet" priority="189">
      <iconSet>
        <cfvo type="percent" val="0"/>
        <cfvo type="percent" val="33"/>
        <cfvo type="percent" val="67"/>
      </iconSet>
    </cfRule>
    <cfRule type="iconSet" priority="190">
      <iconSet>
        <cfvo type="percent" val="0"/>
        <cfvo type="percent" val="33"/>
        <cfvo type="percent" val="67"/>
      </iconSet>
    </cfRule>
    <cfRule type="iconSet" priority="191">
      <iconSet iconSet="3Symbols">
        <cfvo type="percent" val="0"/>
        <cfvo type="percent" val="33"/>
        <cfvo type="percent" val="67"/>
      </iconSet>
    </cfRule>
    <cfRule type="iconSet" priority="192">
      <iconSet>
        <cfvo type="percent" val="0"/>
        <cfvo type="percent" val="33"/>
        <cfvo type="percent" val="67"/>
      </iconSet>
    </cfRule>
    <cfRule type="iconSet" priority="193">
      <iconSet iconSet="3Symbols">
        <cfvo type="percent" val="0"/>
        <cfvo type="percent" val="33"/>
        <cfvo type="percent" val="67"/>
      </iconSet>
    </cfRule>
    <cfRule type="iconSet" priority="194">
      <iconSet>
        <cfvo type="percent" val="0"/>
        <cfvo type="percent" val="33"/>
        <cfvo type="percent" val="67"/>
      </iconSet>
    </cfRule>
    <cfRule type="iconSet" priority="195">
      <iconSet>
        <cfvo type="percent" val="0"/>
        <cfvo type="percent" val="33"/>
        <cfvo type="percent" val="67"/>
      </iconSet>
    </cfRule>
    <cfRule type="iconSet" priority="196">
      <iconSet>
        <cfvo type="percent" val="0"/>
        <cfvo type="percent" val="33"/>
        <cfvo type="percent" val="67"/>
      </iconSet>
    </cfRule>
    <cfRule type="iconSet" priority="197">
      <iconSet iconSet="3Symbols">
        <cfvo type="percent" val="0"/>
        <cfvo type="num" val="35"/>
        <cfvo type="num" val="60"/>
      </iconSet>
    </cfRule>
    <cfRule type="iconSet" priority="198">
      <iconSet iconSet="3Symbols">
        <cfvo type="percent" val="0"/>
        <cfvo type="percent" val="33"/>
        <cfvo type="percent" val="67"/>
      </iconSet>
    </cfRule>
  </conditionalFormatting>
  <conditionalFormatting sqref="R39">
    <cfRule type="iconSet" priority="168">
      <iconSet>
        <cfvo type="percent" val="0"/>
        <cfvo type="percent" val="33"/>
        <cfvo type="percent" val="67"/>
      </iconSet>
    </cfRule>
    <cfRule type="iconSet" priority="169">
      <iconSet iconSet="3Symbols">
        <cfvo type="percent" val="0"/>
        <cfvo type="num" val="35"/>
        <cfvo type="num" val="60"/>
      </iconSet>
    </cfRule>
    <cfRule type="iconSet" priority="170">
      <iconSet iconSet="3Symbols">
        <cfvo type="percent" val="0"/>
        <cfvo type="percent" val="33"/>
        <cfvo type="percent" val="67"/>
      </iconSet>
    </cfRule>
    <cfRule type="iconSet" priority="171">
      <iconSet iconSet="3Symbols">
        <cfvo type="percent" val="0"/>
        <cfvo type="percent" val="33"/>
        <cfvo type="percent" val="67"/>
      </iconSet>
    </cfRule>
    <cfRule type="iconSet" priority="172">
      <iconSet iconSet="3Symbols">
        <cfvo type="percent" val="0"/>
        <cfvo type="num" val="33"/>
        <cfvo type="num" val="67"/>
      </iconSet>
    </cfRule>
    <cfRule type="iconSet" priority="173">
      <iconSet>
        <cfvo type="percent" val="0"/>
        <cfvo type="percent" val="33"/>
        <cfvo type="percent" val="67"/>
      </iconSet>
    </cfRule>
    <cfRule type="iconSet" priority="174">
      <iconSet>
        <cfvo type="percent" val="0"/>
        <cfvo type="percent" val="33"/>
        <cfvo type="percent" val="67"/>
      </iconSet>
    </cfRule>
  </conditionalFormatting>
  <conditionalFormatting sqref="R41">
    <cfRule type="iconSet" priority="147">
      <iconSet iconSet="3Symbols">
        <cfvo type="percent" val="0"/>
        <cfvo type="num" val="33"/>
        <cfvo type="num" val="67"/>
      </iconSet>
    </cfRule>
    <cfRule type="iconSet" priority="148">
      <iconSet>
        <cfvo type="percent" val="0"/>
        <cfvo type="percent" val="33"/>
        <cfvo type="percent" val="67"/>
      </iconSet>
    </cfRule>
    <cfRule type="iconSet" priority="149">
      <iconSet>
        <cfvo type="percent" val="0"/>
        <cfvo type="percent" val="33"/>
        <cfvo type="percent" val="67"/>
      </iconSet>
    </cfRule>
    <cfRule type="iconSet" priority="150">
      <iconSet>
        <cfvo type="percent" val="0"/>
        <cfvo type="percent" val="33"/>
        <cfvo type="percent" val="67"/>
      </iconSet>
    </cfRule>
    <cfRule type="iconSet" priority="151">
      <iconSet iconSet="3Symbols">
        <cfvo type="percent" val="0"/>
        <cfvo type="percent" val="33"/>
        <cfvo type="percent" val="67"/>
      </iconSet>
    </cfRule>
    <cfRule type="iconSet" priority="152">
      <iconSet>
        <cfvo type="percent" val="0"/>
        <cfvo type="percent" val="33"/>
        <cfvo type="percent" val="67"/>
      </iconSet>
    </cfRule>
    <cfRule type="iconSet" priority="153">
      <iconSet iconSet="3Symbols">
        <cfvo type="percent" val="0"/>
        <cfvo type="percent" val="33"/>
        <cfvo type="percent" val="67"/>
      </iconSet>
    </cfRule>
    <cfRule type="iconSet" priority="154">
      <iconSet>
        <cfvo type="percent" val="0"/>
        <cfvo type="percent" val="33"/>
        <cfvo type="percent" val="67"/>
      </iconSet>
    </cfRule>
    <cfRule type="iconSet" priority="155">
      <iconSet>
        <cfvo type="percent" val="0"/>
        <cfvo type="percent" val="33"/>
        <cfvo type="percent" val="67"/>
      </iconSet>
    </cfRule>
    <cfRule type="iconSet" priority="156">
      <iconSet iconSet="3Symbols">
        <cfvo type="percent" val="0"/>
        <cfvo type="percent" val="33"/>
        <cfvo type="percent" val="67"/>
      </iconSet>
    </cfRule>
    <cfRule type="iconSet" priority="157">
      <iconSet>
        <cfvo type="percent" val="0"/>
        <cfvo type="percent" val="33"/>
        <cfvo type="percent" val="67"/>
      </iconSet>
    </cfRule>
    <cfRule type="iconSet" priority="158">
      <iconSet>
        <cfvo type="percent" val="0"/>
        <cfvo type="percent" val="33"/>
        <cfvo type="percent" val="67"/>
      </iconSet>
    </cfRule>
    <cfRule type="iconSet" priority="159">
      <iconSet>
        <cfvo type="percent" val="0"/>
        <cfvo type="percent" val="33"/>
        <cfvo type="percent" val="67"/>
      </iconSet>
    </cfRule>
    <cfRule type="iconSet" priority="160">
      <iconSet iconSet="3Symbols">
        <cfvo type="percent" val="0"/>
        <cfvo type="percent" val="33"/>
        <cfvo type="percent" val="67"/>
      </iconSet>
    </cfRule>
    <cfRule type="iconSet" priority="161">
      <iconSet>
        <cfvo type="percent" val="0"/>
        <cfvo type="percent" val="33"/>
        <cfvo type="percent" val="67"/>
      </iconSet>
    </cfRule>
    <cfRule type="iconSet" priority="162">
      <iconSet>
        <cfvo type="percent" val="0"/>
        <cfvo type="percent" val="33"/>
        <cfvo type="percent" val="67"/>
      </iconSet>
    </cfRule>
    <cfRule type="iconSet" priority="163">
      <iconSet>
        <cfvo type="percent" val="0"/>
        <cfvo type="percent" val="33"/>
        <cfvo type="percent" val="67"/>
      </iconSet>
    </cfRule>
    <cfRule type="iconSet" priority="164">
      <iconSet>
        <cfvo type="percent" val="0"/>
        <cfvo type="percent" val="33"/>
        <cfvo type="percent" val="67"/>
      </iconSet>
    </cfRule>
    <cfRule type="iconSet" priority="165">
      <iconSet>
        <cfvo type="percent" val="0"/>
        <cfvo type="percent" val="33"/>
        <cfvo type="percent" val="67"/>
      </iconSet>
    </cfRule>
    <cfRule type="iconSet" priority="166">
      <iconSet iconSet="3Symbols">
        <cfvo type="percent" val="0"/>
        <cfvo type="num" val="35"/>
        <cfvo type="num" val="60"/>
      </iconSet>
    </cfRule>
    <cfRule type="iconSet" priority="167">
      <iconSet iconSet="3Symbols">
        <cfvo type="percent" val="0"/>
        <cfvo type="percent" val="33"/>
        <cfvo type="percent" val="67"/>
      </iconSet>
    </cfRule>
  </conditionalFormatting>
  <conditionalFormatting sqref="AO66:AP67">
    <cfRule type="iconSet" priority="62">
      <iconSet iconSet="3Symbols">
        <cfvo type="percent" val="0"/>
        <cfvo type="num" val="35"/>
        <cfvo type="num" val="60"/>
      </iconSet>
    </cfRule>
    <cfRule type="iconSet" priority="63">
      <iconSet iconSet="3Symbols">
        <cfvo type="percent" val="0"/>
        <cfvo type="percent" val="33"/>
        <cfvo type="percent" val="67"/>
      </iconSet>
    </cfRule>
  </conditionalFormatting>
  <conditionalFormatting sqref="AO68:AP68">
    <cfRule type="iconSet" priority="58">
      <iconSet iconSet="3Symbols">
        <cfvo type="percent" val="0"/>
        <cfvo type="num" val="35"/>
        <cfvo type="num" val="60"/>
      </iconSet>
    </cfRule>
    <cfRule type="iconSet" priority="59">
      <iconSet iconSet="3Symbols">
        <cfvo type="percent" val="0"/>
        <cfvo type="percent" val="33"/>
        <cfvo type="percent" val="67"/>
      </iconSet>
    </cfRule>
  </conditionalFormatting>
  <conditionalFormatting sqref="AP7:AP11">
    <cfRule type="iconSet" priority="442">
      <iconSet>
        <cfvo type="percent" val="0"/>
        <cfvo type="percent" val="33"/>
        <cfvo type="percent" val="67"/>
      </iconSet>
    </cfRule>
  </conditionalFormatting>
  <conditionalFormatting sqref="AP12:AP13">
    <cfRule type="iconSet" priority="458">
      <iconSet>
        <cfvo type="percent" val="0"/>
        <cfvo type="percent" val="33"/>
        <cfvo type="percent" val="67"/>
      </iconSet>
    </cfRule>
  </conditionalFormatting>
  <conditionalFormatting sqref="AP18">
    <cfRule type="iconSet" priority="348">
      <iconSet>
        <cfvo type="percent" val="0"/>
        <cfvo type="percent" val="33"/>
        <cfvo type="percent" val="67"/>
      </iconSet>
    </cfRule>
  </conditionalFormatting>
  <conditionalFormatting sqref="AP25:AP26 AP23 AP21">
    <cfRule type="iconSet" priority="490">
      <iconSet>
        <cfvo type="percent" val="0"/>
        <cfvo type="percent" val="33"/>
        <cfvo type="percent" val="67"/>
      </iconSet>
    </cfRule>
  </conditionalFormatting>
  <conditionalFormatting sqref="AP24">
    <cfRule type="iconSet" priority="299">
      <iconSet>
        <cfvo type="percent" val="0"/>
        <cfvo type="percent" val="33"/>
        <cfvo type="percent" val="67"/>
      </iconSet>
    </cfRule>
  </conditionalFormatting>
  <conditionalFormatting sqref="AP31:AP32 AP35">
    <cfRule type="iconSet" priority="395">
      <iconSet>
        <cfvo type="percent" val="0"/>
        <cfvo type="percent" val="33"/>
        <cfvo type="percent" val="67"/>
      </iconSet>
    </cfRule>
  </conditionalFormatting>
  <conditionalFormatting sqref="AP33">
    <cfRule type="iconSet" priority="320">
      <iconSet>
        <cfvo type="percent" val="0"/>
        <cfvo type="percent" val="33"/>
        <cfvo type="percent" val="67"/>
      </iconSet>
    </cfRule>
  </conditionalFormatting>
  <conditionalFormatting sqref="AP34">
    <cfRule type="iconSet" priority="333">
      <iconSet>
        <cfvo type="percent" val="0"/>
        <cfvo type="percent" val="33"/>
        <cfvo type="percent" val="67"/>
      </iconSet>
    </cfRule>
  </conditionalFormatting>
  <conditionalFormatting sqref="AP37:AP39">
    <cfRule type="iconSet" priority="485">
      <iconSet>
        <cfvo type="percent" val="0"/>
        <cfvo type="percent" val="33"/>
        <cfvo type="percent" val="67"/>
      </iconSet>
    </cfRule>
  </conditionalFormatting>
  <conditionalFormatting sqref="AP41">
    <cfRule type="iconSet" priority="373">
      <iconSet>
        <cfvo type="percent" val="0"/>
        <cfvo type="percent" val="33"/>
        <cfvo type="percent" val="67"/>
      </iconSet>
    </cfRule>
  </conditionalFormatting>
  <conditionalFormatting sqref="AP7:AQ11">
    <cfRule type="iconSet" priority="438">
      <iconSet iconSet="3Symbols">
        <cfvo type="percent" val="0"/>
        <cfvo type="percent" val="33"/>
        <cfvo type="percent" val="55"/>
      </iconSet>
    </cfRule>
    <cfRule type="iconSet" priority="439">
      <iconSet>
        <cfvo type="percent" val="0"/>
        <cfvo type="percent" val="33"/>
        <cfvo type="percent" val="67"/>
      </iconSet>
    </cfRule>
    <cfRule type="iconSet" priority="440">
      <iconSet>
        <cfvo type="percent" val="0"/>
        <cfvo type="percent" val="33"/>
        <cfvo type="percent" val="67"/>
      </iconSet>
    </cfRule>
    <cfRule type="iconSet" priority="443">
      <iconSet iconSet="3Symbols">
        <cfvo type="percent" val="0"/>
        <cfvo type="num" val="35"/>
        <cfvo type="num" val="60"/>
      </iconSet>
    </cfRule>
    <cfRule type="iconSet" priority="444">
      <iconSet iconSet="3Symbols">
        <cfvo type="percent" val="0"/>
        <cfvo type="percent" val="33"/>
        <cfvo type="percent" val="67"/>
      </iconSet>
    </cfRule>
    <cfRule type="iconSet" priority="445">
      <iconSet iconSet="3Symbols">
        <cfvo type="percent" val="0"/>
        <cfvo type="num" val="33"/>
        <cfvo type="num" val="67"/>
      </iconSet>
    </cfRule>
  </conditionalFormatting>
  <conditionalFormatting sqref="AP12:AQ13">
    <cfRule type="iconSet" priority="454">
      <iconSet iconSet="3Symbols">
        <cfvo type="percent" val="0"/>
        <cfvo type="percent" val="33"/>
        <cfvo type="percent" val="55"/>
      </iconSet>
    </cfRule>
    <cfRule type="iconSet" priority="455">
      <iconSet>
        <cfvo type="percent" val="0"/>
        <cfvo type="percent" val="33"/>
        <cfvo type="percent" val="67"/>
      </iconSet>
    </cfRule>
    <cfRule type="iconSet" priority="456">
      <iconSet>
        <cfvo type="percent" val="0"/>
        <cfvo type="percent" val="33"/>
        <cfvo type="percent" val="67"/>
      </iconSet>
    </cfRule>
    <cfRule type="iconSet" priority="459">
      <iconSet iconSet="3Symbols">
        <cfvo type="percent" val="0"/>
        <cfvo type="num" val="35"/>
        <cfvo type="num" val="60"/>
      </iconSet>
    </cfRule>
    <cfRule type="iconSet" priority="460">
      <iconSet iconSet="3Symbols">
        <cfvo type="percent" val="0"/>
        <cfvo type="percent" val="33"/>
        <cfvo type="percent" val="67"/>
      </iconSet>
    </cfRule>
    <cfRule type="iconSet" priority="461">
      <iconSet iconSet="3Symbols">
        <cfvo type="percent" val="0"/>
        <cfvo type="num" val="33"/>
        <cfvo type="num" val="67"/>
      </iconSet>
    </cfRule>
  </conditionalFormatting>
  <conditionalFormatting sqref="AP18:AQ18">
    <cfRule type="iconSet" priority="344">
      <iconSet iconSet="3Symbols">
        <cfvo type="percent" val="0"/>
        <cfvo type="percent" val="33"/>
        <cfvo type="percent" val="55"/>
      </iconSet>
    </cfRule>
    <cfRule type="iconSet" priority="345">
      <iconSet>
        <cfvo type="percent" val="0"/>
        <cfvo type="percent" val="33"/>
        <cfvo type="percent" val="67"/>
      </iconSet>
    </cfRule>
    <cfRule type="iconSet" priority="346">
      <iconSet>
        <cfvo type="percent" val="0"/>
        <cfvo type="percent" val="33"/>
        <cfvo type="percent" val="67"/>
      </iconSet>
    </cfRule>
    <cfRule type="iconSet" priority="349">
      <iconSet iconSet="3Symbols">
        <cfvo type="percent" val="0"/>
        <cfvo type="num" val="35"/>
        <cfvo type="num" val="60"/>
      </iconSet>
    </cfRule>
    <cfRule type="iconSet" priority="350">
      <iconSet iconSet="3Symbols">
        <cfvo type="percent" val="0"/>
        <cfvo type="percent" val="33"/>
        <cfvo type="percent" val="67"/>
      </iconSet>
    </cfRule>
    <cfRule type="iconSet" priority="351">
      <iconSet iconSet="3Symbols">
        <cfvo type="percent" val="0"/>
        <cfvo type="num" val="33"/>
        <cfvo type="num" val="67"/>
      </iconSet>
    </cfRule>
  </conditionalFormatting>
  <conditionalFormatting sqref="AP25:AQ26 AP23:AQ23 AP21:AQ21">
    <cfRule type="iconSet" priority="486">
      <iconSet iconSet="3Symbols">
        <cfvo type="percent" val="0"/>
        <cfvo type="percent" val="33"/>
        <cfvo type="percent" val="55"/>
      </iconSet>
    </cfRule>
    <cfRule type="iconSet" priority="487">
      <iconSet>
        <cfvo type="percent" val="0"/>
        <cfvo type="percent" val="33"/>
        <cfvo type="percent" val="67"/>
      </iconSet>
    </cfRule>
    <cfRule type="iconSet" priority="488">
      <iconSet>
        <cfvo type="percent" val="0"/>
        <cfvo type="percent" val="33"/>
        <cfvo type="percent" val="67"/>
      </iconSet>
    </cfRule>
    <cfRule type="iconSet" priority="491">
      <iconSet iconSet="3Symbols">
        <cfvo type="percent" val="0"/>
        <cfvo type="num" val="35"/>
        <cfvo type="num" val="60"/>
      </iconSet>
    </cfRule>
    <cfRule type="iconSet" priority="492">
      <iconSet iconSet="3Symbols">
        <cfvo type="percent" val="0"/>
        <cfvo type="percent" val="33"/>
        <cfvo type="percent" val="67"/>
      </iconSet>
    </cfRule>
    <cfRule type="iconSet" priority="493">
      <iconSet iconSet="3Symbols">
        <cfvo type="percent" val="0"/>
        <cfvo type="num" val="33"/>
        <cfvo type="num" val="67"/>
      </iconSet>
    </cfRule>
  </conditionalFormatting>
  <conditionalFormatting sqref="AP24:AQ24">
    <cfRule type="iconSet" priority="295">
      <iconSet iconSet="3Symbols">
        <cfvo type="percent" val="0"/>
        <cfvo type="percent" val="33"/>
        <cfvo type="percent" val="55"/>
      </iconSet>
    </cfRule>
    <cfRule type="iconSet" priority="296">
      <iconSet>
        <cfvo type="percent" val="0"/>
        <cfvo type="percent" val="33"/>
        <cfvo type="percent" val="67"/>
      </iconSet>
    </cfRule>
    <cfRule type="iconSet" priority="297">
      <iconSet>
        <cfvo type="percent" val="0"/>
        <cfvo type="percent" val="33"/>
        <cfvo type="percent" val="67"/>
      </iconSet>
    </cfRule>
    <cfRule type="iconSet" priority="300">
      <iconSet iconSet="3Symbols">
        <cfvo type="percent" val="0"/>
        <cfvo type="num" val="35"/>
        <cfvo type="num" val="60"/>
      </iconSet>
    </cfRule>
    <cfRule type="iconSet" priority="301">
      <iconSet iconSet="3Symbols">
        <cfvo type="percent" val="0"/>
        <cfvo type="percent" val="33"/>
        <cfvo type="percent" val="67"/>
      </iconSet>
    </cfRule>
    <cfRule type="iconSet" priority="302">
      <iconSet iconSet="3Symbols">
        <cfvo type="percent" val="0"/>
        <cfvo type="num" val="33"/>
        <cfvo type="num" val="67"/>
      </iconSet>
    </cfRule>
  </conditionalFormatting>
  <conditionalFormatting sqref="AP27:AQ32 AP35:AQ39">
    <cfRule type="iconSet" priority="479">
      <iconSet iconSet="3Symbols">
        <cfvo type="percent" val="0"/>
        <cfvo type="num" val="35"/>
        <cfvo type="num" val="60"/>
      </iconSet>
    </cfRule>
    <cfRule type="iconSet" priority="480">
      <iconSet iconSet="3Symbols">
        <cfvo type="percent" val="0"/>
        <cfvo type="percent" val="33"/>
        <cfvo type="percent" val="67"/>
      </iconSet>
    </cfRule>
  </conditionalFormatting>
  <conditionalFormatting sqref="AP31:AQ32 AP35:AQ35">
    <cfRule type="iconSet" priority="391">
      <iconSet iconSet="3Symbols">
        <cfvo type="percent" val="0"/>
        <cfvo type="num" val="33"/>
        <cfvo type="num" val="67"/>
      </iconSet>
    </cfRule>
    <cfRule type="iconSet" priority="392">
      <iconSet>
        <cfvo type="percent" val="0"/>
        <cfvo type="percent" val="33"/>
        <cfvo type="percent" val="67"/>
      </iconSet>
    </cfRule>
    <cfRule type="iconSet" priority="393">
      <iconSet>
        <cfvo type="percent" val="0"/>
        <cfvo type="percent" val="33"/>
        <cfvo type="percent" val="67"/>
      </iconSet>
    </cfRule>
    <cfRule type="iconSet" priority="396">
      <iconSet iconSet="3Symbols">
        <cfvo type="percent" val="0"/>
        <cfvo type="percent" val="33"/>
        <cfvo type="percent" val="67"/>
      </iconSet>
    </cfRule>
    <cfRule type="iconSet" priority="397">
      <iconSet>
        <cfvo type="percent" val="0"/>
        <cfvo type="percent" val="33"/>
        <cfvo type="percent" val="67"/>
      </iconSet>
    </cfRule>
    <cfRule type="iconSet" priority="403">
      <iconSet>
        <cfvo type="percent" val="0"/>
        <cfvo type="percent" val="33"/>
        <cfvo type="percent" val="67"/>
      </iconSet>
    </cfRule>
  </conditionalFormatting>
  <conditionalFormatting sqref="AP31:AQ32">
    <cfRule type="iconSet" priority="400">
      <iconSet iconSet="3Symbols">
        <cfvo type="percent" val="0"/>
        <cfvo type="percent" val="33"/>
        <cfvo type="percent" val="67"/>
      </iconSet>
    </cfRule>
    <cfRule type="iconSet" priority="401">
      <iconSet>
        <cfvo type="percent" val="0"/>
        <cfvo type="percent" val="33"/>
        <cfvo type="percent" val="67"/>
      </iconSet>
    </cfRule>
  </conditionalFormatting>
  <conditionalFormatting sqref="AP33:AQ33">
    <cfRule type="iconSet" priority="316">
      <iconSet iconSet="3Symbols">
        <cfvo type="percent" val="0"/>
        <cfvo type="num" val="33"/>
        <cfvo type="num" val="67"/>
      </iconSet>
    </cfRule>
    <cfRule type="iconSet" priority="317">
      <iconSet>
        <cfvo type="percent" val="0"/>
        <cfvo type="percent" val="33"/>
        <cfvo type="percent" val="67"/>
      </iconSet>
    </cfRule>
    <cfRule type="iconSet" priority="318">
      <iconSet>
        <cfvo type="percent" val="0"/>
        <cfvo type="percent" val="33"/>
        <cfvo type="percent" val="67"/>
      </iconSet>
    </cfRule>
    <cfRule type="iconSet" priority="321">
      <iconSet iconSet="3Symbols">
        <cfvo type="percent" val="0"/>
        <cfvo type="percent" val="33"/>
        <cfvo type="percent" val="67"/>
      </iconSet>
    </cfRule>
    <cfRule type="iconSet" priority="322">
      <iconSet>
        <cfvo type="percent" val="0"/>
        <cfvo type="percent" val="33"/>
        <cfvo type="percent" val="67"/>
      </iconSet>
    </cfRule>
    <cfRule type="iconSet" priority="323">
      <iconSet iconSet="3Symbols">
        <cfvo type="percent" val="0"/>
        <cfvo type="percent" val="33"/>
        <cfvo type="percent" val="67"/>
      </iconSet>
    </cfRule>
    <cfRule type="iconSet" priority="324">
      <iconSet>
        <cfvo type="percent" val="0"/>
        <cfvo type="percent" val="33"/>
        <cfvo type="percent" val="67"/>
      </iconSet>
    </cfRule>
    <cfRule type="iconSet" priority="325">
      <iconSet>
        <cfvo type="percent" val="0"/>
        <cfvo type="percent" val="33"/>
        <cfvo type="percent" val="67"/>
      </iconSet>
    </cfRule>
    <cfRule type="iconSet" priority="327">
      <iconSet iconSet="3Symbols">
        <cfvo type="percent" val="0"/>
        <cfvo type="num" val="35"/>
        <cfvo type="num" val="60"/>
      </iconSet>
    </cfRule>
    <cfRule type="iconSet" priority="328">
      <iconSet iconSet="3Symbols">
        <cfvo type="percent" val="0"/>
        <cfvo type="percent" val="33"/>
        <cfvo type="percent" val="67"/>
      </iconSet>
    </cfRule>
  </conditionalFormatting>
  <conditionalFormatting sqref="AP34:AQ34">
    <cfRule type="iconSet" priority="329">
      <iconSet iconSet="3Symbols">
        <cfvo type="percent" val="0"/>
        <cfvo type="num" val="33"/>
        <cfvo type="num" val="67"/>
      </iconSet>
    </cfRule>
    <cfRule type="iconSet" priority="330">
      <iconSet>
        <cfvo type="percent" val="0"/>
        <cfvo type="percent" val="33"/>
        <cfvo type="percent" val="67"/>
      </iconSet>
    </cfRule>
    <cfRule type="iconSet" priority="331">
      <iconSet>
        <cfvo type="percent" val="0"/>
        <cfvo type="percent" val="33"/>
        <cfvo type="percent" val="67"/>
      </iconSet>
    </cfRule>
    <cfRule type="iconSet" priority="334">
      <iconSet iconSet="3Symbols">
        <cfvo type="percent" val="0"/>
        <cfvo type="percent" val="33"/>
        <cfvo type="percent" val="67"/>
      </iconSet>
    </cfRule>
    <cfRule type="iconSet" priority="335">
      <iconSet>
        <cfvo type="percent" val="0"/>
        <cfvo type="percent" val="33"/>
        <cfvo type="percent" val="67"/>
      </iconSet>
    </cfRule>
    <cfRule type="iconSet" priority="336">
      <iconSet iconSet="3Symbols">
        <cfvo type="percent" val="0"/>
        <cfvo type="percent" val="33"/>
        <cfvo type="percent" val="67"/>
      </iconSet>
    </cfRule>
    <cfRule type="iconSet" priority="337">
      <iconSet>
        <cfvo type="percent" val="0"/>
        <cfvo type="percent" val="33"/>
        <cfvo type="percent" val="67"/>
      </iconSet>
    </cfRule>
    <cfRule type="iconSet" priority="338">
      <iconSet>
        <cfvo type="percent" val="0"/>
        <cfvo type="percent" val="33"/>
        <cfvo type="percent" val="67"/>
      </iconSet>
    </cfRule>
    <cfRule type="iconSet" priority="340">
      <iconSet iconSet="3Symbols">
        <cfvo type="percent" val="0"/>
        <cfvo type="num" val="35"/>
        <cfvo type="num" val="60"/>
      </iconSet>
    </cfRule>
    <cfRule type="iconSet" priority="341">
      <iconSet iconSet="3Symbols">
        <cfvo type="percent" val="0"/>
        <cfvo type="percent" val="33"/>
        <cfvo type="percent" val="67"/>
      </iconSet>
    </cfRule>
  </conditionalFormatting>
  <conditionalFormatting sqref="AP35:AQ35">
    <cfRule type="iconSet" priority="398">
      <iconSet iconSet="3Symbols">
        <cfvo type="percent" val="0"/>
        <cfvo type="percent" val="33"/>
        <cfvo type="percent" val="67"/>
      </iconSet>
    </cfRule>
    <cfRule type="iconSet" priority="399">
      <iconSet>
        <cfvo type="percent" val="0"/>
        <cfvo type="percent" val="33"/>
        <cfvo type="percent" val="67"/>
      </iconSet>
    </cfRule>
  </conditionalFormatting>
  <conditionalFormatting sqref="AP37:AQ39">
    <cfRule type="iconSet" priority="478">
      <iconSet>
        <cfvo type="percent" val="0"/>
        <cfvo type="percent" val="33"/>
        <cfvo type="percent" val="67"/>
      </iconSet>
    </cfRule>
    <cfRule type="iconSet" priority="481">
      <iconSet iconSet="3Symbols">
        <cfvo type="percent" val="0"/>
        <cfvo type="percent" val="33"/>
        <cfvo type="percent" val="67"/>
      </iconSet>
    </cfRule>
    <cfRule type="iconSet" priority="482">
      <iconSet iconSet="3Symbols">
        <cfvo type="percent" val="0"/>
        <cfvo type="num" val="33"/>
        <cfvo type="num" val="67"/>
      </iconSet>
    </cfRule>
    <cfRule type="iconSet" priority="483">
      <iconSet>
        <cfvo type="percent" val="0"/>
        <cfvo type="percent" val="33"/>
        <cfvo type="percent" val="67"/>
      </iconSet>
    </cfRule>
  </conditionalFormatting>
  <conditionalFormatting sqref="AP41:AQ41">
    <cfRule type="iconSet" priority="369">
      <iconSet iconSet="3Symbols">
        <cfvo type="percent" val="0"/>
        <cfvo type="num" val="33"/>
        <cfvo type="num" val="67"/>
      </iconSet>
    </cfRule>
    <cfRule type="iconSet" priority="370">
      <iconSet>
        <cfvo type="percent" val="0"/>
        <cfvo type="percent" val="33"/>
        <cfvo type="percent" val="67"/>
      </iconSet>
    </cfRule>
    <cfRule type="iconSet" priority="371">
      <iconSet>
        <cfvo type="percent" val="0"/>
        <cfvo type="percent" val="33"/>
        <cfvo type="percent" val="67"/>
      </iconSet>
    </cfRule>
    <cfRule type="iconSet" priority="374">
      <iconSet iconSet="3Symbols">
        <cfvo type="percent" val="0"/>
        <cfvo type="percent" val="33"/>
        <cfvo type="percent" val="67"/>
      </iconSet>
    </cfRule>
    <cfRule type="iconSet" priority="375">
      <iconSet>
        <cfvo type="percent" val="0"/>
        <cfvo type="percent" val="33"/>
        <cfvo type="percent" val="67"/>
      </iconSet>
    </cfRule>
    <cfRule type="iconSet" priority="376">
      <iconSet iconSet="3Symbols">
        <cfvo type="percent" val="0"/>
        <cfvo type="percent" val="33"/>
        <cfvo type="percent" val="67"/>
      </iconSet>
    </cfRule>
    <cfRule type="iconSet" priority="377">
      <iconSet>
        <cfvo type="percent" val="0"/>
        <cfvo type="percent" val="33"/>
        <cfvo type="percent" val="67"/>
      </iconSet>
    </cfRule>
    <cfRule type="iconSet" priority="378">
      <iconSet>
        <cfvo type="percent" val="0"/>
        <cfvo type="percent" val="33"/>
        <cfvo type="percent" val="67"/>
      </iconSet>
    </cfRule>
    <cfRule type="iconSet" priority="379">
      <iconSet iconSet="3Symbols">
        <cfvo type="percent" val="0"/>
        <cfvo type="percent" val="33"/>
        <cfvo type="percent" val="67"/>
      </iconSet>
    </cfRule>
    <cfRule type="iconSet" priority="380">
      <iconSet>
        <cfvo type="percent" val="0"/>
        <cfvo type="percent" val="33"/>
        <cfvo type="percent" val="67"/>
      </iconSet>
    </cfRule>
    <cfRule type="iconSet" priority="381">
      <iconSet>
        <cfvo type="percent" val="0"/>
        <cfvo type="percent" val="33"/>
        <cfvo type="percent" val="67"/>
      </iconSet>
    </cfRule>
    <cfRule type="iconSet" priority="382">
      <iconSet>
        <cfvo type="percent" val="0"/>
        <cfvo type="percent" val="33"/>
        <cfvo type="percent" val="67"/>
      </iconSet>
    </cfRule>
    <cfRule type="iconSet" priority="383">
      <iconSet iconSet="3Symbols">
        <cfvo type="percent" val="0"/>
        <cfvo type="percent" val="33"/>
        <cfvo type="percent" val="67"/>
      </iconSet>
    </cfRule>
    <cfRule type="iconSet" priority="384">
      <iconSet>
        <cfvo type="percent" val="0"/>
        <cfvo type="percent" val="33"/>
        <cfvo type="percent" val="67"/>
      </iconSet>
    </cfRule>
    <cfRule type="iconSet" priority="385">
      <iconSet>
        <cfvo type="percent" val="0"/>
        <cfvo type="percent" val="33"/>
        <cfvo type="percent" val="67"/>
      </iconSet>
    </cfRule>
    <cfRule type="iconSet" priority="386">
      <iconSet>
        <cfvo type="percent" val="0"/>
        <cfvo type="percent" val="33"/>
        <cfvo type="percent" val="67"/>
      </iconSet>
    </cfRule>
    <cfRule type="iconSet" priority="388">
      <iconSet>
        <cfvo type="percent" val="0"/>
        <cfvo type="percent" val="33"/>
        <cfvo type="percent" val="67"/>
      </iconSet>
    </cfRule>
    <cfRule type="iconSet" priority="389">
      <iconSet iconSet="3Symbols">
        <cfvo type="percent" val="0"/>
        <cfvo type="num" val="35"/>
        <cfvo type="num" val="60"/>
      </iconSet>
    </cfRule>
    <cfRule type="iconSet" priority="390">
      <iconSet iconSet="3Symbols">
        <cfvo type="percent" val="0"/>
        <cfvo type="percent" val="33"/>
        <cfvo type="percent" val="67"/>
      </iconSet>
    </cfRule>
  </conditionalFormatting>
  <conditionalFormatting sqref="AQ7:AQ11">
    <cfRule type="iconSet" priority="441">
      <iconSet>
        <cfvo type="percent" val="0"/>
        <cfvo type="percent" val="33"/>
        <cfvo type="percent" val="67"/>
      </iconSet>
    </cfRule>
  </conditionalFormatting>
  <conditionalFormatting sqref="AQ12:AQ13">
    <cfRule type="iconSet" priority="457">
      <iconSet>
        <cfvo type="percent" val="0"/>
        <cfvo type="percent" val="33"/>
        <cfvo type="percent" val="67"/>
      </iconSet>
    </cfRule>
  </conditionalFormatting>
  <conditionalFormatting sqref="AQ18">
    <cfRule type="iconSet" priority="347">
      <iconSet>
        <cfvo type="percent" val="0"/>
        <cfvo type="percent" val="33"/>
        <cfvo type="percent" val="67"/>
      </iconSet>
    </cfRule>
  </conditionalFormatting>
  <conditionalFormatting sqref="AQ25:AQ26 AQ23 AQ21">
    <cfRule type="iconSet" priority="489">
      <iconSet>
        <cfvo type="percent" val="0"/>
        <cfvo type="percent" val="33"/>
        <cfvo type="percent" val="67"/>
      </iconSet>
    </cfRule>
  </conditionalFormatting>
  <conditionalFormatting sqref="AQ24">
    <cfRule type="iconSet" priority="298">
      <iconSet>
        <cfvo type="percent" val="0"/>
        <cfvo type="percent" val="33"/>
        <cfvo type="percent" val="67"/>
      </iconSet>
    </cfRule>
  </conditionalFormatting>
  <conditionalFormatting sqref="AQ31:AQ32 AQ35">
    <cfRule type="iconSet" priority="394">
      <iconSet>
        <cfvo type="percent" val="0"/>
        <cfvo type="percent" val="33"/>
        <cfvo type="percent" val="67"/>
      </iconSet>
    </cfRule>
  </conditionalFormatting>
  <conditionalFormatting sqref="AQ32">
    <cfRule type="iconSet" priority="405">
      <iconSet>
        <cfvo type="percent" val="0"/>
        <cfvo type="percent" val="33"/>
        <cfvo type="percent" val="67"/>
      </iconSet>
    </cfRule>
  </conditionalFormatting>
  <conditionalFormatting sqref="AQ33">
    <cfRule type="iconSet" priority="319">
      <iconSet>
        <cfvo type="percent" val="0"/>
        <cfvo type="percent" val="33"/>
        <cfvo type="percent" val="67"/>
      </iconSet>
    </cfRule>
    <cfRule type="iconSet" priority="326">
      <iconSet>
        <cfvo type="percent" val="0"/>
        <cfvo type="percent" val="33"/>
        <cfvo type="percent" val="67"/>
      </iconSet>
    </cfRule>
  </conditionalFormatting>
  <conditionalFormatting sqref="AQ34">
    <cfRule type="iconSet" priority="332">
      <iconSet>
        <cfvo type="percent" val="0"/>
        <cfvo type="percent" val="33"/>
        <cfvo type="percent" val="67"/>
      </iconSet>
    </cfRule>
    <cfRule type="iconSet" priority="339">
      <iconSet>
        <cfvo type="percent" val="0"/>
        <cfvo type="percent" val="33"/>
        <cfvo type="percent" val="67"/>
      </iconSet>
    </cfRule>
  </conditionalFormatting>
  <conditionalFormatting sqref="AQ35">
    <cfRule type="iconSet" priority="404">
      <iconSet>
        <cfvo type="percent" val="0"/>
        <cfvo type="percent" val="33"/>
        <cfvo type="percent" val="67"/>
      </iconSet>
    </cfRule>
  </conditionalFormatting>
  <conditionalFormatting sqref="AQ37:AQ38">
    <cfRule type="iconSet" priority="402">
      <iconSet>
        <cfvo type="percent" val="0"/>
        <cfvo type="percent" val="33"/>
        <cfvo type="percent" val="67"/>
      </iconSet>
    </cfRule>
  </conditionalFormatting>
  <conditionalFormatting sqref="AQ37:AQ39">
    <cfRule type="iconSet" priority="484">
      <iconSet>
        <cfvo type="percent" val="0"/>
        <cfvo type="percent" val="33"/>
        <cfvo type="percent" val="67"/>
      </iconSet>
    </cfRule>
  </conditionalFormatting>
  <conditionalFormatting sqref="AQ41">
    <cfRule type="iconSet" priority="372">
      <iconSet>
        <cfvo type="percent" val="0"/>
        <cfvo type="percent" val="33"/>
        <cfvo type="percent" val="67"/>
      </iconSet>
    </cfRule>
    <cfRule type="iconSet" priority="387">
      <iconSet>
        <cfvo type="percent" val="0"/>
        <cfvo type="percent" val="33"/>
        <cfvo type="percent" val="67"/>
      </iconSet>
    </cfRule>
  </conditionalFormatting>
  <conditionalFormatting sqref="P24">
    <cfRule type="colorScale" priority="509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5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{DBE031B7-6DED-468D-AFD4-454518C803C5}</x14:id>
        </ext>
      </extLst>
    </cfRule>
    <cfRule type="iconSet" priority="511">
      <iconSet iconSet="3Symbols">
        <cfvo type="percent" val="0"/>
        <cfvo type="percent" val="33"/>
        <cfvo type="percent" val="55"/>
      </iconSet>
    </cfRule>
    <cfRule type="iconSet" priority="512">
      <iconSet>
        <cfvo type="percent" val="0"/>
        <cfvo type="percent" val="33"/>
        <cfvo type="percent" val="67"/>
      </iconSet>
    </cfRule>
    <cfRule type="iconSet" priority="513">
      <iconSet>
        <cfvo type="percent" val="0"/>
        <cfvo type="percent" val="33"/>
        <cfvo type="percent" val="67"/>
      </iconSet>
    </cfRule>
    <cfRule type="iconSet" priority="514">
      <iconSet>
        <cfvo type="percent" val="0"/>
        <cfvo type="percent" val="33"/>
        <cfvo type="percent" val="67"/>
      </iconSet>
    </cfRule>
    <cfRule type="iconSet" priority="515">
      <iconSet iconSet="3Symbols">
        <cfvo type="percent" val="0"/>
        <cfvo type="num" val="35"/>
        <cfvo type="num" val="60"/>
      </iconSet>
    </cfRule>
    <cfRule type="iconSet" priority="516">
      <iconSet iconSet="3Symbols">
        <cfvo type="percent" val="0"/>
        <cfvo type="percent" val="33"/>
        <cfvo type="percent" val="67"/>
      </iconSet>
    </cfRule>
    <cfRule type="iconSet" priority="517">
      <iconSet iconSet="3Symbols">
        <cfvo type="percent" val="0"/>
        <cfvo type="num" val="33"/>
        <cfvo type="num" val="67"/>
      </iconSet>
    </cfRule>
  </conditionalFormatting>
  <conditionalFormatting sqref="Q25">
    <cfRule type="iconSet" priority="518">
      <iconSet iconSet="3Symbols">
        <cfvo type="percent" val="0"/>
        <cfvo type="percent" val="33"/>
        <cfvo type="percent" val="55"/>
      </iconSet>
    </cfRule>
    <cfRule type="iconSet" priority="519">
      <iconSet>
        <cfvo type="percent" val="0"/>
        <cfvo type="percent" val="33"/>
        <cfvo type="percent" val="67"/>
      </iconSet>
    </cfRule>
    <cfRule type="iconSet" priority="520">
      <iconSet>
        <cfvo type="percent" val="0"/>
        <cfvo type="percent" val="33"/>
        <cfvo type="percent" val="67"/>
      </iconSet>
    </cfRule>
    <cfRule type="iconSet" priority="521">
      <iconSet>
        <cfvo type="percent" val="0"/>
        <cfvo type="percent" val="33"/>
        <cfvo type="percent" val="67"/>
      </iconSet>
    </cfRule>
    <cfRule type="iconSet" priority="522">
      <iconSet iconSet="3Symbols">
        <cfvo type="percent" val="0"/>
        <cfvo type="num" val="35"/>
        <cfvo type="num" val="60"/>
      </iconSet>
    </cfRule>
    <cfRule type="iconSet" priority="523">
      <iconSet iconSet="3Symbols">
        <cfvo type="percent" val="0"/>
        <cfvo type="percent" val="33"/>
        <cfvo type="percent" val="67"/>
      </iconSet>
    </cfRule>
    <cfRule type="iconSet" priority="524">
      <iconSet iconSet="3Symbols">
        <cfvo type="percent" val="0"/>
        <cfvo type="num" val="33"/>
        <cfvo type="num" val="67"/>
      </iconSet>
    </cfRule>
  </conditionalFormatting>
  <conditionalFormatting sqref="R23:R25">
    <cfRule type="iconSet" priority="525">
      <iconSet iconSet="3Symbols">
        <cfvo type="percent" val="0"/>
        <cfvo type="percent" val="33"/>
        <cfvo type="percent" val="55"/>
      </iconSet>
    </cfRule>
    <cfRule type="iconSet" priority="526">
      <iconSet>
        <cfvo type="percent" val="0"/>
        <cfvo type="percent" val="33"/>
        <cfvo type="percent" val="67"/>
      </iconSet>
    </cfRule>
    <cfRule type="iconSet" priority="527">
      <iconSet>
        <cfvo type="percent" val="0"/>
        <cfvo type="percent" val="33"/>
        <cfvo type="percent" val="67"/>
      </iconSet>
    </cfRule>
    <cfRule type="iconSet" priority="528">
      <iconSet>
        <cfvo type="percent" val="0"/>
        <cfvo type="percent" val="33"/>
        <cfvo type="percent" val="67"/>
      </iconSet>
    </cfRule>
    <cfRule type="iconSet" priority="529">
      <iconSet iconSet="3Symbols">
        <cfvo type="percent" val="0"/>
        <cfvo type="num" val="35"/>
        <cfvo type="num" val="60"/>
      </iconSet>
    </cfRule>
    <cfRule type="iconSet" priority="530">
      <iconSet iconSet="3Symbols">
        <cfvo type="percent" val="0"/>
        <cfvo type="percent" val="33"/>
        <cfvo type="percent" val="67"/>
      </iconSet>
    </cfRule>
    <cfRule type="iconSet" priority="531">
      <iconSet iconSet="3Symbols">
        <cfvo type="percent" val="0"/>
        <cfvo type="num" val="33"/>
        <cfvo type="num" val="67"/>
      </iconSet>
    </cfRule>
  </conditionalFormatting>
  <conditionalFormatting sqref="P22:P23">
    <cfRule type="iconSet" priority="532">
      <iconSet iconSet="3Symbols">
        <cfvo type="percent" val="0"/>
        <cfvo type="percent" val="33"/>
        <cfvo type="percent" val="55"/>
      </iconSet>
    </cfRule>
    <cfRule type="iconSet" priority="533">
      <iconSet>
        <cfvo type="percent" val="0"/>
        <cfvo type="percent" val="33"/>
        <cfvo type="percent" val="67"/>
      </iconSet>
    </cfRule>
    <cfRule type="iconSet" priority="534">
      <iconSet>
        <cfvo type="percent" val="0"/>
        <cfvo type="percent" val="33"/>
        <cfvo type="percent" val="67"/>
      </iconSet>
    </cfRule>
    <cfRule type="iconSet" priority="535">
      <iconSet>
        <cfvo type="percent" val="0"/>
        <cfvo type="percent" val="33"/>
        <cfvo type="percent" val="67"/>
      </iconSet>
    </cfRule>
    <cfRule type="iconSet" priority="536">
      <iconSet iconSet="3Symbols">
        <cfvo type="percent" val="0"/>
        <cfvo type="num" val="35"/>
        <cfvo type="num" val="60"/>
      </iconSet>
    </cfRule>
    <cfRule type="iconSet" priority="537">
      <iconSet iconSet="3Symbols">
        <cfvo type="percent" val="0"/>
        <cfvo type="percent" val="33"/>
        <cfvo type="percent" val="67"/>
      </iconSet>
    </cfRule>
    <cfRule type="iconSet" priority="538">
      <iconSet iconSet="3Symbols">
        <cfvo type="percent" val="0"/>
        <cfvo type="num" val="33"/>
        <cfvo type="num" val="67"/>
      </iconSet>
    </cfRule>
  </conditionalFormatting>
  <conditionalFormatting sqref="AP22">
    <cfRule type="iconSet" priority="539">
      <iconSet>
        <cfvo type="percent" val="0"/>
        <cfvo type="percent" val="33"/>
        <cfvo type="percent" val="67"/>
      </iconSet>
    </cfRule>
  </conditionalFormatting>
  <conditionalFormatting sqref="AP22:AQ22">
    <cfRule type="iconSet" priority="540">
      <iconSet iconSet="3Symbols">
        <cfvo type="percent" val="0"/>
        <cfvo type="percent" val="33"/>
        <cfvo type="percent" val="55"/>
      </iconSet>
    </cfRule>
    <cfRule type="iconSet" priority="541">
      <iconSet>
        <cfvo type="percent" val="0"/>
        <cfvo type="percent" val="33"/>
        <cfvo type="percent" val="67"/>
      </iconSet>
    </cfRule>
    <cfRule type="iconSet" priority="542">
      <iconSet>
        <cfvo type="percent" val="0"/>
        <cfvo type="percent" val="33"/>
        <cfvo type="percent" val="67"/>
      </iconSet>
    </cfRule>
    <cfRule type="iconSet" priority="543">
      <iconSet iconSet="3Symbols">
        <cfvo type="percent" val="0"/>
        <cfvo type="num" val="35"/>
        <cfvo type="num" val="60"/>
      </iconSet>
    </cfRule>
    <cfRule type="iconSet" priority="544">
      <iconSet iconSet="3Symbols">
        <cfvo type="percent" val="0"/>
        <cfvo type="percent" val="33"/>
        <cfvo type="percent" val="67"/>
      </iconSet>
    </cfRule>
    <cfRule type="iconSet" priority="545">
      <iconSet iconSet="3Symbols">
        <cfvo type="percent" val="0"/>
        <cfvo type="num" val="33"/>
        <cfvo type="num" val="67"/>
      </iconSet>
    </cfRule>
  </conditionalFormatting>
  <conditionalFormatting sqref="AQ22">
    <cfRule type="iconSet" priority="546">
      <iconSet>
        <cfvo type="percent" val="0"/>
        <cfvo type="percent" val="33"/>
        <cfvo type="percent" val="67"/>
      </iconSet>
    </cfRule>
  </conditionalFormatting>
  <conditionalFormatting sqref="Q21:Q24">
    <cfRule type="iconSet" priority="547">
      <iconSet iconSet="3Symbols">
        <cfvo type="percent" val="0"/>
        <cfvo type="percent" val="33"/>
        <cfvo type="percent" val="55"/>
      </iconSet>
    </cfRule>
    <cfRule type="iconSet" priority="548">
      <iconSet>
        <cfvo type="percent" val="0"/>
        <cfvo type="percent" val="33"/>
        <cfvo type="percent" val="67"/>
      </iconSet>
    </cfRule>
    <cfRule type="iconSet" priority="549">
      <iconSet>
        <cfvo type="percent" val="0"/>
        <cfvo type="percent" val="33"/>
        <cfvo type="percent" val="67"/>
      </iconSet>
    </cfRule>
    <cfRule type="iconSet" priority="550">
      <iconSet>
        <cfvo type="percent" val="0"/>
        <cfvo type="percent" val="33"/>
        <cfvo type="percent" val="67"/>
      </iconSet>
    </cfRule>
    <cfRule type="iconSet" priority="551">
      <iconSet iconSet="3Symbols">
        <cfvo type="percent" val="0"/>
        <cfvo type="num" val="35"/>
        <cfvo type="num" val="60"/>
      </iconSet>
    </cfRule>
    <cfRule type="iconSet" priority="552">
      <iconSet iconSet="3Symbols">
        <cfvo type="percent" val="0"/>
        <cfvo type="percent" val="33"/>
        <cfvo type="percent" val="67"/>
      </iconSet>
    </cfRule>
    <cfRule type="iconSet" priority="553">
      <iconSet iconSet="3Symbols">
        <cfvo type="percent" val="0"/>
        <cfvo type="num" val="33"/>
        <cfvo type="num" val="67"/>
      </iconSet>
    </cfRule>
  </conditionalFormatting>
  <conditionalFormatting sqref="R21:R22">
    <cfRule type="iconSet" priority="554">
      <iconSet iconSet="3Symbols">
        <cfvo type="percent" val="0"/>
        <cfvo type="percent" val="33"/>
        <cfvo type="percent" val="55"/>
      </iconSet>
    </cfRule>
    <cfRule type="iconSet" priority="555">
      <iconSet>
        <cfvo type="percent" val="0"/>
        <cfvo type="percent" val="33"/>
        <cfvo type="percent" val="67"/>
      </iconSet>
    </cfRule>
    <cfRule type="iconSet" priority="556">
      <iconSet>
        <cfvo type="percent" val="0"/>
        <cfvo type="percent" val="33"/>
        <cfvo type="percent" val="67"/>
      </iconSet>
    </cfRule>
    <cfRule type="iconSet" priority="557">
      <iconSet>
        <cfvo type="percent" val="0"/>
        <cfvo type="percent" val="33"/>
        <cfvo type="percent" val="67"/>
      </iconSet>
    </cfRule>
    <cfRule type="iconSet" priority="558">
      <iconSet iconSet="3Symbols">
        <cfvo type="percent" val="0"/>
        <cfvo type="num" val="35"/>
        <cfvo type="num" val="60"/>
      </iconSet>
    </cfRule>
    <cfRule type="iconSet" priority="559">
      <iconSet iconSet="3Symbols">
        <cfvo type="percent" val="0"/>
        <cfvo type="percent" val="33"/>
        <cfvo type="percent" val="67"/>
      </iconSet>
    </cfRule>
    <cfRule type="iconSet" priority="560">
      <iconSet iconSet="3Symbols">
        <cfvo type="percent" val="0"/>
        <cfvo type="num" val="33"/>
        <cfvo type="num" val="67"/>
      </iconSet>
    </cfRule>
  </conditionalFormatting>
  <conditionalFormatting sqref="Q16">
    <cfRule type="iconSet" priority="49">
      <iconSet iconSet="3Symbols">
        <cfvo type="percent" val="0"/>
        <cfvo type="percent" val="33"/>
        <cfvo type="percent" val="55"/>
      </iconSet>
    </cfRule>
    <cfRule type="iconSet" priority="50">
      <iconSet>
        <cfvo type="percent" val="0"/>
        <cfvo type="percent" val="33"/>
        <cfvo type="percent" val="67"/>
      </iconSet>
    </cfRule>
    <cfRule type="iconSet" priority="51">
      <iconSet>
        <cfvo type="percent" val="0"/>
        <cfvo type="percent" val="33"/>
        <cfvo type="percent" val="67"/>
      </iconSet>
    </cfRule>
    <cfRule type="iconSet" priority="52">
      <iconSet>
        <cfvo type="percent" val="0"/>
        <cfvo type="percent" val="33"/>
        <cfvo type="percent" val="67"/>
      </iconSet>
    </cfRule>
    <cfRule type="iconSet" priority="53">
      <iconSet iconSet="3Symbols">
        <cfvo type="percent" val="0"/>
        <cfvo type="num" val="35"/>
        <cfvo type="num" val="60"/>
      </iconSet>
    </cfRule>
    <cfRule type="iconSet" priority="54">
      <iconSet iconSet="3Symbols">
        <cfvo type="percent" val="0"/>
        <cfvo type="percent" val="33"/>
        <cfvo type="percent" val="67"/>
      </iconSet>
    </cfRule>
    <cfRule type="iconSet" priority="55">
      <iconSet iconSet="3Symbols">
        <cfvo type="percent" val="0"/>
        <cfvo type="num" val="33"/>
        <cfvo type="num" val="67"/>
      </iconSet>
    </cfRule>
  </conditionalFormatting>
  <conditionalFormatting sqref="P16">
    <cfRule type="iconSet" priority="45">
      <iconSet>
        <cfvo type="percent" val="0"/>
        <cfvo type="percent" val="33"/>
        <cfvo type="percent" val="67"/>
      </iconSet>
    </cfRule>
  </conditionalFormatting>
  <conditionalFormatting sqref="P16">
    <cfRule type="colorScale" priority="40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{B0F5CB2E-2F84-46E0-BF09-F246745DFA84}</x14:id>
        </ext>
      </extLst>
    </cfRule>
  </conditionalFormatting>
  <conditionalFormatting sqref="P16">
    <cfRule type="iconSet" priority="42">
      <iconSet iconSet="3Symbols">
        <cfvo type="percent" val="0"/>
        <cfvo type="percent" val="33"/>
        <cfvo type="percent" val="55"/>
      </iconSet>
    </cfRule>
    <cfRule type="iconSet" priority="43">
      <iconSet>
        <cfvo type="percent" val="0"/>
        <cfvo type="percent" val="33"/>
        <cfvo type="percent" val="67"/>
      </iconSet>
    </cfRule>
    <cfRule type="iconSet" priority="44">
      <iconSet>
        <cfvo type="percent" val="0"/>
        <cfvo type="percent" val="33"/>
        <cfvo type="percent" val="67"/>
      </iconSet>
    </cfRule>
    <cfRule type="iconSet" priority="46">
      <iconSet iconSet="3Symbols">
        <cfvo type="percent" val="0"/>
        <cfvo type="num" val="35"/>
        <cfvo type="num" val="60"/>
      </iconSet>
    </cfRule>
    <cfRule type="iconSet" priority="47">
      <iconSet iconSet="3Symbols">
        <cfvo type="percent" val="0"/>
        <cfvo type="percent" val="33"/>
        <cfvo type="percent" val="67"/>
      </iconSet>
    </cfRule>
    <cfRule type="iconSet" priority="48">
      <iconSet iconSet="3Symbols">
        <cfvo type="percent" val="0"/>
        <cfvo type="num" val="33"/>
        <cfvo type="num" val="67"/>
      </iconSet>
    </cfRule>
  </conditionalFormatting>
  <conditionalFormatting sqref="P34">
    <cfRule type="colorScale" priority="27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{1BF98D7F-D707-4EF9-8C8F-AE0C2E0F9F25}</x14:id>
        </ext>
      </extLst>
    </cfRule>
    <cfRule type="iconSet" priority="29">
      <iconSet iconSet="3Symbols">
        <cfvo type="percent" val="0"/>
        <cfvo type="num" val="33"/>
        <cfvo type="num" val="67"/>
      </iconSet>
    </cfRule>
    <cfRule type="iconSet" priority="30">
      <iconSet>
        <cfvo type="percent" val="0"/>
        <cfvo type="percent" val="33"/>
        <cfvo type="percent" val="67"/>
      </iconSet>
    </cfRule>
    <cfRule type="iconSet" priority="31">
      <iconSet>
        <cfvo type="percent" val="0"/>
        <cfvo type="percent" val="33"/>
        <cfvo type="percent" val="67"/>
      </iconSet>
    </cfRule>
    <cfRule type="iconSet" priority="32">
      <iconSet>
        <cfvo type="percent" val="0"/>
        <cfvo type="percent" val="33"/>
        <cfvo type="percent" val="67"/>
      </iconSet>
    </cfRule>
    <cfRule type="iconSet" priority="33">
      <iconSet iconSet="3Symbols">
        <cfvo type="percent" val="0"/>
        <cfvo type="percent" val="33"/>
        <cfvo type="percent" val="67"/>
      </iconSet>
    </cfRule>
    <cfRule type="iconSet" priority="34">
      <iconSet>
        <cfvo type="percent" val="0"/>
        <cfvo type="percent" val="33"/>
        <cfvo type="percent" val="67"/>
      </iconSet>
    </cfRule>
    <cfRule type="iconSet" priority="35">
      <iconSet iconSet="3Symbols">
        <cfvo type="percent" val="0"/>
        <cfvo type="percent" val="33"/>
        <cfvo type="percent" val="67"/>
      </iconSet>
    </cfRule>
    <cfRule type="iconSet" priority="36">
      <iconSet>
        <cfvo type="percent" val="0"/>
        <cfvo type="percent" val="33"/>
        <cfvo type="percent" val="67"/>
      </iconSet>
    </cfRule>
    <cfRule type="iconSet" priority="37">
      <iconSet>
        <cfvo type="percent" val="0"/>
        <cfvo type="percent" val="33"/>
        <cfvo type="percent" val="67"/>
      </iconSet>
    </cfRule>
    <cfRule type="iconSet" priority="38">
      <iconSet iconSet="3Symbols">
        <cfvo type="percent" val="0"/>
        <cfvo type="num" val="35"/>
        <cfvo type="num" val="60"/>
      </iconSet>
    </cfRule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Q34">
    <cfRule type="iconSet" priority="3">
      <iconSet iconSet="3Symbols">
        <cfvo type="percent" val="0"/>
        <cfvo type="num" val="33"/>
        <cfvo type="num" val="67"/>
      </iconSet>
    </cfRule>
    <cfRule type="iconSet" priority="4">
      <iconSet>
        <cfvo type="percent" val="0"/>
        <cfvo type="percent" val="33"/>
        <cfvo type="percent" val="67"/>
      </iconSet>
    </cfRule>
    <cfRule type="iconSet" priority="5">
      <iconSet>
        <cfvo type="percent" val="0"/>
        <cfvo type="percent" val="33"/>
        <cfvo type="percent" val="67"/>
      </iconSet>
    </cfRule>
    <cfRule type="iconSet" priority="6">
      <iconSet>
        <cfvo type="percent" val="0"/>
        <cfvo type="percent" val="33"/>
        <cfvo type="percent" val="67"/>
      </iconSet>
    </cfRule>
    <cfRule type="iconSet" priority="7">
      <iconSet iconSet="3Symbols">
        <cfvo type="percent" val="0"/>
        <cfvo type="percent" val="33"/>
        <cfvo type="percent" val="67"/>
      </iconSet>
    </cfRule>
    <cfRule type="iconSet" priority="8">
      <iconSet>
        <cfvo type="percent" val="0"/>
        <cfvo type="percent" val="33"/>
        <cfvo type="percent" val="67"/>
      </iconSet>
    </cfRule>
    <cfRule type="iconSet" priority="9">
      <iconSet iconSet="3Symbols">
        <cfvo type="percent" val="0"/>
        <cfvo type="percent" val="33"/>
        <cfvo type="percent" val="67"/>
      </iconSet>
    </cfRule>
    <cfRule type="iconSet" priority="10">
      <iconSet>
        <cfvo type="percent" val="0"/>
        <cfvo type="percent" val="33"/>
        <cfvo type="percent" val="67"/>
      </iconSet>
    </cfRule>
    <cfRule type="iconSet" priority="11">
      <iconSet>
        <cfvo type="percent" val="0"/>
        <cfvo type="percent" val="33"/>
        <cfvo type="percent" val="67"/>
      </iconSet>
    </cfRule>
    <cfRule type="iconSet" priority="12">
      <iconSet>
        <cfvo type="percent" val="0"/>
        <cfvo type="percent" val="33"/>
        <cfvo type="percent" val="67"/>
      </iconSet>
    </cfRule>
    <cfRule type="iconSet" priority="13">
      <iconSet iconSet="3Symbols">
        <cfvo type="percent" val="0"/>
        <cfvo type="num" val="35"/>
        <cfvo type="num" val="60"/>
      </iconSet>
    </cfRule>
    <cfRule type="iconSet" priority="14">
      <iconSet iconSet="3Symbols">
        <cfvo type="percent" val="0"/>
        <cfvo type="percent" val="33"/>
        <cfvo type="percent" val="67"/>
      </iconSet>
    </cfRule>
  </conditionalFormatting>
  <conditionalFormatting sqref="R34">
    <cfRule type="iconSet" priority="15">
      <iconSet iconSet="3Symbols">
        <cfvo type="percent" val="0"/>
        <cfvo type="num" val="33"/>
        <cfvo type="num" val="67"/>
      </iconSet>
    </cfRule>
    <cfRule type="iconSet" priority="16">
      <iconSet>
        <cfvo type="percent" val="0"/>
        <cfvo type="percent" val="33"/>
        <cfvo type="percent" val="67"/>
      </iconSet>
    </cfRule>
    <cfRule type="iconSet" priority="17">
      <iconSet>
        <cfvo type="percent" val="0"/>
        <cfvo type="percent" val="33"/>
        <cfvo type="percent" val="67"/>
      </iconSet>
    </cfRule>
    <cfRule type="iconSet" priority="18">
      <iconSet>
        <cfvo type="percent" val="0"/>
        <cfvo type="percent" val="33"/>
        <cfvo type="percent" val="67"/>
      </iconSet>
    </cfRule>
    <cfRule type="iconSet" priority="19">
      <iconSet iconSet="3Symbols">
        <cfvo type="percent" val="0"/>
        <cfvo type="percent" val="33"/>
        <cfvo type="percent" val="67"/>
      </iconSet>
    </cfRule>
    <cfRule type="iconSet" priority="20">
      <iconSet>
        <cfvo type="percent" val="0"/>
        <cfvo type="percent" val="33"/>
        <cfvo type="percent" val="67"/>
      </iconSet>
    </cfRule>
    <cfRule type="iconSet" priority="21">
      <iconSet iconSet="3Symbols">
        <cfvo type="percent" val="0"/>
        <cfvo type="percent" val="33"/>
        <cfvo type="percent" val="67"/>
      </iconSet>
    </cfRule>
    <cfRule type="iconSet" priority="22">
      <iconSet>
        <cfvo type="percent" val="0"/>
        <cfvo type="percent" val="33"/>
        <cfvo type="percent" val="67"/>
      </iconSet>
    </cfRule>
    <cfRule type="iconSet" priority="23">
      <iconSet>
        <cfvo type="percent" val="0"/>
        <cfvo type="percent" val="33"/>
        <cfvo type="percent" val="67"/>
      </iconSet>
    </cfRule>
    <cfRule type="iconSet" priority="24">
      <iconSet>
        <cfvo type="percent" val="0"/>
        <cfvo type="percent" val="33"/>
        <cfvo type="percent" val="67"/>
      </iconSet>
    </cfRule>
    <cfRule type="iconSet" priority="25">
      <iconSet iconSet="3Symbols">
        <cfvo type="percent" val="0"/>
        <cfvo type="num" val="35"/>
        <cfvo type="num" val="60"/>
      </iconSet>
    </cfRule>
    <cfRule type="iconSet" priority="26">
      <iconSet iconSet="3Symbols">
        <cfvo type="percent" val="0"/>
        <cfvo type="percent" val="33"/>
        <cfvo type="percent" val="67"/>
      </iconSet>
    </cfRule>
  </conditionalFormatting>
  <conditionalFormatting sqref="P95">
    <cfRule type="colorScale" priority="1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{191DC003-0271-44B8-A56F-683E13630B68}</x14:id>
        </ext>
      </extLst>
    </cfRule>
  </conditionalFormatting>
  <pageMargins left="0.2" right="0.2" top="0.49" bottom="0.39370078740157483" header="0.44" footer="0.53"/>
  <pageSetup paperSize="5" scale="52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864384-CBDE-44FA-9B4E-79ECE21B72B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P18</xm:sqref>
        </x14:conditionalFormatting>
        <x14:conditionalFormatting xmlns:xm="http://schemas.microsoft.com/office/excel/2006/main">
          <x14:cfRule type="dataBar" id="{30E2A3D1-91B2-45A6-91D4-2F834E847A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P33</xm:sqref>
        </x14:conditionalFormatting>
        <x14:conditionalFormatting xmlns:xm="http://schemas.microsoft.com/office/excel/2006/main">
          <x14:cfRule type="dataBar" id="{56C9E98E-ED70-41F4-971E-0B2E09899BC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P74:P94 P1 O70:O73 P17 P19:P23 P25:P32 P5:P15 P69 P35:P65 P96:P1048576</xm:sqref>
        </x14:conditionalFormatting>
        <x14:conditionalFormatting xmlns:xm="http://schemas.microsoft.com/office/excel/2006/main">
          <x14:cfRule type="dataBar" id="{DBE031B7-6DED-468D-AFD4-454518C803C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P24</xm:sqref>
        </x14:conditionalFormatting>
        <x14:conditionalFormatting xmlns:xm="http://schemas.microsoft.com/office/excel/2006/main">
          <x14:cfRule type="dataBar" id="{B0F5CB2E-2F84-46E0-BF09-F246745DFA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1BF98D7F-D707-4EF9-8C8F-AE0C2E0F9F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P34</xm:sqref>
        </x14:conditionalFormatting>
        <x14:conditionalFormatting xmlns:xm="http://schemas.microsoft.com/office/excel/2006/main">
          <x14:cfRule type="dataBar" id="{191DC003-0271-44B8-A56F-683E13630B6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P95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Jeyny Faisuly Cruz Cáceres</dc:creator>
  <cp:lastModifiedBy>Jeyny Faisuly Cruz Cáceres</cp:lastModifiedBy>
  <cp:lastPrinted>2026-03-02T16:24:52Z</cp:lastPrinted>
  <dcterms:created xsi:type="dcterms:W3CDTF">2026-03-02T16:24:13Z</dcterms:created>
  <dcterms:modified xsi:type="dcterms:W3CDTF">2026-03-02T16:25:15Z</dcterms:modified>
</cp:coreProperties>
</file>