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420" windowWidth="18060" windowHeight="6750" firstSheet="2" activeTab="2"/>
  </bookViews>
  <sheets>
    <sheet name="EJE AGREGADA" sheetId="1" state="hidden" r:id="rId1"/>
    <sheet name="EJE DESAGREGADA" sheetId="2" state="hidden" r:id="rId2"/>
    <sheet name="EJE OCTUBRE 2015" sheetId="4" r:id="rId3"/>
    <sheet name="EJE JUL 2015 (2)" sheetId="5" state="hidden" r:id="rId4"/>
    <sheet name="RESUMEN" sheetId="7" state="hidden" r:id="rId5"/>
    <sheet name="datos iniciales" sheetId="6" state="hidden" r:id="rId6"/>
    <sheet name="EJECUCION DESAGRGADA" sheetId="9" state="hidden" r:id="rId7"/>
    <sheet name="Hoja1" sheetId="10" state="hidden" r:id="rId8"/>
    <sheet name="Hoja2" sheetId="11" state="hidden" r:id="rId9"/>
  </sheets>
  <definedNames>
    <definedName name="_xlnm._FilterDatabase" localSheetId="1" hidden="1">'EJE DESAGREGADA'!$A$4:$Z$134</definedName>
    <definedName name="_xlnm._FilterDatabase" localSheetId="3" hidden="1">'EJE JUL 2015 (2)'!$A$6:$W$42</definedName>
    <definedName name="_xlnm._FilterDatabase" localSheetId="2" hidden="1">'EJE OCTUBRE 2015'!$A$5:$X$39</definedName>
    <definedName name="_xlnm._FilterDatabase" localSheetId="6" hidden="1">'EJECUCION DESAGRGADA'!$A$4:$AA$128</definedName>
  </definedNames>
  <calcPr calcId="145621"/>
</workbook>
</file>

<file path=xl/calcChain.xml><?xml version="1.0" encoding="utf-8"?>
<calcChain xmlns="http://schemas.openxmlformats.org/spreadsheetml/2006/main">
  <c r="P7" i="10" l="1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N9" i="10" s="1"/>
  <c r="K9" i="10"/>
  <c r="O9" i="10" s="1"/>
  <c r="L9" i="10"/>
  <c r="M9" i="10"/>
  <c r="P9" i="10" s="1"/>
  <c r="C9" i="10"/>
  <c r="S135" i="9" l="1"/>
  <c r="R133" i="9"/>
  <c r="S133" i="9"/>
  <c r="P135" i="9"/>
  <c r="Q130" i="9"/>
  <c r="R130" i="9"/>
  <c r="S130" i="9"/>
  <c r="T130" i="9"/>
  <c r="U130" i="9"/>
  <c r="V130" i="9"/>
  <c r="W130" i="9"/>
  <c r="X130" i="9"/>
  <c r="Y130" i="9"/>
  <c r="Z130" i="9"/>
  <c r="P130" i="9"/>
  <c r="C20" i="7" l="1"/>
  <c r="B74" i="7" l="1"/>
  <c r="E21" i="7"/>
  <c r="E20" i="7"/>
  <c r="C21" i="7"/>
  <c r="Y3" i="4"/>
  <c r="Q25" i="4" l="1"/>
  <c r="R25" i="4"/>
  <c r="S25" i="4"/>
  <c r="T25" i="4"/>
  <c r="U25" i="4"/>
  <c r="N25" i="4"/>
  <c r="O25" i="4"/>
  <c r="P25" i="4"/>
  <c r="K25" i="4"/>
  <c r="Q24" i="4"/>
  <c r="R24" i="4"/>
  <c r="S24" i="4"/>
  <c r="T24" i="4"/>
  <c r="U24" i="4"/>
  <c r="P24" i="4"/>
  <c r="P21" i="4"/>
  <c r="Q21" i="4"/>
  <c r="R21" i="4"/>
  <c r="S21" i="4"/>
  <c r="T21" i="4"/>
  <c r="U21" i="4"/>
  <c r="P22" i="4"/>
  <c r="Q22" i="4"/>
  <c r="R22" i="4"/>
  <c r="S22" i="4"/>
  <c r="T22" i="4"/>
  <c r="U22" i="4"/>
  <c r="P23" i="4"/>
  <c r="Q23" i="4"/>
  <c r="R23" i="4"/>
  <c r="S23" i="4"/>
  <c r="T23" i="4"/>
  <c r="U23" i="4"/>
  <c r="Q20" i="4"/>
  <c r="R20" i="4"/>
  <c r="S20" i="4"/>
  <c r="T20" i="4"/>
  <c r="U20" i="4"/>
  <c r="P20" i="4"/>
  <c r="K24" i="4"/>
  <c r="L24" i="4"/>
  <c r="M24" i="4"/>
  <c r="N24" i="4"/>
  <c r="J24" i="4"/>
  <c r="K23" i="4"/>
  <c r="L23" i="4"/>
  <c r="M23" i="4"/>
  <c r="N23" i="4"/>
  <c r="J23" i="4"/>
  <c r="K21" i="4"/>
  <c r="L21" i="4"/>
  <c r="M21" i="4"/>
  <c r="N21" i="4"/>
  <c r="K22" i="4"/>
  <c r="L22" i="4"/>
  <c r="M22" i="4"/>
  <c r="N22" i="4"/>
  <c r="J21" i="4"/>
  <c r="J22" i="4"/>
  <c r="K20" i="4"/>
  <c r="L20" i="4"/>
  <c r="M20" i="4"/>
  <c r="N20" i="4"/>
  <c r="J20" i="4"/>
  <c r="P17" i="4"/>
  <c r="Q17" i="4"/>
  <c r="R17" i="4"/>
  <c r="S17" i="4"/>
  <c r="T17" i="4"/>
  <c r="U17" i="4"/>
  <c r="P18" i="4"/>
  <c r="Q18" i="4"/>
  <c r="R18" i="4"/>
  <c r="S18" i="4"/>
  <c r="T18" i="4"/>
  <c r="U18" i="4"/>
  <c r="Q16" i="4"/>
  <c r="R16" i="4"/>
  <c r="S16" i="4"/>
  <c r="T16" i="4"/>
  <c r="U16" i="4"/>
  <c r="P16" i="4"/>
  <c r="K17" i="4"/>
  <c r="L17" i="4"/>
  <c r="M17" i="4"/>
  <c r="N17" i="4"/>
  <c r="K18" i="4"/>
  <c r="L18" i="4"/>
  <c r="M18" i="4"/>
  <c r="N18" i="4"/>
  <c r="K16" i="4"/>
  <c r="L16" i="4"/>
  <c r="M16" i="4"/>
  <c r="N16" i="4"/>
  <c r="O16" i="4"/>
  <c r="J17" i="4"/>
  <c r="J18" i="4"/>
  <c r="J16" i="4"/>
  <c r="P14" i="4"/>
  <c r="Q14" i="4"/>
  <c r="R14" i="4"/>
  <c r="S14" i="4"/>
  <c r="T14" i="4"/>
  <c r="U14" i="4"/>
  <c r="Q13" i="4"/>
  <c r="R13" i="4"/>
  <c r="S13" i="4"/>
  <c r="T13" i="4"/>
  <c r="U13" i="4"/>
  <c r="P13" i="4"/>
  <c r="J14" i="4"/>
  <c r="K14" i="4"/>
  <c r="L14" i="4"/>
  <c r="M14" i="4"/>
  <c r="N14" i="4"/>
  <c r="K13" i="4"/>
  <c r="L13" i="4"/>
  <c r="M13" i="4"/>
  <c r="N13" i="4"/>
  <c r="J13" i="4"/>
  <c r="P7" i="4"/>
  <c r="Q7" i="4"/>
  <c r="R7" i="4"/>
  <c r="S7" i="4"/>
  <c r="T7" i="4"/>
  <c r="U7" i="4"/>
  <c r="P8" i="4"/>
  <c r="Q8" i="4"/>
  <c r="R8" i="4"/>
  <c r="S8" i="4"/>
  <c r="T8" i="4"/>
  <c r="U8" i="4"/>
  <c r="P9" i="4"/>
  <c r="Q9" i="4"/>
  <c r="R9" i="4"/>
  <c r="S9" i="4"/>
  <c r="T9" i="4"/>
  <c r="U9" i="4"/>
  <c r="P10" i="4"/>
  <c r="Q10" i="4"/>
  <c r="R10" i="4"/>
  <c r="S10" i="4"/>
  <c r="T10" i="4"/>
  <c r="U10" i="4"/>
  <c r="P11" i="4"/>
  <c r="Q11" i="4"/>
  <c r="R11" i="4"/>
  <c r="S11" i="4"/>
  <c r="T11" i="4"/>
  <c r="U11" i="4"/>
  <c r="Q6" i="4"/>
  <c r="R6" i="4"/>
  <c r="S6" i="4"/>
  <c r="T6" i="4"/>
  <c r="U6" i="4"/>
  <c r="P6" i="4"/>
  <c r="K7" i="4"/>
  <c r="L7" i="4"/>
  <c r="M7" i="4"/>
  <c r="N7" i="4"/>
  <c r="K8" i="4"/>
  <c r="L8" i="4"/>
  <c r="M8" i="4"/>
  <c r="N8" i="4"/>
  <c r="K9" i="4"/>
  <c r="L9" i="4"/>
  <c r="M9" i="4"/>
  <c r="N9" i="4"/>
  <c r="K10" i="4"/>
  <c r="L10" i="4"/>
  <c r="M10" i="4"/>
  <c r="N10" i="4"/>
  <c r="K11" i="4"/>
  <c r="L11" i="4"/>
  <c r="M11" i="4"/>
  <c r="N11" i="4"/>
  <c r="N6" i="4"/>
  <c r="K6" i="4"/>
  <c r="L6" i="4"/>
  <c r="M6" i="4"/>
  <c r="J7" i="4"/>
  <c r="J8" i="4"/>
  <c r="J9" i="4"/>
  <c r="J10" i="4"/>
  <c r="J11" i="4"/>
  <c r="J6" i="4"/>
  <c r="V10" i="4" l="1"/>
  <c r="O30" i="4"/>
  <c r="O31" i="4"/>
  <c r="O32" i="4"/>
  <c r="O35" i="4"/>
  <c r="O36" i="4"/>
  <c r="X7" i="4"/>
  <c r="X8" i="4"/>
  <c r="X9" i="4"/>
  <c r="X10" i="4"/>
  <c r="X11" i="4"/>
  <c r="X13" i="4"/>
  <c r="X14" i="4"/>
  <c r="X16" i="4"/>
  <c r="X17" i="4"/>
  <c r="X18" i="4"/>
  <c r="X20" i="4"/>
  <c r="G111" i="7" s="1"/>
  <c r="X21" i="4"/>
  <c r="G112" i="7" s="1"/>
  <c r="X22" i="4"/>
  <c r="G113" i="7" s="1"/>
  <c r="X23" i="4"/>
  <c r="G114" i="7" s="1"/>
  <c r="X24" i="4"/>
  <c r="G115" i="7" s="1"/>
  <c r="X25" i="4"/>
  <c r="X6" i="4"/>
  <c r="W7" i="4"/>
  <c r="W8" i="4"/>
  <c r="W9" i="4"/>
  <c r="W10" i="4"/>
  <c r="W11" i="4"/>
  <c r="W13" i="4"/>
  <c r="W14" i="4"/>
  <c r="W16" i="4"/>
  <c r="W17" i="4"/>
  <c r="W18" i="4"/>
  <c r="W20" i="4"/>
  <c r="F111" i="7" s="1"/>
  <c r="W21" i="4"/>
  <c r="F112" i="7" s="1"/>
  <c r="W22" i="4"/>
  <c r="F113" i="7" s="1"/>
  <c r="W23" i="4"/>
  <c r="F114" i="7" s="1"/>
  <c r="W24" i="4"/>
  <c r="F115" i="7" s="1"/>
  <c r="W25" i="4"/>
  <c r="W6" i="4"/>
  <c r="V7" i="4"/>
  <c r="V8" i="4"/>
  <c r="V9" i="4"/>
  <c r="V11" i="4"/>
  <c r="V13" i="4"/>
  <c r="V14" i="4"/>
  <c r="V16" i="4"/>
  <c r="V17" i="4"/>
  <c r="V18" i="4"/>
  <c r="V20" i="4"/>
  <c r="E111" i="7" s="1"/>
  <c r="V21" i="4"/>
  <c r="E112" i="7" s="1"/>
  <c r="V22" i="4"/>
  <c r="E113" i="7" s="1"/>
  <c r="V23" i="4"/>
  <c r="E114" i="7" s="1"/>
  <c r="V24" i="4"/>
  <c r="E115" i="7" s="1"/>
  <c r="V25" i="4"/>
  <c r="V6" i="4"/>
  <c r="O33" i="4" l="1"/>
  <c r="O37" i="4"/>
  <c r="O39" i="4" l="1"/>
  <c r="M35" i="5" l="1"/>
  <c r="N35" i="5"/>
  <c r="O35" i="5"/>
  <c r="P35" i="5"/>
  <c r="Q35" i="5"/>
  <c r="R35" i="5"/>
  <c r="M34" i="5"/>
  <c r="N34" i="5"/>
  <c r="O34" i="5"/>
  <c r="P34" i="5"/>
  <c r="Q34" i="5"/>
  <c r="R34" i="5"/>
  <c r="M33" i="5"/>
  <c r="N33" i="5"/>
  <c r="O33" i="5"/>
  <c r="P33" i="5"/>
  <c r="P36" i="5" s="1"/>
  <c r="P42" i="5" s="1"/>
  <c r="Q33" i="5"/>
  <c r="R33" i="5"/>
  <c r="M36" i="5"/>
  <c r="O36" i="5"/>
  <c r="Q36" i="5"/>
  <c r="M39" i="5"/>
  <c r="N39" i="5"/>
  <c r="O39" i="5"/>
  <c r="P39" i="5"/>
  <c r="Q39" i="5"/>
  <c r="R39" i="5"/>
  <c r="M38" i="5"/>
  <c r="N38" i="5"/>
  <c r="O38" i="5"/>
  <c r="P38" i="5"/>
  <c r="Q38" i="5"/>
  <c r="R38" i="5"/>
  <c r="O40" i="5"/>
  <c r="P40" i="5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L38" i="5"/>
  <c r="L35" i="5"/>
  <c r="L34" i="5"/>
  <c r="L33" i="5"/>
  <c r="L36" i="4"/>
  <c r="M36" i="4"/>
  <c r="N36" i="4"/>
  <c r="P36" i="4"/>
  <c r="Q36" i="4"/>
  <c r="R36" i="4"/>
  <c r="S36" i="4"/>
  <c r="T36" i="4"/>
  <c r="U36" i="4"/>
  <c r="K36" i="4"/>
  <c r="L35" i="4"/>
  <c r="M35" i="4"/>
  <c r="N35" i="4"/>
  <c r="P35" i="4"/>
  <c r="Q35" i="4"/>
  <c r="R35" i="4"/>
  <c r="S35" i="4"/>
  <c r="T35" i="4"/>
  <c r="U35" i="4"/>
  <c r="K35" i="4"/>
  <c r="L32" i="4"/>
  <c r="M32" i="4"/>
  <c r="N32" i="4"/>
  <c r="P32" i="4"/>
  <c r="Q32" i="4"/>
  <c r="R32" i="4"/>
  <c r="S32" i="4"/>
  <c r="T32" i="4"/>
  <c r="U32" i="4"/>
  <c r="L31" i="4"/>
  <c r="M31" i="4"/>
  <c r="N31" i="4"/>
  <c r="P31" i="4"/>
  <c r="Q31" i="4"/>
  <c r="R31" i="4"/>
  <c r="S31" i="4"/>
  <c r="T31" i="4"/>
  <c r="U31" i="4"/>
  <c r="L30" i="4"/>
  <c r="M30" i="4"/>
  <c r="N30" i="4"/>
  <c r="P30" i="4"/>
  <c r="Q30" i="4"/>
  <c r="R30" i="4"/>
  <c r="S30" i="4"/>
  <c r="T30" i="4"/>
  <c r="U30" i="4"/>
  <c r="K32" i="4"/>
  <c r="K31" i="4"/>
  <c r="K30" i="4"/>
  <c r="O42" i="5" l="1"/>
  <c r="M42" i="5"/>
  <c r="R36" i="5"/>
  <c r="N36" i="5"/>
  <c r="N42" i="5" s="1"/>
  <c r="V31" i="4"/>
  <c r="V30" i="4"/>
  <c r="V32" i="4"/>
  <c r="V36" i="4"/>
  <c r="W31" i="4"/>
  <c r="W36" i="4"/>
  <c r="X31" i="4"/>
  <c r="K37" i="4"/>
  <c r="N37" i="4"/>
  <c r="C9" i="7" s="1"/>
  <c r="X36" i="4"/>
  <c r="W30" i="4"/>
  <c r="W32" i="4"/>
  <c r="R37" i="4"/>
  <c r="G9" i="7" s="1"/>
  <c r="V35" i="4"/>
  <c r="U33" i="4"/>
  <c r="X30" i="4"/>
  <c r="M33" i="4"/>
  <c r="X32" i="4"/>
  <c r="X35" i="4"/>
  <c r="Q33" i="4"/>
  <c r="W35" i="4"/>
  <c r="T37" i="4"/>
  <c r="P37" i="4"/>
  <c r="L37" i="4"/>
  <c r="S37" i="4"/>
  <c r="T33" i="4"/>
  <c r="P33" i="4"/>
  <c r="L33" i="4"/>
  <c r="S33" i="4"/>
  <c r="K8" i="7" s="1"/>
  <c r="R33" i="4"/>
  <c r="G8" i="7" s="1"/>
  <c r="N33" i="4"/>
  <c r="C8" i="7" s="1"/>
  <c r="K33" i="4"/>
  <c r="U37" i="4"/>
  <c r="Q37" i="4"/>
  <c r="M37" i="4"/>
  <c r="R40" i="5"/>
  <c r="N40" i="5"/>
  <c r="Q40" i="5"/>
  <c r="Q42" i="5" s="1"/>
  <c r="M40" i="5"/>
  <c r="V35" i="5"/>
  <c r="T35" i="5"/>
  <c r="W39" i="5"/>
  <c r="V33" i="5"/>
  <c r="S35" i="5"/>
  <c r="W38" i="5"/>
  <c r="U38" i="5"/>
  <c r="W35" i="5"/>
  <c r="U35" i="5"/>
  <c r="V38" i="5"/>
  <c r="S39" i="5"/>
  <c r="S33" i="5"/>
  <c r="T34" i="5"/>
  <c r="T33" i="5"/>
  <c r="W34" i="5"/>
  <c r="U34" i="5"/>
  <c r="S38" i="5"/>
  <c r="W33" i="5"/>
  <c r="U33" i="5"/>
  <c r="V34" i="5"/>
  <c r="T38" i="5"/>
  <c r="S34" i="5"/>
  <c r="T39" i="5"/>
  <c r="U39" i="5"/>
  <c r="V39" i="5"/>
  <c r="L36" i="5"/>
  <c r="L40" i="5"/>
  <c r="S40" i="5" s="1"/>
  <c r="L39" i="4" l="1"/>
  <c r="L25" i="4" s="1"/>
  <c r="M39" i="4"/>
  <c r="M25" i="4" s="1"/>
  <c r="G61" i="7"/>
  <c r="J8" i="7"/>
  <c r="F20" i="7" s="1"/>
  <c r="B72" i="7"/>
  <c r="C62" i="7"/>
  <c r="E9" i="7"/>
  <c r="I9" i="7"/>
  <c r="W37" i="4"/>
  <c r="K9" i="7"/>
  <c r="K10" i="7" s="1"/>
  <c r="G10" i="7"/>
  <c r="E62" i="7"/>
  <c r="F9" i="7"/>
  <c r="D21" i="7" s="1"/>
  <c r="E8" i="7"/>
  <c r="B71" i="7"/>
  <c r="C61" i="7"/>
  <c r="I8" i="7"/>
  <c r="C10" i="7"/>
  <c r="B73" i="7" s="1"/>
  <c r="E61" i="7"/>
  <c r="D71" i="7" s="1"/>
  <c r="F8" i="7"/>
  <c r="D20" i="7" s="1"/>
  <c r="T39" i="4"/>
  <c r="V40" i="5"/>
  <c r="R42" i="5"/>
  <c r="U40" i="5"/>
  <c r="W40" i="5"/>
  <c r="T40" i="5"/>
  <c r="K39" i="4"/>
  <c r="Q39" i="4"/>
  <c r="V37" i="4"/>
  <c r="P39" i="4"/>
  <c r="N39" i="4"/>
  <c r="S39" i="4"/>
  <c r="W33" i="4"/>
  <c r="U39" i="4"/>
  <c r="X37" i="4"/>
  <c r="R39" i="4"/>
  <c r="V33" i="4"/>
  <c r="X33" i="4"/>
  <c r="W36" i="5"/>
  <c r="L42" i="5"/>
  <c r="U36" i="5"/>
  <c r="T36" i="5"/>
  <c r="V36" i="5"/>
  <c r="S36" i="5"/>
  <c r="U42" i="5"/>
  <c r="C63" i="7" l="1"/>
  <c r="F10" i="7"/>
  <c r="D22" i="7" s="1"/>
  <c r="E10" i="7"/>
  <c r="D10" i="7" s="1"/>
  <c r="C22" i="7" s="1"/>
  <c r="J10" i="7"/>
  <c r="F22" i="7" s="1"/>
  <c r="D72" i="7"/>
  <c r="D62" i="7"/>
  <c r="C72" i="7" s="1"/>
  <c r="I10" i="7"/>
  <c r="H10" i="7" s="1"/>
  <c r="E22" i="7" s="1"/>
  <c r="D61" i="7"/>
  <c r="C71" i="7" s="1"/>
  <c r="E63" i="7"/>
  <c r="G62" i="7"/>
  <c r="J9" i="7"/>
  <c r="F21" i="7" s="1"/>
  <c r="F61" i="7"/>
  <c r="E71" i="7" s="1"/>
  <c r="F71" i="7"/>
  <c r="X39" i="4"/>
  <c r="V39" i="4"/>
  <c r="W39" i="4"/>
  <c r="T42" i="5"/>
  <c r="W42" i="5"/>
  <c r="S42" i="5"/>
  <c r="V42" i="5"/>
  <c r="G63" i="7" l="1"/>
  <c r="F62" i="7"/>
  <c r="E72" i="7" s="1"/>
  <c r="F72" i="7"/>
  <c r="D63" i="7"/>
  <c r="C73" i="7" s="1"/>
  <c r="D73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R139" i="2"/>
  <c r="S139" i="2"/>
  <c r="T139" i="2"/>
  <c r="U139" i="2"/>
  <c r="V139" i="2"/>
  <c r="W139" i="2"/>
  <c r="X139" i="2"/>
  <c r="Y139" i="2"/>
  <c r="Z139" i="2"/>
  <c r="AA139" i="2"/>
  <c r="AA141" i="2" s="1"/>
  <c r="AB139" i="2"/>
  <c r="AB141" i="2" s="1"/>
  <c r="P139" i="2"/>
  <c r="Q138" i="2"/>
  <c r="R138" i="2"/>
  <c r="S138" i="2"/>
  <c r="T138" i="2"/>
  <c r="U138" i="2"/>
  <c r="V138" i="2"/>
  <c r="W138" i="2"/>
  <c r="X138" i="2"/>
  <c r="Y138" i="2"/>
  <c r="Z138" i="2"/>
  <c r="P138" i="2"/>
  <c r="Q137" i="2"/>
  <c r="Q143" i="2" s="1"/>
  <c r="R137" i="2"/>
  <c r="R143" i="2" s="1"/>
  <c r="S137" i="2"/>
  <c r="S143" i="2" s="1"/>
  <c r="T137" i="2"/>
  <c r="U137" i="2"/>
  <c r="U143" i="2" s="1"/>
  <c r="V137" i="2"/>
  <c r="V143" i="2" s="1"/>
  <c r="W137" i="2"/>
  <c r="W143" i="2" s="1"/>
  <c r="X137" i="2"/>
  <c r="Y137" i="2"/>
  <c r="Y143" i="2" s="1"/>
  <c r="Z137" i="2"/>
  <c r="Z143" i="2" s="1"/>
  <c r="P137" i="2"/>
  <c r="Q136" i="2"/>
  <c r="R136" i="2"/>
  <c r="S136" i="2"/>
  <c r="T136" i="2"/>
  <c r="U136" i="2"/>
  <c r="V136" i="2"/>
  <c r="W136" i="2"/>
  <c r="X136" i="2"/>
  <c r="Y136" i="2"/>
  <c r="Z136" i="2"/>
  <c r="P136" i="2"/>
  <c r="F73" i="7" l="1"/>
  <c r="F63" i="7"/>
  <c r="E73" i="7" s="1"/>
  <c r="X143" i="2"/>
  <c r="T143" i="2"/>
  <c r="P143" i="2"/>
  <c r="X141" i="2"/>
  <c r="T141" i="2"/>
  <c r="P141" i="2"/>
  <c r="W141" i="2"/>
  <c r="S141" i="2"/>
  <c r="Z141" i="2"/>
  <c r="V141" i="2"/>
  <c r="R141" i="2"/>
  <c r="U141" i="2"/>
  <c r="Q141" i="2"/>
  <c r="Y141" i="2"/>
</calcChain>
</file>

<file path=xl/sharedStrings.xml><?xml version="1.0" encoding="utf-8"?>
<sst xmlns="http://schemas.openxmlformats.org/spreadsheetml/2006/main" count="4767" uniqueCount="380">
  <si>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</si>
  <si>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</si>
  <si>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</si>
  <si>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</si>
  <si>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</si>
  <si>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</si>
  <si>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</si>
  <si>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</si>
  <si>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</si>
  <si>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</si>
  <si>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</si>
  <si>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</si>
  <si>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</si>
  <si>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</si>
  <si>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</si>
  <si>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</si>
  <si>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</si>
  <si>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</si>
  <si>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</si>
  <si>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</si>
  <si>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</si>
  <si>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</si>
  <si>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</si>
  <si>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</si>
  <si>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</si>
  <si>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</si>
  <si>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</si>
  <si>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</si>
  <si>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</si>
  <si>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</si>
  <si>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</si>
  <si>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</si>
  <si>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</si>
  <si>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</si>
  <si>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</si>
  <si>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</si>
  <si>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</si>
  <si>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</si>
  <si>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</si>
  <si>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</si>
  <si>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</si>
  <si>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</si>
  <si>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</si>
  <si>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</si>
  <si>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</si>
  <si>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</si>
  <si>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</si>
  <si>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</si>
  <si>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</si>
  <si>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</si>
  <si>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</si>
  <si>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</si>
  <si>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</si>
  <si>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</si>
  <si>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</si>
  <si>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</si>
  <si>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</si>
  <si>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</si>
  <si>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</si>
  <si>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</si>
  <si>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</si>
  <si>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</si>
  <si>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</si>
  <si>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</si>
  <si>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</si>
  <si>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</si>
  <si>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</si>
  <si>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</si>
  <si>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</si>
  <si>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</si>
  <si>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</si>
  <si>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</si>
  <si>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</si>
  <si>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</si>
  <si>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</si>
  <si>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</si>
  <si>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</si>
  <si>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</si>
  <si>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</si>
  <si>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</si>
  <si>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</si>
  <si>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</si>
  <si>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</si>
  <si>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</si>
  <si>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</si>
  <si>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</si>
  <si>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</si>
  <si>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</si>
  <si>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</si>
  <si>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</si>
  <si>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</si>
  <si>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</si>
  <si>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</si>
  <si>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</si>
  <si>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</si>
  <si>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</si>
  <si>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</si>
  <si>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</si>
  <si>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</si>
  <si>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</si>
  <si>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</si>
  <si>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</si>
  <si>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</si>
  <si>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</si>
  <si>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</si>
  <si>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</si>
  <si>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</si>
  <si>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</si>
  <si>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</si>
  <si>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</si>
  <si>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</si>
  <si>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</si>
  <si>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</si>
  <si>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</si>
  <si>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</si>
  <si>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</si>
  <si>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</si>
  <si>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</si>
  <si>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</si>
  <si>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</si>
  <si>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</si>
  <si>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</si>
  <si>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</si>
  <si>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</si>
  <si>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</si>
  <si>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</si>
  <si>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</si>
  <si>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</si>
  <si>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</si>
  <si>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</si>
  <si>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</si>
  <si>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</si>
  <si>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</si>
  <si>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</si>
  <si>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</si>
  <si>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</si>
  <si>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</si>
  <si>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</si>
  <si>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</si>
  <si>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</si>
  <si>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</si>
  <si>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</si>
  <si>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</si>
  <si>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</si>
  <si>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</si>
  <si>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</si>
  <si>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</si>
  <si>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</si>
  <si>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</si>
  <si>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</si>
  <si>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</si>
  <si>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</si>
  <si>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</si>
  <si>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</si>
  <si>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</si>
  <si>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</si>
  <si>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</si>
  <si>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</si>
  <si>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</si>
  <si>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</si>
  <si>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</si>
  <si>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</si>
  <si>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</si>
  <si>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</si>
  <si>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</si>
  <si>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</si>
  <si>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</si>
  <si>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</si>
  <si>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</si>
  <si>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</si>
  <si>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</si>
  <si>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</si>
  <si>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</si>
  <si>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</si>
  <si>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</si>
  <si>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</si>
  <si>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</si>
  <si>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</si>
  <si>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</si>
  <si>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</si>
  <si>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</si>
  <si>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</si>
  <si>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</si>
  <si>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</si>
  <si>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</si>
  <si>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</si>
  <si>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</si>
  <si>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</si>
  <si>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</si>
  <si>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</si>
  <si>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</si>
  <si>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</si>
  <si>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</si>
  <si>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</si>
  <si>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</si>
  <si>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</si>
  <si>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</si>
  <si>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</si>
  <si>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</si>
  <si>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</si>
  <si>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</si>
  <si>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</si>
  <si>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</si>
  <si>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</si>
  <si>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</si>
  <si>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</si>
  <si>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</si>
  <si>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</si>
  <si>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</si>
  <si>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</si>
  <si>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</si>
  <si>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</si>
  <si>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</si>
  <si>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</si>
  <si>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</si>
  <si>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</si>
  <si>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</si>
  <si>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</si>
  <si>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</si>
  <si>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</si>
  <si>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</si>
  <si>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</si>
  <si>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</si>
  <si>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</si>
  <si>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</si>
  <si>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</si>
  <si>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</si>
  <si>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</si>
  <si>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</si>
  <si>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</si>
  <si>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</si>
  <si>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</si>
  <si>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</si>
  <si>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</si>
  <si>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</si>
  <si>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</si>
  <si>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</si>
  <si>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</si>
  <si>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</si>
  <si>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</si>
  <si>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</si>
  <si>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</si>
  <si>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</si>
  <si>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</si>
  <si>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</si>
  <si>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</si>
  <si>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</si>
  <si>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</si>
  <si>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</si>
  <si>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</si>
  <si>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</si>
  <si>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</si>
  <si>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</si>
  <si>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</si>
  <si>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</si>
  <si>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</si>
  <si>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</si>
  <si>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</si>
  <si>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</si>
  <si>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</si>
  <si>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</si>
  <si>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</si>
  <si>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</si>
  <si>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</si>
  <si>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</si>
  <si>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</si>
  <si>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</si>
  <si>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</si>
  <si>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</si>
  <si>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</si>
  <si>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</si>
  <si>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</si>
  <si>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</si>
  <si>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</si>
  <si>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</si>
  <si>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</si>
  <si>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</si>
  <si>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</si>
  <si>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</si>
  <si>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</si>
  <si>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</si>
  <si>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</si>
  <si>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</si>
  <si>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</si>
  <si>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</si>
  <si>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</si>
  <si>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</si>
  <si>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</si>
  <si>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</si>
  <si>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</si>
  <si>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</si>
  <si>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</si>
  <si>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</si>
  <si>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</si>
  <si>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</si>
  <si>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</si>
  <si>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</si>
  <si>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</si>
  <si>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</si>
  <si>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</si>
  <si>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</si>
  <si>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</si>
  <si>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</si>
  <si>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</si>
  <si>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</si>
  <si>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</si>
  <si>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</si>
  <si>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</si>
  <si>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</si>
  <si>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</si>
  <si>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</si>
  <si>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</si>
  <si>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</si>
  <si>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</si>
  <si>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</si>
  <si>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</si>
  <si>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</si>
  <si>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</si>
  <si>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</si>
  <si>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</si>
  <si>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</si>
  <si>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</si>
  <si>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</si>
  <si>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</si>
  <si>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</si>
  <si>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</si>
  <si>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</si>
  <si>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</si>
  <si>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</si>
  <si>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</si>
  <si>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</si>
  <si>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</si>
  <si>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</si>
  <si>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</si>
  <si>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</si>
  <si>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</si>
  <si>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</si>
  <si>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</si>
  <si>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</si>
  <si>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</si>
  <si>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</si>
  <si>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</si>
  <si>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</si>
  <si>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</si>
  <si>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</si>
  <si>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</si>
  <si>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</si>
  <si>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</si>
  <si>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</si>
  <si>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</si>
  <si>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</si>
  <si>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</si>
  <si>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</si>
  <si>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</si>
  <si>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</si>
  <si>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</si>
  <si>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</si>
  <si>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</si>
  <si>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</si>
  <si>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</si>
  <si>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</si>
  <si>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</si>
  <si>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</si>
  <si>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</si>
  <si>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</si>
  <si>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</si>
  <si>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</si>
  <si>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</si>
  <si>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</si>
  <si>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</si>
  <si>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Octubre</t>
  </si>
  <si>
    <t>A-2-0-4-2-2</t>
  </si>
  <si>
    <t>MOBILIARIO Y ENSERES</t>
  </si>
  <si>
    <t>Inversion</t>
  </si>
  <si>
    <t>Fuente: Grupo de Gestión Financiera Función Pública  - SIIF Nación</t>
  </si>
  <si>
    <t xml:space="preserve">Comparativo Ejecucion a 28 de octubre de 2015 </t>
  </si>
  <si>
    <t xml:space="preserve">Ejecucion a 28 de octubre de 2015 </t>
  </si>
  <si>
    <t>EJECUCION PROYECTOS DE INVERSION A 28 DE OCTUBRE DE 2015</t>
  </si>
  <si>
    <t>Ejecución Presupuestal Acumulada a 31 de Octubre de 2015</t>
  </si>
  <si>
    <t>Enero-Octubre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</si>
</sst>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[$-1240A]&quot;$&quot;\ #,##0.00;\(&quot;$&quot;\ #,##0.00\)"/>
    <numFmt numFmtId="165" formatCode="_(* #,##0_);_(* \(#,##0\);_(* &quot;-&quot;??_);_(@_)"/>
    <numFmt numFmtId="166" formatCode="0.0%"/>
    <numFmt numFmtId="167" formatCode="0.0"/>
    <numFmt numFmtId="168" formatCode="_(* #,##0.00000_);_(* \(#,##0.00000\);_(* &quot;-&quot;?_);_(@_)"/>
    <numFmt numFmtId="169" formatCode="_(* #,##0.000_);_(* \(#,##0.000\);_(* &quot;-&quot;??_);_(@_)"/>
  </numFmts>
  <fonts count="4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10"/>
      <color rgb="FF000000"/>
      <name val="Times New Roman"/>
      <family val="1"/>
    </font>
    <font>
      <sz val="10"/>
      <name val="Calibri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0"/>
      <color indexed="8"/>
      <name val="Arial"/>
      <family val="2"/>
    </font>
    <font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51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43" fontId="6" fillId="2" borderId="0" xfId="1" applyFont="1" applyFill="1" applyBorder="1"/>
    <xf numFmtId="164" fontId="6" fillId="3" borderId="0" xfId="1" applyNumberFormat="1" applyFont="1" applyFill="1" applyBorder="1"/>
    <xf numFmtId="43" fontId="6" fillId="4" borderId="0" xfId="1" applyFont="1" applyFill="1" applyBorder="1"/>
    <xf numFmtId="43" fontId="6" fillId="5" borderId="0" xfId="1" applyFont="1" applyFill="1" applyBorder="1"/>
    <xf numFmtId="43" fontId="6" fillId="7" borderId="0" xfId="1" applyFont="1" applyFill="1" applyBorder="1"/>
    <xf numFmtId="43" fontId="1" fillId="0" borderId="0" xfId="0" applyNumberFormat="1" applyFont="1" applyFill="1" applyBorder="1"/>
    <xf numFmtId="43" fontId="6" fillId="6" borderId="0" xfId="0" applyNumberFormat="1" applyFont="1" applyFill="1" applyBorder="1"/>
    <xf numFmtId="43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NumberFormat="1" applyFont="1" applyFill="1" applyBorder="1" applyAlignment="1">
      <alignment horizontal="center"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6" fillId="0" borderId="2" xfId="0" applyNumberFormat="1" applyFont="1" applyFill="1" applyBorder="1" applyAlignment="1">
      <alignment horizontal="center" vertical="center" wrapText="1" readingOrder="1"/>
    </xf>
    <xf numFmtId="0" fontId="16" fillId="5" borderId="2" xfId="0" applyNumberFormat="1" applyFont="1" applyFill="1" applyBorder="1" applyAlignment="1">
      <alignment horizontal="center" vertical="center" wrapText="1" readingOrder="1"/>
    </xf>
    <xf numFmtId="0" fontId="16" fillId="4" borderId="2" xfId="0" applyNumberFormat="1" applyFont="1" applyFill="1" applyBorder="1" applyAlignment="1">
      <alignment horizontal="center" vertical="center" wrapText="1" readingOrder="1"/>
    </xf>
    <xf numFmtId="0" fontId="16" fillId="9" borderId="2" xfId="0" applyNumberFormat="1" applyFont="1" applyFill="1" applyBorder="1" applyAlignment="1">
      <alignment horizontal="center" vertical="center" wrapText="1" readingOrder="1"/>
    </xf>
    <xf numFmtId="0" fontId="17" fillId="5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 readingOrder="1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19" fillId="0" borderId="3" xfId="0" applyNumberFormat="1" applyFont="1" applyFill="1" applyBorder="1" applyAlignment="1">
      <alignment horizontal="left" vertical="center" wrapText="1" readingOrder="1"/>
    </xf>
    <xf numFmtId="43" fontId="19" fillId="0" borderId="3" xfId="1" applyFont="1" applyFill="1" applyBorder="1" applyAlignment="1">
      <alignment horizontal="left" vertical="center" wrapText="1" readingOrder="1"/>
    </xf>
    <xf numFmtId="2" fontId="14" fillId="0" borderId="0" xfId="0" applyNumberFormat="1" applyFont="1" applyFill="1" applyBorder="1"/>
    <xf numFmtId="4" fontId="20" fillId="0" borderId="0" xfId="0" applyNumberFormat="1" applyFont="1" applyFill="1" applyBorder="1" applyAlignment="1" applyProtection="1">
      <alignment horizontal="center"/>
    </xf>
    <xf numFmtId="4" fontId="20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2" fontId="21" fillId="0" borderId="0" xfId="0" applyNumberFormat="1" applyFont="1" applyFill="1" applyBorder="1"/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2" fontId="17" fillId="9" borderId="0" xfId="0" applyNumberFormat="1" applyFont="1" applyFill="1" applyBorder="1"/>
    <xf numFmtId="43" fontId="16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1" fillId="12" borderId="0" xfId="0" applyNumberFormat="1" applyFont="1" applyFill="1" applyBorder="1"/>
    <xf numFmtId="39" fontId="5" fillId="5" borderId="0" xfId="0" applyNumberFormat="1" applyFont="1" applyFill="1" applyBorder="1"/>
    <xf numFmtId="2" fontId="21" fillId="5" borderId="0" xfId="0" applyNumberFormat="1" applyFont="1" applyFill="1" applyBorder="1"/>
    <xf numFmtId="2" fontId="5" fillId="0" borderId="0" xfId="0" applyNumberFormat="1" applyFont="1" applyFill="1" applyBorder="1"/>
    <xf numFmtId="0" fontId="19" fillId="0" borderId="3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23" fillId="0" borderId="13" xfId="0" applyNumberFormat="1" applyFont="1" applyFill="1" applyBorder="1" applyAlignment="1">
      <alignment horizontal="center" vertical="center" wrapText="1" readingOrder="1"/>
    </xf>
    <xf numFmtId="0" fontId="23" fillId="13" borderId="13" xfId="0" applyNumberFormat="1" applyFont="1" applyFill="1" applyBorder="1" applyAlignment="1">
      <alignment horizontal="center" vertical="center" wrapText="1" readingOrder="1"/>
    </xf>
    <xf numFmtId="0" fontId="23" fillId="4" borderId="13" xfId="0" applyNumberFormat="1" applyFont="1" applyFill="1" applyBorder="1" applyAlignment="1">
      <alignment horizontal="center" vertical="center" wrapText="1" readingOrder="1"/>
    </xf>
    <xf numFmtId="0" fontId="23" fillId="14" borderId="20" xfId="0" applyNumberFormat="1" applyFont="1" applyFill="1" applyBorder="1" applyAlignment="1">
      <alignment horizontal="center" vertical="center" wrapText="1" readingOrder="1"/>
    </xf>
    <xf numFmtId="0" fontId="24" fillId="5" borderId="20" xfId="0" applyFont="1" applyFill="1" applyBorder="1" applyAlignment="1">
      <alignment horizontal="center" vertical="center" wrapText="1"/>
    </xf>
    <xf numFmtId="0" fontId="24" fillId="4" borderId="20" xfId="0" applyFont="1" applyFill="1" applyBorder="1" applyAlignment="1">
      <alignment horizontal="center" vertical="center" wrapText="1"/>
    </xf>
    <xf numFmtId="0" fontId="24" fillId="9" borderId="21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165" fontId="25" fillId="0" borderId="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center" wrapText="1"/>
    </xf>
    <xf numFmtId="167" fontId="1" fillId="0" borderId="0" xfId="0" applyNumberFormat="1" applyFont="1" applyFill="1" applyBorder="1"/>
    <xf numFmtId="0" fontId="0" fillId="0" borderId="0" xfId="0" applyBorder="1"/>
    <xf numFmtId="0" fontId="27" fillId="0" borderId="0" xfId="0" applyFont="1" applyFill="1" applyBorder="1" applyAlignment="1">
      <alignment vertical="center"/>
    </xf>
    <xf numFmtId="0" fontId="26" fillId="0" borderId="23" xfId="0" applyFont="1" applyFill="1" applyBorder="1" applyAlignment="1">
      <alignment vertical="center"/>
    </xf>
    <xf numFmtId="166" fontId="26" fillId="0" borderId="23" xfId="2" applyNumberFormat="1" applyFont="1" applyFill="1" applyBorder="1" applyAlignment="1">
      <alignment horizontal="center" vertical="center"/>
    </xf>
    <xf numFmtId="165" fontId="26" fillId="0" borderId="23" xfId="1" applyNumberFormat="1" applyFont="1" applyFill="1" applyBorder="1" applyAlignment="1">
      <alignment horizontal="center" vertical="center"/>
    </xf>
    <xf numFmtId="0" fontId="26" fillId="0" borderId="24" xfId="0" applyFont="1" applyBorder="1" applyAlignment="1">
      <alignment vertical="center"/>
    </xf>
    <xf numFmtId="0" fontId="26" fillId="15" borderId="24" xfId="0" applyFont="1" applyFill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168" fontId="1" fillId="0" borderId="0" xfId="0" applyNumberFormat="1" applyFont="1" applyFill="1" applyBorder="1"/>
    <xf numFmtId="169" fontId="1" fillId="0" borderId="0" xfId="0" applyNumberFormat="1" applyFont="1" applyFill="1" applyBorder="1"/>
    <xf numFmtId="43" fontId="1" fillId="0" borderId="0" xfId="1" applyFont="1" applyFill="1" applyBorder="1"/>
    <xf numFmtId="0" fontId="1" fillId="0" borderId="2" xfId="0" applyFont="1" applyFill="1" applyBorder="1"/>
    <xf numFmtId="43" fontId="1" fillId="0" borderId="2" xfId="1" applyFont="1" applyFill="1" applyBorder="1"/>
    <xf numFmtId="43" fontId="1" fillId="0" borderId="2" xfId="0" applyNumberFormat="1" applyFont="1" applyFill="1" applyBorder="1"/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10" fontId="26" fillId="0" borderId="24" xfId="2" applyNumberFormat="1" applyFont="1" applyBorder="1" applyAlignment="1">
      <alignment horizontal="center" vertical="center"/>
    </xf>
    <xf numFmtId="0" fontId="29" fillId="0" borderId="0" xfId="0" applyFont="1" applyFill="1" applyBorder="1"/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10" fontId="30" fillId="0" borderId="2" xfId="2" applyNumberFormat="1" applyFont="1" applyFill="1" applyBorder="1" applyAlignment="1">
      <alignment horizontal="right" vertical="center"/>
    </xf>
    <xf numFmtId="165" fontId="30" fillId="0" borderId="2" xfId="1" applyNumberFormat="1" applyFont="1" applyFill="1" applyBorder="1" applyAlignment="1">
      <alignment horizontal="right" vertical="center"/>
    </xf>
    <xf numFmtId="0" fontId="31" fillId="0" borderId="0" xfId="0" applyFont="1" applyFill="1" applyBorder="1"/>
    <xf numFmtId="0" fontId="34" fillId="0" borderId="4" xfId="0" applyFont="1" applyFill="1" applyBorder="1"/>
    <xf numFmtId="0" fontId="34" fillId="0" borderId="5" xfId="0" applyFont="1" applyFill="1" applyBorder="1" applyAlignment="1">
      <alignment horizontal="center"/>
    </xf>
    <xf numFmtId="0" fontId="31" fillId="0" borderId="5" xfId="0" applyFont="1" applyFill="1" applyBorder="1" applyAlignment="1">
      <alignment wrapText="1"/>
    </xf>
    <xf numFmtId="167" fontId="35" fillId="0" borderId="5" xfId="0" applyNumberFormat="1" applyFont="1" applyFill="1" applyBorder="1" applyAlignment="1">
      <alignment horizontal="center"/>
    </xf>
    <xf numFmtId="167" fontId="35" fillId="0" borderId="32" xfId="0" applyNumberFormat="1" applyFont="1" applyFill="1" applyBorder="1" applyAlignment="1">
      <alignment horizontal="center"/>
    </xf>
    <xf numFmtId="0" fontId="34" fillId="0" borderId="11" xfId="0" applyFont="1" applyFill="1" applyBorder="1"/>
    <xf numFmtId="0" fontId="34" fillId="0" borderId="2" xfId="0" applyFont="1" applyFill="1" applyBorder="1" applyAlignment="1">
      <alignment horizontal="center"/>
    </xf>
    <xf numFmtId="0" fontId="31" fillId="0" borderId="2" xfId="0" applyFont="1" applyFill="1" applyBorder="1" applyAlignment="1">
      <alignment wrapText="1"/>
    </xf>
    <xf numFmtId="167" fontId="35" fillId="0" borderId="2" xfId="0" applyNumberFormat="1" applyFont="1" applyFill="1" applyBorder="1" applyAlignment="1">
      <alignment horizontal="center"/>
    </xf>
    <xf numFmtId="167" fontId="35" fillId="0" borderId="15" xfId="0" applyNumberFormat="1" applyFont="1" applyFill="1" applyBorder="1" applyAlignment="1">
      <alignment horizontal="center"/>
    </xf>
    <xf numFmtId="0" fontId="34" fillId="0" borderId="12" xfId="0" applyFont="1" applyFill="1" applyBorder="1"/>
    <xf numFmtId="0" fontId="34" fillId="0" borderId="16" xfId="0" applyFont="1" applyFill="1" applyBorder="1" applyAlignment="1">
      <alignment horizontal="center"/>
    </xf>
    <xf numFmtId="0" fontId="31" fillId="0" borderId="16" xfId="0" applyFont="1" applyFill="1" applyBorder="1" applyAlignment="1">
      <alignment wrapText="1"/>
    </xf>
    <xf numFmtId="167" fontId="35" fillId="0" borderId="16" xfId="0" applyNumberFormat="1" applyFont="1" applyFill="1" applyBorder="1" applyAlignment="1">
      <alignment horizontal="center"/>
    </xf>
    <xf numFmtId="167" fontId="35" fillId="0" borderId="17" xfId="0" applyNumberFormat="1" applyFont="1" applyFill="1" applyBorder="1" applyAlignment="1">
      <alignment horizontal="center"/>
    </xf>
    <xf numFmtId="0" fontId="30" fillId="0" borderId="11" xfId="0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10" fontId="30" fillId="0" borderId="11" xfId="2" applyNumberFormat="1" applyFont="1" applyFill="1" applyBorder="1" applyAlignment="1">
      <alignment horizontal="right" vertical="center"/>
    </xf>
    <xf numFmtId="165" fontId="30" fillId="0" borderId="15" xfId="1" applyNumberFormat="1" applyFont="1" applyFill="1" applyBorder="1" applyAlignment="1">
      <alignment horizontal="left" vertical="center"/>
    </xf>
    <xf numFmtId="165" fontId="30" fillId="0" borderId="15" xfId="1" applyNumberFormat="1" applyFont="1" applyFill="1" applyBorder="1" applyAlignment="1">
      <alignment horizontal="right" vertical="center"/>
    </xf>
    <xf numFmtId="10" fontId="30" fillId="0" borderId="12" xfId="2" applyNumberFormat="1" applyFont="1" applyFill="1" applyBorder="1" applyAlignment="1">
      <alignment horizontal="right" vertical="center"/>
    </xf>
    <xf numFmtId="165" fontId="30" fillId="0" borderId="16" xfId="1" applyNumberFormat="1" applyFont="1" applyFill="1" applyBorder="1" applyAlignment="1">
      <alignment horizontal="right" vertical="center"/>
    </xf>
    <xf numFmtId="10" fontId="30" fillId="0" borderId="16" xfId="2" applyNumberFormat="1" applyFont="1" applyFill="1" applyBorder="1" applyAlignment="1">
      <alignment horizontal="right" vertical="center"/>
    </xf>
    <xf numFmtId="165" fontId="30" fillId="0" borderId="17" xfId="1" applyNumberFormat="1" applyFont="1" applyFill="1" applyBorder="1" applyAlignment="1">
      <alignment horizontal="right" vertical="center"/>
    </xf>
    <xf numFmtId="0" fontId="30" fillId="16" borderId="11" xfId="0" applyFont="1" applyFill="1" applyBorder="1" applyAlignment="1">
      <alignment vertical="center"/>
    </xf>
    <xf numFmtId="0" fontId="30" fillId="16" borderId="12" xfId="0" applyFont="1" applyFill="1" applyBorder="1" applyAlignment="1">
      <alignment vertical="center"/>
    </xf>
    <xf numFmtId="0" fontId="30" fillId="16" borderId="2" xfId="0" applyFont="1" applyFill="1" applyBorder="1" applyAlignment="1">
      <alignment horizontal="center"/>
    </xf>
    <xf numFmtId="0" fontId="30" fillId="16" borderId="2" xfId="0" applyFont="1" applyFill="1" applyBorder="1" applyAlignment="1">
      <alignment horizontal="center" vertical="center"/>
    </xf>
    <xf numFmtId="165" fontId="30" fillId="0" borderId="15" xfId="1" applyNumberFormat="1" applyFont="1" applyFill="1" applyBorder="1" applyAlignment="1">
      <alignment horizontal="center" vertical="center"/>
    </xf>
    <xf numFmtId="165" fontId="30" fillId="0" borderId="17" xfId="1" applyNumberFormat="1" applyFont="1" applyFill="1" applyBorder="1" applyAlignment="1">
      <alignment horizontal="center" vertical="center"/>
    </xf>
    <xf numFmtId="0" fontId="30" fillId="16" borderId="15" xfId="0" applyFont="1" applyFill="1" applyBorder="1" applyAlignment="1">
      <alignment horizontal="center" vertical="center"/>
    </xf>
    <xf numFmtId="165" fontId="30" fillId="0" borderId="11" xfId="1" applyNumberFormat="1" applyFont="1" applyFill="1" applyBorder="1" applyAlignment="1">
      <alignment horizontal="center" vertical="center"/>
    </xf>
    <xf numFmtId="165" fontId="30" fillId="0" borderId="12" xfId="1" applyNumberFormat="1" applyFont="1" applyFill="1" applyBorder="1" applyAlignment="1">
      <alignment horizontal="center" vertical="center"/>
    </xf>
    <xf numFmtId="0" fontId="30" fillId="16" borderId="38" xfId="0" applyFont="1" applyFill="1" applyBorder="1" applyAlignment="1">
      <alignment vertical="center"/>
    </xf>
    <xf numFmtId="0" fontId="30" fillId="16" borderId="39" xfId="0" applyFont="1" applyFill="1" applyBorder="1" applyAlignment="1">
      <alignment vertical="center"/>
    </xf>
    <xf numFmtId="0" fontId="33" fillId="16" borderId="13" xfId="0" applyFont="1" applyFill="1" applyBorder="1" applyAlignment="1">
      <alignment horizontal="center" vertical="center" wrapText="1"/>
    </xf>
    <xf numFmtId="0" fontId="33" fillId="16" borderId="1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2" fillId="16" borderId="6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32" fillId="16" borderId="33" xfId="0" applyFont="1" applyFill="1" applyBorder="1" applyAlignment="1">
      <alignment horizontal="center" vertical="center"/>
    </xf>
    <xf numFmtId="0" fontId="26" fillId="0" borderId="26" xfId="0" applyFont="1" applyFill="1" applyBorder="1" applyAlignment="1">
      <alignment horizontal="center" vertical="center" wrapText="1"/>
    </xf>
    <xf numFmtId="0" fontId="26" fillId="0" borderId="27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center" vertical="center"/>
    </xf>
    <xf numFmtId="0" fontId="26" fillId="0" borderId="29" xfId="0" applyFont="1" applyFill="1" applyBorder="1" applyAlignment="1">
      <alignment horizontal="center" vertical="center"/>
    </xf>
    <xf numFmtId="0" fontId="26" fillId="0" borderId="30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left" vertical="top" wrapText="1"/>
    </xf>
    <xf numFmtId="0" fontId="29" fillId="16" borderId="8" xfId="0" applyFont="1" applyFill="1" applyBorder="1" applyAlignment="1">
      <alignment horizontal="center"/>
    </xf>
    <xf numFmtId="0" fontId="29" fillId="16" borderId="9" xfId="0" applyFont="1" applyFill="1" applyBorder="1" applyAlignment="1">
      <alignment horizontal="center"/>
    </xf>
    <xf numFmtId="0" fontId="29" fillId="16" borderId="10" xfId="0" applyFont="1" applyFill="1" applyBorder="1" applyAlignment="1">
      <alignment horizontal="center"/>
    </xf>
    <xf numFmtId="0" fontId="30" fillId="16" borderId="37" xfId="0" applyFont="1" applyFill="1" applyBorder="1" applyAlignment="1">
      <alignment horizontal="center" vertical="center" wrapText="1"/>
    </xf>
    <xf numFmtId="0" fontId="30" fillId="16" borderId="38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30" fillId="16" borderId="1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6" fillId="15" borderId="24" xfId="0" applyFont="1" applyFill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0" fontId="29" fillId="16" borderId="34" xfId="0" applyFont="1" applyFill="1" applyBorder="1" applyAlignment="1">
      <alignment horizontal="center"/>
    </xf>
    <xf numFmtId="0" fontId="29" fillId="16" borderId="35" xfId="0" applyFont="1" applyFill="1" applyBorder="1" applyAlignment="1">
      <alignment horizontal="center"/>
    </xf>
    <xf numFmtId="0" fontId="29" fillId="16" borderId="36" xfId="0" applyFont="1" applyFill="1" applyBorder="1" applyAlignment="1">
      <alignment horizontal="center"/>
    </xf>
    <xf numFmtId="0" fontId="30" fillId="16" borderId="8" xfId="0" applyFont="1" applyFill="1" applyBorder="1" applyAlignment="1">
      <alignment horizontal="center" vertical="center" wrapText="1"/>
    </xf>
    <xf numFmtId="0" fontId="30" fillId="16" borderId="11" xfId="0" applyFont="1" applyFill="1" applyBorder="1" applyAlignment="1">
      <alignment horizontal="center" vertical="center"/>
    </xf>
    <xf numFmtId="0" fontId="30" fillId="16" borderId="10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30" fillId="16" borderId="1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/>
    </xf>
    <xf numFmtId="0" fontId="36" fillId="0" borderId="0" xfId="0" applyNumberFormat="1" applyFont="1" applyFill="1" applyBorder="1" applyAlignment="1">
      <alignment horizontal="center" vertical="center" wrapText="1" readingOrder="1"/>
    </xf>
    <xf numFmtId="0" fontId="37" fillId="0" borderId="0" xfId="0" applyFont="1" applyFill="1" applyBorder="1"/>
    <xf numFmtId="0" fontId="38" fillId="0" borderId="2" xfId="0" applyNumberFormat="1" applyFont="1" applyFill="1" applyBorder="1" applyAlignment="1">
      <alignment horizontal="center" vertical="center" wrapText="1" readingOrder="1"/>
    </xf>
    <xf numFmtId="0" fontId="38" fillId="0" borderId="40" xfId="0" applyNumberFormat="1" applyFont="1" applyFill="1" applyBorder="1" applyAlignment="1">
      <alignment horizontal="center" vertical="center" wrapText="1" readingOrder="1"/>
    </xf>
    <xf numFmtId="0" fontId="38" fillId="0" borderId="41" xfId="0" applyNumberFormat="1" applyFont="1" applyFill="1" applyBorder="1" applyAlignment="1">
      <alignment horizontal="center" vertical="center" wrapText="1" readingOrder="1"/>
    </xf>
    <xf numFmtId="0" fontId="38" fillId="0" borderId="13" xfId="0" applyNumberFormat="1" applyFont="1" applyFill="1" applyBorder="1" applyAlignment="1">
      <alignment horizontal="center" vertical="center" wrapText="1" readingOrder="1"/>
    </xf>
    <xf numFmtId="0" fontId="38" fillId="13" borderId="13" xfId="0" applyNumberFormat="1" applyFont="1" applyFill="1" applyBorder="1" applyAlignment="1">
      <alignment horizontal="center" vertical="center" wrapText="1" readingOrder="1"/>
    </xf>
    <xf numFmtId="0" fontId="38" fillId="4" borderId="13" xfId="0" applyNumberFormat="1" applyFont="1" applyFill="1" applyBorder="1" applyAlignment="1">
      <alignment horizontal="center" vertical="center" wrapText="1" readingOrder="1"/>
    </xf>
    <xf numFmtId="0" fontId="38" fillId="14" borderId="13" xfId="0" applyNumberFormat="1" applyFont="1" applyFill="1" applyBorder="1" applyAlignment="1">
      <alignment horizontal="center" vertical="center" wrapText="1" readingOrder="1"/>
    </xf>
    <xf numFmtId="0" fontId="39" fillId="5" borderId="13" xfId="0" applyFont="1" applyFill="1" applyBorder="1" applyAlignment="1">
      <alignment horizontal="center" vertical="center" wrapText="1"/>
    </xf>
    <xf numFmtId="0" fontId="39" fillId="4" borderId="13" xfId="0" applyFont="1" applyFill="1" applyBorder="1" applyAlignment="1">
      <alignment horizontal="center" vertical="center" wrapText="1"/>
    </xf>
    <xf numFmtId="0" fontId="39" fillId="9" borderId="14" xfId="0" applyFont="1" applyFill="1" applyBorder="1" applyAlignment="1">
      <alignment horizontal="center" vertical="center" wrapText="1"/>
    </xf>
    <xf numFmtId="0" fontId="40" fillId="0" borderId="2" xfId="0" applyNumberFormat="1" applyFont="1" applyFill="1" applyBorder="1" applyAlignment="1">
      <alignment horizontal="center" vertical="center" wrapText="1" readingOrder="1"/>
    </xf>
    <xf numFmtId="0" fontId="40" fillId="0" borderId="40" xfId="0" applyNumberFormat="1" applyFont="1" applyFill="1" applyBorder="1" applyAlignment="1">
      <alignment horizontal="center" vertical="center" wrapText="1" readingOrder="1"/>
    </xf>
    <xf numFmtId="0" fontId="40" fillId="0" borderId="11" xfId="0" applyNumberFormat="1" applyFont="1" applyFill="1" applyBorder="1" applyAlignment="1">
      <alignment horizontal="center" vertical="center" wrapText="1" readingOrder="1"/>
    </xf>
    <xf numFmtId="0" fontId="40" fillId="0" borderId="2" xfId="0" applyNumberFormat="1" applyFont="1" applyFill="1" applyBorder="1" applyAlignment="1">
      <alignment horizontal="left" vertical="center" wrapText="1" readingOrder="1"/>
    </xf>
    <xf numFmtId="43" fontId="40" fillId="0" borderId="2" xfId="1" applyFont="1" applyFill="1" applyBorder="1" applyAlignment="1">
      <alignment horizontal="left" vertical="center" wrapText="1" readingOrder="1"/>
    </xf>
    <xf numFmtId="39" fontId="40" fillId="0" borderId="2" xfId="0" applyNumberFormat="1" applyFont="1" applyFill="1" applyBorder="1" applyAlignment="1">
      <alignment horizontal="right" vertical="center" wrapText="1" readingOrder="1"/>
    </xf>
    <xf numFmtId="43" fontId="40" fillId="0" borderId="2" xfId="1" applyFont="1" applyFill="1" applyBorder="1" applyAlignment="1">
      <alignment horizontal="right" vertical="center" wrapText="1" readingOrder="1"/>
    </xf>
    <xf numFmtId="39" fontId="40" fillId="0" borderId="15" xfId="0" applyNumberFormat="1" applyFont="1" applyFill="1" applyBorder="1" applyAlignment="1">
      <alignment horizontal="right" vertical="center" wrapText="1" readingOrder="1"/>
    </xf>
    <xf numFmtId="0" fontId="40" fillId="0" borderId="12" xfId="0" applyNumberFormat="1" applyFont="1" applyFill="1" applyBorder="1" applyAlignment="1">
      <alignment horizontal="center" vertical="center" wrapText="1" readingOrder="1"/>
    </xf>
    <xf numFmtId="0" fontId="40" fillId="0" borderId="16" xfId="0" applyNumberFormat="1" applyFont="1" applyFill="1" applyBorder="1" applyAlignment="1">
      <alignment horizontal="center" vertical="center" wrapText="1" readingOrder="1"/>
    </xf>
    <xf numFmtId="0" fontId="40" fillId="0" borderId="16" xfId="0" applyNumberFormat="1" applyFont="1" applyFill="1" applyBorder="1" applyAlignment="1">
      <alignment horizontal="left" vertical="center" wrapText="1" readingOrder="1"/>
    </xf>
    <xf numFmtId="43" fontId="40" fillId="0" borderId="16" xfId="1" applyFont="1" applyFill="1" applyBorder="1" applyAlignment="1">
      <alignment horizontal="left" vertical="center" wrapText="1" readingOrder="1"/>
    </xf>
    <xf numFmtId="39" fontId="40" fillId="0" borderId="16" xfId="0" applyNumberFormat="1" applyFont="1" applyFill="1" applyBorder="1" applyAlignment="1">
      <alignment horizontal="right" vertical="center" wrapText="1" readingOrder="1"/>
    </xf>
    <xf numFmtId="43" fontId="40" fillId="0" borderId="16" xfId="1" applyFont="1" applyFill="1" applyBorder="1" applyAlignment="1">
      <alignment horizontal="right" vertical="center" wrapText="1" readingOrder="1"/>
    </xf>
    <xf numFmtId="39" fontId="40" fillId="0" borderId="17" xfId="0" applyNumberFormat="1" applyFont="1" applyFill="1" applyBorder="1" applyAlignment="1">
      <alignment horizontal="right" vertical="center" wrapText="1" readingOrder="1"/>
    </xf>
    <xf numFmtId="0" fontId="40" fillId="0" borderId="18" xfId="0" applyNumberFormat="1" applyFont="1" applyFill="1" applyBorder="1" applyAlignment="1">
      <alignment horizontal="center" vertical="center" wrapText="1" readingOrder="1"/>
    </xf>
    <xf numFmtId="0" fontId="40" fillId="0" borderId="18" xfId="0" applyNumberFormat="1" applyFont="1" applyFill="1" applyBorder="1" applyAlignment="1">
      <alignment horizontal="left" vertical="center" wrapText="1" readingOrder="1"/>
    </xf>
    <xf numFmtId="164" fontId="40" fillId="0" borderId="18" xfId="0" applyNumberFormat="1" applyFont="1" applyFill="1" applyBorder="1" applyAlignment="1">
      <alignment horizontal="right" vertical="center" wrapText="1" readingOrder="1"/>
    </xf>
    <xf numFmtId="2" fontId="37" fillId="0" borderId="0" xfId="0" applyNumberFormat="1" applyFont="1" applyFill="1" applyBorder="1"/>
    <xf numFmtId="0" fontId="40" fillId="0" borderId="8" xfId="0" applyNumberFormat="1" applyFont="1" applyFill="1" applyBorder="1" applyAlignment="1">
      <alignment horizontal="center" vertical="center" wrapText="1" readingOrder="1"/>
    </xf>
    <xf numFmtId="0" fontId="40" fillId="0" borderId="9" xfId="0" applyNumberFormat="1" applyFont="1" applyFill="1" applyBorder="1" applyAlignment="1">
      <alignment horizontal="center" vertical="center" wrapText="1" readingOrder="1"/>
    </xf>
    <xf numFmtId="43" fontId="40" fillId="0" borderId="9" xfId="1" applyFont="1" applyFill="1" applyBorder="1" applyAlignment="1">
      <alignment horizontal="left" vertical="center" wrapText="1" readingOrder="1"/>
    </xf>
    <xf numFmtId="39" fontId="40" fillId="0" borderId="9" xfId="0" applyNumberFormat="1" applyFont="1" applyFill="1" applyBorder="1" applyAlignment="1">
      <alignment horizontal="right" vertical="center" wrapText="1" readingOrder="1"/>
    </xf>
    <xf numFmtId="39" fontId="40" fillId="0" borderId="10" xfId="0" applyNumberFormat="1" applyFont="1" applyFill="1" applyBorder="1" applyAlignment="1">
      <alignment horizontal="right" vertical="center" wrapText="1" readingOrder="1"/>
    </xf>
    <xf numFmtId="43" fontId="40" fillId="0" borderId="13" xfId="1" applyFont="1" applyFill="1" applyBorder="1" applyAlignment="1">
      <alignment horizontal="left" vertical="center" wrapText="1" readingOrder="1"/>
    </xf>
    <xf numFmtId="39" fontId="40" fillId="0" borderId="13" xfId="0" applyNumberFormat="1" applyFont="1" applyFill="1" applyBorder="1" applyAlignment="1">
      <alignment horizontal="right" vertical="center" wrapText="1" readingOrder="1"/>
    </xf>
    <xf numFmtId="0" fontId="40" fillId="0" borderId="20" xfId="0" applyNumberFormat="1" applyFont="1" applyFill="1" applyBorder="1" applyAlignment="1">
      <alignment horizontal="center" vertical="center" wrapText="1" readingOrder="1"/>
    </xf>
    <xf numFmtId="0" fontId="40" fillId="0" borderId="20" xfId="0" applyNumberFormat="1" applyFont="1" applyFill="1" applyBorder="1" applyAlignment="1">
      <alignment horizontal="left" vertical="center" wrapText="1" readingOrder="1"/>
    </xf>
    <xf numFmtId="43" fontId="40" fillId="0" borderId="20" xfId="1" applyFont="1" applyFill="1" applyBorder="1" applyAlignment="1">
      <alignment horizontal="left" vertical="center" wrapText="1" readingOrder="1"/>
    </xf>
    <xf numFmtId="43" fontId="40" fillId="0" borderId="20" xfId="1" applyFont="1" applyFill="1" applyBorder="1" applyAlignment="1">
      <alignment horizontal="right" vertical="center" wrapText="1" readingOrder="1"/>
    </xf>
    <xf numFmtId="0" fontId="40" fillId="0" borderId="42" xfId="0" applyNumberFormat="1" applyFont="1" applyFill="1" applyBorder="1" applyAlignment="1">
      <alignment horizontal="center" vertical="center" wrapText="1" readingOrder="1"/>
    </xf>
    <xf numFmtId="0" fontId="40" fillId="0" borderId="42" xfId="0" applyNumberFormat="1" applyFont="1" applyFill="1" applyBorder="1" applyAlignment="1">
      <alignment horizontal="left" vertical="center" wrapText="1" readingOrder="1"/>
    </xf>
    <xf numFmtId="43" fontId="40" fillId="0" borderId="42" xfId="1" applyFont="1" applyFill="1" applyBorder="1" applyAlignment="1">
      <alignment horizontal="left" vertical="center" wrapText="1" readingOrder="1"/>
    </xf>
    <xf numFmtId="39" fontId="40" fillId="0" borderId="42" xfId="0" applyNumberFormat="1" applyFont="1" applyFill="1" applyBorder="1" applyAlignment="1">
      <alignment horizontal="right" vertical="center" wrapText="1" readingOrder="1"/>
    </xf>
    <xf numFmtId="43" fontId="40" fillId="0" borderId="42" xfId="1" applyFont="1" applyFill="1" applyBorder="1" applyAlignment="1">
      <alignment horizontal="right" vertical="center" wrapText="1" readingOrder="1"/>
    </xf>
    <xf numFmtId="39" fontId="40" fillId="0" borderId="20" xfId="0" applyNumberFormat="1" applyFont="1" applyFill="1" applyBorder="1" applyAlignment="1">
      <alignment horizontal="right" vertical="center" wrapText="1" readingOrder="1"/>
    </xf>
    <xf numFmtId="0" fontId="40" fillId="0" borderId="43" xfId="0" applyNumberFormat="1" applyFont="1" applyFill="1" applyBorder="1" applyAlignment="1">
      <alignment horizontal="center" vertical="center" wrapText="1" readingOrder="1"/>
    </xf>
    <xf numFmtId="0" fontId="41" fillId="0" borderId="3" xfId="0" applyNumberFormat="1" applyFont="1" applyFill="1" applyBorder="1" applyAlignment="1">
      <alignment horizontal="center" vertical="center" wrapText="1" readingOrder="1"/>
    </xf>
    <xf numFmtId="0" fontId="41" fillId="0" borderId="19" xfId="0" applyNumberFormat="1" applyFont="1" applyFill="1" applyBorder="1" applyAlignment="1">
      <alignment horizontal="center" vertical="center" wrapText="1" readingOrder="1"/>
    </xf>
    <xf numFmtId="4" fontId="42" fillId="0" borderId="41" xfId="0" applyNumberFormat="1" applyFont="1" applyFill="1" applyBorder="1" applyAlignment="1" applyProtection="1">
      <alignment horizontal="center" vertical="center"/>
    </xf>
    <xf numFmtId="39" fontId="38" fillId="9" borderId="13" xfId="0" applyNumberFormat="1" applyFont="1" applyFill="1" applyBorder="1" applyAlignment="1">
      <alignment horizontal="right" vertical="center" wrapText="1" readingOrder="1"/>
    </xf>
    <xf numFmtId="39" fontId="38" fillId="0" borderId="0" xfId="0" applyNumberFormat="1" applyFont="1" applyFill="1" applyBorder="1" applyAlignment="1">
      <alignment horizontal="right" vertical="center" wrapText="1" readingOrder="1"/>
    </xf>
    <xf numFmtId="39" fontId="37" fillId="0" borderId="0" xfId="0" applyNumberFormat="1" applyFont="1" applyFill="1" applyBorder="1"/>
    <xf numFmtId="4" fontId="42" fillId="3" borderId="6" xfId="0" applyNumberFormat="1" applyFont="1" applyFill="1" applyBorder="1" applyAlignment="1" applyProtection="1">
      <alignment horizontal="center"/>
    </xf>
    <xf numFmtId="4" fontId="42" fillId="3" borderId="7" xfId="0" applyNumberFormat="1" applyFont="1" applyFill="1" applyBorder="1" applyAlignment="1" applyProtection="1">
      <alignment horizontal="center"/>
    </xf>
    <xf numFmtId="4" fontId="42" fillId="3" borderId="44" xfId="0" applyNumberFormat="1" applyFont="1" applyFill="1" applyBorder="1" applyAlignment="1" applyProtection="1">
      <alignment horizontal="center"/>
    </xf>
    <xf numFmtId="0" fontId="40" fillId="0" borderId="8" xfId="0" applyNumberFormat="1" applyFont="1" applyFill="1" applyBorder="1" applyAlignment="1">
      <alignment horizontal="left" vertical="center" wrapText="1" readingOrder="1"/>
    </xf>
    <xf numFmtId="39" fontId="37" fillId="0" borderId="9" xfId="0" applyNumberFormat="1" applyFont="1" applyFill="1" applyBorder="1"/>
    <xf numFmtId="39" fontId="37" fillId="0" borderId="20" xfId="0" applyNumberFormat="1" applyFont="1" applyFill="1" applyBorder="1"/>
    <xf numFmtId="0" fontId="40" fillId="0" borderId="4" xfId="0" applyNumberFormat="1" applyFont="1" applyFill="1" applyBorder="1" applyAlignment="1">
      <alignment horizontal="left" vertical="center" wrapText="1" readingOrder="1"/>
    </xf>
    <xf numFmtId="39" fontId="37" fillId="0" borderId="5" xfId="0" applyNumberFormat="1" applyFont="1" applyFill="1" applyBorder="1"/>
    <xf numFmtId="39" fontId="37" fillId="0" borderId="2" xfId="0" applyNumberFormat="1" applyFont="1" applyFill="1" applyBorder="1"/>
    <xf numFmtId="0" fontId="40" fillId="0" borderId="43" xfId="0" applyNumberFormat="1" applyFont="1" applyFill="1" applyBorder="1" applyAlignment="1">
      <alignment horizontal="left" vertical="center" wrapText="1" readingOrder="1"/>
    </xf>
    <xf numFmtId="39" fontId="37" fillId="0" borderId="42" xfId="0" applyNumberFormat="1" applyFont="1" applyFill="1" applyBorder="1"/>
    <xf numFmtId="39" fontId="22" fillId="12" borderId="13" xfId="0" applyNumberFormat="1" applyFont="1" applyFill="1" applyBorder="1"/>
    <xf numFmtId="39" fontId="22" fillId="12" borderId="14" xfId="0" applyNumberFormat="1" applyFont="1" applyFill="1" applyBorder="1"/>
    <xf numFmtId="4" fontId="8" fillId="0" borderId="0" xfId="0" applyNumberFormat="1" applyFont="1" applyFill="1" applyBorder="1" applyAlignment="1" applyProtection="1"/>
    <xf numFmtId="39" fontId="37" fillId="0" borderId="45" xfId="0" applyNumberFormat="1" applyFont="1" applyFill="1" applyBorder="1"/>
    <xf numFmtId="39" fontId="37" fillId="0" borderId="10" xfId="0" applyNumberFormat="1" applyFont="1" applyFill="1" applyBorder="1"/>
    <xf numFmtId="0" fontId="40" fillId="0" borderId="12" xfId="0" applyNumberFormat="1" applyFont="1" applyFill="1" applyBorder="1" applyAlignment="1">
      <alignment horizontal="left" vertical="center" wrapText="1" readingOrder="1"/>
    </xf>
    <xf numFmtId="39" fontId="37" fillId="0" borderId="46" xfId="0" applyNumberFormat="1" applyFont="1" applyFill="1" applyBorder="1"/>
    <xf numFmtId="39" fontId="37" fillId="0" borderId="47" xfId="0" applyNumberFormat="1" applyFont="1" applyFill="1" applyBorder="1"/>
    <xf numFmtId="4" fontId="42" fillId="0" borderId="48" xfId="0" applyNumberFormat="1" applyFont="1" applyFill="1" applyBorder="1" applyAlignment="1" applyProtection="1">
      <alignment horizontal="center"/>
    </xf>
    <xf numFmtId="39" fontId="22" fillId="13" borderId="13" xfId="0" applyNumberFormat="1" applyFont="1" applyFill="1" applyBorder="1"/>
    <xf numFmtId="39" fontId="22" fillId="13" borderId="49" xfId="0" applyNumberFormat="1" applyFont="1" applyFill="1" applyBorder="1"/>
    <xf numFmtId="39" fontId="22" fillId="13" borderId="14" xfId="0" applyNumberFormat="1" applyFont="1" applyFill="1" applyBorder="1"/>
    <xf numFmtId="4" fontId="42" fillId="0" borderId="48" xfId="0" applyNumberFormat="1" applyFont="1" applyFill="1" applyBorder="1" applyAlignment="1" applyProtection="1">
      <alignment horizontal="center" vertical="center"/>
    </xf>
    <xf numFmtId="39" fontId="38" fillId="9" borderId="7" xfId="0" applyNumberFormat="1" applyFont="1" applyFill="1" applyBorder="1" applyAlignment="1">
      <alignment horizontal="right" vertical="center" wrapText="1" readingOrder="1"/>
    </xf>
    <xf numFmtId="39" fontId="38" fillId="9" borderId="48" xfId="0" applyNumberFormat="1" applyFont="1" applyFill="1" applyBorder="1" applyAlignment="1">
      <alignment horizontal="right" vertical="center" wrapText="1" readingOrder="1"/>
    </xf>
    <xf numFmtId="39" fontId="38" fillId="9" borderId="6" xfId="0" applyNumberFormat="1" applyFont="1" applyFill="1" applyBorder="1" applyAlignment="1">
      <alignment horizontal="right" vertical="center" wrapText="1" readingOrder="1"/>
    </xf>
    <xf numFmtId="0" fontId="43" fillId="0" borderId="0" xfId="0" applyFont="1" applyFill="1" applyBorder="1"/>
    <xf numFmtId="39" fontId="43" fillId="0" borderId="0" xfId="0" applyNumberFormat="1" applyFont="1" applyFill="1" applyBorder="1"/>
    <xf numFmtId="0" fontId="39" fillId="0" borderId="0" xfId="0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28 de octubre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0.76519182146948017</c:v>
                </c:pt>
                <c:pt idx="1">
                  <c:v>0.77604235079119011</c:v>
                </c:pt>
                <c:pt idx="2">
                  <c:v>0.74335350565208136</c:v>
                </c:pt>
                <c:pt idx="3">
                  <c:v>0.7438763543944702</c:v>
                </c:pt>
              </c:numCache>
            </c:numRef>
          </c:val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0.85939085623995293</c:v>
                </c:pt>
                <c:pt idx="1">
                  <c:v>0.73944823378351765</c:v>
                </c:pt>
                <c:pt idx="2">
                  <c:v>0.75749521907865092</c:v>
                </c:pt>
                <c:pt idx="3">
                  <c:v>0.54333830909667336</c:v>
                </c:pt>
              </c:numCache>
            </c:numRef>
          </c:val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0.80002670197527292</c:v>
                </c:pt>
                <c:pt idx="1">
                  <c:v>0.76250981623514769</c:v>
                </c:pt>
                <c:pt idx="2">
                  <c:v>0.7485831229041271</c:v>
                </c:pt>
                <c:pt idx="3">
                  <c:v>0.66971722036687087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7172096"/>
        <c:axId val="97173888"/>
        <c:axId val="0"/>
      </c:bar3DChart>
      <c:catAx>
        <c:axId val="9717209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97173888"/>
        <c:crosses val="autoZero"/>
        <c:auto val="1"/>
        <c:lblAlgn val="ctr"/>
        <c:lblOffset val="100"/>
        <c:noMultiLvlLbl val="0"/>
      </c:catAx>
      <c:valAx>
        <c:axId val="97173888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97172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28 de octubre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5953928752398359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12291.400164719998</c:v>
                </c:pt>
                <c:pt idx="1">
                  <c:v>11781.936817769998</c:v>
                </c:pt>
              </c:numCache>
            </c:numRef>
          </c:val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6872.4842229300002</c:v>
                </c:pt>
                <c:pt idx="1">
                  <c:v>5049.8247022300002</c:v>
                </c:pt>
              </c:numCache>
            </c:numRef>
          </c:val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19163.88438765</c:v>
                </c:pt>
                <c:pt idx="1">
                  <c:v>16831.76152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7804288"/>
        <c:axId val="97805824"/>
        <c:axId val="0"/>
      </c:bar3DChart>
      <c:catAx>
        <c:axId val="9780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7805824"/>
        <c:crosses val="autoZero"/>
        <c:auto val="1"/>
        <c:lblAlgn val="ctr"/>
        <c:lblOffset val="100"/>
        <c:noMultiLvlLbl val="0"/>
      </c:catAx>
      <c:valAx>
        <c:axId val="97805824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97804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28 DE OCTUBRE DE 2015</a:t>
            </a:r>
          </a:p>
        </c:rich>
      </c:tx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1"/>
                <c:pt idx="0">
                  <c:v>C-113-1000 CSF 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98.001955930000008</c:v>
                </c:pt>
                <c:pt idx="1">
                  <c:v>98.001955930000008</c:v>
                </c:pt>
                <c:pt idx="2">
                  <c:v>98.001955930000008</c:v>
                </c:pt>
              </c:numCache>
            </c:numRef>
          </c:val>
        </c:ser>
        <c:ser>
          <c:idx val="1"/>
          <c:order val="1"/>
          <c:tx>
            <c:strRef>
              <c:f>RESUMEN!$B$112:$D$112</c:f>
              <c:strCache>
                <c:ptCount val="1"/>
                <c:pt idx="0">
                  <c:v>C-123-1000-4 CSF 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76.876421851851845</c:v>
                </c:pt>
                <c:pt idx="1">
                  <c:v>76.867549423868311</c:v>
                </c:pt>
                <c:pt idx="2">
                  <c:v>76.867549423868311</c:v>
                </c:pt>
              </c:numCache>
            </c:numRef>
          </c:val>
        </c:ser>
        <c:ser>
          <c:idx val="2"/>
          <c:order val="2"/>
          <c:tx>
            <c:strRef>
              <c:f>RESUMEN!$B$113:$D$113</c:f>
              <c:strCache>
                <c:ptCount val="1"/>
                <c:pt idx="0">
                  <c:v>C-123-1000-4 SSF 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87.19982745714286</c:v>
                </c:pt>
                <c:pt idx="1">
                  <c:v>43.174329151428573</c:v>
                </c:pt>
                <c:pt idx="2">
                  <c:v>43.174329151428573</c:v>
                </c:pt>
              </c:numCache>
            </c:numRef>
          </c:val>
        </c:ser>
        <c:ser>
          <c:idx val="3"/>
          <c:order val="3"/>
          <c:tx>
            <c:strRef>
              <c:f>RESUMEN!$B$114:$D$114</c:f>
              <c:strCache>
                <c:ptCount val="1"/>
                <c:pt idx="0">
                  <c:v>C-123-1000-4 SSF 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4"/>
          <c:order val="4"/>
          <c:tx>
            <c:strRef>
              <c:f>RESUMEN!$B$115:$D$115</c:f>
              <c:strCache>
                <c:ptCount val="1"/>
                <c:pt idx="0">
                  <c:v>C-520-1000-10 CSF 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62.163868182102696</c:v>
                </c:pt>
                <c:pt idx="1">
                  <c:v>52.72555302503735</c:v>
                </c:pt>
                <c:pt idx="2">
                  <c:v>52.648901666474202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7872512"/>
        <c:axId val="97878400"/>
        <c:axId val="0"/>
      </c:bar3DChart>
      <c:catAx>
        <c:axId val="978725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97878400"/>
        <c:crosses val="autoZero"/>
        <c:auto val="1"/>
        <c:lblAlgn val="ctr"/>
        <c:lblOffset val="100"/>
        <c:noMultiLvlLbl val="0"/>
      </c:catAx>
      <c:valAx>
        <c:axId val="9787840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978725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10</xdr:row>
      <xdr:rowOff>189441</xdr:rowOff>
    </xdr:from>
    <xdr:to>
      <xdr:col>1</xdr:col>
      <xdr:colOff>275166</xdr:colOff>
      <xdr:row>12</xdr:row>
      <xdr:rowOff>66675</xdr:rowOff>
    </xdr:to>
    <xdr:sp macro="" textlink="">
      <xdr:nvSpPr>
        <xdr:cNvPr id="3" name="2 Flecha abajo"/>
        <xdr:cNvSpPr/>
      </xdr:nvSpPr>
      <xdr:spPr>
        <a:xfrm>
          <a:off x="828675" y="26564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797985</xdr:colOff>
      <xdr:row>10</xdr:row>
      <xdr:rowOff>353484</xdr:rowOff>
    </xdr:from>
    <xdr:to>
      <xdr:col>7</xdr:col>
      <xdr:colOff>967318</xdr:colOff>
      <xdr:row>12</xdr:row>
      <xdr:rowOff>46567</xdr:rowOff>
    </xdr:to>
    <xdr:sp macro="" textlink="">
      <xdr:nvSpPr>
        <xdr:cNvPr id="4" name="3 Flecha abajo"/>
        <xdr:cNvSpPr/>
      </xdr:nvSpPr>
      <xdr:spPr>
        <a:xfrm>
          <a:off x="8065560" y="3477684"/>
          <a:ext cx="169333" cy="4550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84667</xdr:colOff>
      <xdr:row>7</xdr:row>
      <xdr:rowOff>89958</xdr:rowOff>
    </xdr:from>
    <xdr:to>
      <xdr:col>5</xdr:col>
      <xdr:colOff>232833</xdr:colOff>
      <xdr:row>7</xdr:row>
      <xdr:rowOff>220133</xdr:rowOff>
    </xdr:to>
    <xdr:sp macro="" textlink="">
      <xdr:nvSpPr>
        <xdr:cNvPr id="5" name="4 Flecha arriba"/>
        <xdr:cNvSpPr/>
      </xdr:nvSpPr>
      <xdr:spPr>
        <a:xfrm>
          <a:off x="6571192" y="1756833"/>
          <a:ext cx="148166" cy="13017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/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809625</xdr:colOff>
      <xdr:row>10</xdr:row>
      <xdr:rowOff>169333</xdr:rowOff>
    </xdr:from>
    <xdr:to>
      <xdr:col>3</xdr:col>
      <xdr:colOff>958850</xdr:colOff>
      <xdr:row>11</xdr:row>
      <xdr:rowOff>242358</xdr:rowOff>
    </xdr:to>
    <xdr:sp macro="" textlink="">
      <xdr:nvSpPr>
        <xdr:cNvPr id="8" name="7 Flecha arriba"/>
        <xdr:cNvSpPr/>
      </xdr:nvSpPr>
      <xdr:spPr>
        <a:xfrm>
          <a:off x="4248150" y="2636308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7</xdr:row>
      <xdr:rowOff>105834</xdr:rowOff>
    </xdr:from>
    <xdr:to>
      <xdr:col>9</xdr:col>
      <xdr:colOff>285749</xdr:colOff>
      <xdr:row>7</xdr:row>
      <xdr:rowOff>359834</xdr:rowOff>
    </xdr:to>
    <xdr:sp macro="" textlink="">
      <xdr:nvSpPr>
        <xdr:cNvPr id="9" name="8 Flecha arriba"/>
        <xdr:cNvSpPr/>
      </xdr:nvSpPr>
      <xdr:spPr>
        <a:xfrm>
          <a:off x="9576858" y="1715559"/>
          <a:ext cx="148166" cy="254000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/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/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32808</xdr:colOff>
      <xdr:row>19</xdr:row>
      <xdr:rowOff>58209</xdr:rowOff>
    </xdr:from>
    <xdr:to>
      <xdr:col>5</xdr:col>
      <xdr:colOff>180974</xdr:colOff>
      <xdr:row>19</xdr:row>
      <xdr:rowOff>207434</xdr:rowOff>
    </xdr:to>
    <xdr:sp macro="" textlink="">
      <xdr:nvSpPr>
        <xdr:cNvPr id="31" name="30 Flecha arriba"/>
        <xdr:cNvSpPr/>
      </xdr:nvSpPr>
      <xdr:spPr>
        <a:xfrm>
          <a:off x="6424083" y="4449234"/>
          <a:ext cx="148166" cy="1492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/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103717</xdr:colOff>
      <xdr:row>19</xdr:row>
      <xdr:rowOff>80433</xdr:rowOff>
    </xdr:from>
    <xdr:to>
      <xdr:col>3</xdr:col>
      <xdr:colOff>251883</xdr:colOff>
      <xdr:row>19</xdr:row>
      <xdr:rowOff>210608</xdr:rowOff>
    </xdr:to>
    <xdr:sp macro="" textlink="">
      <xdr:nvSpPr>
        <xdr:cNvPr id="27" name="26 Flecha arriba"/>
        <xdr:cNvSpPr/>
      </xdr:nvSpPr>
      <xdr:spPr>
        <a:xfrm>
          <a:off x="4199467" y="4595283"/>
          <a:ext cx="148166" cy="13017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/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85726</xdr:colOff>
      <xdr:row>9</xdr:row>
      <xdr:rowOff>76200</xdr:rowOff>
    </xdr:from>
    <xdr:to>
      <xdr:col>5</xdr:col>
      <xdr:colOff>276226</xdr:colOff>
      <xdr:row>9</xdr:row>
      <xdr:rowOff>248709</xdr:rowOff>
    </xdr:to>
    <xdr:sp macro="" textlink="">
      <xdr:nvSpPr>
        <xdr:cNvPr id="26" name="25 Flecha abajo"/>
        <xdr:cNvSpPr/>
      </xdr:nvSpPr>
      <xdr:spPr>
        <a:xfrm>
          <a:off x="7210426" y="227647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/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/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41"/>
  <sheetViews>
    <sheetView showGridLines="0" topLeftCell="A22" workbookViewId="0">
      <selection activeCell="L16" sqref="L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 x14ac:dyDescent="0.25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 x14ac:dyDescent="0.25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x14ac:dyDescent="0.2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 x14ac:dyDescent="0.2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 x14ac:dyDescent="0.25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 x14ac:dyDescent="0.2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 x14ac:dyDescent="0.25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 x14ac:dyDescent="0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 x14ac:dyDescent="0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 x14ac:dyDescent="0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 x14ac:dyDescent="0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 x14ac:dyDescent="0.25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 x14ac:dyDescent="0.2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 x14ac:dyDescent="0.25"/>
    <row r="30" spans="1:26" x14ac:dyDescent="0.25">
      <c r="O30" s="19" t="s">
        <v>333</v>
      </c>
    </row>
    <row r="31" spans="1:26" x14ac:dyDescent="0.25">
      <c r="O31" s="20"/>
    </row>
    <row r="32" spans="1:26" x14ac:dyDescent="0.25">
      <c r="O32" s="21" t="s">
        <v>334</v>
      </c>
    </row>
    <row r="33" spans="15:15" x14ac:dyDescent="0.25">
      <c r="O33" s="21" t="s">
        <v>335</v>
      </c>
    </row>
    <row r="34" spans="15:15" x14ac:dyDescent="0.25">
      <c r="O34" s="21" t="s">
        <v>336</v>
      </c>
    </row>
    <row r="35" spans="15:15" x14ac:dyDescent="0.25">
      <c r="O35" s="19" t="s">
        <v>337</v>
      </c>
    </row>
    <row r="36" spans="15:15" x14ac:dyDescent="0.25">
      <c r="O36" s="20"/>
    </row>
    <row r="37" spans="15:15" x14ac:dyDescent="0.25">
      <c r="O37" s="21" t="s">
        <v>338</v>
      </c>
    </row>
    <row r="38" spans="15:15" x14ac:dyDescent="0.25">
      <c r="O38" s="21" t="s">
        <v>339</v>
      </c>
    </row>
    <row r="39" spans="15:15" x14ac:dyDescent="0.25">
      <c r="O39" s="19" t="s">
        <v>340</v>
      </c>
    </row>
    <row r="40" spans="15:15" x14ac:dyDescent="0.25">
      <c r="O40" s="19"/>
    </row>
    <row r="41" spans="15:15" x14ac:dyDescent="0.2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 x14ac:dyDescent="0.2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 x14ac:dyDescent="0.2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 x14ac:dyDescent="0.2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 x14ac:dyDescent="0.2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 x14ac:dyDescent="0.2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 x14ac:dyDescent="0.2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 x14ac:dyDescent="0.2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 x14ac:dyDescent="0.2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 x14ac:dyDescent="0.2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 x14ac:dyDescent="0.2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 x14ac:dyDescent="0.2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 x14ac:dyDescent="0.2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 x14ac:dyDescent="0.2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 x14ac:dyDescent="0.2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 x14ac:dyDescent="0.2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 x14ac:dyDescent="0.2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 x14ac:dyDescent="0.2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 x14ac:dyDescent="0.2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 x14ac:dyDescent="0.2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 x14ac:dyDescent="0.2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 x14ac:dyDescent="0.2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 x14ac:dyDescent="0.2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 x14ac:dyDescent="0.2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 x14ac:dyDescent="0.2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 x14ac:dyDescent="0.2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 x14ac:dyDescent="0.2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 x14ac:dyDescent="0.2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 x14ac:dyDescent="0.2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 x14ac:dyDescent="0.2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 x14ac:dyDescent="0.2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 x14ac:dyDescent="0.2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 x14ac:dyDescent="0.2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 x14ac:dyDescent="0.2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 x14ac:dyDescent="0.2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 x14ac:dyDescent="0.2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 x14ac:dyDescent="0.2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 x14ac:dyDescent="0.2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 x14ac:dyDescent="0.2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 x14ac:dyDescent="0.2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 x14ac:dyDescent="0.2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 x14ac:dyDescent="0.2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 x14ac:dyDescent="0.2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 x14ac:dyDescent="0.2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 x14ac:dyDescent="0.2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 x14ac:dyDescent="0.2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 x14ac:dyDescent="0.2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 x14ac:dyDescent="0.2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 x14ac:dyDescent="0.2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 x14ac:dyDescent="0.2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 x14ac:dyDescent="0.2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 x14ac:dyDescent="0.2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 x14ac:dyDescent="0.2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 x14ac:dyDescent="0.2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 x14ac:dyDescent="0.2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 x14ac:dyDescent="0.2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 x14ac:dyDescent="0.2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 x14ac:dyDescent="0.2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 x14ac:dyDescent="0.2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 x14ac:dyDescent="0.2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 x14ac:dyDescent="0.2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 x14ac:dyDescent="0.2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 x14ac:dyDescent="0.2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 x14ac:dyDescent="0.2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 x14ac:dyDescent="0.2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 x14ac:dyDescent="0.2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 x14ac:dyDescent="0.2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 x14ac:dyDescent="0.2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 x14ac:dyDescent="0.2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 x14ac:dyDescent="0.2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 x14ac:dyDescent="0.2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 x14ac:dyDescent="0.2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 x14ac:dyDescent="0.2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 x14ac:dyDescent="0.2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 x14ac:dyDescent="0.2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 x14ac:dyDescent="0.2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 x14ac:dyDescent="0.2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 x14ac:dyDescent="0.2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 x14ac:dyDescent="0.2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 x14ac:dyDescent="0.2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 x14ac:dyDescent="0.2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 x14ac:dyDescent="0.2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 x14ac:dyDescent="0.2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 x14ac:dyDescent="0.2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 x14ac:dyDescent="0.2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 x14ac:dyDescent="0.2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 x14ac:dyDescent="0.2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 x14ac:dyDescent="0.2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 x14ac:dyDescent="0.2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 x14ac:dyDescent="0.2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 x14ac:dyDescent="0.2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 x14ac:dyDescent="0.2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 x14ac:dyDescent="0.2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 x14ac:dyDescent="0.2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 x14ac:dyDescent="0.2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 x14ac:dyDescent="0.2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 x14ac:dyDescent="0.2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 x14ac:dyDescent="0.2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 x14ac:dyDescent="0.2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 x14ac:dyDescent="0.2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 x14ac:dyDescent="0.2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 x14ac:dyDescent="0.2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 x14ac:dyDescent="0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 x14ac:dyDescent="0.2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 x14ac:dyDescent="0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 x14ac:dyDescent="0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 x14ac:dyDescent="0.2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 x14ac:dyDescent="0.2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 x14ac:dyDescent="0.2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 x14ac:dyDescent="0.2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 x14ac:dyDescent="0.2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 x14ac:dyDescent="0.2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 x14ac:dyDescent="0.2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 x14ac:dyDescent="0.2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 x14ac:dyDescent="0.2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 x14ac:dyDescent="0.2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 x14ac:dyDescent="0.2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 x14ac:dyDescent="0.2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 x14ac:dyDescent="0.2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 x14ac:dyDescent="0.2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 x14ac:dyDescent="0.2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 x14ac:dyDescent="0.2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 x14ac:dyDescent="0.2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 x14ac:dyDescent="0.2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 x14ac:dyDescent="0.2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 x14ac:dyDescent="0.2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 x14ac:dyDescent="0.2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 x14ac:dyDescent="0.25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 x14ac:dyDescent="0.25">
      <c r="U133" s="8"/>
    </row>
    <row r="134" spans="1:28" x14ac:dyDescent="0.25">
      <c r="U134" s="8"/>
      <c r="X134" s="8"/>
    </row>
    <row r="135" spans="1:28" x14ac:dyDescent="0.25">
      <c r="U135" s="8"/>
    </row>
    <row r="136" spans="1:28" x14ac:dyDescent="0.25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 x14ac:dyDescent="0.25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 x14ac:dyDescent="0.25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 x14ac:dyDescent="0.25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 x14ac:dyDescent="0.25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 x14ac:dyDescent="0.25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 x14ac:dyDescent="0.25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 x14ac:dyDescent="0.25">
      <c r="W144" s="16"/>
      <c r="X144" s="16"/>
      <c r="Y144" s="16"/>
    </row>
    <row r="145" spans="23:26" x14ac:dyDescent="0.25">
      <c r="W145" s="16"/>
      <c r="X145" s="16"/>
      <c r="Y145" s="16"/>
    </row>
    <row r="146" spans="23:26" x14ac:dyDescent="0.25">
      <c r="Y146" s="16"/>
      <c r="Z146" s="16"/>
    </row>
    <row r="147" spans="23:26" x14ac:dyDescent="0.25">
      <c r="X147" s="8"/>
      <c r="Y147" s="16"/>
    </row>
  </sheetData>
  <autoFilter ref="A4:Z13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Y47"/>
  <sheetViews>
    <sheetView showGridLines="0" tabSelected="1" topLeftCell="A22" zoomScale="85" zoomScaleNormal="85" workbookViewId="0">
      <selection activeCell="A45" sqref="A45"/>
    </sheetView>
  </sheetViews>
  <sheetFormatPr baseColWidth="10" defaultRowHeight="12.75" x14ac:dyDescent="0.2"/>
  <cols>
    <col min="1" max="1" width="6.28515625" style="167" customWidth="1"/>
    <col min="2" max="5" width="5.28515625" style="167" customWidth="1"/>
    <col min="6" max="6" width="5" style="167" customWidth="1"/>
    <col min="7" max="7" width="8.7109375" style="167" customWidth="1"/>
    <col min="8" max="8" width="5" style="167" customWidth="1"/>
    <col min="9" max="9" width="5.28515625" style="167" customWidth="1"/>
    <col min="10" max="10" width="41.85546875" style="167" customWidth="1"/>
    <col min="11" max="11" width="17.28515625" style="167" bestFit="1" customWidth="1"/>
    <col min="12" max="12" width="16.5703125" style="167" bestFit="1" customWidth="1"/>
    <col min="13" max="13" width="15.7109375" style="167" customWidth="1"/>
    <col min="14" max="14" width="16.42578125" style="167" customWidth="1"/>
    <col min="15" max="15" width="17.7109375" style="167" bestFit="1" customWidth="1"/>
    <col min="16" max="16" width="17.42578125" style="167" bestFit="1" customWidth="1"/>
    <col min="17" max="17" width="16.42578125" style="167" customWidth="1"/>
    <col min="18" max="18" width="16.5703125" style="167" customWidth="1"/>
    <col min="19" max="19" width="17.28515625" style="167" customWidth="1"/>
    <col min="20" max="20" width="16.85546875" style="167" customWidth="1"/>
    <col min="21" max="21" width="17.28515625" style="167" bestFit="1" customWidth="1"/>
    <col min="22" max="23" width="8.42578125" style="167" customWidth="1"/>
    <col min="24" max="24" width="7" style="167" customWidth="1"/>
    <col min="25" max="30" width="0" style="167" hidden="1" customWidth="1"/>
    <col min="31" max="16384" width="11.42578125" style="167"/>
  </cols>
  <sheetData>
    <row r="1" spans="1:25" s="59" customFormat="1" ht="12" customHeight="1" x14ac:dyDescent="0.2">
      <c r="A1" s="165" t="s">
        <v>347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</row>
    <row r="2" spans="1:25" s="59" customFormat="1" x14ac:dyDescent="0.2">
      <c r="A2" s="165" t="s">
        <v>348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</row>
    <row r="3" spans="1:25" s="59" customFormat="1" ht="13.5" thickBot="1" x14ac:dyDescent="0.25">
      <c r="A3" s="165" t="s">
        <v>378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59" t="str">
        <f>+TRIM(A3)</f>
        <v>Ejecución Presupuestal Acumulada a 31 de Octubre de 2015</v>
      </c>
    </row>
    <row r="4" spans="1:25" ht="6.75" customHeight="1" thickBot="1" x14ac:dyDescent="0.25">
      <c r="A4" s="166" t="s">
        <v>1</v>
      </c>
      <c r="B4" s="166" t="s">
        <v>1</v>
      </c>
      <c r="C4" s="166" t="s">
        <v>1</v>
      </c>
      <c r="D4" s="166" t="s">
        <v>1</v>
      </c>
      <c r="E4" s="166" t="s">
        <v>1</v>
      </c>
      <c r="F4" s="166" t="s">
        <v>1</v>
      </c>
      <c r="G4" s="166" t="s">
        <v>1</v>
      </c>
      <c r="H4" s="166" t="s">
        <v>1</v>
      </c>
      <c r="I4" s="166" t="s">
        <v>1</v>
      </c>
      <c r="J4" s="166" t="s">
        <v>1</v>
      </c>
      <c r="K4" s="166" t="s">
        <v>1</v>
      </c>
      <c r="L4" s="166" t="s">
        <v>1</v>
      </c>
      <c r="M4" s="166" t="s">
        <v>1</v>
      </c>
      <c r="N4" s="166" t="s">
        <v>1</v>
      </c>
      <c r="O4" s="166" t="s">
        <v>1</v>
      </c>
      <c r="P4" s="166" t="s">
        <v>1</v>
      </c>
      <c r="Q4" s="166" t="s">
        <v>1</v>
      </c>
      <c r="R4" s="166" t="s">
        <v>1</v>
      </c>
      <c r="S4" s="166" t="s">
        <v>1</v>
      </c>
      <c r="T4" s="166" t="s">
        <v>1</v>
      </c>
      <c r="U4" s="166" t="s">
        <v>1</v>
      </c>
    </row>
    <row r="5" spans="1:25" s="59" customFormat="1" ht="51.75" thickBot="1" x14ac:dyDescent="0.25">
      <c r="A5" s="168" t="s">
        <v>9</v>
      </c>
      <c r="B5" s="168" t="s">
        <v>10</v>
      </c>
      <c r="C5" s="168" t="s">
        <v>11</v>
      </c>
      <c r="D5" s="168" t="s">
        <v>12</v>
      </c>
      <c r="E5" s="168" t="s">
        <v>13</v>
      </c>
      <c r="F5" s="168" t="s">
        <v>14</v>
      </c>
      <c r="G5" s="169" t="s">
        <v>17</v>
      </c>
      <c r="H5" s="170" t="s">
        <v>18</v>
      </c>
      <c r="I5" s="171" t="s">
        <v>19</v>
      </c>
      <c r="J5" s="171" t="s">
        <v>20</v>
      </c>
      <c r="K5" s="171" t="s">
        <v>21</v>
      </c>
      <c r="L5" s="171" t="s">
        <v>22</v>
      </c>
      <c r="M5" s="171" t="s">
        <v>23</v>
      </c>
      <c r="N5" s="172" t="s">
        <v>24</v>
      </c>
      <c r="O5" s="171" t="s">
        <v>25</v>
      </c>
      <c r="P5" s="171" t="s">
        <v>26</v>
      </c>
      <c r="Q5" s="171" t="s">
        <v>27</v>
      </c>
      <c r="R5" s="172" t="s">
        <v>28</v>
      </c>
      <c r="S5" s="173" t="s">
        <v>29</v>
      </c>
      <c r="T5" s="171" t="s">
        <v>30</v>
      </c>
      <c r="U5" s="174" t="s">
        <v>31</v>
      </c>
      <c r="V5" s="175" t="s">
        <v>342</v>
      </c>
      <c r="W5" s="176" t="s">
        <v>343</v>
      </c>
      <c r="X5" s="177" t="s">
        <v>344</v>
      </c>
    </row>
    <row r="6" spans="1:25" ht="22.5" customHeight="1" x14ac:dyDescent="0.2">
      <c r="A6" s="178" t="s">
        <v>35</v>
      </c>
      <c r="B6" s="178">
        <v>1</v>
      </c>
      <c r="C6" s="178">
        <v>0</v>
      </c>
      <c r="D6" s="178">
        <v>1</v>
      </c>
      <c r="E6" s="178">
        <v>1</v>
      </c>
      <c r="F6" s="178"/>
      <c r="G6" s="179" t="s">
        <v>38</v>
      </c>
      <c r="H6" s="180">
        <v>10</v>
      </c>
      <c r="I6" s="178" t="s">
        <v>40</v>
      </c>
      <c r="J6" s="181" t="str">
        <f>+'datos iniciales'!O5</f>
        <v>SUELDOS DE PERSONAL DE NOMINA</v>
      </c>
      <c r="K6" s="182">
        <f>+'datos iniciales'!P5</f>
        <v>6981000000</v>
      </c>
      <c r="L6" s="182">
        <f>+'datos iniciales'!Q5</f>
        <v>0</v>
      </c>
      <c r="M6" s="182">
        <f>+'datos iniciales'!R5</f>
        <v>0</v>
      </c>
      <c r="N6" s="182">
        <f>+'datos iniciales'!S5</f>
        <v>6981000000</v>
      </c>
      <c r="O6" s="183">
        <v>0</v>
      </c>
      <c r="P6" s="184">
        <f>+'datos iniciales'!U5</f>
        <v>6981000000</v>
      </c>
      <c r="Q6" s="184">
        <f>+'datos iniciales'!V5</f>
        <v>0</v>
      </c>
      <c r="R6" s="184">
        <f>+'datos iniciales'!W5</f>
        <v>5678242764</v>
      </c>
      <c r="S6" s="184">
        <f>+'datos iniciales'!X5</f>
        <v>5665190251</v>
      </c>
      <c r="T6" s="184">
        <f>+'datos iniciales'!Y5</f>
        <v>5665190251</v>
      </c>
      <c r="U6" s="184">
        <f>+'datos iniciales'!Z5</f>
        <v>5665190251</v>
      </c>
      <c r="V6" s="183">
        <f t="shared" ref="V6:V11" si="0">+R6/N6*100</f>
        <v>81.338529780833696</v>
      </c>
      <c r="W6" s="183">
        <f t="shared" ref="W6:W11" si="1">+S6/N6*100</f>
        <v>81.151557814066749</v>
      </c>
      <c r="X6" s="185">
        <f t="shared" ref="X6:X11" si="2">+U6/N6*100</f>
        <v>81.151557814066749</v>
      </c>
    </row>
    <row r="7" spans="1:25" ht="22.5" customHeight="1" x14ac:dyDescent="0.2">
      <c r="A7" s="178" t="s">
        <v>35</v>
      </c>
      <c r="B7" s="178">
        <v>1</v>
      </c>
      <c r="C7" s="178">
        <v>0</v>
      </c>
      <c r="D7" s="178">
        <v>1</v>
      </c>
      <c r="E7" s="178">
        <v>4</v>
      </c>
      <c r="F7" s="178"/>
      <c r="G7" s="179" t="s">
        <v>38</v>
      </c>
      <c r="H7" s="180">
        <v>10</v>
      </c>
      <c r="I7" s="178" t="s">
        <v>40</v>
      </c>
      <c r="J7" s="181" t="str">
        <f>+'datos iniciales'!O6</f>
        <v>PRIMA TECNICA</v>
      </c>
      <c r="K7" s="182">
        <f>+'datos iniciales'!P6</f>
        <v>754000000</v>
      </c>
      <c r="L7" s="182">
        <f>+'datos iniciales'!Q6</f>
        <v>70000000</v>
      </c>
      <c r="M7" s="182">
        <f>+'datos iniciales'!R6</f>
        <v>0</v>
      </c>
      <c r="N7" s="182">
        <f>+'datos iniciales'!S6</f>
        <v>824000000</v>
      </c>
      <c r="O7" s="183">
        <v>0</v>
      </c>
      <c r="P7" s="184">
        <f>+'datos iniciales'!U6</f>
        <v>824000000</v>
      </c>
      <c r="Q7" s="184">
        <f>+'datos iniciales'!V6</f>
        <v>0</v>
      </c>
      <c r="R7" s="184">
        <f>+'datos iniciales'!W6</f>
        <v>579581009</v>
      </c>
      <c r="S7" s="184">
        <f>+'datos iniciales'!X6</f>
        <v>579483460</v>
      </c>
      <c r="T7" s="184">
        <f>+'datos iniciales'!Y6</f>
        <v>579483460</v>
      </c>
      <c r="U7" s="184">
        <f>+'datos iniciales'!Z6</f>
        <v>579483460</v>
      </c>
      <c r="V7" s="183">
        <f t="shared" si="0"/>
        <v>70.337501092233012</v>
      </c>
      <c r="W7" s="183">
        <f t="shared" si="1"/>
        <v>70.325662621359214</v>
      </c>
      <c r="X7" s="185">
        <f t="shared" si="2"/>
        <v>70.325662621359214</v>
      </c>
    </row>
    <row r="8" spans="1:25" ht="22.5" customHeight="1" x14ac:dyDescent="0.2">
      <c r="A8" s="178" t="s">
        <v>35</v>
      </c>
      <c r="B8" s="178">
        <v>1</v>
      </c>
      <c r="C8" s="178">
        <v>0</v>
      </c>
      <c r="D8" s="178">
        <v>1</v>
      </c>
      <c r="E8" s="178">
        <v>5</v>
      </c>
      <c r="F8" s="178"/>
      <c r="G8" s="179" t="s">
        <v>38</v>
      </c>
      <c r="H8" s="180">
        <v>10</v>
      </c>
      <c r="I8" s="178" t="s">
        <v>40</v>
      </c>
      <c r="J8" s="181" t="str">
        <f>+'datos iniciales'!O7</f>
        <v>OTROS</v>
      </c>
      <c r="K8" s="182">
        <f>+'datos iniciales'!P7</f>
        <v>2191000000</v>
      </c>
      <c r="L8" s="182">
        <f>+'datos iniciales'!Q7</f>
        <v>0</v>
      </c>
      <c r="M8" s="182">
        <f>+'datos iniciales'!R7</f>
        <v>202000000</v>
      </c>
      <c r="N8" s="182">
        <f>+'datos iniciales'!S7</f>
        <v>1989000000</v>
      </c>
      <c r="O8" s="183">
        <v>0</v>
      </c>
      <c r="P8" s="184">
        <f>+'datos iniciales'!U7</f>
        <v>1989000000</v>
      </c>
      <c r="Q8" s="184">
        <f>+'datos iniciales'!V7</f>
        <v>0</v>
      </c>
      <c r="R8" s="184">
        <f>+'datos iniciales'!W7</f>
        <v>1273046589</v>
      </c>
      <c r="S8" s="184">
        <f>+'datos iniciales'!X7</f>
        <v>1269898168</v>
      </c>
      <c r="T8" s="184">
        <f>+'datos iniciales'!Y7</f>
        <v>1269898168</v>
      </c>
      <c r="U8" s="184">
        <f>+'datos iniciales'!Z7</f>
        <v>1269898168</v>
      </c>
      <c r="V8" s="183">
        <f t="shared" si="0"/>
        <v>64.004353393665156</v>
      </c>
      <c r="W8" s="183">
        <f t="shared" si="1"/>
        <v>63.846061739567617</v>
      </c>
      <c r="X8" s="185">
        <f t="shared" si="2"/>
        <v>63.846061739567617</v>
      </c>
    </row>
    <row r="9" spans="1:25" ht="22.5" customHeight="1" x14ac:dyDescent="0.2">
      <c r="A9" s="178" t="s">
        <v>35</v>
      </c>
      <c r="B9" s="178">
        <v>1</v>
      </c>
      <c r="C9" s="178">
        <v>0</v>
      </c>
      <c r="D9" s="178">
        <v>1</v>
      </c>
      <c r="E9" s="178">
        <v>9</v>
      </c>
      <c r="F9" s="178"/>
      <c r="G9" s="179" t="s">
        <v>38</v>
      </c>
      <c r="H9" s="180">
        <v>10</v>
      </c>
      <c r="I9" s="178" t="s">
        <v>40</v>
      </c>
      <c r="J9" s="181" t="str">
        <f>+'datos iniciales'!O8</f>
        <v>HORAS EXTRAS, DIAS FESTIVOS E INDEMNIZACION POR VACACIONES</v>
      </c>
      <c r="K9" s="182">
        <f>+'datos iniciales'!P8</f>
        <v>65000000</v>
      </c>
      <c r="L9" s="182">
        <f>+'datos iniciales'!Q8</f>
        <v>132000000</v>
      </c>
      <c r="M9" s="182">
        <f>+'datos iniciales'!R8</f>
        <v>0</v>
      </c>
      <c r="N9" s="182">
        <f>+'datos iniciales'!S8</f>
        <v>197000000</v>
      </c>
      <c r="O9" s="183">
        <v>0</v>
      </c>
      <c r="P9" s="184">
        <f>+'datos iniciales'!U8</f>
        <v>196010000</v>
      </c>
      <c r="Q9" s="184">
        <f>+'datos iniciales'!V8</f>
        <v>0</v>
      </c>
      <c r="R9" s="184">
        <f>+'datos iniciales'!W8</f>
        <v>172135982</v>
      </c>
      <c r="S9" s="184">
        <f>+'datos iniciales'!X8</f>
        <v>171790568</v>
      </c>
      <c r="T9" s="184">
        <f>+'datos iniciales'!Y8</f>
        <v>171790568</v>
      </c>
      <c r="U9" s="184">
        <f>+'datos iniciales'!Z8</f>
        <v>171790568</v>
      </c>
      <c r="V9" s="183">
        <f t="shared" si="0"/>
        <v>87.378671065989849</v>
      </c>
      <c r="W9" s="183">
        <f t="shared" si="1"/>
        <v>87.20333401015229</v>
      </c>
      <c r="X9" s="185">
        <f t="shared" si="2"/>
        <v>87.20333401015229</v>
      </c>
    </row>
    <row r="10" spans="1:25" ht="22.5" customHeight="1" x14ac:dyDescent="0.2">
      <c r="A10" s="178" t="s">
        <v>35</v>
      </c>
      <c r="B10" s="178">
        <v>1</v>
      </c>
      <c r="C10" s="178">
        <v>0</v>
      </c>
      <c r="D10" s="178">
        <v>2</v>
      </c>
      <c r="E10" s="178"/>
      <c r="F10" s="178"/>
      <c r="G10" s="179" t="s">
        <v>38</v>
      </c>
      <c r="H10" s="180">
        <v>10</v>
      </c>
      <c r="I10" s="178" t="s">
        <v>40</v>
      </c>
      <c r="J10" s="181" t="str">
        <f>+'datos iniciales'!O9</f>
        <v>SERVICIOS PERSONALES INDIRECTOS</v>
      </c>
      <c r="K10" s="182">
        <f>+'datos iniciales'!P9</f>
        <v>139500000</v>
      </c>
      <c r="L10" s="182">
        <f>+'datos iniciales'!Q9</f>
        <v>0</v>
      </c>
      <c r="M10" s="182">
        <f>+'datos iniciales'!R9</f>
        <v>0</v>
      </c>
      <c r="N10" s="182">
        <f>+'datos iniciales'!S9</f>
        <v>139500000</v>
      </c>
      <c r="O10" s="183">
        <v>0</v>
      </c>
      <c r="P10" s="184">
        <f>+'datos iniciales'!U9</f>
        <v>124257674</v>
      </c>
      <c r="Q10" s="184">
        <f>+'datos iniciales'!V9</f>
        <v>12731326</v>
      </c>
      <c r="R10" s="184">
        <f>+'datos iniciales'!W9</f>
        <v>123494874</v>
      </c>
      <c r="S10" s="184">
        <f>+'datos iniciales'!X9</f>
        <v>74083029.459999993</v>
      </c>
      <c r="T10" s="184">
        <f>+'datos iniciales'!Y9</f>
        <v>74083029.459999993</v>
      </c>
      <c r="U10" s="184">
        <f>+'datos iniciales'!Z9</f>
        <v>74083029.459999993</v>
      </c>
      <c r="V10" s="183">
        <f>+R10/N10*100</f>
        <v>88.526791397849465</v>
      </c>
      <c r="W10" s="183">
        <f t="shared" si="1"/>
        <v>53.106114308243725</v>
      </c>
      <c r="X10" s="185">
        <f t="shared" si="2"/>
        <v>53.106114308243725</v>
      </c>
    </row>
    <row r="11" spans="1:25" ht="22.5" customHeight="1" thickBot="1" x14ac:dyDescent="0.25">
      <c r="A11" s="178" t="s">
        <v>35</v>
      </c>
      <c r="B11" s="178">
        <v>1</v>
      </c>
      <c r="C11" s="178">
        <v>0</v>
      </c>
      <c r="D11" s="178">
        <v>5</v>
      </c>
      <c r="E11" s="178"/>
      <c r="F11" s="178"/>
      <c r="G11" s="179" t="s">
        <v>38</v>
      </c>
      <c r="H11" s="186">
        <v>10</v>
      </c>
      <c r="I11" s="187" t="s">
        <v>40</v>
      </c>
      <c r="J11" s="188" t="str">
        <f>+'datos iniciales'!O10</f>
        <v>CONTRIBUCIONES INHERENTES A LA NOMINA SECTOR PRIVADO Y PUBLICO</v>
      </c>
      <c r="K11" s="189">
        <f>+'datos iniciales'!P10</f>
        <v>3150000000</v>
      </c>
      <c r="L11" s="189">
        <f>+'datos iniciales'!Q10</f>
        <v>0</v>
      </c>
      <c r="M11" s="189">
        <f>+'datos iniciales'!R10</f>
        <v>0</v>
      </c>
      <c r="N11" s="189">
        <f>+'datos iniciales'!S10</f>
        <v>3150000000</v>
      </c>
      <c r="O11" s="190">
        <v>0</v>
      </c>
      <c r="P11" s="191">
        <f>+'datos iniciales'!U10</f>
        <v>3150000000</v>
      </c>
      <c r="Q11" s="191">
        <f>+'datos iniciales'!V10</f>
        <v>0</v>
      </c>
      <c r="R11" s="191">
        <f>+'datos iniciales'!W10</f>
        <v>2538398610</v>
      </c>
      <c r="S11" s="191">
        <f>+'datos iniciales'!X10</f>
        <v>2538264210</v>
      </c>
      <c r="T11" s="191">
        <f>+'datos iniciales'!Y10</f>
        <v>2538264210</v>
      </c>
      <c r="U11" s="191">
        <f>+'datos iniciales'!Z10</f>
        <v>2538264210</v>
      </c>
      <c r="V11" s="190">
        <f t="shared" si="0"/>
        <v>80.58408285714286</v>
      </c>
      <c r="W11" s="190">
        <f t="shared" si="1"/>
        <v>80.579816190476194</v>
      </c>
      <c r="X11" s="192">
        <f t="shared" si="2"/>
        <v>80.579816190476194</v>
      </c>
    </row>
    <row r="12" spans="1:25" ht="13.5" thickBot="1" x14ac:dyDescent="0.25">
      <c r="A12" s="193"/>
      <c r="B12" s="193"/>
      <c r="C12" s="193"/>
      <c r="D12" s="193"/>
      <c r="E12" s="193"/>
      <c r="F12" s="193"/>
      <c r="G12" s="193"/>
      <c r="H12" s="193"/>
      <c r="I12" s="193"/>
      <c r="J12" s="194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6"/>
      <c r="W12" s="196"/>
      <c r="X12" s="196"/>
    </row>
    <row r="13" spans="1:25" ht="20.25" customHeight="1" thickBot="1" x14ac:dyDescent="0.25">
      <c r="A13" s="178" t="s">
        <v>35</v>
      </c>
      <c r="B13" s="178">
        <v>2</v>
      </c>
      <c r="C13" s="178">
        <v>0</v>
      </c>
      <c r="D13" s="178">
        <v>3</v>
      </c>
      <c r="E13" s="178"/>
      <c r="F13" s="178"/>
      <c r="G13" s="179" t="s">
        <v>38</v>
      </c>
      <c r="H13" s="197">
        <v>10</v>
      </c>
      <c r="I13" s="198" t="s">
        <v>40</v>
      </c>
      <c r="J13" s="199" t="str">
        <f>+'datos iniciales'!O11</f>
        <v>IMPUESTOS Y MULTAS</v>
      </c>
      <c r="K13" s="199">
        <f>+'datos iniciales'!P11</f>
        <v>24000000</v>
      </c>
      <c r="L13" s="199">
        <f>+'datos iniciales'!Q11</f>
        <v>3850000</v>
      </c>
      <c r="M13" s="199">
        <f>+'datos iniciales'!R11</f>
        <v>0</v>
      </c>
      <c r="N13" s="199">
        <f>+'datos iniciales'!S11</f>
        <v>27850000</v>
      </c>
      <c r="O13" s="200">
        <v>0</v>
      </c>
      <c r="P13" s="200">
        <f>+'datos iniciales'!U11</f>
        <v>26987000</v>
      </c>
      <c r="Q13" s="200">
        <f>+'datos iniciales'!V11</f>
        <v>863000</v>
      </c>
      <c r="R13" s="200">
        <f>+'datos iniciales'!W11</f>
        <v>26987000</v>
      </c>
      <c r="S13" s="200">
        <f>+'datos iniciales'!X11</f>
        <v>26987000</v>
      </c>
      <c r="T13" s="200">
        <f>+'datos iniciales'!Y11</f>
        <v>26987000</v>
      </c>
      <c r="U13" s="200">
        <f>+'datos iniciales'!Z11</f>
        <v>26987000</v>
      </c>
      <c r="V13" s="200">
        <f>+R13/N13*100</f>
        <v>96.901256732495511</v>
      </c>
      <c r="W13" s="200">
        <f>+S13/N13*100</f>
        <v>96.901256732495511</v>
      </c>
      <c r="X13" s="201">
        <f>+U13/N13*100</f>
        <v>96.901256732495511</v>
      </c>
    </row>
    <row r="14" spans="1:25" ht="20.25" customHeight="1" thickBot="1" x14ac:dyDescent="0.25">
      <c r="A14" s="178" t="s">
        <v>35</v>
      </c>
      <c r="B14" s="178">
        <v>2</v>
      </c>
      <c r="C14" s="178">
        <v>0</v>
      </c>
      <c r="D14" s="178">
        <v>4</v>
      </c>
      <c r="E14" s="178"/>
      <c r="F14" s="178"/>
      <c r="G14" s="179" t="s">
        <v>38</v>
      </c>
      <c r="H14" s="186">
        <v>10</v>
      </c>
      <c r="I14" s="187" t="s">
        <v>40</v>
      </c>
      <c r="J14" s="202" t="str">
        <f>+'datos iniciales'!O12</f>
        <v>ADQUISICION DE BIENES Y SERVICIOS</v>
      </c>
      <c r="K14" s="202">
        <f>+'datos iniciales'!P12</f>
        <v>1954759800</v>
      </c>
      <c r="L14" s="202">
        <f>+'datos iniciales'!Q12</f>
        <v>0</v>
      </c>
      <c r="M14" s="202">
        <f>+'datos iniciales'!R12</f>
        <v>3850000</v>
      </c>
      <c r="N14" s="202">
        <f>+'datos iniciales'!S12</f>
        <v>1950909800</v>
      </c>
      <c r="O14" s="190">
        <v>0</v>
      </c>
      <c r="P14" s="203">
        <f>+'datos iniciales'!U12</f>
        <v>1804723098.01</v>
      </c>
      <c r="Q14" s="203">
        <f>+'datos iniciales'!V12</f>
        <v>125929017.98999999</v>
      </c>
      <c r="R14" s="203">
        <f>+'datos iniciales'!W12</f>
        <v>1737948219.72</v>
      </c>
      <c r="S14" s="203">
        <f>+'datos iniciales'!X12</f>
        <v>1294675014.3099999</v>
      </c>
      <c r="T14" s="203">
        <f>+'datos iniciales'!Y12</f>
        <v>1294675014.3099999</v>
      </c>
      <c r="U14" s="203">
        <f>+'datos iniciales'!Z12</f>
        <v>1294675014.3099999</v>
      </c>
      <c r="V14" s="190">
        <f>+R14/N14*100</f>
        <v>89.083986339091638</v>
      </c>
      <c r="W14" s="190">
        <f>+S14/N14*100</f>
        <v>66.362628057432488</v>
      </c>
      <c r="X14" s="192">
        <f>+U14/N14*100</f>
        <v>66.362628057432488</v>
      </c>
    </row>
    <row r="15" spans="1:25" ht="13.5" thickBot="1" x14ac:dyDescent="0.25">
      <c r="A15" s="193"/>
      <c r="B15" s="193"/>
      <c r="C15" s="193"/>
      <c r="D15" s="193"/>
      <c r="E15" s="193"/>
      <c r="F15" s="193"/>
      <c r="G15" s="193"/>
      <c r="H15" s="193"/>
      <c r="I15" s="193"/>
      <c r="J15" s="194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6"/>
      <c r="W15" s="196"/>
      <c r="X15" s="196"/>
    </row>
    <row r="16" spans="1:25" ht="20.25" customHeight="1" x14ac:dyDescent="0.2">
      <c r="A16" s="178" t="s">
        <v>35</v>
      </c>
      <c r="B16" s="178">
        <v>3</v>
      </c>
      <c r="C16" s="178">
        <v>2</v>
      </c>
      <c r="D16" s="178">
        <v>1</v>
      </c>
      <c r="E16" s="178">
        <v>1</v>
      </c>
      <c r="F16" s="178"/>
      <c r="G16" s="179" t="s">
        <v>38</v>
      </c>
      <c r="H16" s="197">
        <v>11</v>
      </c>
      <c r="I16" s="204" t="s">
        <v>63</v>
      </c>
      <c r="J16" s="205" t="str">
        <f>+'datos iniciales'!O13</f>
        <v>CUOTA DE AUDITAJE CONTRANAL</v>
      </c>
      <c r="K16" s="206">
        <f>+'datos iniciales'!P13</f>
        <v>29265000</v>
      </c>
      <c r="L16" s="206">
        <f>+'datos iniciales'!Q13</f>
        <v>0</v>
      </c>
      <c r="M16" s="206">
        <f>+'datos iniciales'!R13</f>
        <v>0</v>
      </c>
      <c r="N16" s="206">
        <f>+'datos iniciales'!S13</f>
        <v>29265000</v>
      </c>
      <c r="O16" s="205">
        <f>+'datos iniciales'!T13</f>
        <v>0</v>
      </c>
      <c r="P16" s="207">
        <f>+'datos iniciales'!U13</f>
        <v>29265000</v>
      </c>
      <c r="Q16" s="207">
        <f>+'datos iniciales'!V13</f>
        <v>0</v>
      </c>
      <c r="R16" s="207">
        <f>+'datos iniciales'!W13</f>
        <v>27050398</v>
      </c>
      <c r="S16" s="207">
        <f>+'datos iniciales'!X13</f>
        <v>27050398</v>
      </c>
      <c r="T16" s="207">
        <f>+'datos iniciales'!Y13</f>
        <v>27050398</v>
      </c>
      <c r="U16" s="207">
        <f>+'datos iniciales'!Z13</f>
        <v>27050398</v>
      </c>
      <c r="V16" s="200">
        <f>+R16/N16*100</f>
        <v>92.432591833247912</v>
      </c>
      <c r="W16" s="200">
        <f>+S16/N16*100</f>
        <v>92.432591833247912</v>
      </c>
      <c r="X16" s="201">
        <f>+U16/N16*100</f>
        <v>92.432591833247912</v>
      </c>
    </row>
    <row r="17" spans="1:24" ht="20.25" customHeight="1" x14ac:dyDescent="0.2">
      <c r="A17" s="178" t="s">
        <v>35</v>
      </c>
      <c r="B17" s="178">
        <v>3</v>
      </c>
      <c r="C17" s="178">
        <v>5</v>
      </c>
      <c r="D17" s="178">
        <v>1</v>
      </c>
      <c r="E17" s="178">
        <v>1</v>
      </c>
      <c r="F17" s="178"/>
      <c r="G17" s="179" t="s">
        <v>38</v>
      </c>
      <c r="H17" s="180">
        <v>10</v>
      </c>
      <c r="I17" s="178" t="s">
        <v>40</v>
      </c>
      <c r="J17" s="181" t="str">
        <f>+'datos iniciales'!O14</f>
        <v>MESADAS PENSIONALES</v>
      </c>
      <c r="K17" s="182">
        <f>+'datos iniciales'!P14</f>
        <v>189000000</v>
      </c>
      <c r="L17" s="182">
        <f>+'datos iniciales'!Q14</f>
        <v>0</v>
      </c>
      <c r="M17" s="182">
        <f>+'datos iniciales'!R14</f>
        <v>0</v>
      </c>
      <c r="N17" s="182">
        <f>+'datos iniciales'!S14</f>
        <v>189000000</v>
      </c>
      <c r="O17" s="183">
        <v>0</v>
      </c>
      <c r="P17" s="184">
        <f>+'datos iniciales'!U14</f>
        <v>189000000</v>
      </c>
      <c r="Q17" s="184">
        <f>+'datos iniciales'!V14</f>
        <v>0</v>
      </c>
      <c r="R17" s="184">
        <f>+'datos iniciales'!W14</f>
        <v>134514719</v>
      </c>
      <c r="S17" s="184">
        <f>+'datos iniciales'!X14</f>
        <v>134514719</v>
      </c>
      <c r="T17" s="184">
        <f>+'datos iniciales'!Y14</f>
        <v>134514719</v>
      </c>
      <c r="U17" s="184">
        <f>+'datos iniciales'!Z14</f>
        <v>134514719</v>
      </c>
      <c r="V17" s="183">
        <f>+R17/N17*100</f>
        <v>71.171808994708996</v>
      </c>
      <c r="W17" s="183">
        <f>+S17/N17*100</f>
        <v>71.171808994708996</v>
      </c>
      <c r="X17" s="185">
        <f>+U17/N17*100</f>
        <v>71.171808994708996</v>
      </c>
    </row>
    <row r="18" spans="1:24" ht="20.25" customHeight="1" thickBot="1" x14ac:dyDescent="0.25">
      <c r="A18" s="178" t="s">
        <v>35</v>
      </c>
      <c r="B18" s="178">
        <v>3</v>
      </c>
      <c r="C18" s="178">
        <v>6</v>
      </c>
      <c r="D18" s="178">
        <v>1</v>
      </c>
      <c r="E18" s="178">
        <v>1</v>
      </c>
      <c r="F18" s="178"/>
      <c r="G18" s="179" t="s">
        <v>38</v>
      </c>
      <c r="H18" s="186">
        <v>10</v>
      </c>
      <c r="I18" s="208" t="s">
        <v>40</v>
      </c>
      <c r="J18" s="209" t="str">
        <f>+'datos iniciales'!O15</f>
        <v>SENTENCIAS Y CONCILIACIONES</v>
      </c>
      <c r="K18" s="210">
        <f>+'datos iniciales'!P15</f>
        <v>361044000</v>
      </c>
      <c r="L18" s="210">
        <f>+'datos iniciales'!Q15</f>
        <v>0</v>
      </c>
      <c r="M18" s="210">
        <f>+'datos iniciales'!R15</f>
        <v>0</v>
      </c>
      <c r="N18" s="210">
        <f>+'datos iniciales'!S15</f>
        <v>361044000</v>
      </c>
      <c r="O18" s="211">
        <v>0</v>
      </c>
      <c r="P18" s="212">
        <f>+'datos iniciales'!U15</f>
        <v>200000000</v>
      </c>
      <c r="Q18" s="212">
        <f>+'datos iniciales'!V15</f>
        <v>161044000</v>
      </c>
      <c r="R18" s="212">
        <f>+'datos iniciales'!W15</f>
        <v>0</v>
      </c>
      <c r="S18" s="212">
        <f>+'datos iniciales'!X15</f>
        <v>0</v>
      </c>
      <c r="T18" s="212">
        <f>+'datos iniciales'!Y15</f>
        <v>0</v>
      </c>
      <c r="U18" s="212">
        <f>+'datos iniciales'!Z15</f>
        <v>0</v>
      </c>
      <c r="V18" s="190">
        <f>+R18/N18*100</f>
        <v>0</v>
      </c>
      <c r="W18" s="190">
        <f>+S18/N18*100</f>
        <v>0</v>
      </c>
      <c r="X18" s="192">
        <f>+U18/N18*100</f>
        <v>0</v>
      </c>
    </row>
    <row r="19" spans="1:24" ht="13.5" thickBot="1" x14ac:dyDescent="0.25">
      <c r="A19" s="193"/>
      <c r="B19" s="193"/>
      <c r="C19" s="193"/>
      <c r="D19" s="193"/>
      <c r="E19" s="193"/>
      <c r="F19" s="193"/>
      <c r="G19" s="193"/>
      <c r="H19" s="193"/>
      <c r="I19" s="193"/>
      <c r="J19" s="194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6"/>
      <c r="W19" s="196"/>
      <c r="X19" s="196"/>
    </row>
    <row r="20" spans="1:24" ht="27" customHeight="1" x14ac:dyDescent="0.2">
      <c r="A20" s="178" t="s">
        <v>71</v>
      </c>
      <c r="B20" s="178">
        <v>113</v>
      </c>
      <c r="C20" s="178">
        <v>1000</v>
      </c>
      <c r="D20" s="178">
        <v>1</v>
      </c>
      <c r="E20" s="178" t="s">
        <v>1</v>
      </c>
      <c r="F20" s="178" t="s">
        <v>1</v>
      </c>
      <c r="G20" s="179" t="s">
        <v>38</v>
      </c>
      <c r="H20" s="197">
        <v>11</v>
      </c>
      <c r="I20" s="204" t="s">
        <v>40</v>
      </c>
      <c r="J20" s="205" t="str">
        <f>+'datos iniciales'!O16</f>
        <v>MANTENIMIENTO ADECUACION Y DOTACIÓN DEL EDIFICIO SEDE DEL DAFP BOGOTA</v>
      </c>
      <c r="K20" s="206">
        <f>+'datos iniciales'!P16</f>
        <v>100000000</v>
      </c>
      <c r="L20" s="206">
        <f>+'datos iniciales'!Q16</f>
        <v>0</v>
      </c>
      <c r="M20" s="206">
        <f>+'datos iniciales'!R16</f>
        <v>0</v>
      </c>
      <c r="N20" s="206">
        <f>+'datos iniciales'!S16</f>
        <v>100000000</v>
      </c>
      <c r="O20" s="213">
        <v>0</v>
      </c>
      <c r="P20" s="207">
        <f>+'datos iniciales'!U16</f>
        <v>99999999.930000007</v>
      </c>
      <c r="Q20" s="207">
        <f>+'datos iniciales'!V16</f>
        <v>7.0000000000000007E-2</v>
      </c>
      <c r="R20" s="207">
        <f>+'datos iniciales'!W16</f>
        <v>98001955.930000007</v>
      </c>
      <c r="S20" s="207">
        <f>+'datos iniciales'!X16</f>
        <v>98001955.930000007</v>
      </c>
      <c r="T20" s="207">
        <f>+'datos iniciales'!Y16</f>
        <v>98001955.930000007</v>
      </c>
      <c r="U20" s="207">
        <f>+'datos iniciales'!Z16</f>
        <v>98001955.930000007</v>
      </c>
      <c r="V20" s="213">
        <f t="shared" ref="V20:V25" si="3">+R20/N20*100</f>
        <v>98.001955930000008</v>
      </c>
      <c r="W20" s="213">
        <f t="shared" ref="W20:W25" si="4">+S20/N20*100</f>
        <v>98.001955930000008</v>
      </c>
      <c r="X20" s="201">
        <f t="shared" ref="X20:X25" si="5">+U20/N20*100</f>
        <v>98.001955930000008</v>
      </c>
    </row>
    <row r="21" spans="1:24" ht="51" customHeight="1" x14ac:dyDescent="0.2">
      <c r="A21" s="178" t="s">
        <v>71</v>
      </c>
      <c r="B21" s="178">
        <v>123</v>
      </c>
      <c r="C21" s="178">
        <v>1000</v>
      </c>
      <c r="D21" s="178">
        <v>4</v>
      </c>
      <c r="E21" s="178" t="s">
        <v>1</v>
      </c>
      <c r="F21" s="178" t="s">
        <v>1</v>
      </c>
      <c r="G21" s="179" t="s">
        <v>38</v>
      </c>
      <c r="H21" s="180">
        <v>11</v>
      </c>
      <c r="I21" s="178" t="s">
        <v>40</v>
      </c>
      <c r="J21" s="181" t="str">
        <f>+'datos iniciales'!O17</f>
        <v>MEJORAMIENTO FORTALECIMIENTO DE LA CAPACIDAD INSTITUCIONAL PARA EL DESARROLLO DE POLITICAS PUBLICAS. NACIONAL</v>
      </c>
      <c r="K21" s="182">
        <f>+'datos iniciales'!P17</f>
        <v>2430000000</v>
      </c>
      <c r="L21" s="182">
        <f>+'datos iniciales'!Q17</f>
        <v>0</v>
      </c>
      <c r="M21" s="182">
        <f>+'datos iniciales'!R17</f>
        <v>0</v>
      </c>
      <c r="N21" s="182">
        <f>+'datos iniciales'!S17</f>
        <v>2430000000</v>
      </c>
      <c r="O21" s="183">
        <v>0</v>
      </c>
      <c r="P21" s="184">
        <f>+'datos iniciales'!U17</f>
        <v>2430000000</v>
      </c>
      <c r="Q21" s="184">
        <f>+'datos iniciales'!V17</f>
        <v>0</v>
      </c>
      <c r="R21" s="184">
        <f>+'datos iniciales'!W17</f>
        <v>1868097051</v>
      </c>
      <c r="S21" s="184">
        <f>+'datos iniciales'!X17</f>
        <v>1867881451</v>
      </c>
      <c r="T21" s="184">
        <f>+'datos iniciales'!Y17</f>
        <v>1867881451</v>
      </c>
      <c r="U21" s="184">
        <f>+'datos iniciales'!Z17</f>
        <v>1867881451</v>
      </c>
      <c r="V21" s="183">
        <f t="shared" si="3"/>
        <v>76.876421851851845</v>
      </c>
      <c r="W21" s="183">
        <f t="shared" si="4"/>
        <v>76.867549423868311</v>
      </c>
      <c r="X21" s="185">
        <f t="shared" si="5"/>
        <v>76.867549423868311</v>
      </c>
    </row>
    <row r="22" spans="1:24" ht="51.75" customHeight="1" x14ac:dyDescent="0.2">
      <c r="A22" s="178" t="s">
        <v>71</v>
      </c>
      <c r="B22" s="178">
        <v>123</v>
      </c>
      <c r="C22" s="178">
        <v>1000</v>
      </c>
      <c r="D22" s="178">
        <v>4</v>
      </c>
      <c r="E22" s="178" t="s">
        <v>1</v>
      </c>
      <c r="F22" s="178" t="s">
        <v>1</v>
      </c>
      <c r="G22" s="179" t="s">
        <v>38</v>
      </c>
      <c r="H22" s="180">
        <v>11</v>
      </c>
      <c r="I22" s="178" t="s">
        <v>63</v>
      </c>
      <c r="J22" s="181" t="str">
        <f>+'datos iniciales'!O18</f>
        <v>MEJORAMIENTO FORTALECIMIENTO DE LA CAPACIDAD INSTITUCIONAL PARA EL DESARROLLO DE POLITICAS PUBLICAS. NACIONAL</v>
      </c>
      <c r="K22" s="182">
        <f>+'datos iniciales'!P18</f>
        <v>0</v>
      </c>
      <c r="L22" s="182">
        <f>+'datos iniciales'!Q18</f>
        <v>3500000000</v>
      </c>
      <c r="M22" s="182">
        <f>+'datos iniciales'!R18</f>
        <v>0</v>
      </c>
      <c r="N22" s="182">
        <f>+'datos iniciales'!S18</f>
        <v>3500000000</v>
      </c>
      <c r="O22" s="183">
        <v>0</v>
      </c>
      <c r="P22" s="184">
        <f>+'datos iniciales'!U18</f>
        <v>3201425966</v>
      </c>
      <c r="Q22" s="184">
        <f>+'datos iniciales'!V18</f>
        <v>298574034</v>
      </c>
      <c r="R22" s="184">
        <f>+'datos iniciales'!W18</f>
        <v>3051993961</v>
      </c>
      <c r="S22" s="184">
        <f>+'datos iniciales'!X18</f>
        <v>1511101520.3</v>
      </c>
      <c r="T22" s="184">
        <f>+'datos iniciales'!Y18</f>
        <v>1511101520.3</v>
      </c>
      <c r="U22" s="184">
        <f>+'datos iniciales'!Z18</f>
        <v>1511101520.3</v>
      </c>
      <c r="V22" s="183">
        <f t="shared" si="3"/>
        <v>87.19982745714286</v>
      </c>
      <c r="W22" s="183">
        <f t="shared" si="4"/>
        <v>43.174329151428573</v>
      </c>
      <c r="X22" s="185">
        <f t="shared" si="5"/>
        <v>43.174329151428573</v>
      </c>
    </row>
    <row r="23" spans="1:24" ht="51.75" customHeight="1" x14ac:dyDescent="0.2">
      <c r="A23" s="178" t="s">
        <v>71</v>
      </c>
      <c r="B23" s="178">
        <v>123</v>
      </c>
      <c r="C23" s="178">
        <v>1000</v>
      </c>
      <c r="D23" s="178">
        <v>4</v>
      </c>
      <c r="E23" s="178" t="s">
        <v>1</v>
      </c>
      <c r="F23" s="178" t="s">
        <v>1</v>
      </c>
      <c r="G23" s="179" t="s">
        <v>38</v>
      </c>
      <c r="H23" s="180">
        <v>15</v>
      </c>
      <c r="I23" s="178" t="s">
        <v>63</v>
      </c>
      <c r="J23" s="181" t="str">
        <f>+'datos iniciales'!O19</f>
        <v>MEJORAMIENTO FORTALECIMIENTO DE LA CAPACIDAD INSTITUCIONAL PARA EL DESARROLLO DE POLITICAS PUBLICAS. NACIONAL</v>
      </c>
      <c r="K23" s="182">
        <f>+'datos iniciales'!P19</f>
        <v>0</v>
      </c>
      <c r="L23" s="182">
        <f>+'datos iniciales'!Q19</f>
        <v>281001500</v>
      </c>
      <c r="M23" s="182">
        <f>+'datos iniciales'!R19</f>
        <v>0</v>
      </c>
      <c r="N23" s="182">
        <f>+'datos iniciales'!S19</f>
        <v>281001500</v>
      </c>
      <c r="O23" s="183">
        <v>0</v>
      </c>
      <c r="P23" s="184">
        <f>+'datos iniciales'!U19</f>
        <v>0</v>
      </c>
      <c r="Q23" s="184">
        <f>+'datos iniciales'!V19</f>
        <v>281001500</v>
      </c>
      <c r="R23" s="184">
        <f>+'datos iniciales'!W19</f>
        <v>0</v>
      </c>
      <c r="S23" s="184">
        <f>+'datos iniciales'!X19</f>
        <v>0</v>
      </c>
      <c r="T23" s="184">
        <f>+'datos iniciales'!Y19</f>
        <v>0</v>
      </c>
      <c r="U23" s="184">
        <f>+'datos iniciales'!Z19</f>
        <v>0</v>
      </c>
      <c r="V23" s="183">
        <f t="shared" si="3"/>
        <v>0</v>
      </c>
      <c r="W23" s="183">
        <f t="shared" si="4"/>
        <v>0</v>
      </c>
      <c r="X23" s="185">
        <f t="shared" si="5"/>
        <v>0</v>
      </c>
    </row>
    <row r="24" spans="1:24" ht="45.75" customHeight="1" thickBot="1" x14ac:dyDescent="0.25">
      <c r="A24" s="178" t="s">
        <v>71</v>
      </c>
      <c r="B24" s="178">
        <v>520</v>
      </c>
      <c r="C24" s="178">
        <v>1000</v>
      </c>
      <c r="D24" s="178">
        <v>10</v>
      </c>
      <c r="E24" s="178" t="s">
        <v>1</v>
      </c>
      <c r="F24" s="178" t="s">
        <v>1</v>
      </c>
      <c r="G24" s="179" t="s">
        <v>38</v>
      </c>
      <c r="H24" s="214">
        <v>11</v>
      </c>
      <c r="I24" s="208" t="s">
        <v>40</v>
      </c>
      <c r="J24" s="210" t="str">
        <f>+'datos iniciales'!O21</f>
        <v>MEJORAMIENTO DE LA GESTION DE LAS POLITICAS PUBLICAS A TRAVES DE LAS TECNOLOGIAS DE INFORMACION TICS</v>
      </c>
      <c r="K24" s="210">
        <f>+'datos iniciales'!P21</f>
        <v>2983069280</v>
      </c>
      <c r="L24" s="210">
        <f>+'datos iniciales'!Q21</f>
        <v>0</v>
      </c>
      <c r="M24" s="210">
        <f>+'datos iniciales'!R21</f>
        <v>0</v>
      </c>
      <c r="N24" s="210">
        <f>+'datos iniciales'!S21</f>
        <v>2983069280</v>
      </c>
      <c r="O24" s="190">
        <v>0</v>
      </c>
      <c r="P24" s="190">
        <f>+'datos iniciales'!U21</f>
        <v>2637756643</v>
      </c>
      <c r="Q24" s="190">
        <f>+'datos iniciales'!V21</f>
        <v>338400637</v>
      </c>
      <c r="R24" s="190">
        <f>+'datos iniciales'!W21</f>
        <v>1854391255</v>
      </c>
      <c r="S24" s="190">
        <f>+'datos iniciales'!X21</f>
        <v>1572839775</v>
      </c>
      <c r="T24" s="190">
        <f>+'datos iniciales'!Y21</f>
        <v>1572839775</v>
      </c>
      <c r="U24" s="190">
        <f>+'datos iniciales'!Z21</f>
        <v>1570553211.8699999</v>
      </c>
      <c r="V24" s="190">
        <f t="shared" si="3"/>
        <v>62.163868182102696</v>
      </c>
      <c r="W24" s="190">
        <f t="shared" si="4"/>
        <v>52.72555302503735</v>
      </c>
      <c r="X24" s="192">
        <f t="shared" si="5"/>
        <v>52.648901666474202</v>
      </c>
    </row>
    <row r="25" spans="1:24" ht="13.5" thickBot="1" x14ac:dyDescent="0.25">
      <c r="A25" s="215" t="s">
        <v>1</v>
      </c>
      <c r="B25" s="215" t="s">
        <v>1</v>
      </c>
      <c r="C25" s="215" t="s">
        <v>1</v>
      </c>
      <c r="D25" s="215" t="s">
        <v>1</v>
      </c>
      <c r="E25" s="215" t="s">
        <v>1</v>
      </c>
      <c r="F25" s="215" t="s">
        <v>1</v>
      </c>
      <c r="G25" s="215" t="s">
        <v>1</v>
      </c>
      <c r="H25" s="215" t="s">
        <v>1</v>
      </c>
      <c r="I25" s="216" t="s">
        <v>1</v>
      </c>
      <c r="J25" s="217" t="s">
        <v>341</v>
      </c>
      <c r="K25" s="218">
        <f>+'datos iniciales'!P22</f>
        <v>21351638080</v>
      </c>
      <c r="L25" s="218">
        <f>+L39</f>
        <v>3986851500</v>
      </c>
      <c r="M25" s="218">
        <f>+M39</f>
        <v>205850000</v>
      </c>
      <c r="N25" s="218">
        <f>+'datos iniciales'!S22</f>
        <v>25132639580</v>
      </c>
      <c r="O25" s="218">
        <f>+'datos iniciales'!T22</f>
        <v>30670684</v>
      </c>
      <c r="P25" s="218">
        <f>+'datos iniciales'!U22</f>
        <v>23883425380.939999</v>
      </c>
      <c r="Q25" s="218">
        <f>+'datos iniciales'!V22</f>
        <v>1218543515.0599999</v>
      </c>
      <c r="R25" s="218">
        <f>+'datos iniciales'!W22</f>
        <v>19163884387.650002</v>
      </c>
      <c r="S25" s="218">
        <f>+'datos iniciales'!X22</f>
        <v>16831761520</v>
      </c>
      <c r="T25" s="218">
        <f>+'datos iniciales'!Y22</f>
        <v>16831761520</v>
      </c>
      <c r="U25" s="218">
        <f>+'datos iniciales'!Z22</f>
        <v>16829474956.870001</v>
      </c>
      <c r="V25" s="218">
        <f t="shared" si="3"/>
        <v>76.250981623514775</v>
      </c>
      <c r="W25" s="218">
        <f t="shared" si="4"/>
        <v>66.971722036687083</v>
      </c>
      <c r="X25" s="218">
        <f t="shared" si="5"/>
        <v>66.962624054269753</v>
      </c>
    </row>
    <row r="26" spans="1:24" ht="13.5" customHeight="1" x14ac:dyDescent="0.2">
      <c r="V26" s="219"/>
      <c r="W26" s="219"/>
      <c r="X26" s="219"/>
    </row>
    <row r="27" spans="1:24" x14ac:dyDescent="0.2">
      <c r="P27" s="220"/>
      <c r="Q27" s="220"/>
      <c r="V27" s="219"/>
      <c r="W27" s="219"/>
      <c r="X27" s="219"/>
    </row>
    <row r="28" spans="1:24" ht="13.5" thickBot="1" x14ac:dyDescent="0.25">
      <c r="J28" s="19"/>
      <c r="V28" s="219"/>
      <c r="W28" s="219"/>
      <c r="X28" s="219"/>
    </row>
    <row r="29" spans="1:24" ht="13.5" thickBot="1" x14ac:dyDescent="0.25">
      <c r="J29" s="221" t="s">
        <v>333</v>
      </c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3"/>
    </row>
    <row r="30" spans="1:24" ht="17.25" customHeight="1" x14ac:dyDescent="0.2">
      <c r="J30" s="224" t="s">
        <v>334</v>
      </c>
      <c r="K30" s="225">
        <f t="shared" ref="K30:U30" si="6">SUM(K6:K11)</f>
        <v>13280500000</v>
      </c>
      <c r="L30" s="225">
        <f t="shared" si="6"/>
        <v>202000000</v>
      </c>
      <c r="M30" s="225">
        <f t="shared" si="6"/>
        <v>202000000</v>
      </c>
      <c r="N30" s="225">
        <f t="shared" si="6"/>
        <v>13280500000</v>
      </c>
      <c r="O30" s="225">
        <f t="shared" si="6"/>
        <v>0</v>
      </c>
      <c r="P30" s="225">
        <f t="shared" si="6"/>
        <v>13264267674</v>
      </c>
      <c r="Q30" s="225">
        <f t="shared" si="6"/>
        <v>12731326</v>
      </c>
      <c r="R30" s="225">
        <f t="shared" si="6"/>
        <v>10364899828</v>
      </c>
      <c r="S30" s="226">
        <f t="shared" si="6"/>
        <v>10298709686.459999</v>
      </c>
      <c r="T30" s="226">
        <f t="shared" si="6"/>
        <v>10298709686.459999</v>
      </c>
      <c r="U30" s="226">
        <f t="shared" si="6"/>
        <v>10298709686.459999</v>
      </c>
      <c r="V30" s="200">
        <f>+R30/N30*100</f>
        <v>78.046006008809911</v>
      </c>
      <c r="W30" s="200">
        <f>+S30/N30*100</f>
        <v>77.547605033394817</v>
      </c>
      <c r="X30" s="201">
        <f>+U30/N30*100</f>
        <v>77.547605033394817</v>
      </c>
    </row>
    <row r="31" spans="1:24" ht="17.25" customHeight="1" x14ac:dyDescent="0.2">
      <c r="J31" s="227" t="s">
        <v>335</v>
      </c>
      <c r="K31" s="228">
        <f t="shared" ref="K31:U31" si="7">SUM(K13:K14)</f>
        <v>1978759800</v>
      </c>
      <c r="L31" s="228">
        <f t="shared" si="7"/>
        <v>3850000</v>
      </c>
      <c r="M31" s="228">
        <f t="shared" si="7"/>
        <v>3850000</v>
      </c>
      <c r="N31" s="228">
        <f t="shared" si="7"/>
        <v>1978759800</v>
      </c>
      <c r="O31" s="228">
        <f t="shared" si="7"/>
        <v>0</v>
      </c>
      <c r="P31" s="228">
        <f t="shared" si="7"/>
        <v>1831710098.01</v>
      </c>
      <c r="Q31" s="228">
        <f t="shared" si="7"/>
        <v>126792017.98999999</v>
      </c>
      <c r="R31" s="228">
        <f t="shared" si="7"/>
        <v>1764935219.72</v>
      </c>
      <c r="S31" s="229">
        <f t="shared" si="7"/>
        <v>1321662014.3099999</v>
      </c>
      <c r="T31" s="229">
        <f t="shared" si="7"/>
        <v>1321662014.3099999</v>
      </c>
      <c r="U31" s="229">
        <f t="shared" si="7"/>
        <v>1321662014.3099999</v>
      </c>
      <c r="V31" s="183">
        <f>+R31/N31*100</f>
        <v>89.194010294731072</v>
      </c>
      <c r="W31" s="183">
        <f>+S31/N31*100</f>
        <v>66.792443140900687</v>
      </c>
      <c r="X31" s="185">
        <f>+U31/N31*100</f>
        <v>66.792443140900687</v>
      </c>
    </row>
    <row r="32" spans="1:24" ht="17.25" customHeight="1" thickBot="1" x14ac:dyDescent="0.25">
      <c r="J32" s="230" t="s">
        <v>336</v>
      </c>
      <c r="K32" s="231">
        <f t="shared" ref="K32:U32" si="8">SUM(K16:K18)</f>
        <v>579309000</v>
      </c>
      <c r="L32" s="231">
        <f t="shared" si="8"/>
        <v>0</v>
      </c>
      <c r="M32" s="231">
        <f t="shared" si="8"/>
        <v>0</v>
      </c>
      <c r="N32" s="231">
        <f t="shared" si="8"/>
        <v>579309000</v>
      </c>
      <c r="O32" s="231">
        <f t="shared" si="8"/>
        <v>0</v>
      </c>
      <c r="P32" s="231">
        <f t="shared" si="8"/>
        <v>418265000</v>
      </c>
      <c r="Q32" s="231">
        <f t="shared" si="8"/>
        <v>161044000</v>
      </c>
      <c r="R32" s="231">
        <f t="shared" si="8"/>
        <v>161565117</v>
      </c>
      <c r="S32" s="231">
        <f t="shared" si="8"/>
        <v>161565117</v>
      </c>
      <c r="T32" s="231">
        <f t="shared" si="8"/>
        <v>161565117</v>
      </c>
      <c r="U32" s="231">
        <f t="shared" si="8"/>
        <v>161565117</v>
      </c>
      <c r="V32" s="190">
        <f>+R32/N32*100</f>
        <v>27.889281367974604</v>
      </c>
      <c r="W32" s="190">
        <f>+S32/N32*100</f>
        <v>27.889281367974604</v>
      </c>
      <c r="X32" s="192">
        <f>+U32/N32*100</f>
        <v>27.889281367974604</v>
      </c>
    </row>
    <row r="33" spans="10:24" ht="13.5" thickBot="1" x14ac:dyDescent="0.25">
      <c r="J33" s="170" t="s">
        <v>337</v>
      </c>
      <c r="K33" s="232">
        <f>SUM(K30:K32)</f>
        <v>15838568800</v>
      </c>
      <c r="L33" s="232">
        <f t="shared" ref="L33:U33" si="9">SUM(L30:L32)</f>
        <v>205850000</v>
      </c>
      <c r="M33" s="232">
        <f t="shared" si="9"/>
        <v>205850000</v>
      </c>
      <c r="N33" s="232">
        <f t="shared" si="9"/>
        <v>15838568800</v>
      </c>
      <c r="O33" s="232">
        <f t="shared" si="9"/>
        <v>0</v>
      </c>
      <c r="P33" s="232">
        <f t="shared" si="9"/>
        <v>15514242772.01</v>
      </c>
      <c r="Q33" s="232">
        <f t="shared" si="9"/>
        <v>300567343.99000001</v>
      </c>
      <c r="R33" s="232">
        <f t="shared" si="9"/>
        <v>12291400164.719999</v>
      </c>
      <c r="S33" s="232">
        <f t="shared" si="9"/>
        <v>11781936817.769999</v>
      </c>
      <c r="T33" s="232">
        <f t="shared" si="9"/>
        <v>11781936817.769999</v>
      </c>
      <c r="U33" s="233">
        <f t="shared" si="9"/>
        <v>11781936817.769999</v>
      </c>
      <c r="V33" s="233">
        <f>+R33/N33*100</f>
        <v>77.604235079119007</v>
      </c>
      <c r="W33" s="233">
        <f>+S33/N33*100</f>
        <v>74.387635439447024</v>
      </c>
      <c r="X33" s="233">
        <f>+U33/N33*100</f>
        <v>74.387635439447024</v>
      </c>
    </row>
    <row r="34" spans="10:24" ht="13.5" thickBot="1" x14ac:dyDescent="0.25">
      <c r="J34" s="234"/>
      <c r="V34" s="219"/>
      <c r="W34" s="219"/>
      <c r="X34" s="219"/>
    </row>
    <row r="35" spans="10:24" ht="17.25" customHeight="1" x14ac:dyDescent="0.2">
      <c r="J35" s="224" t="s">
        <v>338</v>
      </c>
      <c r="K35" s="225">
        <f t="shared" ref="K35:U35" si="10">+K20+K21+K24</f>
        <v>5513069280</v>
      </c>
      <c r="L35" s="225">
        <f t="shared" si="10"/>
        <v>0</v>
      </c>
      <c r="M35" s="225">
        <f t="shared" si="10"/>
        <v>0</v>
      </c>
      <c r="N35" s="225">
        <f t="shared" si="10"/>
        <v>5513069280</v>
      </c>
      <c r="O35" s="225">
        <f t="shared" si="10"/>
        <v>0</v>
      </c>
      <c r="P35" s="225">
        <f t="shared" si="10"/>
        <v>5167756642.9300003</v>
      </c>
      <c r="Q35" s="225">
        <f t="shared" si="10"/>
        <v>338400637.06999999</v>
      </c>
      <c r="R35" s="225">
        <f t="shared" si="10"/>
        <v>3820490261.9300003</v>
      </c>
      <c r="S35" s="225">
        <f t="shared" si="10"/>
        <v>3538723181.9300003</v>
      </c>
      <c r="T35" s="225">
        <f t="shared" si="10"/>
        <v>3538723181.9300003</v>
      </c>
      <c r="U35" s="235">
        <f t="shared" si="10"/>
        <v>3536436618.8000002</v>
      </c>
      <c r="V35" s="235">
        <f>+R35/N35*100</f>
        <v>69.298789256825742</v>
      </c>
      <c r="W35" s="235">
        <f>+S35/N35*100</f>
        <v>64.18789611020452</v>
      </c>
      <c r="X35" s="236">
        <f>+U35/N35*100</f>
        <v>64.146420790126555</v>
      </c>
    </row>
    <row r="36" spans="10:24" ht="17.25" customHeight="1" thickBot="1" x14ac:dyDescent="0.25">
      <c r="J36" s="237" t="s">
        <v>339</v>
      </c>
      <c r="K36" s="231">
        <f t="shared" ref="K36:U36" si="11">+K22+K23</f>
        <v>0</v>
      </c>
      <c r="L36" s="231">
        <f t="shared" si="11"/>
        <v>3781001500</v>
      </c>
      <c r="M36" s="231">
        <f t="shared" si="11"/>
        <v>0</v>
      </c>
      <c r="N36" s="231">
        <f t="shared" si="11"/>
        <v>3781001500</v>
      </c>
      <c r="O36" s="231">
        <f t="shared" si="11"/>
        <v>0</v>
      </c>
      <c r="P36" s="231">
        <f t="shared" si="11"/>
        <v>3201425966</v>
      </c>
      <c r="Q36" s="231">
        <f t="shared" si="11"/>
        <v>579575534</v>
      </c>
      <c r="R36" s="231">
        <f t="shared" si="11"/>
        <v>3051993961</v>
      </c>
      <c r="S36" s="231">
        <f t="shared" si="11"/>
        <v>1511101520.3</v>
      </c>
      <c r="T36" s="231">
        <f t="shared" si="11"/>
        <v>1511101520.3</v>
      </c>
      <c r="U36" s="238">
        <f t="shared" si="11"/>
        <v>1511101520.3</v>
      </c>
      <c r="V36" s="238">
        <f>+R36/N36*100</f>
        <v>80.719194663107118</v>
      </c>
      <c r="W36" s="238">
        <f>+S36/N36*100</f>
        <v>39.965641915243886</v>
      </c>
      <c r="X36" s="239">
        <f>+U36/N36*100</f>
        <v>39.965641915243886</v>
      </c>
    </row>
    <row r="37" spans="10:24" ht="13.5" thickBot="1" x14ac:dyDescent="0.25">
      <c r="J37" s="240" t="s">
        <v>340</v>
      </c>
      <c r="K37" s="241">
        <f>SUM(K35:K36)</f>
        <v>5513069280</v>
      </c>
      <c r="L37" s="241">
        <f t="shared" ref="L37:U37" si="12">SUM(L35:L36)</f>
        <v>3781001500</v>
      </c>
      <c r="M37" s="241">
        <f t="shared" si="12"/>
        <v>0</v>
      </c>
      <c r="N37" s="241">
        <f t="shared" si="12"/>
        <v>9294070780</v>
      </c>
      <c r="O37" s="241">
        <f t="shared" si="12"/>
        <v>0</v>
      </c>
      <c r="P37" s="241">
        <f t="shared" si="12"/>
        <v>8369182608.9300003</v>
      </c>
      <c r="Q37" s="241">
        <f t="shared" si="12"/>
        <v>917976171.06999993</v>
      </c>
      <c r="R37" s="241">
        <f t="shared" si="12"/>
        <v>6872484222.9300003</v>
      </c>
      <c r="S37" s="241">
        <f t="shared" si="12"/>
        <v>5049824702.2300005</v>
      </c>
      <c r="T37" s="241">
        <f t="shared" si="12"/>
        <v>5049824702.2300005</v>
      </c>
      <c r="U37" s="242">
        <f t="shared" si="12"/>
        <v>5047538139.1000004</v>
      </c>
      <c r="V37" s="242">
        <f>+R37/N37*100</f>
        <v>73.944823378351771</v>
      </c>
      <c r="W37" s="242">
        <f>+S37/N37*100</f>
        <v>54.333830909667334</v>
      </c>
      <c r="X37" s="243">
        <f>+U37/N37*100</f>
        <v>54.309228524080602</v>
      </c>
    </row>
    <row r="38" spans="10:24" ht="13.5" thickBot="1" x14ac:dyDescent="0.25">
      <c r="J38" s="19"/>
      <c r="V38" s="220"/>
      <c r="W38" s="220"/>
      <c r="X38" s="220"/>
    </row>
    <row r="39" spans="10:24" ht="13.5" thickBot="1" x14ac:dyDescent="0.25">
      <c r="J39" s="244" t="s">
        <v>341</v>
      </c>
      <c r="K39" s="245">
        <f>+K37+K33</f>
        <v>21351638080</v>
      </c>
      <c r="L39" s="246">
        <f t="shared" ref="L39:U39" si="13">+L37+L33</f>
        <v>3986851500</v>
      </c>
      <c r="M39" s="246">
        <f t="shared" si="13"/>
        <v>205850000</v>
      </c>
      <c r="N39" s="246">
        <f t="shared" si="13"/>
        <v>25132639580</v>
      </c>
      <c r="O39" s="245">
        <f t="shared" si="13"/>
        <v>0</v>
      </c>
      <c r="P39" s="246">
        <f t="shared" si="13"/>
        <v>23883425380.940002</v>
      </c>
      <c r="Q39" s="246">
        <f t="shared" si="13"/>
        <v>1218543515.0599999</v>
      </c>
      <c r="R39" s="246">
        <f t="shared" si="13"/>
        <v>19163884387.650002</v>
      </c>
      <c r="S39" s="246">
        <f t="shared" si="13"/>
        <v>16831761520</v>
      </c>
      <c r="T39" s="246">
        <f t="shared" si="13"/>
        <v>16831761520</v>
      </c>
      <c r="U39" s="247">
        <f t="shared" si="13"/>
        <v>16829474956.869999</v>
      </c>
      <c r="V39" s="247">
        <f>+R39/N39*100</f>
        <v>76.250981623514775</v>
      </c>
      <c r="W39" s="247">
        <f>+S39/N39*100</f>
        <v>66.971722036687083</v>
      </c>
      <c r="X39" s="246">
        <f>+U39/N39*100</f>
        <v>66.962624054269753</v>
      </c>
    </row>
    <row r="40" spans="10:24" ht="6.75" customHeight="1" x14ac:dyDescent="0.2"/>
    <row r="41" spans="10:24" ht="13.5" customHeight="1" x14ac:dyDescent="0.2">
      <c r="L41" s="220"/>
      <c r="M41" s="220"/>
      <c r="N41" s="220"/>
      <c r="O41" s="220"/>
    </row>
    <row r="42" spans="10:24" ht="14.25" customHeight="1" x14ac:dyDescent="0.2">
      <c r="J42" s="167" t="s">
        <v>374</v>
      </c>
      <c r="P42" s="220"/>
      <c r="R42" s="220"/>
    </row>
    <row r="43" spans="10:24" x14ac:dyDescent="0.2">
      <c r="J43" s="59"/>
      <c r="P43" s="220"/>
      <c r="R43" s="220"/>
    </row>
    <row r="44" spans="10:24" x14ac:dyDescent="0.2">
      <c r="L44" s="248"/>
      <c r="M44" s="248"/>
      <c r="N44" s="248"/>
      <c r="O44" s="248"/>
      <c r="P44" s="249"/>
      <c r="Q44" s="250"/>
      <c r="R44" s="248"/>
      <c r="S44" s="248"/>
      <c r="T44" s="248"/>
    </row>
    <row r="45" spans="10:24" x14ac:dyDescent="0.2">
      <c r="L45" s="248"/>
      <c r="M45" s="248"/>
      <c r="N45" s="248"/>
      <c r="O45" s="248"/>
      <c r="P45" s="248"/>
      <c r="Q45" s="250"/>
      <c r="R45" s="248"/>
      <c r="S45" s="248"/>
      <c r="T45" s="248"/>
    </row>
    <row r="46" spans="10:24" x14ac:dyDescent="0.2">
      <c r="L46" s="248"/>
      <c r="M46" s="248"/>
      <c r="N46" s="248"/>
      <c r="O46" s="248"/>
      <c r="P46" s="248"/>
      <c r="Q46" s="248"/>
      <c r="R46" s="248"/>
      <c r="S46" s="248"/>
      <c r="T46" s="248"/>
    </row>
    <row r="47" spans="10:24" x14ac:dyDescent="0.2">
      <c r="L47" s="248"/>
      <c r="M47" s="248"/>
      <c r="N47" s="248"/>
      <c r="O47" s="248"/>
      <c r="P47" s="248"/>
      <c r="Q47" s="248"/>
      <c r="R47" s="248"/>
      <c r="S47" s="248"/>
      <c r="T47" s="248"/>
    </row>
  </sheetData>
  <sheetProtection password="910A" sheet="1" formatCells="0" formatColumns="0" formatRows="0" insertColumns="0" insertRows="0" insertHyperlinks="0" deleteColumns="0" deleteRows="0" sort="0" autoFilter="0" pivotTables="0"/>
  <mergeCells count="4">
    <mergeCell ref="J29:X29"/>
    <mergeCell ref="A1:X1"/>
    <mergeCell ref="A2:X2"/>
    <mergeCell ref="A3:X3"/>
  </mergeCells>
  <pageMargins left="0.2" right="0.2" top="0.49" bottom="0.39370078740157483" header="0.44" footer="0.53"/>
  <pageSetup paperSize="5"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W48"/>
  <sheetViews>
    <sheetView showGridLines="0" topLeftCell="H22" workbookViewId="0">
      <selection activeCell="L33" sqref="L33"/>
    </sheetView>
  </sheetViews>
  <sheetFormatPr baseColWidth="10" defaultRowHeight="12" x14ac:dyDescent="0.2"/>
  <cols>
    <col min="1" max="1" width="15.140625" style="24" customWidth="1"/>
    <col min="2" max="2" width="5.5703125" style="24" customWidth="1"/>
    <col min="3" max="7" width="5.42578125" style="24" customWidth="1"/>
    <col min="8" max="8" width="6.42578125" style="24" customWidth="1"/>
    <col min="9" max="9" width="5.28515625" style="24" customWidth="1"/>
    <col min="10" max="10" width="5.42578125" style="24" customWidth="1"/>
    <col min="11" max="11" width="50.85546875" style="25" customWidth="1"/>
    <col min="12" max="18" width="18.85546875" style="25" customWidth="1"/>
    <col min="19" max="19" width="7.140625" style="25" customWidth="1"/>
    <col min="20" max="20" width="7.5703125" style="25" customWidth="1"/>
    <col min="21" max="21" width="8.7109375" style="25" customWidth="1"/>
    <col min="22" max="22" width="10.140625" style="25" customWidth="1"/>
    <col min="23" max="23" width="9.140625" style="25" customWidth="1"/>
    <col min="24" max="16384" width="11.42578125" style="25"/>
  </cols>
  <sheetData>
    <row r="2" spans="1:23" x14ac:dyDescent="0.2">
      <c r="A2" s="132" t="s">
        <v>347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</row>
    <row r="3" spans="1:23" x14ac:dyDescent="0.2">
      <c r="A3" s="132" t="s">
        <v>348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</row>
    <row r="4" spans="1:23" x14ac:dyDescent="0.2">
      <c r="A4" s="132" t="s">
        <v>349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</row>
    <row r="5" spans="1:23" x14ac:dyDescent="0.2">
      <c r="A5" s="23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3" t="s">
        <v>1</v>
      </c>
      <c r="I5" s="23" t="s">
        <v>1</v>
      </c>
      <c r="J5" s="23" t="s">
        <v>1</v>
      </c>
      <c r="K5" s="26" t="s">
        <v>1</v>
      </c>
      <c r="L5" s="26" t="s">
        <v>1</v>
      </c>
      <c r="M5" s="26" t="s">
        <v>1</v>
      </c>
      <c r="N5" s="26" t="s">
        <v>1</v>
      </c>
      <c r="O5" s="26" t="s">
        <v>1</v>
      </c>
      <c r="P5" s="26" t="s">
        <v>1</v>
      </c>
      <c r="Q5" s="26"/>
      <c r="R5" s="26" t="s">
        <v>1</v>
      </c>
    </row>
    <row r="6" spans="1:23" ht="42.75" customHeight="1" x14ac:dyDescent="0.2">
      <c r="A6" s="27" t="s">
        <v>8</v>
      </c>
      <c r="B6" s="27" t="s">
        <v>9</v>
      </c>
      <c r="C6" s="27" t="s">
        <v>10</v>
      </c>
      <c r="D6" s="27" t="s">
        <v>11</v>
      </c>
      <c r="E6" s="27" t="s">
        <v>12</v>
      </c>
      <c r="F6" s="27" t="s">
        <v>13</v>
      </c>
      <c r="G6" s="27" t="s">
        <v>14</v>
      </c>
      <c r="H6" s="27" t="s">
        <v>17</v>
      </c>
      <c r="I6" s="27" t="s">
        <v>18</v>
      </c>
      <c r="J6" s="27" t="s">
        <v>19</v>
      </c>
      <c r="K6" s="28" t="s">
        <v>20</v>
      </c>
      <c r="L6" s="29" t="s">
        <v>24</v>
      </c>
      <c r="M6" s="28" t="s">
        <v>26</v>
      </c>
      <c r="N6" s="28" t="s">
        <v>27</v>
      </c>
      <c r="O6" s="29" t="s">
        <v>28</v>
      </c>
      <c r="P6" s="30" t="s">
        <v>29</v>
      </c>
      <c r="Q6" s="28" t="s">
        <v>30</v>
      </c>
      <c r="R6" s="31" t="s">
        <v>31</v>
      </c>
      <c r="S6" s="32" t="s">
        <v>342</v>
      </c>
      <c r="T6" s="33" t="s">
        <v>343</v>
      </c>
      <c r="U6" s="34" t="s">
        <v>344</v>
      </c>
      <c r="V6" s="35" t="s">
        <v>345</v>
      </c>
      <c r="W6" s="36" t="s">
        <v>346</v>
      </c>
    </row>
    <row r="7" spans="1:23" ht="24" x14ac:dyDescent="0.25">
      <c r="A7" s="48" t="s">
        <v>34</v>
      </c>
      <c r="B7" s="49" t="s">
        <v>35</v>
      </c>
      <c r="C7" s="49" t="s">
        <v>36</v>
      </c>
      <c r="D7" s="49" t="s">
        <v>37</v>
      </c>
      <c r="E7" s="49" t="s">
        <v>36</v>
      </c>
      <c r="F7" s="49" t="s">
        <v>36</v>
      </c>
      <c r="G7" s="49"/>
      <c r="H7" s="49" t="s">
        <v>38</v>
      </c>
      <c r="I7" s="49" t="s">
        <v>39</v>
      </c>
      <c r="J7" s="49" t="s">
        <v>40</v>
      </c>
      <c r="K7" s="39" t="s">
        <v>41</v>
      </c>
      <c r="L7" s="40">
        <v>6981000000</v>
      </c>
      <c r="M7" s="40">
        <v>6981000000</v>
      </c>
      <c r="N7" s="40">
        <v>0</v>
      </c>
      <c r="O7" s="40">
        <v>4026927890</v>
      </c>
      <c r="P7" s="40">
        <v>4022826873</v>
      </c>
      <c r="Q7" s="40">
        <v>4022826873</v>
      </c>
      <c r="R7" s="40">
        <v>4022826873</v>
      </c>
      <c r="S7" s="57">
        <f t="shared" ref="S7:S12" si="0">+O7/L7*100</f>
        <v>57.684112448073343</v>
      </c>
      <c r="T7" s="57">
        <f t="shared" ref="T7:T12" si="1">+P7/L7*100</f>
        <v>57.625367039106145</v>
      </c>
      <c r="U7" s="57">
        <f t="shared" ref="U7:U12" si="2">+R7/L7*100</f>
        <v>57.625367039106145</v>
      </c>
      <c r="V7" s="57">
        <f t="shared" ref="V7:V12" si="3">+N7/L7*100</f>
        <v>0</v>
      </c>
      <c r="W7" s="57">
        <f t="shared" ref="W7:W12" si="4">+M7/L7*100</f>
        <v>100</v>
      </c>
    </row>
    <row r="8" spans="1:23" ht="24" x14ac:dyDescent="0.25">
      <c r="A8" s="48" t="s">
        <v>42</v>
      </c>
      <c r="B8" s="49" t="s">
        <v>35</v>
      </c>
      <c r="C8" s="49" t="s">
        <v>36</v>
      </c>
      <c r="D8" s="49" t="s">
        <v>37</v>
      </c>
      <c r="E8" s="49" t="s">
        <v>36</v>
      </c>
      <c r="F8" s="49" t="s">
        <v>43</v>
      </c>
      <c r="G8" s="49"/>
      <c r="H8" s="49" t="s">
        <v>38</v>
      </c>
      <c r="I8" s="49" t="s">
        <v>39</v>
      </c>
      <c r="J8" s="49" t="s">
        <v>40</v>
      </c>
      <c r="K8" s="39" t="s">
        <v>44</v>
      </c>
      <c r="L8" s="40">
        <v>824000000</v>
      </c>
      <c r="M8" s="40">
        <v>824000000</v>
      </c>
      <c r="N8" s="40">
        <v>0</v>
      </c>
      <c r="O8" s="40">
        <v>433692227</v>
      </c>
      <c r="P8" s="40">
        <v>433594678</v>
      </c>
      <c r="Q8" s="40">
        <v>433594678</v>
      </c>
      <c r="R8" s="40">
        <v>433594678</v>
      </c>
      <c r="S8" s="57">
        <f t="shared" si="0"/>
        <v>52.63255182038835</v>
      </c>
      <c r="T8" s="57">
        <f t="shared" si="1"/>
        <v>52.62071334951456</v>
      </c>
      <c r="U8" s="57">
        <f t="shared" si="2"/>
        <v>52.62071334951456</v>
      </c>
      <c r="V8" s="57">
        <f t="shared" si="3"/>
        <v>0</v>
      </c>
      <c r="W8" s="57">
        <f t="shared" si="4"/>
        <v>100</v>
      </c>
    </row>
    <row r="9" spans="1:23" ht="24" x14ac:dyDescent="0.25">
      <c r="A9" s="48" t="s">
        <v>45</v>
      </c>
      <c r="B9" s="49" t="s">
        <v>35</v>
      </c>
      <c r="C9" s="49" t="s">
        <v>36</v>
      </c>
      <c r="D9" s="49" t="s">
        <v>37</v>
      </c>
      <c r="E9" s="49" t="s">
        <v>36</v>
      </c>
      <c r="F9" s="49" t="s">
        <v>46</v>
      </c>
      <c r="G9" s="49"/>
      <c r="H9" s="49" t="s">
        <v>38</v>
      </c>
      <c r="I9" s="49" t="s">
        <v>39</v>
      </c>
      <c r="J9" s="49" t="s">
        <v>40</v>
      </c>
      <c r="K9" s="39" t="s">
        <v>47</v>
      </c>
      <c r="L9" s="40">
        <v>2091000000</v>
      </c>
      <c r="M9" s="40">
        <v>2091000000</v>
      </c>
      <c r="N9" s="40">
        <v>0</v>
      </c>
      <c r="O9" s="40">
        <v>1002046771</v>
      </c>
      <c r="P9" s="40">
        <v>1001691675</v>
      </c>
      <c r="Q9" s="40">
        <v>1001691675</v>
      </c>
      <c r="R9" s="40">
        <v>1001691675</v>
      </c>
      <c r="S9" s="57">
        <f t="shared" si="0"/>
        <v>47.92189244380679</v>
      </c>
      <c r="T9" s="57">
        <f t="shared" si="1"/>
        <v>47.904910329985654</v>
      </c>
      <c r="U9" s="57">
        <f t="shared" si="2"/>
        <v>47.904910329985654</v>
      </c>
      <c r="V9" s="57">
        <f t="shared" si="3"/>
        <v>0</v>
      </c>
      <c r="W9" s="57">
        <f t="shared" si="4"/>
        <v>100</v>
      </c>
    </row>
    <row r="10" spans="1:23" ht="24" x14ac:dyDescent="0.25">
      <c r="A10" s="48" t="s">
        <v>48</v>
      </c>
      <c r="B10" s="49" t="s">
        <v>35</v>
      </c>
      <c r="C10" s="49" t="s">
        <v>36</v>
      </c>
      <c r="D10" s="49" t="s">
        <v>37</v>
      </c>
      <c r="E10" s="49" t="s">
        <v>36</v>
      </c>
      <c r="F10" s="49" t="s">
        <v>49</v>
      </c>
      <c r="G10" s="49"/>
      <c r="H10" s="49" t="s">
        <v>38</v>
      </c>
      <c r="I10" s="49" t="s">
        <v>39</v>
      </c>
      <c r="J10" s="49" t="s">
        <v>40</v>
      </c>
      <c r="K10" s="39" t="s">
        <v>50</v>
      </c>
      <c r="L10" s="40">
        <v>95000000</v>
      </c>
      <c r="M10" s="40">
        <v>95000000</v>
      </c>
      <c r="N10" s="40">
        <v>0</v>
      </c>
      <c r="O10" s="40">
        <v>86747527</v>
      </c>
      <c r="P10" s="40">
        <v>86402113</v>
      </c>
      <c r="Q10" s="40">
        <v>86402113</v>
      </c>
      <c r="R10" s="40">
        <v>86402113</v>
      </c>
      <c r="S10" s="57">
        <f t="shared" si="0"/>
        <v>91.31318631578948</v>
      </c>
      <c r="T10" s="57">
        <f t="shared" si="1"/>
        <v>90.949592631578952</v>
      </c>
      <c r="U10" s="57">
        <f t="shared" si="2"/>
        <v>90.949592631578952</v>
      </c>
      <c r="V10" s="57">
        <f t="shared" si="3"/>
        <v>0</v>
      </c>
      <c r="W10" s="57">
        <f t="shared" si="4"/>
        <v>100</v>
      </c>
    </row>
    <row r="11" spans="1:23" ht="24" x14ac:dyDescent="0.25">
      <c r="A11" s="48" t="s">
        <v>51</v>
      </c>
      <c r="B11" s="49" t="s">
        <v>35</v>
      </c>
      <c r="C11" s="49" t="s">
        <v>36</v>
      </c>
      <c r="D11" s="49" t="s">
        <v>37</v>
      </c>
      <c r="E11" s="49" t="s">
        <v>52</v>
      </c>
      <c r="F11" s="49"/>
      <c r="G11" s="49"/>
      <c r="H11" s="49" t="s">
        <v>38</v>
      </c>
      <c r="I11" s="49" t="s">
        <v>39</v>
      </c>
      <c r="J11" s="49" t="s">
        <v>40</v>
      </c>
      <c r="K11" s="39" t="s">
        <v>53</v>
      </c>
      <c r="L11" s="40">
        <v>139500000</v>
      </c>
      <c r="M11" s="40">
        <v>91515330</v>
      </c>
      <c r="N11" s="40">
        <v>47984670</v>
      </c>
      <c r="O11" s="40">
        <v>80819474</v>
      </c>
      <c r="P11" s="40">
        <v>34479362</v>
      </c>
      <c r="Q11" s="40">
        <v>31231362</v>
      </c>
      <c r="R11" s="40">
        <v>29531362</v>
      </c>
      <c r="S11" s="57">
        <f t="shared" si="0"/>
        <v>57.93510681003584</v>
      </c>
      <c r="T11" s="57">
        <f t="shared" si="1"/>
        <v>24.716388530465949</v>
      </c>
      <c r="U11" s="57">
        <f t="shared" si="2"/>
        <v>21.169435125448029</v>
      </c>
      <c r="V11" s="57">
        <f t="shared" si="3"/>
        <v>34.397612903225806</v>
      </c>
      <c r="W11" s="57">
        <f t="shared" si="4"/>
        <v>65.602387096774194</v>
      </c>
    </row>
    <row r="12" spans="1:23" ht="24" x14ac:dyDescent="0.25">
      <c r="A12" s="48" t="s">
        <v>54</v>
      </c>
      <c r="B12" s="49" t="s">
        <v>35</v>
      </c>
      <c r="C12" s="49" t="s">
        <v>36</v>
      </c>
      <c r="D12" s="49" t="s">
        <v>37</v>
      </c>
      <c r="E12" s="49" t="s">
        <v>46</v>
      </c>
      <c r="F12" s="49"/>
      <c r="G12" s="49"/>
      <c r="H12" s="49" t="s">
        <v>38</v>
      </c>
      <c r="I12" s="49" t="s">
        <v>39</v>
      </c>
      <c r="J12" s="49" t="s">
        <v>40</v>
      </c>
      <c r="K12" s="39" t="s">
        <v>55</v>
      </c>
      <c r="L12" s="40">
        <v>3150000000</v>
      </c>
      <c r="M12" s="40">
        <v>3150000000</v>
      </c>
      <c r="N12" s="40">
        <v>0</v>
      </c>
      <c r="O12" s="40">
        <v>1765169669</v>
      </c>
      <c r="P12" s="40">
        <v>1765108469</v>
      </c>
      <c r="Q12" s="40">
        <v>1765108469</v>
      </c>
      <c r="R12" s="40">
        <v>1765108469</v>
      </c>
      <c r="S12" s="57">
        <f t="shared" si="0"/>
        <v>56.037132349206352</v>
      </c>
      <c r="T12" s="57">
        <f t="shared" si="1"/>
        <v>56.035189492063495</v>
      </c>
      <c r="U12" s="57">
        <f t="shared" si="2"/>
        <v>56.035189492063495</v>
      </c>
      <c r="V12" s="57">
        <f t="shared" si="3"/>
        <v>0</v>
      </c>
      <c r="W12" s="57">
        <f t="shared" si="4"/>
        <v>100</v>
      </c>
    </row>
    <row r="13" spans="1:23" ht="15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39"/>
      <c r="L13" s="40"/>
      <c r="M13" s="40"/>
      <c r="N13" s="40"/>
      <c r="O13" s="40"/>
      <c r="P13" s="40"/>
      <c r="Q13" s="40"/>
      <c r="R13" s="40"/>
      <c r="S13" s="57"/>
      <c r="T13" s="57"/>
      <c r="U13" s="57"/>
      <c r="V13" s="57"/>
      <c r="W13" s="57"/>
    </row>
    <row r="14" spans="1:23" ht="24" x14ac:dyDescent="0.25">
      <c r="A14" s="48" t="s">
        <v>56</v>
      </c>
      <c r="B14" s="49" t="s">
        <v>35</v>
      </c>
      <c r="C14" s="49" t="s">
        <v>52</v>
      </c>
      <c r="D14" s="49" t="s">
        <v>37</v>
      </c>
      <c r="E14" s="49" t="s">
        <v>57</v>
      </c>
      <c r="F14" s="49"/>
      <c r="G14" s="49"/>
      <c r="H14" s="49" t="s">
        <v>38</v>
      </c>
      <c r="I14" s="49" t="s">
        <v>39</v>
      </c>
      <c r="J14" s="49" t="s">
        <v>40</v>
      </c>
      <c r="K14" s="39" t="s">
        <v>58</v>
      </c>
      <c r="L14" s="40">
        <v>27850000</v>
      </c>
      <c r="M14" s="40">
        <v>26987000</v>
      </c>
      <c r="N14" s="40">
        <v>863000</v>
      </c>
      <c r="O14" s="40">
        <v>26987000</v>
      </c>
      <c r="P14" s="40">
        <v>26987000</v>
      </c>
      <c r="Q14" s="40">
        <v>26987000</v>
      </c>
      <c r="R14" s="40">
        <v>26987000</v>
      </c>
      <c r="S14" s="57">
        <f>+O14/L14*100</f>
        <v>96.901256732495511</v>
      </c>
      <c r="T14" s="57">
        <f>+P14/L14*100</f>
        <v>96.901256732495511</v>
      </c>
      <c r="U14" s="57">
        <f>+R14/L14*100</f>
        <v>96.901256732495511</v>
      </c>
      <c r="V14" s="57">
        <f>+N14/L14*100</f>
        <v>3.0987432675044881</v>
      </c>
      <c r="W14" s="57">
        <f>+M14/L14*100</f>
        <v>96.901256732495511</v>
      </c>
    </row>
    <row r="15" spans="1:23" ht="24" x14ac:dyDescent="0.25">
      <c r="A15" s="48" t="s">
        <v>59</v>
      </c>
      <c r="B15" s="49" t="s">
        <v>35</v>
      </c>
      <c r="C15" s="49" t="s">
        <v>52</v>
      </c>
      <c r="D15" s="49" t="s">
        <v>37</v>
      </c>
      <c r="E15" s="49" t="s">
        <v>43</v>
      </c>
      <c r="F15" s="49"/>
      <c r="G15" s="49"/>
      <c r="H15" s="49" t="s">
        <v>38</v>
      </c>
      <c r="I15" s="49" t="s">
        <v>39</v>
      </c>
      <c r="J15" s="49" t="s">
        <v>40</v>
      </c>
      <c r="K15" s="39" t="s">
        <v>60</v>
      </c>
      <c r="L15" s="40">
        <v>1950909800</v>
      </c>
      <c r="M15" s="40">
        <v>1795978667.79</v>
      </c>
      <c r="N15" s="40">
        <v>154931132.21000001</v>
      </c>
      <c r="O15" s="40">
        <v>1486303470.22</v>
      </c>
      <c r="P15" s="40">
        <v>825706417.50999999</v>
      </c>
      <c r="Q15" s="40">
        <v>821231804.50999999</v>
      </c>
      <c r="R15" s="40">
        <v>821229735.36000001</v>
      </c>
      <c r="S15" s="57">
        <f>+O15/L15*100</f>
        <v>76.185145526461554</v>
      </c>
      <c r="T15" s="57">
        <f>+P15/L15*100</f>
        <v>42.324171907383928</v>
      </c>
      <c r="U15" s="57">
        <f>+R15/L15*100</f>
        <v>42.094705524571154</v>
      </c>
      <c r="V15" s="57">
        <f>+N15/L15*100</f>
        <v>7.9414810571970067</v>
      </c>
      <c r="W15" s="57">
        <f>+M15/L15*100</f>
        <v>92.058518942802991</v>
      </c>
    </row>
    <row r="16" spans="1:23" ht="15" x14ac:dyDescent="0.2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39"/>
      <c r="L16" s="40"/>
      <c r="M16" s="40"/>
      <c r="N16" s="40"/>
      <c r="O16" s="40"/>
      <c r="P16" s="40"/>
      <c r="Q16" s="40"/>
      <c r="R16" s="40"/>
      <c r="S16" s="57"/>
      <c r="T16" s="57"/>
      <c r="U16" s="57"/>
      <c r="V16" s="57"/>
      <c r="W16" s="57"/>
    </row>
    <row r="17" spans="1:23" ht="24" x14ac:dyDescent="0.25">
      <c r="A17" s="48" t="s">
        <v>61</v>
      </c>
      <c r="B17" s="49" t="s">
        <v>35</v>
      </c>
      <c r="C17" s="49" t="s">
        <v>57</v>
      </c>
      <c r="D17" s="49" t="s">
        <v>52</v>
      </c>
      <c r="E17" s="49" t="s">
        <v>36</v>
      </c>
      <c r="F17" s="49" t="s">
        <v>36</v>
      </c>
      <c r="G17" s="49"/>
      <c r="H17" s="49" t="s">
        <v>38</v>
      </c>
      <c r="I17" s="49" t="s">
        <v>62</v>
      </c>
      <c r="J17" s="49" t="s">
        <v>63</v>
      </c>
      <c r="K17" s="39" t="s">
        <v>64</v>
      </c>
      <c r="L17" s="40">
        <v>29265000</v>
      </c>
      <c r="M17" s="40">
        <v>0</v>
      </c>
      <c r="N17" s="40">
        <v>29265000</v>
      </c>
      <c r="O17" s="40">
        <v>0</v>
      </c>
      <c r="P17" s="40">
        <v>0</v>
      </c>
      <c r="Q17" s="40">
        <v>0</v>
      </c>
      <c r="R17" s="40">
        <v>0</v>
      </c>
      <c r="S17" s="57">
        <f>+O17/L17*100</f>
        <v>0</v>
      </c>
      <c r="T17" s="57">
        <f>+P17/L17*100</f>
        <v>0</v>
      </c>
      <c r="U17" s="57">
        <f>+R17/L17*100</f>
        <v>0</v>
      </c>
      <c r="V17" s="57">
        <f>+N17/L17*100</f>
        <v>100</v>
      </c>
      <c r="W17" s="57">
        <f>+M17/L17*100</f>
        <v>0</v>
      </c>
    </row>
    <row r="18" spans="1:23" ht="24" x14ac:dyDescent="0.25">
      <c r="A18" s="48" t="s">
        <v>65</v>
      </c>
      <c r="B18" s="49" t="s">
        <v>35</v>
      </c>
      <c r="C18" s="49" t="s">
        <v>57</v>
      </c>
      <c r="D18" s="49" t="s">
        <v>46</v>
      </c>
      <c r="E18" s="49" t="s">
        <v>36</v>
      </c>
      <c r="F18" s="49" t="s">
        <v>36</v>
      </c>
      <c r="G18" s="49"/>
      <c r="H18" s="49" t="s">
        <v>38</v>
      </c>
      <c r="I18" s="49" t="s">
        <v>39</v>
      </c>
      <c r="J18" s="49" t="s">
        <v>40</v>
      </c>
      <c r="K18" s="39" t="s">
        <v>66</v>
      </c>
      <c r="L18" s="40">
        <v>189000000</v>
      </c>
      <c r="M18" s="40">
        <v>189000000</v>
      </c>
      <c r="N18" s="40">
        <v>0</v>
      </c>
      <c r="O18" s="40">
        <v>98356082</v>
      </c>
      <c r="P18" s="40">
        <v>98356082</v>
      </c>
      <c r="Q18" s="40">
        <v>98356082</v>
      </c>
      <c r="R18" s="40">
        <v>98356082</v>
      </c>
      <c r="S18" s="57">
        <f>+O18/L18*100</f>
        <v>52.040255026455029</v>
      </c>
      <c r="T18" s="57">
        <f>+P18/L18*100</f>
        <v>52.040255026455029</v>
      </c>
      <c r="U18" s="57">
        <f>+R18/L18*100</f>
        <v>52.040255026455029</v>
      </c>
      <c r="V18" s="57">
        <f>+N18/L18*100</f>
        <v>0</v>
      </c>
      <c r="W18" s="57">
        <f>+M18/L18*100</f>
        <v>100</v>
      </c>
    </row>
    <row r="19" spans="1:23" ht="24" x14ac:dyDescent="0.25">
      <c r="A19" s="48" t="s">
        <v>67</v>
      </c>
      <c r="B19" s="49" t="s">
        <v>35</v>
      </c>
      <c r="C19" s="49" t="s">
        <v>57</v>
      </c>
      <c r="D19" s="49" t="s">
        <v>68</v>
      </c>
      <c r="E19" s="49" t="s">
        <v>36</v>
      </c>
      <c r="F19" s="49" t="s">
        <v>36</v>
      </c>
      <c r="G19" s="49"/>
      <c r="H19" s="49" t="s">
        <v>38</v>
      </c>
      <c r="I19" s="49" t="s">
        <v>39</v>
      </c>
      <c r="J19" s="49" t="s">
        <v>40</v>
      </c>
      <c r="K19" s="39" t="s">
        <v>69</v>
      </c>
      <c r="L19" s="40">
        <v>361044000</v>
      </c>
      <c r="M19" s="40">
        <v>0</v>
      </c>
      <c r="N19" s="40">
        <v>361044000</v>
      </c>
      <c r="O19" s="40">
        <v>0</v>
      </c>
      <c r="P19" s="40">
        <v>0</v>
      </c>
      <c r="Q19" s="40">
        <v>0</v>
      </c>
      <c r="R19" s="40">
        <v>0</v>
      </c>
      <c r="S19" s="57">
        <f>+O19/L19*100</f>
        <v>0</v>
      </c>
      <c r="T19" s="57">
        <f>+P19/L19*100</f>
        <v>0</v>
      </c>
      <c r="U19" s="57">
        <f>+R19/L19*100</f>
        <v>0</v>
      </c>
      <c r="V19" s="57">
        <f>+N19/L19*100</f>
        <v>100</v>
      </c>
      <c r="W19" s="57">
        <f>+M19/L19*100</f>
        <v>0</v>
      </c>
    </row>
    <row r="20" spans="1:23" ht="15" x14ac:dyDescent="0.2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39"/>
      <c r="L20" s="40"/>
      <c r="M20" s="40"/>
      <c r="N20" s="40"/>
      <c r="O20" s="40"/>
      <c r="P20" s="40"/>
      <c r="Q20" s="40"/>
      <c r="R20" s="40"/>
      <c r="S20" s="57"/>
      <c r="T20" s="57"/>
      <c r="U20" s="57"/>
      <c r="V20" s="57"/>
      <c r="W20" s="57"/>
    </row>
    <row r="21" spans="1:23" ht="24" x14ac:dyDescent="0.25">
      <c r="A21" s="48" t="s">
        <v>70</v>
      </c>
      <c r="B21" s="49" t="s">
        <v>71</v>
      </c>
      <c r="C21" s="49" t="s">
        <v>72</v>
      </c>
      <c r="D21" s="49" t="s">
        <v>73</v>
      </c>
      <c r="E21" s="49" t="s">
        <v>36</v>
      </c>
      <c r="F21" s="49" t="s">
        <v>1</v>
      </c>
      <c r="G21" s="49" t="s">
        <v>1</v>
      </c>
      <c r="H21" s="49" t="s">
        <v>38</v>
      </c>
      <c r="I21" s="49" t="s">
        <v>62</v>
      </c>
      <c r="J21" s="49" t="s">
        <v>40</v>
      </c>
      <c r="K21" s="39" t="s">
        <v>74</v>
      </c>
      <c r="L21" s="40">
        <v>100000000</v>
      </c>
      <c r="M21" s="40">
        <v>98785000.409999996</v>
      </c>
      <c r="N21" s="40">
        <v>1214999.5900000001</v>
      </c>
      <c r="O21" s="40">
        <v>98284996.409999996</v>
      </c>
      <c r="P21" s="40">
        <v>64501959.93</v>
      </c>
      <c r="Q21" s="40">
        <v>58568263.130000003</v>
      </c>
      <c r="R21" s="40">
        <v>58568263.130000003</v>
      </c>
      <c r="S21" s="57">
        <f>+O21/L21*100</f>
        <v>98.284996409999991</v>
      </c>
      <c r="T21" s="57">
        <f>+P21/L21*100</f>
        <v>64.501959929999998</v>
      </c>
      <c r="U21" s="57">
        <f>+R21/L21*100</f>
        <v>58.568263129999998</v>
      </c>
      <c r="V21" s="57">
        <f>+N21/L21*100</f>
        <v>1.2149995899999999</v>
      </c>
      <c r="W21" s="57">
        <f>+M21/L21*100</f>
        <v>98.785000409999995</v>
      </c>
    </row>
    <row r="22" spans="1:23" ht="15" x14ac:dyDescent="0.2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39"/>
      <c r="L22" s="40"/>
      <c r="M22" s="40"/>
      <c r="N22" s="40"/>
      <c r="O22" s="40"/>
      <c r="P22" s="40"/>
      <c r="Q22" s="40"/>
      <c r="R22" s="40"/>
      <c r="S22" s="57"/>
      <c r="T22" s="57"/>
      <c r="U22" s="57"/>
      <c r="V22" s="57"/>
      <c r="W22" s="57"/>
    </row>
    <row r="23" spans="1:23" ht="36" x14ac:dyDescent="0.25">
      <c r="A23" s="48" t="s">
        <v>75</v>
      </c>
      <c r="B23" s="49" t="s">
        <v>71</v>
      </c>
      <c r="C23" s="49" t="s">
        <v>76</v>
      </c>
      <c r="D23" s="49" t="s">
        <v>73</v>
      </c>
      <c r="E23" s="49" t="s">
        <v>43</v>
      </c>
      <c r="F23" s="49" t="s">
        <v>1</v>
      </c>
      <c r="G23" s="49" t="s">
        <v>1</v>
      </c>
      <c r="H23" s="49" t="s">
        <v>38</v>
      </c>
      <c r="I23" s="49" t="s">
        <v>62</v>
      </c>
      <c r="J23" s="49" t="s">
        <v>40</v>
      </c>
      <c r="K23" s="39" t="s">
        <v>77</v>
      </c>
      <c r="L23" s="40">
        <v>2430000000</v>
      </c>
      <c r="M23" s="40">
        <v>2424120000</v>
      </c>
      <c r="N23" s="40">
        <v>5880000</v>
      </c>
      <c r="O23" s="40">
        <v>1394923167</v>
      </c>
      <c r="P23" s="40">
        <v>1394839567</v>
      </c>
      <c r="Q23" s="40">
        <v>1394839567</v>
      </c>
      <c r="R23" s="40">
        <v>1384892867</v>
      </c>
      <c r="S23" s="57">
        <f>+O23/L23*100</f>
        <v>57.404245555555555</v>
      </c>
      <c r="T23" s="57">
        <f>+P23/L23*100</f>
        <v>57.400805226337447</v>
      </c>
      <c r="U23" s="57">
        <f>+R23/L23*100</f>
        <v>56.991476008230457</v>
      </c>
      <c r="V23" s="57">
        <f>+N23/L23*100</f>
        <v>0.24197530864197531</v>
      </c>
      <c r="W23" s="57">
        <f>+M23/L23*100</f>
        <v>99.758024691358031</v>
      </c>
    </row>
    <row r="24" spans="1:23" ht="36" x14ac:dyDescent="0.25">
      <c r="A24" s="48" t="s">
        <v>75</v>
      </c>
      <c r="B24" s="49" t="s">
        <v>71</v>
      </c>
      <c r="C24" s="49" t="s">
        <v>76</v>
      </c>
      <c r="D24" s="49" t="s">
        <v>73</v>
      </c>
      <c r="E24" s="49" t="s">
        <v>43</v>
      </c>
      <c r="F24" s="49" t="s">
        <v>1</v>
      </c>
      <c r="G24" s="49" t="s">
        <v>1</v>
      </c>
      <c r="H24" s="49" t="s">
        <v>38</v>
      </c>
      <c r="I24" s="49" t="s">
        <v>62</v>
      </c>
      <c r="J24" s="49" t="s">
        <v>63</v>
      </c>
      <c r="K24" s="39" t="s">
        <v>77</v>
      </c>
      <c r="L24" s="40">
        <v>3500000000</v>
      </c>
      <c r="M24" s="40">
        <v>2382220746</v>
      </c>
      <c r="N24" s="40">
        <v>1117779254</v>
      </c>
      <c r="O24" s="40">
        <v>2128584770.05</v>
      </c>
      <c r="P24" s="40">
        <v>335456719.05000001</v>
      </c>
      <c r="Q24" s="40">
        <v>335456719.05000001</v>
      </c>
      <c r="R24" s="40">
        <v>335456719.05000001</v>
      </c>
      <c r="S24" s="57">
        <f>+O24/L24*100</f>
        <v>60.81670771571428</v>
      </c>
      <c r="T24" s="57">
        <f>+P24/L24*100</f>
        <v>9.5844776871428579</v>
      </c>
      <c r="U24" s="57">
        <f>+R24/L24*100</f>
        <v>9.5844776871428579</v>
      </c>
      <c r="V24" s="57">
        <f>+N24/L24*100</f>
        <v>31.936550114285716</v>
      </c>
      <c r="W24" s="57">
        <f>+M24/L24*100</f>
        <v>68.063449885714292</v>
      </c>
    </row>
    <row r="25" spans="1:23" ht="36" x14ac:dyDescent="0.25">
      <c r="A25" s="48" t="s">
        <v>75</v>
      </c>
      <c r="B25" s="49" t="s">
        <v>71</v>
      </c>
      <c r="C25" s="49" t="s">
        <v>76</v>
      </c>
      <c r="D25" s="49" t="s">
        <v>73</v>
      </c>
      <c r="E25" s="49" t="s">
        <v>43</v>
      </c>
      <c r="F25" s="49" t="s">
        <v>1</v>
      </c>
      <c r="G25" s="49" t="s">
        <v>1</v>
      </c>
      <c r="H25" s="49" t="s">
        <v>38</v>
      </c>
      <c r="I25" s="49" t="s">
        <v>78</v>
      </c>
      <c r="J25" s="49" t="s">
        <v>63</v>
      </c>
      <c r="K25" s="39" t="s">
        <v>77</v>
      </c>
      <c r="L25" s="40">
        <v>281001500</v>
      </c>
      <c r="M25" s="40">
        <v>0</v>
      </c>
      <c r="N25" s="40">
        <v>281001500</v>
      </c>
      <c r="O25" s="40">
        <v>0</v>
      </c>
      <c r="P25" s="40">
        <v>0</v>
      </c>
      <c r="Q25" s="40">
        <v>0</v>
      </c>
      <c r="R25" s="40">
        <v>0</v>
      </c>
      <c r="S25" s="57">
        <f>+O25/L25*100</f>
        <v>0</v>
      </c>
      <c r="T25" s="57">
        <f>+P25/L25*100</f>
        <v>0</v>
      </c>
      <c r="U25" s="57">
        <f>+R25/L25*100</f>
        <v>0</v>
      </c>
      <c r="V25" s="57">
        <f>+N25/L25*100</f>
        <v>100</v>
      </c>
      <c r="W25" s="57">
        <f>+M25/L25*100</f>
        <v>0</v>
      </c>
    </row>
    <row r="26" spans="1:23" ht="15" x14ac:dyDescent="0.2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39"/>
      <c r="L26" s="40"/>
      <c r="M26" s="40"/>
      <c r="N26" s="40"/>
      <c r="O26" s="40"/>
      <c r="P26" s="40"/>
      <c r="Q26" s="40"/>
      <c r="R26" s="40"/>
      <c r="S26" s="57"/>
      <c r="T26" s="57"/>
      <c r="U26" s="57"/>
      <c r="V26" s="57"/>
      <c r="W26" s="57"/>
    </row>
    <row r="27" spans="1:23" ht="36" x14ac:dyDescent="0.25">
      <c r="A27" s="48" t="s">
        <v>81</v>
      </c>
      <c r="B27" s="49" t="s">
        <v>71</v>
      </c>
      <c r="C27" s="49" t="s">
        <v>82</v>
      </c>
      <c r="D27" s="49" t="s">
        <v>73</v>
      </c>
      <c r="E27" s="49" t="s">
        <v>39</v>
      </c>
      <c r="F27" s="49" t="s">
        <v>1</v>
      </c>
      <c r="G27" s="49" t="s">
        <v>1</v>
      </c>
      <c r="H27" s="49" t="s">
        <v>38</v>
      </c>
      <c r="I27" s="49" t="s">
        <v>62</v>
      </c>
      <c r="J27" s="49" t="s">
        <v>40</v>
      </c>
      <c r="K27" s="39" t="s">
        <v>83</v>
      </c>
      <c r="L27" s="40">
        <v>2983069280</v>
      </c>
      <c r="M27" s="40">
        <v>2141072361</v>
      </c>
      <c r="N27" s="40">
        <v>841996919</v>
      </c>
      <c r="O27" s="40">
        <v>1372565872</v>
      </c>
      <c r="P27" s="40">
        <v>869039498</v>
      </c>
      <c r="Q27" s="40">
        <v>869039498</v>
      </c>
      <c r="R27" s="40">
        <v>862359083</v>
      </c>
      <c r="S27" s="57">
        <f>+O27/L27*100</f>
        <v>46.011867079399508</v>
      </c>
      <c r="T27" s="57">
        <f>+P27/L27*100</f>
        <v>29.13239406897047</v>
      </c>
      <c r="U27" s="57">
        <f>+R27/L27*100</f>
        <v>28.908449722629303</v>
      </c>
      <c r="V27" s="57">
        <f>+N27/L27*100</f>
        <v>28.225858669966929</v>
      </c>
      <c r="W27" s="57">
        <f>+M27/L27*100</f>
        <v>71.774141330033075</v>
      </c>
    </row>
    <row r="28" spans="1:23" ht="18.75" customHeight="1" x14ac:dyDescent="0.2">
      <c r="A28" s="37" t="s">
        <v>1</v>
      </c>
      <c r="B28" s="38" t="s">
        <v>1</v>
      </c>
      <c r="C28" s="38" t="s">
        <v>1</v>
      </c>
      <c r="D28" s="38" t="s">
        <v>1</v>
      </c>
      <c r="E28" s="38" t="s">
        <v>1</v>
      </c>
      <c r="F28" s="38" t="s">
        <v>1</v>
      </c>
      <c r="G28" s="38" t="s">
        <v>1</v>
      </c>
      <c r="H28" s="38" t="s">
        <v>1</v>
      </c>
      <c r="I28" s="38" t="s">
        <v>1</v>
      </c>
      <c r="J28" s="38" t="s">
        <v>1</v>
      </c>
      <c r="K28" s="58" t="s">
        <v>341</v>
      </c>
      <c r="L28" s="51">
        <v>25132639580</v>
      </c>
      <c r="M28" s="51">
        <v>22290679105.200001</v>
      </c>
      <c r="N28" s="51">
        <v>2841960474.8000002</v>
      </c>
      <c r="O28" s="51">
        <v>14001408915.68</v>
      </c>
      <c r="P28" s="51">
        <v>10958990413.49</v>
      </c>
      <c r="Q28" s="51">
        <v>10945334103.690001</v>
      </c>
      <c r="R28" s="51">
        <v>10927004919.540001</v>
      </c>
      <c r="S28" s="51">
        <f>+O28/L28*100</f>
        <v>55.710061297429391</v>
      </c>
      <c r="T28" s="51">
        <f>+P28/L28*100</f>
        <v>43.604613747817091</v>
      </c>
      <c r="U28" s="51">
        <f>+R28/L28*100</f>
        <v>43.477346996355571</v>
      </c>
      <c r="V28" s="51">
        <f>+N28/L28*100</f>
        <v>11.307847175199097</v>
      </c>
      <c r="W28" s="51">
        <f>+M28/L28*100</f>
        <v>88.692152824800914</v>
      </c>
    </row>
    <row r="29" spans="1:23" x14ac:dyDescent="0.2">
      <c r="S29" s="41"/>
      <c r="T29" s="41"/>
      <c r="U29" s="41"/>
      <c r="V29" s="41"/>
      <c r="W29" s="41"/>
    </row>
    <row r="30" spans="1:23" x14ac:dyDescent="0.2">
      <c r="K30" s="46"/>
      <c r="L30" s="46"/>
      <c r="M30" s="46"/>
      <c r="N30" s="46"/>
      <c r="O30" s="46"/>
      <c r="P30" s="46"/>
      <c r="Q30" s="46"/>
      <c r="R30" s="46"/>
      <c r="S30" s="47"/>
      <c r="T30" s="47"/>
      <c r="U30" s="47"/>
      <c r="V30" s="47"/>
      <c r="W30" s="47"/>
    </row>
    <row r="31" spans="1:23" x14ac:dyDescent="0.2">
      <c r="K31" s="42" t="s">
        <v>333</v>
      </c>
      <c r="L31" s="46"/>
      <c r="M31" s="46"/>
      <c r="N31" s="46"/>
      <c r="O31" s="46"/>
      <c r="P31" s="46"/>
      <c r="Q31" s="46"/>
      <c r="R31" s="46"/>
      <c r="S31" s="47"/>
      <c r="T31" s="47"/>
      <c r="U31" s="47"/>
      <c r="V31" s="47"/>
      <c r="W31" s="47"/>
    </row>
    <row r="32" spans="1:23" ht="15" x14ac:dyDescent="0.25">
      <c r="K32" s="43"/>
      <c r="L32" s="52"/>
      <c r="M32" s="52"/>
      <c r="N32" s="52"/>
      <c r="O32" s="52"/>
      <c r="P32" s="52"/>
      <c r="Q32" s="52"/>
      <c r="R32" s="52"/>
      <c r="S32" s="47"/>
      <c r="T32" s="47"/>
      <c r="U32" s="47"/>
      <c r="V32" s="47"/>
      <c r="W32" s="47"/>
    </row>
    <row r="33" spans="11:23" ht="15" x14ac:dyDescent="0.25">
      <c r="K33" s="44" t="s">
        <v>334</v>
      </c>
      <c r="L33" s="52">
        <f t="shared" ref="L33:R33" si="5">SUM(L7:L12)</f>
        <v>13280500000</v>
      </c>
      <c r="M33" s="52">
        <f t="shared" si="5"/>
        <v>13232515330</v>
      </c>
      <c r="N33" s="52">
        <f t="shared" si="5"/>
        <v>47984670</v>
      </c>
      <c r="O33" s="52">
        <f t="shared" si="5"/>
        <v>7395403558</v>
      </c>
      <c r="P33" s="52">
        <f t="shared" si="5"/>
        <v>7344103170</v>
      </c>
      <c r="Q33" s="52">
        <f t="shared" si="5"/>
        <v>7340855170</v>
      </c>
      <c r="R33" s="52">
        <f t="shared" si="5"/>
        <v>7339155170</v>
      </c>
      <c r="S33" s="47">
        <f>+O33/L33*100</f>
        <v>55.686183185874029</v>
      </c>
      <c r="T33" s="47">
        <f>+P33/L33*100</f>
        <v>55.299899627273078</v>
      </c>
      <c r="U33" s="47">
        <f>+R33/L33*100</f>
        <v>55.262641993900829</v>
      </c>
      <c r="V33" s="47">
        <f>+N33/L33*100</f>
        <v>0.36131674259252289</v>
      </c>
      <c r="W33" s="47">
        <f>+M33/L33*100</f>
        <v>99.638683257407479</v>
      </c>
    </row>
    <row r="34" spans="11:23" ht="15" x14ac:dyDescent="0.25">
      <c r="K34" s="44" t="s">
        <v>335</v>
      </c>
      <c r="L34" s="52">
        <f t="shared" ref="L34:R34" si="6">SUM(L14:L15)</f>
        <v>1978759800</v>
      </c>
      <c r="M34" s="52">
        <f t="shared" si="6"/>
        <v>1822965667.79</v>
      </c>
      <c r="N34" s="52">
        <f t="shared" si="6"/>
        <v>155794132.21000001</v>
      </c>
      <c r="O34" s="52">
        <f t="shared" si="6"/>
        <v>1513290470.22</v>
      </c>
      <c r="P34" s="52">
        <f t="shared" si="6"/>
        <v>852693417.50999999</v>
      </c>
      <c r="Q34" s="52">
        <f t="shared" si="6"/>
        <v>848218804.50999999</v>
      </c>
      <c r="R34" s="52">
        <f t="shared" si="6"/>
        <v>848216735.36000001</v>
      </c>
      <c r="S34" s="47">
        <f>+O34/L34*100</f>
        <v>76.476713859863139</v>
      </c>
      <c r="T34" s="47">
        <f>+P34/L34*100</f>
        <v>43.092315576150277</v>
      </c>
      <c r="U34" s="47">
        <f>+R34/L34*100</f>
        <v>42.866078811586931</v>
      </c>
      <c r="V34" s="47">
        <f>+N34/L34*100</f>
        <v>7.8733220783037945</v>
      </c>
      <c r="W34" s="47">
        <f>+M34/L34*100</f>
        <v>92.126677921696199</v>
      </c>
    </row>
    <row r="35" spans="11:23" ht="15" x14ac:dyDescent="0.25">
      <c r="K35" s="44" t="s">
        <v>336</v>
      </c>
      <c r="L35" s="52">
        <f t="shared" ref="L35:R35" si="7">SUM(L17:L19)</f>
        <v>579309000</v>
      </c>
      <c r="M35" s="52">
        <f t="shared" si="7"/>
        <v>189000000</v>
      </c>
      <c r="N35" s="52">
        <f t="shared" si="7"/>
        <v>390309000</v>
      </c>
      <c r="O35" s="52">
        <f t="shared" si="7"/>
        <v>98356082</v>
      </c>
      <c r="P35" s="52">
        <f t="shared" si="7"/>
        <v>98356082</v>
      </c>
      <c r="Q35" s="52">
        <f t="shared" si="7"/>
        <v>98356082</v>
      </c>
      <c r="R35" s="52">
        <f t="shared" si="7"/>
        <v>98356082</v>
      </c>
      <c r="S35" s="47">
        <f>+O35/L35*100</f>
        <v>16.978172615995955</v>
      </c>
      <c r="T35" s="47">
        <f>+P35/L35*100</f>
        <v>16.978172615995955</v>
      </c>
      <c r="U35" s="47">
        <f>+R35/L35*100</f>
        <v>16.978172615995955</v>
      </c>
      <c r="V35" s="47">
        <f>+N35/L35*100</f>
        <v>67.374924263217039</v>
      </c>
      <c r="W35" s="47">
        <f>+M35/L35*100</f>
        <v>32.625075736782961</v>
      </c>
    </row>
    <row r="36" spans="11:23" ht="15" x14ac:dyDescent="0.25">
      <c r="K36" s="42" t="s">
        <v>337</v>
      </c>
      <c r="L36" s="53">
        <f t="shared" ref="L36" si="8">SUM(L33:L35)</f>
        <v>15838568800</v>
      </c>
      <c r="M36" s="53">
        <f t="shared" ref="M36" si="9">SUM(M33:M35)</f>
        <v>15244480997.790001</v>
      </c>
      <c r="N36" s="53">
        <f t="shared" ref="N36" si="10">SUM(N33:N35)</f>
        <v>594087802.21000004</v>
      </c>
      <c r="O36" s="53">
        <f t="shared" ref="O36" si="11">SUM(O33:O35)</f>
        <v>9007050110.2199993</v>
      </c>
      <c r="P36" s="53">
        <f t="shared" ref="P36" si="12">SUM(P33:P35)</f>
        <v>8295152669.5100002</v>
      </c>
      <c r="Q36" s="53">
        <f t="shared" ref="Q36" si="13">SUM(Q33:Q35)</f>
        <v>8287430056.5100002</v>
      </c>
      <c r="R36" s="53">
        <f t="shared" ref="R36" si="14">SUM(R33:R35)</f>
        <v>8285727987.3599997</v>
      </c>
      <c r="S36" s="54">
        <f>+O36/L36*100</f>
        <v>56.867828299107423</v>
      </c>
      <c r="T36" s="54">
        <f>+P36/L36*100</f>
        <v>52.373120161652487</v>
      </c>
      <c r="U36" s="54">
        <f>+R36/L36*100</f>
        <v>52.313615529201094</v>
      </c>
      <c r="V36" s="54">
        <f>+N36/L36*100</f>
        <v>3.7508932133438728</v>
      </c>
      <c r="W36" s="54">
        <f>+M36/L36*100</f>
        <v>96.249106786656142</v>
      </c>
    </row>
    <row r="37" spans="11:23" ht="15" x14ac:dyDescent="0.25">
      <c r="K37" s="43"/>
      <c r="L37" s="52"/>
      <c r="M37" s="52"/>
      <c r="N37" s="52"/>
      <c r="O37" s="52"/>
      <c r="P37" s="52"/>
      <c r="Q37" s="52"/>
      <c r="R37" s="52"/>
      <c r="S37" s="47"/>
      <c r="T37" s="47"/>
      <c r="U37" s="47"/>
      <c r="V37" s="47"/>
      <c r="W37" s="47"/>
    </row>
    <row r="38" spans="11:23" ht="15" x14ac:dyDescent="0.25">
      <c r="K38" s="44" t="s">
        <v>338</v>
      </c>
      <c r="L38" s="52">
        <f t="shared" ref="L38:R38" si="15">+L21+L23+L27</f>
        <v>5513069280</v>
      </c>
      <c r="M38" s="52">
        <f t="shared" si="15"/>
        <v>4663977361.4099998</v>
      </c>
      <c r="N38" s="52">
        <f t="shared" si="15"/>
        <v>849091918.59000003</v>
      </c>
      <c r="O38" s="52">
        <f t="shared" si="15"/>
        <v>2865774035.4099998</v>
      </c>
      <c r="P38" s="52">
        <f t="shared" si="15"/>
        <v>2328381024.9300003</v>
      </c>
      <c r="Q38" s="52">
        <f t="shared" si="15"/>
        <v>2322447328.1300001</v>
      </c>
      <c r="R38" s="52">
        <f t="shared" si="15"/>
        <v>2305820213.1300001</v>
      </c>
      <c r="S38" s="47">
        <f>+O38/L38*100</f>
        <v>51.981462409810305</v>
      </c>
      <c r="T38" s="47">
        <f>+P38/L38*100</f>
        <v>42.233843013306014</v>
      </c>
      <c r="U38" s="47">
        <f>+R38/L38*100</f>
        <v>41.824618846981011</v>
      </c>
      <c r="V38" s="47">
        <f>+N38/L38*100</f>
        <v>15.401437483658832</v>
      </c>
      <c r="W38" s="47">
        <f>+M38/L38*100</f>
        <v>84.598562516341175</v>
      </c>
    </row>
    <row r="39" spans="11:23" ht="15" x14ac:dyDescent="0.25">
      <c r="K39" s="44" t="s">
        <v>339</v>
      </c>
      <c r="L39" s="52">
        <f t="shared" ref="L39:R39" si="16">+L24+L25</f>
        <v>3781001500</v>
      </c>
      <c r="M39" s="52">
        <f t="shared" si="16"/>
        <v>2382220746</v>
      </c>
      <c r="N39" s="52">
        <f t="shared" si="16"/>
        <v>1398780754</v>
      </c>
      <c r="O39" s="52">
        <f t="shared" si="16"/>
        <v>2128584770.05</v>
      </c>
      <c r="P39" s="52">
        <f t="shared" si="16"/>
        <v>335456719.05000001</v>
      </c>
      <c r="Q39" s="52">
        <f t="shared" si="16"/>
        <v>335456719.05000001</v>
      </c>
      <c r="R39" s="52">
        <f t="shared" si="16"/>
        <v>335456719.05000001</v>
      </c>
      <c r="S39" s="47">
        <f>+O39/L39*100</f>
        <v>56.296850716668587</v>
      </c>
      <c r="T39" s="47">
        <f>+P39/L39*100</f>
        <v>8.8721657224944241</v>
      </c>
      <c r="U39" s="47">
        <f>+R39/L39*100</f>
        <v>8.8721657224944241</v>
      </c>
      <c r="V39" s="47">
        <f>+N39/L39*100</f>
        <v>36.994980139521232</v>
      </c>
      <c r="W39" s="47">
        <f>+M39/L39*100</f>
        <v>63.005019860478761</v>
      </c>
    </row>
    <row r="40" spans="11:23" ht="15" x14ac:dyDescent="0.25">
      <c r="K40" s="42" t="s">
        <v>340</v>
      </c>
      <c r="L40" s="55">
        <f t="shared" ref="L40" si="17">SUM(L38:L39)</f>
        <v>9294070780</v>
      </c>
      <c r="M40" s="55">
        <f t="shared" ref="M40" si="18">SUM(M38:M39)</f>
        <v>7046198107.4099998</v>
      </c>
      <c r="N40" s="55">
        <f t="shared" ref="N40" si="19">SUM(N38:N39)</f>
        <v>2247872672.5900002</v>
      </c>
      <c r="O40" s="55">
        <f t="shared" ref="O40" si="20">SUM(O38:O39)</f>
        <v>4994358805.46</v>
      </c>
      <c r="P40" s="55">
        <f t="shared" ref="P40" si="21">SUM(P38:P39)</f>
        <v>2663837743.9800005</v>
      </c>
      <c r="Q40" s="55">
        <f t="shared" ref="Q40" si="22">SUM(Q38:Q39)</f>
        <v>2657904047.1800003</v>
      </c>
      <c r="R40" s="55">
        <f t="shared" ref="R40" si="23">SUM(R38:R39)</f>
        <v>2641276932.1800003</v>
      </c>
      <c r="S40" s="56">
        <f>+O40/L40*100</f>
        <v>53.737042935022707</v>
      </c>
      <c r="T40" s="56">
        <f>+P40/L40*100</f>
        <v>28.661689877726541</v>
      </c>
      <c r="U40" s="56">
        <f>+R40/L40*100</f>
        <v>28.418945741878677</v>
      </c>
      <c r="V40" s="56">
        <f>+N40/L40*100</f>
        <v>24.186093755894554</v>
      </c>
      <c r="W40" s="56">
        <f>+M40/L40*100</f>
        <v>75.813906244105439</v>
      </c>
    </row>
    <row r="41" spans="11:23" x14ac:dyDescent="0.2">
      <c r="K41" s="42"/>
      <c r="L41" s="46"/>
      <c r="M41" s="46"/>
      <c r="N41" s="46"/>
      <c r="O41" s="46"/>
      <c r="P41" s="46"/>
      <c r="Q41" s="46"/>
      <c r="R41" s="46"/>
      <c r="S41" s="47"/>
      <c r="T41" s="47"/>
      <c r="U41" s="47"/>
      <c r="V41" s="47"/>
      <c r="W41" s="47"/>
    </row>
    <row r="42" spans="11:23" x14ac:dyDescent="0.2">
      <c r="K42" s="45" t="s">
        <v>341</v>
      </c>
      <c r="L42" s="51">
        <f t="shared" ref="L42:R42" si="24">+L40+L36</f>
        <v>25132639580</v>
      </c>
      <c r="M42" s="51">
        <f t="shared" si="24"/>
        <v>22290679105.200001</v>
      </c>
      <c r="N42" s="51">
        <f t="shared" si="24"/>
        <v>2841960474.8000002</v>
      </c>
      <c r="O42" s="51">
        <f t="shared" si="24"/>
        <v>14001408915.68</v>
      </c>
      <c r="P42" s="51">
        <f t="shared" si="24"/>
        <v>10958990413.490002</v>
      </c>
      <c r="Q42" s="51">
        <f t="shared" si="24"/>
        <v>10945334103.690001</v>
      </c>
      <c r="R42" s="51">
        <f t="shared" si="24"/>
        <v>10927004919.540001</v>
      </c>
      <c r="S42" s="50">
        <f>+O42/L42*100</f>
        <v>55.710061297429391</v>
      </c>
      <c r="T42" s="50">
        <f>+P42/L42*100</f>
        <v>43.604613747817098</v>
      </c>
      <c r="U42" s="50">
        <f>+R42/L42*100</f>
        <v>43.477346996355571</v>
      </c>
      <c r="V42" s="50">
        <f>+N42/L42*100</f>
        <v>11.307847175199097</v>
      </c>
      <c r="W42" s="50">
        <f>+M42/L42*100</f>
        <v>88.692152824800914</v>
      </c>
    </row>
    <row r="43" spans="11:23" x14ac:dyDescent="0.2"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1:23" x14ac:dyDescent="0.2"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1:23" x14ac:dyDescent="0.2"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1:23" x14ac:dyDescent="0.2"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8" spans="11:23" ht="12.75" x14ac:dyDescent="0.2">
      <c r="K48" s="59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3:K116"/>
  <sheetViews>
    <sheetView showGridLines="0" topLeftCell="A115" workbookViewId="0">
      <selection activeCell="I131" sqref="I131"/>
    </sheetView>
  </sheetViews>
  <sheetFormatPr baseColWidth="10" defaultRowHeight="15" x14ac:dyDescent="0.25"/>
  <cols>
    <col min="2" max="2" width="23.42578125" customWidth="1"/>
    <col min="3" max="3" width="16.140625" customWidth="1"/>
    <col min="4" max="4" width="35.140625" customWidth="1"/>
    <col min="5" max="5" width="16" customWidth="1"/>
    <col min="6" max="6" width="15.5703125" customWidth="1"/>
    <col min="7" max="7" width="16.42578125" customWidth="1"/>
    <col min="8" max="8" width="17.140625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 x14ac:dyDescent="0.3"/>
    <row r="4" spans="2:11" ht="24" thickBot="1" x14ac:dyDescent="0.4">
      <c r="B4" s="88"/>
      <c r="C4" s="88"/>
      <c r="D4" s="157" t="s">
        <v>375</v>
      </c>
      <c r="E4" s="158"/>
      <c r="F4" s="158"/>
      <c r="G4" s="158"/>
      <c r="H4" s="158"/>
      <c r="I4" s="158"/>
      <c r="J4" s="158"/>
      <c r="K4" s="159"/>
    </row>
    <row r="5" spans="2:11" ht="21" x14ac:dyDescent="0.25">
      <c r="B5" s="160" t="s">
        <v>351</v>
      </c>
      <c r="C5" s="162" t="s">
        <v>352</v>
      </c>
      <c r="D5" s="161" t="s">
        <v>353</v>
      </c>
      <c r="E5" s="163"/>
      <c r="F5" s="163"/>
      <c r="G5" s="163"/>
      <c r="H5" s="163" t="s">
        <v>354</v>
      </c>
      <c r="I5" s="163"/>
      <c r="J5" s="163"/>
      <c r="K5" s="164"/>
    </row>
    <row r="6" spans="2:11" ht="21" x14ac:dyDescent="0.25">
      <c r="B6" s="161"/>
      <c r="C6" s="150"/>
      <c r="D6" s="161" t="s">
        <v>355</v>
      </c>
      <c r="E6" s="163"/>
      <c r="F6" s="163" t="s">
        <v>356</v>
      </c>
      <c r="G6" s="163"/>
      <c r="H6" s="163" t="s">
        <v>355</v>
      </c>
      <c r="I6" s="163"/>
      <c r="J6" s="163" t="s">
        <v>356</v>
      </c>
      <c r="K6" s="164"/>
    </row>
    <row r="7" spans="2:11" ht="21" x14ac:dyDescent="0.35">
      <c r="B7" s="161"/>
      <c r="C7" s="150"/>
      <c r="D7" s="109" t="s">
        <v>357</v>
      </c>
      <c r="E7" s="89" t="s">
        <v>358</v>
      </c>
      <c r="F7" s="90" t="s">
        <v>357</v>
      </c>
      <c r="G7" s="89" t="s">
        <v>358</v>
      </c>
      <c r="H7" s="89" t="s">
        <v>357</v>
      </c>
      <c r="I7" s="89" t="s">
        <v>358</v>
      </c>
      <c r="J7" s="90" t="s">
        <v>357</v>
      </c>
      <c r="K7" s="110" t="s">
        <v>358</v>
      </c>
    </row>
    <row r="8" spans="2:11" ht="21" x14ac:dyDescent="0.25">
      <c r="B8" s="118" t="s">
        <v>359</v>
      </c>
      <c r="C8" s="122">
        <f>+'EJE OCTUBRE 2015'!N33/1000000</f>
        <v>15838.568799999999</v>
      </c>
      <c r="D8" s="111">
        <v>0.76519182146948017</v>
      </c>
      <c r="E8" s="92">
        <f>D8*C8</f>
        <v>12119.543309541677</v>
      </c>
      <c r="F8" s="91">
        <f>+G8/C8</f>
        <v>0.77604235079119011</v>
      </c>
      <c r="G8" s="92">
        <f>+'EJE OCTUBRE 2015'!R33/1000000</f>
        <v>12291.400164719998</v>
      </c>
      <c r="H8" s="91">
        <v>0.74335350565208136</v>
      </c>
      <c r="I8" s="92">
        <f>+C8*H8</f>
        <v>11773.65564199168</v>
      </c>
      <c r="J8" s="91">
        <f>+K8/C8</f>
        <v>0.7438763543944702</v>
      </c>
      <c r="K8" s="112">
        <f>+'EJE OCTUBRE 2015'!S33/1000000</f>
        <v>11781.936817769998</v>
      </c>
    </row>
    <row r="9" spans="2:11" ht="21" x14ac:dyDescent="0.25">
      <c r="B9" s="118" t="s">
        <v>360</v>
      </c>
      <c r="C9" s="122">
        <f>+'EJE OCTUBRE 2015'!N37/1000000</f>
        <v>9294.07078</v>
      </c>
      <c r="D9" s="111">
        <v>0.85939085623995293</v>
      </c>
      <c r="E9" s="92">
        <f>D9*C9</f>
        <v>7987.2394455789272</v>
      </c>
      <c r="F9" s="91">
        <f>+G9/C9</f>
        <v>0.73944823378351765</v>
      </c>
      <c r="G9" s="92">
        <f>+'EJE OCTUBRE 2015'!R37/1000000</f>
        <v>6872.4842229300002</v>
      </c>
      <c r="H9" s="91">
        <v>0.75749521907865092</v>
      </c>
      <c r="I9" s="92">
        <f>H9*C9</f>
        <v>7040.2141816285884</v>
      </c>
      <c r="J9" s="91">
        <f>+K9/C9</f>
        <v>0.54333830909667336</v>
      </c>
      <c r="K9" s="113">
        <f>+'EJE OCTUBRE 2015'!S37/1000000</f>
        <v>5049.8247022300002</v>
      </c>
    </row>
    <row r="10" spans="2:11" ht="21.75" thickBot="1" x14ac:dyDescent="0.3">
      <c r="B10" s="119" t="s">
        <v>361</v>
      </c>
      <c r="C10" s="123">
        <f>SUM(C8:C9)</f>
        <v>25132.639579999999</v>
      </c>
      <c r="D10" s="114">
        <f>+E10/C10</f>
        <v>0.80002670197527292</v>
      </c>
      <c r="E10" s="115">
        <f>SUM(E8:E9)</f>
        <v>20106.782755120606</v>
      </c>
      <c r="F10" s="116">
        <f>+G10/C10</f>
        <v>0.76250981623514769</v>
      </c>
      <c r="G10" s="115">
        <f>SUM(G8:G9)</f>
        <v>19163.88438765</v>
      </c>
      <c r="H10" s="116">
        <f>+I10/C10</f>
        <v>0.7485831229041271</v>
      </c>
      <c r="I10" s="115">
        <f>SUM(I8:I9)</f>
        <v>18813.869823620269</v>
      </c>
      <c r="J10" s="116">
        <f>+K10/C10</f>
        <v>0.66971722036687087</v>
      </c>
      <c r="K10" s="117">
        <f>SUM(K8:K9)</f>
        <v>16831.76152</v>
      </c>
    </row>
    <row r="11" spans="2:11" x14ac:dyDescent="0.25">
      <c r="B11" s="142" t="s">
        <v>362</v>
      </c>
      <c r="C11" s="142"/>
      <c r="D11" s="142"/>
      <c r="E11" s="142"/>
      <c r="F11" s="142"/>
      <c r="G11" s="142"/>
      <c r="H11" s="142"/>
      <c r="I11" s="142"/>
      <c r="J11" s="142"/>
      <c r="K11" s="142"/>
    </row>
    <row r="12" spans="2:11" ht="20.25" customHeight="1" x14ac:dyDescent="0.25">
      <c r="B12" s="156" t="s">
        <v>365</v>
      </c>
      <c r="C12" s="156"/>
      <c r="D12" s="86"/>
      <c r="E12" s="142" t="s">
        <v>363</v>
      </c>
      <c r="F12" s="142"/>
      <c r="G12" s="86"/>
      <c r="H12" s="69"/>
      <c r="I12" s="142" t="s">
        <v>364</v>
      </c>
      <c r="J12" s="142"/>
      <c r="K12" s="85"/>
    </row>
    <row r="15" spans="2:11" x14ac:dyDescent="0.25">
      <c r="D15" s="131"/>
      <c r="E15" s="131"/>
      <c r="J15" s="79"/>
    </row>
    <row r="16" spans="2:11" x14ac:dyDescent="0.25">
      <c r="I16" s="70"/>
      <c r="J16" s="80"/>
    </row>
    <row r="17" spans="2:6" ht="15.75" thickBot="1" x14ac:dyDescent="0.3"/>
    <row r="18" spans="2:6" ht="21" thickBot="1" x14ac:dyDescent="0.3">
      <c r="B18" s="154"/>
      <c r="C18" s="152" t="s">
        <v>28</v>
      </c>
      <c r="D18" s="152"/>
      <c r="E18" s="153" t="s">
        <v>29</v>
      </c>
      <c r="F18" s="153"/>
    </row>
    <row r="19" spans="2:6" ht="29.25" customHeight="1" thickBot="1" x14ac:dyDescent="0.3">
      <c r="B19" s="155"/>
      <c r="C19" s="77" t="s">
        <v>355</v>
      </c>
      <c r="D19" s="77" t="s">
        <v>356</v>
      </c>
      <c r="E19" s="78" t="s">
        <v>355</v>
      </c>
      <c r="F19" s="78" t="s">
        <v>356</v>
      </c>
    </row>
    <row r="20" spans="2:6" ht="21" thickBot="1" x14ac:dyDescent="0.3">
      <c r="B20" s="76" t="s">
        <v>367</v>
      </c>
      <c r="C20" s="87">
        <f>+D8</f>
        <v>0.76519182146948017</v>
      </c>
      <c r="D20" s="87">
        <f>+F8</f>
        <v>0.77604235079119011</v>
      </c>
      <c r="E20" s="87">
        <f>+H8</f>
        <v>0.74335350565208136</v>
      </c>
      <c r="F20" s="87">
        <f>+J8</f>
        <v>0.7438763543944702</v>
      </c>
    </row>
    <row r="21" spans="2:6" ht="21" thickBot="1" x14ac:dyDescent="0.3">
      <c r="B21" s="76" t="s">
        <v>368</v>
      </c>
      <c r="C21" s="87">
        <f>+D9</f>
        <v>0.85939085623995293</v>
      </c>
      <c r="D21" s="87">
        <f>+F9</f>
        <v>0.73944823378351765</v>
      </c>
      <c r="E21" s="87">
        <f>+H9</f>
        <v>0.75749521907865092</v>
      </c>
      <c r="F21" s="87">
        <f>+J9</f>
        <v>0.54333830909667336</v>
      </c>
    </row>
    <row r="22" spans="2:6" ht="21" thickBot="1" x14ac:dyDescent="0.3">
      <c r="B22" s="76" t="s">
        <v>369</v>
      </c>
      <c r="C22" s="87">
        <f>+D10</f>
        <v>0.80002670197527292</v>
      </c>
      <c r="D22" s="87">
        <f>+F10</f>
        <v>0.76250981623514769</v>
      </c>
      <c r="E22" s="87">
        <f>+H10</f>
        <v>0.7485831229041271</v>
      </c>
      <c r="F22" s="87">
        <f>+J10</f>
        <v>0.66971722036687087</v>
      </c>
    </row>
    <row r="57" spans="2:8" ht="15.75" thickBot="1" x14ac:dyDescent="0.3"/>
    <row r="58" spans="2:8" ht="24" thickBot="1" x14ac:dyDescent="0.4">
      <c r="B58" s="88"/>
      <c r="C58" s="143" t="s">
        <v>376</v>
      </c>
      <c r="D58" s="144"/>
      <c r="E58" s="144"/>
      <c r="F58" s="144"/>
      <c r="G58" s="145"/>
      <c r="H58" s="93"/>
    </row>
    <row r="59" spans="2:8" ht="42.75" customHeight="1" x14ac:dyDescent="0.25">
      <c r="B59" s="146" t="s">
        <v>351</v>
      </c>
      <c r="C59" s="148" t="s">
        <v>352</v>
      </c>
      <c r="D59" s="149" t="s">
        <v>353</v>
      </c>
      <c r="E59" s="149"/>
      <c r="F59" s="149" t="s">
        <v>354</v>
      </c>
      <c r="G59" s="150"/>
      <c r="H59" s="93"/>
    </row>
    <row r="60" spans="2:8" ht="21" x14ac:dyDescent="0.35">
      <c r="B60" s="147"/>
      <c r="C60" s="148"/>
      <c r="D60" s="120" t="s">
        <v>357</v>
      </c>
      <c r="E60" s="121" t="s">
        <v>358</v>
      </c>
      <c r="F60" s="120" t="s">
        <v>357</v>
      </c>
      <c r="G60" s="124" t="s">
        <v>358</v>
      </c>
      <c r="H60" s="93"/>
    </row>
    <row r="61" spans="2:8" ht="21" x14ac:dyDescent="0.25">
      <c r="B61" s="127" t="s">
        <v>359</v>
      </c>
      <c r="C61" s="125">
        <f>+C8</f>
        <v>15838.568799999999</v>
      </c>
      <c r="D61" s="91">
        <f>+E61/C61</f>
        <v>0.77604235079119011</v>
      </c>
      <c r="E61" s="92">
        <f>+G8</f>
        <v>12291.400164719998</v>
      </c>
      <c r="F61" s="91">
        <f>+G61/C61</f>
        <v>0.7438763543944702</v>
      </c>
      <c r="G61" s="112">
        <f>+K8</f>
        <v>11781.936817769998</v>
      </c>
      <c r="H61" s="93"/>
    </row>
    <row r="62" spans="2:8" ht="21" x14ac:dyDescent="0.25">
      <c r="B62" s="127" t="s">
        <v>360</v>
      </c>
      <c r="C62" s="125">
        <f>+C9</f>
        <v>9294.07078</v>
      </c>
      <c r="D62" s="91">
        <f>+E62/C62</f>
        <v>0.73944823378351765</v>
      </c>
      <c r="E62" s="92">
        <f>+G9</f>
        <v>6872.4842229300002</v>
      </c>
      <c r="F62" s="91">
        <f>+G62/C62</f>
        <v>0.54333830909667336</v>
      </c>
      <c r="G62" s="113">
        <f>+K9</f>
        <v>5049.8247022300002</v>
      </c>
      <c r="H62" s="93"/>
    </row>
    <row r="63" spans="2:8" ht="21.75" thickBot="1" x14ac:dyDescent="0.3">
      <c r="B63" s="128" t="s">
        <v>361</v>
      </c>
      <c r="C63" s="126">
        <f>SUM(C61:C62)</f>
        <v>25132.639579999999</v>
      </c>
      <c r="D63" s="116">
        <f>+E63/C63</f>
        <v>0.76250981623514769</v>
      </c>
      <c r="E63" s="115">
        <f>SUM(E61:E62)</f>
        <v>19163.88438765</v>
      </c>
      <c r="F63" s="116">
        <f>+G63/C63</f>
        <v>0.66971722036687087</v>
      </c>
      <c r="G63" s="117">
        <f>SUM(G61:G62)</f>
        <v>16831.76152</v>
      </c>
      <c r="H63" s="93"/>
    </row>
    <row r="64" spans="2:8" ht="35.25" customHeight="1" x14ac:dyDescent="0.25">
      <c r="B64" s="151" t="s">
        <v>362</v>
      </c>
      <c r="C64" s="151"/>
      <c r="D64" s="151"/>
      <c r="E64" s="151"/>
      <c r="F64" s="151"/>
      <c r="G64" s="151"/>
      <c r="H64" s="93"/>
    </row>
    <row r="65" spans="2:7" x14ac:dyDescent="0.25">
      <c r="B65" s="142"/>
      <c r="C65" s="142"/>
      <c r="D65" s="67"/>
      <c r="E65" s="67"/>
      <c r="F65" s="68"/>
      <c r="G65" s="67"/>
    </row>
    <row r="68" spans="2:7" ht="15.75" thickBot="1" x14ac:dyDescent="0.3"/>
    <row r="69" spans="2:7" ht="21.75" customHeight="1" thickTop="1" x14ac:dyDescent="0.25">
      <c r="B69" s="136"/>
      <c r="C69" s="138" t="s">
        <v>28</v>
      </c>
      <c r="D69" s="139"/>
      <c r="E69" s="138" t="s">
        <v>29</v>
      </c>
      <c r="F69" s="139"/>
    </row>
    <row r="70" spans="2:7" ht="15.75" thickBot="1" x14ac:dyDescent="0.3">
      <c r="B70" s="137"/>
      <c r="C70" s="140"/>
      <c r="D70" s="141"/>
      <c r="E70" s="140"/>
      <c r="F70" s="141"/>
    </row>
    <row r="71" spans="2:7" ht="21.75" thickTop="1" thickBot="1" x14ac:dyDescent="0.3">
      <c r="B71" s="73" t="str">
        <f>+B20</f>
        <v>Funcionamiento : 15.839</v>
      </c>
      <c r="C71" s="74">
        <f t="shared" ref="C71:F73" si="0">+D61</f>
        <v>0.77604235079119011</v>
      </c>
      <c r="D71" s="75">
        <f>+E61</f>
        <v>12291.400164719998</v>
      </c>
      <c r="E71" s="74">
        <f t="shared" si="0"/>
        <v>0.7438763543944702</v>
      </c>
      <c r="F71" s="75">
        <f t="shared" si="0"/>
        <v>11781.936817769998</v>
      </c>
    </row>
    <row r="72" spans="2:7" ht="21.75" thickTop="1" thickBot="1" x14ac:dyDescent="0.3">
      <c r="B72" s="73" t="str">
        <f>+B21</f>
        <v>Inversión : 9.294</v>
      </c>
      <c r="C72" s="74">
        <f t="shared" si="0"/>
        <v>0.73944823378351765</v>
      </c>
      <c r="D72" s="75">
        <f t="shared" si="0"/>
        <v>6872.4842229300002</v>
      </c>
      <c r="E72" s="74">
        <f t="shared" si="0"/>
        <v>0.54333830909667336</v>
      </c>
      <c r="F72" s="75">
        <f t="shared" si="0"/>
        <v>5049.8247022300002</v>
      </c>
    </row>
    <row r="73" spans="2:7" ht="21.75" thickTop="1" thickBot="1" x14ac:dyDescent="0.3">
      <c r="B73" s="73" t="str">
        <f>+B22</f>
        <v>Total : 25.133</v>
      </c>
      <c r="C73" s="74">
        <f t="shared" si="0"/>
        <v>0.76250981623514769</v>
      </c>
      <c r="D73" s="75">
        <f t="shared" si="0"/>
        <v>19163.88438765</v>
      </c>
      <c r="E73" s="74">
        <f t="shared" si="0"/>
        <v>0.66971722036687087</v>
      </c>
      <c r="F73" s="75">
        <f t="shared" si="0"/>
        <v>16831.76152</v>
      </c>
    </row>
    <row r="74" spans="2:7" ht="21.75" customHeight="1" thickTop="1" x14ac:dyDescent="0.25">
      <c r="B74" s="72" t="str">
        <f>+B64</f>
        <v xml:space="preserve">Fuente: Grupo de Gestión Financiera Función Pública  - SIIF Nación
Cifras en millones de pesos
  </v>
      </c>
      <c r="C74" s="71"/>
      <c r="D74" s="71"/>
      <c r="E74" s="71"/>
      <c r="F74" s="71"/>
    </row>
    <row r="109" spans="2:7" ht="15.75" thickBot="1" x14ac:dyDescent="0.3"/>
    <row r="110" spans="2:7" ht="57" customHeight="1" thickBot="1" x14ac:dyDescent="0.3">
      <c r="B110" s="133" t="s">
        <v>377</v>
      </c>
      <c r="C110" s="134"/>
      <c r="D110" s="135"/>
      <c r="E110" s="129" t="s">
        <v>342</v>
      </c>
      <c r="F110" s="129" t="s">
        <v>343</v>
      </c>
      <c r="G110" s="130" t="s">
        <v>344</v>
      </c>
    </row>
    <row r="111" spans="2:7" ht="32.25" customHeight="1" x14ac:dyDescent="0.35">
      <c r="B111" s="94" t="s">
        <v>366</v>
      </c>
      <c r="C111" s="95" t="s">
        <v>40</v>
      </c>
      <c r="D111" s="96" t="s">
        <v>74</v>
      </c>
      <c r="E111" s="97">
        <f>+'EJE OCTUBRE 2015'!V20</f>
        <v>98.001955930000008</v>
      </c>
      <c r="F111" s="97">
        <f>+'EJE OCTUBRE 2015'!W20</f>
        <v>98.001955930000008</v>
      </c>
      <c r="G111" s="98">
        <f>+'EJE OCTUBRE 2015'!X20</f>
        <v>98.001955930000008</v>
      </c>
    </row>
    <row r="112" spans="2:7" ht="48.75" customHeight="1" x14ac:dyDescent="0.35">
      <c r="B112" s="99" t="s">
        <v>75</v>
      </c>
      <c r="C112" s="100" t="s">
        <v>40</v>
      </c>
      <c r="D112" s="101" t="s">
        <v>77</v>
      </c>
      <c r="E112" s="102">
        <f>+'EJE OCTUBRE 2015'!V21</f>
        <v>76.876421851851845</v>
      </c>
      <c r="F112" s="102">
        <f>+'EJE OCTUBRE 2015'!W21</f>
        <v>76.867549423868311</v>
      </c>
      <c r="G112" s="103">
        <f>+'EJE OCTUBRE 2015'!X21</f>
        <v>76.867549423868311</v>
      </c>
    </row>
    <row r="113" spans="2:7" ht="47.25" customHeight="1" x14ac:dyDescent="0.35">
      <c r="B113" s="99" t="s">
        <v>75</v>
      </c>
      <c r="C113" s="100" t="s">
        <v>63</v>
      </c>
      <c r="D113" s="101" t="s">
        <v>77</v>
      </c>
      <c r="E113" s="102">
        <f>+'EJE OCTUBRE 2015'!V22</f>
        <v>87.19982745714286</v>
      </c>
      <c r="F113" s="102">
        <f>+'EJE OCTUBRE 2015'!W22</f>
        <v>43.174329151428573</v>
      </c>
      <c r="G113" s="103">
        <f>+'EJE OCTUBRE 2015'!X22</f>
        <v>43.174329151428573</v>
      </c>
    </row>
    <row r="114" spans="2:7" ht="46.5" customHeight="1" x14ac:dyDescent="0.35">
      <c r="B114" s="99" t="s">
        <v>75</v>
      </c>
      <c r="C114" s="100" t="s">
        <v>63</v>
      </c>
      <c r="D114" s="101" t="s">
        <v>77</v>
      </c>
      <c r="E114" s="102">
        <f>+'EJE OCTUBRE 2015'!V23</f>
        <v>0</v>
      </c>
      <c r="F114" s="102">
        <f>+'EJE OCTUBRE 2015'!W23</f>
        <v>0</v>
      </c>
      <c r="G114" s="103">
        <f>+'EJE OCTUBRE 2015'!X23</f>
        <v>0</v>
      </c>
    </row>
    <row r="115" spans="2:7" ht="50.25" customHeight="1" thickBot="1" x14ac:dyDescent="0.4">
      <c r="B115" s="104" t="s">
        <v>81</v>
      </c>
      <c r="C115" s="105" t="s">
        <v>40</v>
      </c>
      <c r="D115" s="106" t="s">
        <v>83</v>
      </c>
      <c r="E115" s="107">
        <f>+'EJE OCTUBRE 2015'!V24</f>
        <v>62.163868182102696</v>
      </c>
      <c r="F115" s="107">
        <f>+'EJE OCTUBRE 2015'!W24</f>
        <v>52.72555302503735</v>
      </c>
      <c r="G115" s="108">
        <f>+'EJE OCTUBRE 2015'!X24</f>
        <v>52.648901666474202</v>
      </c>
    </row>
    <row r="116" spans="2:7" ht="18" customHeight="1" x14ac:dyDescent="0.25"/>
  </sheetData>
  <mergeCells count="28"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Z22"/>
  <sheetViews>
    <sheetView workbookViewId="0">
      <selection activeCell="A32" sqref="A32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8.1406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379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5678242764</v>
      </c>
      <c r="X5" s="7">
        <v>5665190251</v>
      </c>
      <c r="Y5" s="7">
        <v>5665190251</v>
      </c>
      <c r="Z5" s="7">
        <v>5665190251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579581009</v>
      </c>
      <c r="X6" s="7">
        <v>579483460</v>
      </c>
      <c r="Y6" s="7">
        <v>579483460</v>
      </c>
      <c r="Z6" s="7">
        <v>579483460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202000000</v>
      </c>
      <c r="S7" s="7">
        <v>1989000000</v>
      </c>
      <c r="T7" s="7">
        <v>0</v>
      </c>
      <c r="U7" s="7">
        <v>1989000000</v>
      </c>
      <c r="V7" s="7">
        <v>0</v>
      </c>
      <c r="W7" s="7">
        <v>1273046589</v>
      </c>
      <c r="X7" s="7">
        <v>1269898168</v>
      </c>
      <c r="Y7" s="7">
        <v>1269898168</v>
      </c>
      <c r="Z7" s="7">
        <v>1269898168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132000000</v>
      </c>
      <c r="R8" s="7">
        <v>0</v>
      </c>
      <c r="S8" s="7">
        <v>197000000</v>
      </c>
      <c r="T8" s="7">
        <v>990000</v>
      </c>
      <c r="U8" s="7">
        <v>196010000</v>
      </c>
      <c r="V8" s="7">
        <v>0</v>
      </c>
      <c r="W8" s="7">
        <v>172135982</v>
      </c>
      <c r="X8" s="7">
        <v>171790568</v>
      </c>
      <c r="Y8" s="7">
        <v>171790568</v>
      </c>
      <c r="Z8" s="7">
        <v>171790568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2511000</v>
      </c>
      <c r="U9" s="7">
        <v>124257674</v>
      </c>
      <c r="V9" s="7">
        <v>12731326</v>
      </c>
      <c r="W9" s="7">
        <v>123494874</v>
      </c>
      <c r="X9" s="7">
        <v>74083029.459999993</v>
      </c>
      <c r="Y9" s="7">
        <v>74083029.459999993</v>
      </c>
      <c r="Z9" s="7">
        <v>74083029.459999993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2538398610</v>
      </c>
      <c r="X10" s="7">
        <v>2538264210</v>
      </c>
      <c r="Y10" s="7">
        <v>2538264210</v>
      </c>
      <c r="Z10" s="7">
        <v>2538264210</v>
      </c>
    </row>
    <row r="11" spans="1:26" ht="22.5" x14ac:dyDescent="0.25">
      <c r="A11" s="4" t="s">
        <v>32</v>
      </c>
      <c r="B11" s="5" t="s">
        <v>33</v>
      </c>
      <c r="C11" s="6" t="s">
        <v>56</v>
      </c>
      <c r="D11" s="4" t="s">
        <v>35</v>
      </c>
      <c r="E11" s="4" t="s">
        <v>52</v>
      </c>
      <c r="F11" s="4" t="s">
        <v>37</v>
      </c>
      <c r="G11" s="4" t="s">
        <v>57</v>
      </c>
      <c r="H11" s="4"/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58</v>
      </c>
      <c r="P11" s="7">
        <v>24000000</v>
      </c>
      <c r="Q11" s="7">
        <v>3850000</v>
      </c>
      <c r="R11" s="7">
        <v>0</v>
      </c>
      <c r="S11" s="7">
        <v>27850000</v>
      </c>
      <c r="T11" s="7">
        <v>0</v>
      </c>
      <c r="U11" s="7">
        <v>26987000</v>
      </c>
      <c r="V11" s="7">
        <v>863000</v>
      </c>
      <c r="W11" s="7">
        <v>26987000</v>
      </c>
      <c r="X11" s="7">
        <v>26987000</v>
      </c>
      <c r="Y11" s="7">
        <v>26987000</v>
      </c>
      <c r="Z11" s="7">
        <v>26987000</v>
      </c>
    </row>
    <row r="12" spans="1:26" ht="22.5" x14ac:dyDescent="0.25">
      <c r="A12" s="4" t="s">
        <v>32</v>
      </c>
      <c r="B12" s="5" t="s">
        <v>33</v>
      </c>
      <c r="C12" s="6" t="s">
        <v>59</v>
      </c>
      <c r="D12" s="4" t="s">
        <v>35</v>
      </c>
      <c r="E12" s="4" t="s">
        <v>52</v>
      </c>
      <c r="F12" s="4" t="s">
        <v>37</v>
      </c>
      <c r="G12" s="4" t="s">
        <v>43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60</v>
      </c>
      <c r="P12" s="7">
        <v>1954759800</v>
      </c>
      <c r="Q12" s="7">
        <v>0</v>
      </c>
      <c r="R12" s="7">
        <v>3850000</v>
      </c>
      <c r="S12" s="7">
        <v>1950909800</v>
      </c>
      <c r="T12" s="7">
        <v>20257684</v>
      </c>
      <c r="U12" s="7">
        <v>1804723098.01</v>
      </c>
      <c r="V12" s="7">
        <v>125929017.98999999</v>
      </c>
      <c r="W12" s="7">
        <v>1737948219.72</v>
      </c>
      <c r="X12" s="7">
        <v>1294675014.3099999</v>
      </c>
      <c r="Y12" s="7">
        <v>1294675014.3099999</v>
      </c>
      <c r="Z12" s="7">
        <v>1294675014.3099999</v>
      </c>
    </row>
    <row r="13" spans="1:26" ht="22.5" x14ac:dyDescent="0.25">
      <c r="A13" s="4" t="s">
        <v>32</v>
      </c>
      <c r="B13" s="5" t="s">
        <v>33</v>
      </c>
      <c r="C13" s="6" t="s">
        <v>61</v>
      </c>
      <c r="D13" s="4" t="s">
        <v>35</v>
      </c>
      <c r="E13" s="4" t="s">
        <v>57</v>
      </c>
      <c r="F13" s="4" t="s">
        <v>52</v>
      </c>
      <c r="G13" s="4" t="s">
        <v>36</v>
      </c>
      <c r="H13" s="4" t="s">
        <v>36</v>
      </c>
      <c r="I13" s="4"/>
      <c r="J13" s="4"/>
      <c r="K13" s="4"/>
      <c r="L13" s="4" t="s">
        <v>38</v>
      </c>
      <c r="M13" s="4" t="s">
        <v>62</v>
      </c>
      <c r="N13" s="4" t="s">
        <v>63</v>
      </c>
      <c r="O13" s="5" t="s">
        <v>64</v>
      </c>
      <c r="P13" s="7">
        <v>29265000</v>
      </c>
      <c r="Q13" s="7">
        <v>0</v>
      </c>
      <c r="R13" s="7">
        <v>0</v>
      </c>
      <c r="S13" s="7">
        <v>29265000</v>
      </c>
      <c r="T13" s="7">
        <v>0</v>
      </c>
      <c r="U13" s="7">
        <v>29265000</v>
      </c>
      <c r="V13" s="7">
        <v>0</v>
      </c>
      <c r="W13" s="7">
        <v>27050398</v>
      </c>
      <c r="X13" s="7">
        <v>27050398</v>
      </c>
      <c r="Y13" s="7">
        <v>27050398</v>
      </c>
      <c r="Z13" s="7">
        <v>27050398</v>
      </c>
    </row>
    <row r="14" spans="1:26" ht="22.5" x14ac:dyDescent="0.25">
      <c r="A14" s="4" t="s">
        <v>32</v>
      </c>
      <c r="B14" s="5" t="s">
        <v>33</v>
      </c>
      <c r="C14" s="6" t="s">
        <v>65</v>
      </c>
      <c r="D14" s="4" t="s">
        <v>35</v>
      </c>
      <c r="E14" s="4" t="s">
        <v>57</v>
      </c>
      <c r="F14" s="4" t="s">
        <v>46</v>
      </c>
      <c r="G14" s="4" t="s">
        <v>36</v>
      </c>
      <c r="H14" s="4" t="s">
        <v>36</v>
      </c>
      <c r="I14" s="4"/>
      <c r="J14" s="4"/>
      <c r="K14" s="4"/>
      <c r="L14" s="4" t="s">
        <v>38</v>
      </c>
      <c r="M14" s="4" t="s">
        <v>39</v>
      </c>
      <c r="N14" s="4" t="s">
        <v>40</v>
      </c>
      <c r="O14" s="5" t="s">
        <v>66</v>
      </c>
      <c r="P14" s="7">
        <v>189000000</v>
      </c>
      <c r="Q14" s="7">
        <v>0</v>
      </c>
      <c r="R14" s="7">
        <v>0</v>
      </c>
      <c r="S14" s="7">
        <v>189000000</v>
      </c>
      <c r="T14" s="7">
        <v>0</v>
      </c>
      <c r="U14" s="7">
        <v>189000000</v>
      </c>
      <c r="V14" s="7">
        <v>0</v>
      </c>
      <c r="W14" s="7">
        <v>134514719</v>
      </c>
      <c r="X14" s="7">
        <v>134514719</v>
      </c>
      <c r="Y14" s="7">
        <v>134514719</v>
      </c>
      <c r="Z14" s="7">
        <v>134514719</v>
      </c>
    </row>
    <row r="15" spans="1:26" ht="22.5" x14ac:dyDescent="0.25">
      <c r="A15" s="4" t="s">
        <v>32</v>
      </c>
      <c r="B15" s="5" t="s">
        <v>33</v>
      </c>
      <c r="C15" s="6" t="s">
        <v>67</v>
      </c>
      <c r="D15" s="4" t="s">
        <v>35</v>
      </c>
      <c r="E15" s="4" t="s">
        <v>57</v>
      </c>
      <c r="F15" s="4" t="s">
        <v>68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39</v>
      </c>
      <c r="N15" s="4" t="s">
        <v>40</v>
      </c>
      <c r="O15" s="5" t="s">
        <v>69</v>
      </c>
      <c r="P15" s="7">
        <v>361044000</v>
      </c>
      <c r="Q15" s="7">
        <v>0</v>
      </c>
      <c r="R15" s="7">
        <v>0</v>
      </c>
      <c r="S15" s="7">
        <v>361044000</v>
      </c>
      <c r="T15" s="7">
        <v>0</v>
      </c>
      <c r="U15" s="7">
        <v>200000000</v>
      </c>
      <c r="V15" s="7">
        <v>161044000</v>
      </c>
      <c r="W15" s="7">
        <v>0</v>
      </c>
      <c r="X15" s="7">
        <v>0</v>
      </c>
      <c r="Y15" s="7">
        <v>0</v>
      </c>
      <c r="Z15" s="7">
        <v>0</v>
      </c>
    </row>
    <row r="16" spans="1:26" ht="33.75" x14ac:dyDescent="0.25">
      <c r="A16" s="4" t="s">
        <v>32</v>
      </c>
      <c r="B16" s="5" t="s">
        <v>33</v>
      </c>
      <c r="C16" s="6" t="s">
        <v>70</v>
      </c>
      <c r="D16" s="4" t="s">
        <v>71</v>
      </c>
      <c r="E16" s="4" t="s">
        <v>72</v>
      </c>
      <c r="F16" s="4" t="s">
        <v>73</v>
      </c>
      <c r="G16" s="4" t="s">
        <v>36</v>
      </c>
      <c r="H16" s="4" t="s">
        <v>1</v>
      </c>
      <c r="I16" s="4" t="s">
        <v>1</v>
      </c>
      <c r="J16" s="4" t="s">
        <v>1</v>
      </c>
      <c r="K16" s="4" t="s">
        <v>1</v>
      </c>
      <c r="L16" s="4" t="s">
        <v>38</v>
      </c>
      <c r="M16" s="4" t="s">
        <v>62</v>
      </c>
      <c r="N16" s="4" t="s">
        <v>40</v>
      </c>
      <c r="O16" s="5" t="s">
        <v>74</v>
      </c>
      <c r="P16" s="7">
        <v>100000000</v>
      </c>
      <c r="Q16" s="7">
        <v>0</v>
      </c>
      <c r="R16" s="7">
        <v>0</v>
      </c>
      <c r="S16" s="7">
        <v>100000000</v>
      </c>
      <c r="T16" s="7">
        <v>0</v>
      </c>
      <c r="U16" s="7">
        <v>99999999.930000007</v>
      </c>
      <c r="V16" s="7">
        <v>7.0000000000000007E-2</v>
      </c>
      <c r="W16" s="7">
        <v>98001955.930000007</v>
      </c>
      <c r="X16" s="7">
        <v>98001955.930000007</v>
      </c>
      <c r="Y16" s="7">
        <v>98001955.930000007</v>
      </c>
      <c r="Z16" s="7">
        <v>98001955.930000007</v>
      </c>
    </row>
    <row r="17" spans="1:26" ht="56.25" x14ac:dyDescent="0.25">
      <c r="A17" s="4" t="s">
        <v>32</v>
      </c>
      <c r="B17" s="5" t="s">
        <v>33</v>
      </c>
      <c r="C17" s="6" t="s">
        <v>75</v>
      </c>
      <c r="D17" s="4" t="s">
        <v>71</v>
      </c>
      <c r="E17" s="4" t="s">
        <v>76</v>
      </c>
      <c r="F17" s="4" t="s">
        <v>73</v>
      </c>
      <c r="G17" s="4" t="s">
        <v>43</v>
      </c>
      <c r="H17" s="4" t="s">
        <v>1</v>
      </c>
      <c r="I17" s="4" t="s">
        <v>1</v>
      </c>
      <c r="J17" s="4" t="s">
        <v>1</v>
      </c>
      <c r="K17" s="4" t="s">
        <v>1</v>
      </c>
      <c r="L17" s="4" t="s">
        <v>38</v>
      </c>
      <c r="M17" s="4" t="s">
        <v>62</v>
      </c>
      <c r="N17" s="4" t="s">
        <v>40</v>
      </c>
      <c r="O17" s="5" t="s">
        <v>77</v>
      </c>
      <c r="P17" s="7">
        <v>2430000000</v>
      </c>
      <c r="Q17" s="7">
        <v>0</v>
      </c>
      <c r="R17" s="7">
        <v>0</v>
      </c>
      <c r="S17" s="7">
        <v>2430000000</v>
      </c>
      <c r="T17" s="7">
        <v>0</v>
      </c>
      <c r="U17" s="7">
        <v>2430000000</v>
      </c>
      <c r="V17" s="7">
        <v>0</v>
      </c>
      <c r="W17" s="7">
        <v>1868097051</v>
      </c>
      <c r="X17" s="7">
        <v>1867881451</v>
      </c>
      <c r="Y17" s="7">
        <v>1867881451</v>
      </c>
      <c r="Z17" s="7">
        <v>1867881451</v>
      </c>
    </row>
    <row r="18" spans="1:26" ht="56.25" x14ac:dyDescent="0.25">
      <c r="A18" s="4" t="s">
        <v>32</v>
      </c>
      <c r="B18" s="5" t="s">
        <v>33</v>
      </c>
      <c r="C18" s="6" t="s">
        <v>75</v>
      </c>
      <c r="D18" s="4" t="s">
        <v>71</v>
      </c>
      <c r="E18" s="4" t="s">
        <v>76</v>
      </c>
      <c r="F18" s="4" t="s">
        <v>73</v>
      </c>
      <c r="G18" s="4" t="s">
        <v>43</v>
      </c>
      <c r="H18" s="4" t="s">
        <v>1</v>
      </c>
      <c r="I18" s="4" t="s">
        <v>1</v>
      </c>
      <c r="J18" s="4" t="s">
        <v>1</v>
      </c>
      <c r="K18" s="4" t="s">
        <v>1</v>
      </c>
      <c r="L18" s="4" t="s">
        <v>38</v>
      </c>
      <c r="M18" s="4" t="s">
        <v>62</v>
      </c>
      <c r="N18" s="4" t="s">
        <v>63</v>
      </c>
      <c r="O18" s="5" t="s">
        <v>77</v>
      </c>
      <c r="P18" s="7">
        <v>0</v>
      </c>
      <c r="Q18" s="7">
        <v>3500000000</v>
      </c>
      <c r="R18" s="7">
        <v>0</v>
      </c>
      <c r="S18" s="7">
        <v>3500000000</v>
      </c>
      <c r="T18" s="7">
        <v>0</v>
      </c>
      <c r="U18" s="7">
        <v>3201425966</v>
      </c>
      <c r="V18" s="7">
        <v>298574034</v>
      </c>
      <c r="W18" s="7">
        <v>3051993961</v>
      </c>
      <c r="X18" s="7">
        <v>1511101520.3</v>
      </c>
      <c r="Y18" s="7">
        <v>1511101520.3</v>
      </c>
      <c r="Z18" s="7">
        <v>1511101520.3</v>
      </c>
    </row>
    <row r="19" spans="1:26" ht="56.25" x14ac:dyDescent="0.25">
      <c r="A19" s="4" t="s">
        <v>32</v>
      </c>
      <c r="B19" s="5" t="s">
        <v>33</v>
      </c>
      <c r="C19" s="6" t="s">
        <v>75</v>
      </c>
      <c r="D19" s="4" t="s">
        <v>71</v>
      </c>
      <c r="E19" s="4" t="s">
        <v>76</v>
      </c>
      <c r="F19" s="4" t="s">
        <v>73</v>
      </c>
      <c r="G19" s="4" t="s">
        <v>43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78</v>
      </c>
      <c r="N19" s="4" t="s">
        <v>63</v>
      </c>
      <c r="O19" s="5" t="s">
        <v>77</v>
      </c>
      <c r="P19" s="7">
        <v>0</v>
      </c>
      <c r="Q19" s="7">
        <v>281001500</v>
      </c>
      <c r="R19" s="7">
        <v>0</v>
      </c>
      <c r="S19" s="7">
        <v>281001500</v>
      </c>
      <c r="T19" s="7">
        <v>0</v>
      </c>
      <c r="U19" s="7">
        <v>0</v>
      </c>
      <c r="V19" s="7">
        <v>281001500</v>
      </c>
      <c r="W19" s="7">
        <v>0</v>
      </c>
      <c r="X19" s="7">
        <v>0</v>
      </c>
      <c r="Y19" s="7">
        <v>0</v>
      </c>
      <c r="Z19" s="7">
        <v>0</v>
      </c>
    </row>
    <row r="20" spans="1:26" ht="56.25" x14ac:dyDescent="0.25">
      <c r="A20" s="4" t="s">
        <v>32</v>
      </c>
      <c r="B20" s="5" t="s">
        <v>33</v>
      </c>
      <c r="C20" s="6" t="s">
        <v>75</v>
      </c>
      <c r="D20" s="4" t="s">
        <v>71</v>
      </c>
      <c r="E20" s="4" t="s">
        <v>76</v>
      </c>
      <c r="F20" s="4" t="s">
        <v>73</v>
      </c>
      <c r="G20" s="4" t="s">
        <v>43</v>
      </c>
      <c r="H20" s="4" t="s">
        <v>1</v>
      </c>
      <c r="I20" s="4" t="s">
        <v>1</v>
      </c>
      <c r="J20" s="4" t="s">
        <v>1</v>
      </c>
      <c r="K20" s="4" t="s">
        <v>1</v>
      </c>
      <c r="L20" s="4" t="s">
        <v>79</v>
      </c>
      <c r="M20" s="4" t="s">
        <v>80</v>
      </c>
      <c r="N20" s="4" t="s">
        <v>40</v>
      </c>
      <c r="O20" s="5" t="s">
        <v>77</v>
      </c>
      <c r="P20" s="7">
        <v>0</v>
      </c>
      <c r="Q20" s="7">
        <v>281001500</v>
      </c>
      <c r="R20" s="7">
        <v>281001500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</row>
    <row r="21" spans="1:26" ht="45" x14ac:dyDescent="0.25">
      <c r="A21" s="4" t="s">
        <v>32</v>
      </c>
      <c r="B21" s="5" t="s">
        <v>33</v>
      </c>
      <c r="C21" s="6" t="s">
        <v>81</v>
      </c>
      <c r="D21" s="4" t="s">
        <v>71</v>
      </c>
      <c r="E21" s="4" t="s">
        <v>82</v>
      </c>
      <c r="F21" s="4" t="s">
        <v>73</v>
      </c>
      <c r="G21" s="4" t="s">
        <v>39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83</v>
      </c>
      <c r="P21" s="7">
        <v>2983069280</v>
      </c>
      <c r="Q21" s="7">
        <v>0</v>
      </c>
      <c r="R21" s="7">
        <v>0</v>
      </c>
      <c r="S21" s="7">
        <v>2983069280</v>
      </c>
      <c r="T21" s="7">
        <v>6912000</v>
      </c>
      <c r="U21" s="7">
        <v>2637756643</v>
      </c>
      <c r="V21" s="7">
        <v>338400637</v>
      </c>
      <c r="W21" s="7">
        <v>1854391255</v>
      </c>
      <c r="X21" s="7">
        <v>1572839775</v>
      </c>
      <c r="Y21" s="7">
        <v>1572839775</v>
      </c>
      <c r="Z21" s="7">
        <v>1570553211.8699999</v>
      </c>
    </row>
    <row r="22" spans="1:26" x14ac:dyDescent="0.25">
      <c r="A22" s="4" t="s">
        <v>1</v>
      </c>
      <c r="B22" s="5" t="s">
        <v>1</v>
      </c>
      <c r="C22" s="6" t="s">
        <v>1</v>
      </c>
      <c r="D22" s="4" t="s">
        <v>1</v>
      </c>
      <c r="E22" s="4" t="s">
        <v>1</v>
      </c>
      <c r="F22" s="4" t="s">
        <v>1</v>
      </c>
      <c r="G22" s="4" t="s">
        <v>1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1</v>
      </c>
      <c r="M22" s="4" t="s">
        <v>1</v>
      </c>
      <c r="N22" s="4" t="s">
        <v>1</v>
      </c>
      <c r="O22" s="5" t="s">
        <v>1</v>
      </c>
      <c r="P22" s="7">
        <v>21351638080</v>
      </c>
      <c r="Q22" s="7">
        <v>4267853000</v>
      </c>
      <c r="R22" s="7">
        <v>486851500</v>
      </c>
      <c r="S22" s="7">
        <v>25132639580</v>
      </c>
      <c r="T22" s="7">
        <v>30670684</v>
      </c>
      <c r="U22" s="7">
        <v>23883425380.939999</v>
      </c>
      <c r="V22" s="7">
        <v>1218543515.0599999</v>
      </c>
      <c r="W22" s="7">
        <v>19163884387.650002</v>
      </c>
      <c r="X22" s="7">
        <v>16831761520</v>
      </c>
      <c r="Y22" s="7">
        <v>16831761520</v>
      </c>
      <c r="Z22" s="7">
        <v>16829474956.870001</v>
      </c>
    </row>
  </sheetData>
  <pageMargins left="0.31496062992125984" right="0.19685039370078741" top="0.74" bottom="0.74803149606299213" header="0.31496062992125984" footer="0.31496062992125984"/>
  <pageSetup scale="70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 filterMode="1"/>
  <dimension ref="A1:Z135"/>
  <sheetViews>
    <sheetView topLeftCell="E53" workbookViewId="0">
      <selection activeCell="O67" sqref="O67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8.1406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370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hidden="1" x14ac:dyDescent="0.2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4760688726</v>
      </c>
      <c r="X5" s="7">
        <v>4752043065</v>
      </c>
      <c r="Y5" s="7">
        <v>4752043065</v>
      </c>
      <c r="Z5" s="7">
        <v>4752043065</v>
      </c>
    </row>
    <row r="6" spans="1:26" ht="22.5" hidden="1" x14ac:dyDescent="0.2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308891109</v>
      </c>
      <c r="X6" s="7">
        <v>308891109</v>
      </c>
      <c r="Y6" s="7">
        <v>308891109</v>
      </c>
      <c r="Z6" s="7">
        <v>308891109</v>
      </c>
    </row>
    <row r="7" spans="1:26" ht="22.5" hidden="1" x14ac:dyDescent="0.2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57928139</v>
      </c>
      <c r="X7" s="7">
        <v>55726539</v>
      </c>
      <c r="Y7" s="7">
        <v>55726539</v>
      </c>
      <c r="Z7" s="7">
        <v>55726539</v>
      </c>
    </row>
    <row r="8" spans="1:26" ht="22.5" hidden="1" x14ac:dyDescent="0.2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779656</v>
      </c>
      <c r="X8" s="7">
        <v>779656</v>
      </c>
      <c r="Y8" s="7">
        <v>779656</v>
      </c>
      <c r="Z8" s="7">
        <v>779656</v>
      </c>
    </row>
    <row r="9" spans="1:26" ht="22.5" hidden="1" x14ac:dyDescent="0.2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285361303</v>
      </c>
      <c r="X9" s="7">
        <v>285361303</v>
      </c>
      <c r="Y9" s="7">
        <v>285361303</v>
      </c>
      <c r="Z9" s="7">
        <v>285361303</v>
      </c>
    </row>
    <row r="10" spans="1:26" ht="22.5" hidden="1" x14ac:dyDescent="0.2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242611771</v>
      </c>
      <c r="X10" s="7">
        <v>242514222</v>
      </c>
      <c r="Y10" s="7">
        <v>242514222</v>
      </c>
      <c r="Z10" s="7">
        <v>242514222</v>
      </c>
    </row>
    <row r="11" spans="1:26" ht="22.5" hidden="1" x14ac:dyDescent="0.2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96351888</v>
      </c>
      <c r="X11" s="7">
        <v>96351888</v>
      </c>
      <c r="Y11" s="7">
        <v>96351888</v>
      </c>
      <c r="Z11" s="7">
        <v>96351888</v>
      </c>
    </row>
    <row r="12" spans="1:26" ht="22.5" hidden="1" x14ac:dyDescent="0.2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173446634</v>
      </c>
      <c r="X12" s="7">
        <v>173446634</v>
      </c>
      <c r="Y12" s="7">
        <v>173446634</v>
      </c>
      <c r="Z12" s="7">
        <v>173446634</v>
      </c>
    </row>
    <row r="13" spans="1:26" ht="22.5" hidden="1" x14ac:dyDescent="0.2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31886845</v>
      </c>
      <c r="X13" s="7">
        <v>31531749</v>
      </c>
      <c r="Y13" s="7">
        <v>31531749</v>
      </c>
      <c r="Z13" s="7">
        <v>31531749</v>
      </c>
    </row>
    <row r="14" spans="1:26" ht="22.5" hidden="1" x14ac:dyDescent="0.2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11484010</v>
      </c>
      <c r="X14" s="7">
        <v>11484010</v>
      </c>
      <c r="Y14" s="7">
        <v>11484010</v>
      </c>
      <c r="Z14" s="7">
        <v>11484010</v>
      </c>
    </row>
    <row r="15" spans="1:26" ht="22.5" hidden="1" x14ac:dyDescent="0.2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8795227</v>
      </c>
      <c r="X15" s="7">
        <v>6729107</v>
      </c>
      <c r="Y15" s="7">
        <v>6729107</v>
      </c>
      <c r="Z15" s="7">
        <v>6729107</v>
      </c>
    </row>
    <row r="16" spans="1:26" ht="22.5" hidden="1" x14ac:dyDescent="0.2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313517991</v>
      </c>
      <c r="X16" s="7">
        <v>303236786</v>
      </c>
      <c r="Y16" s="7">
        <v>303236786</v>
      </c>
      <c r="Z16" s="7">
        <v>303236786</v>
      </c>
    </row>
    <row r="17" spans="1:26" ht="22.5" hidden="1" x14ac:dyDescent="0.2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271761673</v>
      </c>
      <c r="X17" s="7">
        <v>271761673</v>
      </c>
      <c r="Y17" s="7">
        <v>271761673</v>
      </c>
      <c r="Z17" s="7">
        <v>271761673</v>
      </c>
    </row>
    <row r="18" spans="1:26" ht="22.5" hidden="1" x14ac:dyDescent="0.2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202000000</v>
      </c>
      <c r="S18" s="7">
        <v>423500000</v>
      </c>
      <c r="T18" s="7">
        <v>0</v>
      </c>
      <c r="U18" s="7">
        <v>423500000</v>
      </c>
      <c r="V18" s="7">
        <v>0</v>
      </c>
      <c r="W18" s="7">
        <v>46626434</v>
      </c>
      <c r="X18" s="7">
        <v>46626434</v>
      </c>
      <c r="Y18" s="7">
        <v>46626434</v>
      </c>
      <c r="Z18" s="7">
        <v>46626434</v>
      </c>
    </row>
    <row r="19" spans="1:26" ht="22.5" hidden="1" x14ac:dyDescent="0.2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1992415</v>
      </c>
      <c r="X19" s="7">
        <v>1992415</v>
      </c>
      <c r="Y19" s="7">
        <v>1992415</v>
      </c>
      <c r="Z19" s="7">
        <v>1992415</v>
      </c>
    </row>
    <row r="20" spans="1:26" ht="22.5" hidden="1" x14ac:dyDescent="0.2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56954230</v>
      </c>
      <c r="X20" s="7">
        <v>56954230</v>
      </c>
      <c r="Y20" s="7">
        <v>56954230</v>
      </c>
      <c r="Z20" s="7">
        <v>56954230</v>
      </c>
    </row>
    <row r="21" spans="1:26" ht="22.5" hidden="1" x14ac:dyDescent="0.2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166956301</v>
      </c>
      <c r="X21" s="7">
        <v>166956301</v>
      </c>
      <c r="Y21" s="7">
        <v>166956301</v>
      </c>
      <c r="Z21" s="7">
        <v>166956301</v>
      </c>
    </row>
    <row r="22" spans="1:26" ht="22.5" hidden="1" x14ac:dyDescent="0.2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20009753</v>
      </c>
      <c r="R22" s="7">
        <v>21009753</v>
      </c>
      <c r="S22" s="7">
        <v>54000000</v>
      </c>
      <c r="T22" s="7">
        <v>0</v>
      </c>
      <c r="U22" s="7">
        <v>54000000</v>
      </c>
      <c r="V22" s="7">
        <v>0</v>
      </c>
      <c r="W22" s="7">
        <v>37404640</v>
      </c>
      <c r="X22" s="7">
        <v>37404640</v>
      </c>
      <c r="Y22" s="7">
        <v>37404640</v>
      </c>
      <c r="Z22" s="7">
        <v>37404640</v>
      </c>
    </row>
    <row r="23" spans="1:26" ht="22.5" hidden="1" x14ac:dyDescent="0.2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100010000</v>
      </c>
      <c r="R23" s="7">
        <v>0</v>
      </c>
      <c r="S23" s="7">
        <v>110010000</v>
      </c>
      <c r="T23" s="7">
        <v>0</v>
      </c>
      <c r="U23" s="7">
        <v>110010000</v>
      </c>
      <c r="V23" s="7">
        <v>0</v>
      </c>
      <c r="W23" s="7">
        <v>103411421</v>
      </c>
      <c r="X23" s="7">
        <v>103066007</v>
      </c>
      <c r="Y23" s="7">
        <v>103066007</v>
      </c>
      <c r="Z23" s="7">
        <v>103066007</v>
      </c>
    </row>
    <row r="24" spans="1:26" ht="22.5" hidden="1" x14ac:dyDescent="0.2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6522000</v>
      </c>
      <c r="S24" s="7">
        <v>132978000</v>
      </c>
      <c r="T24" s="7">
        <v>0</v>
      </c>
      <c r="U24" s="7">
        <v>129904330</v>
      </c>
      <c r="V24" s="7">
        <v>3073670</v>
      </c>
      <c r="W24" s="7">
        <v>122957674</v>
      </c>
      <c r="X24" s="7">
        <v>62477410</v>
      </c>
      <c r="Y24" s="7">
        <v>60277410</v>
      </c>
      <c r="Z24" s="7">
        <v>60277410</v>
      </c>
    </row>
    <row r="25" spans="1:26" ht="22.5" hidden="1" x14ac:dyDescent="0.2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394400</v>
      </c>
      <c r="X25" s="7">
        <v>394400</v>
      </c>
      <c r="Y25" s="7">
        <v>394400</v>
      </c>
      <c r="Z25" s="7">
        <v>394400</v>
      </c>
    </row>
    <row r="26" spans="1:26" ht="22.5" hidden="1" x14ac:dyDescent="0.2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256413280</v>
      </c>
      <c r="X26" s="7">
        <v>256413280</v>
      </c>
      <c r="Y26" s="7">
        <v>256413280</v>
      </c>
      <c r="Z26" s="7">
        <v>256413280</v>
      </c>
    </row>
    <row r="27" spans="1:26" ht="22.5" hidden="1" x14ac:dyDescent="0.2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358108600</v>
      </c>
      <c r="X27" s="7">
        <v>358108600</v>
      </c>
      <c r="Y27" s="7">
        <v>358108600</v>
      </c>
      <c r="Z27" s="7">
        <v>358108600</v>
      </c>
    </row>
    <row r="28" spans="1:26" ht="22.5" hidden="1" x14ac:dyDescent="0.2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489418874</v>
      </c>
      <c r="X28" s="7">
        <v>489418874</v>
      </c>
      <c r="Y28" s="7">
        <v>489418874</v>
      </c>
      <c r="Z28" s="7">
        <v>489418874</v>
      </c>
    </row>
    <row r="29" spans="1:26" ht="22.5" hidden="1" x14ac:dyDescent="0.2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512024512</v>
      </c>
      <c r="X29" s="7">
        <v>512024512</v>
      </c>
      <c r="Y29" s="7">
        <v>512024512</v>
      </c>
      <c r="Z29" s="7">
        <v>512024512</v>
      </c>
    </row>
    <row r="30" spans="1:26" ht="22.5" hidden="1" x14ac:dyDescent="0.2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334472600</v>
      </c>
      <c r="X30" s="7">
        <v>334472600</v>
      </c>
      <c r="Y30" s="7">
        <v>334472600</v>
      </c>
      <c r="Z30" s="7">
        <v>334472600</v>
      </c>
    </row>
    <row r="31" spans="1:26" ht="22.5" hidden="1" x14ac:dyDescent="0.2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1113300</v>
      </c>
      <c r="X31" s="7">
        <v>1113300</v>
      </c>
      <c r="Y31" s="7">
        <v>1113300</v>
      </c>
      <c r="Z31" s="7">
        <v>1113300</v>
      </c>
    </row>
    <row r="32" spans="1:26" ht="45" hidden="1" x14ac:dyDescent="0.2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27954554</v>
      </c>
      <c r="X32" s="7">
        <v>27893354</v>
      </c>
      <c r="Y32" s="7">
        <v>27893354</v>
      </c>
      <c r="Z32" s="7">
        <v>27893354</v>
      </c>
    </row>
    <row r="33" spans="1:26" ht="22.5" hidden="1" x14ac:dyDescent="0.2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192311630</v>
      </c>
      <c r="X33" s="7">
        <v>192311630</v>
      </c>
      <c r="Y33" s="7">
        <v>192311630</v>
      </c>
      <c r="Z33" s="7">
        <v>192311630</v>
      </c>
    </row>
    <row r="34" spans="1:26" ht="22.5" hidden="1" x14ac:dyDescent="0.2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32036215</v>
      </c>
      <c r="X34" s="7">
        <v>32036215</v>
      </c>
      <c r="Y34" s="7">
        <v>32036215</v>
      </c>
      <c r="Z34" s="7">
        <v>32036215</v>
      </c>
    </row>
    <row r="35" spans="1:26" ht="22.5" hidden="1" x14ac:dyDescent="0.2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32036215</v>
      </c>
      <c r="X35" s="7">
        <v>32036215</v>
      </c>
      <c r="Y35" s="7">
        <v>32036215</v>
      </c>
      <c r="Z35" s="7">
        <v>32036215</v>
      </c>
    </row>
    <row r="36" spans="1:26" ht="33.75" hidden="1" x14ac:dyDescent="0.2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64101810</v>
      </c>
      <c r="X36" s="7">
        <v>64101810</v>
      </c>
      <c r="Y36" s="7">
        <v>64101810</v>
      </c>
      <c r="Z36" s="7">
        <v>64101810</v>
      </c>
    </row>
    <row r="37" spans="1:26" ht="22.5" hidden="1" x14ac:dyDescent="0.2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 hidden="1" x14ac:dyDescent="0.2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 hidden="1" x14ac:dyDescent="0.2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 hidden="1" x14ac:dyDescent="0.2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 x14ac:dyDescent="0.2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 x14ac:dyDescent="0.2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12701776</v>
      </c>
      <c r="R42" s="7">
        <v>0</v>
      </c>
      <c r="S42" s="7">
        <v>77901776</v>
      </c>
      <c r="T42" s="7">
        <v>0</v>
      </c>
      <c r="U42" s="7">
        <v>74675263</v>
      </c>
      <c r="V42" s="7">
        <v>3226513</v>
      </c>
      <c r="W42" s="7">
        <v>72257167</v>
      </c>
      <c r="X42" s="7">
        <v>36075607</v>
      </c>
      <c r="Y42" s="7">
        <v>36075607</v>
      </c>
      <c r="Z42" s="7">
        <v>36075607</v>
      </c>
    </row>
    <row r="43" spans="1:26" ht="22.5" x14ac:dyDescent="0.2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 x14ac:dyDescent="0.2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5030000</v>
      </c>
      <c r="R44" s="7">
        <v>0</v>
      </c>
      <c r="S44" s="7">
        <v>5030000</v>
      </c>
      <c r="T44" s="7">
        <v>0</v>
      </c>
      <c r="U44" s="7">
        <v>81200</v>
      </c>
      <c r="V44" s="7">
        <v>4948800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 x14ac:dyDescent="0.25">
      <c r="A45" s="4" t="s">
        <v>32</v>
      </c>
      <c r="B45" s="5" t="s">
        <v>33</v>
      </c>
      <c r="C45" s="6" t="s">
        <v>371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52</v>
      </c>
      <c r="I45" s="4" t="s">
        <v>52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372</v>
      </c>
      <c r="P45" s="7">
        <v>2814000</v>
      </c>
      <c r="Q45" s="7">
        <v>0</v>
      </c>
      <c r="R45" s="7">
        <v>0</v>
      </c>
      <c r="S45" s="7">
        <v>2814000</v>
      </c>
      <c r="T45" s="7">
        <v>0</v>
      </c>
      <c r="U45" s="7">
        <v>0</v>
      </c>
      <c r="V45" s="7">
        <v>2814000</v>
      </c>
      <c r="W45" s="7">
        <v>0</v>
      </c>
      <c r="X45" s="7">
        <v>0</v>
      </c>
      <c r="Y45" s="7">
        <v>0</v>
      </c>
      <c r="Z45" s="7">
        <v>0</v>
      </c>
    </row>
    <row r="46" spans="1:26" ht="22.5" x14ac:dyDescent="0.25">
      <c r="A46" s="4" t="s">
        <v>32</v>
      </c>
      <c r="B46" s="5" t="s">
        <v>33</v>
      </c>
      <c r="C46" s="6" t="s">
        <v>177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36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178</v>
      </c>
      <c r="P46" s="7">
        <v>40000000</v>
      </c>
      <c r="Q46" s="7">
        <v>0</v>
      </c>
      <c r="R46" s="7">
        <v>800000</v>
      </c>
      <c r="S46" s="7">
        <v>39200000</v>
      </c>
      <c r="T46" s="7">
        <v>0</v>
      </c>
      <c r="U46" s="7">
        <v>39200000</v>
      </c>
      <c r="V46" s="7">
        <v>0</v>
      </c>
      <c r="W46" s="7">
        <v>39200000</v>
      </c>
      <c r="X46" s="7">
        <v>26027685</v>
      </c>
      <c r="Y46" s="7">
        <v>24528533</v>
      </c>
      <c r="Z46" s="7">
        <v>24528533</v>
      </c>
    </row>
    <row r="47" spans="1:26" ht="22.5" x14ac:dyDescent="0.25">
      <c r="A47" s="4" t="s">
        <v>32</v>
      </c>
      <c r="B47" s="5" t="s">
        <v>33</v>
      </c>
      <c r="C47" s="6" t="s">
        <v>179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52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180</v>
      </c>
      <c r="P47" s="7">
        <v>20690409</v>
      </c>
      <c r="Q47" s="7">
        <v>0</v>
      </c>
      <c r="R47" s="7">
        <v>0</v>
      </c>
      <c r="S47" s="7">
        <v>20690409</v>
      </c>
      <c r="T47" s="7">
        <v>0</v>
      </c>
      <c r="U47" s="7">
        <v>20690409</v>
      </c>
      <c r="V47" s="7">
        <v>0</v>
      </c>
      <c r="W47" s="7">
        <v>14656418</v>
      </c>
      <c r="X47" s="7">
        <v>4767045.5199999996</v>
      </c>
      <c r="Y47" s="7">
        <v>4767045.5199999996</v>
      </c>
      <c r="Z47" s="7">
        <v>4767045.5199999996</v>
      </c>
    </row>
    <row r="48" spans="1:26" ht="22.5" x14ac:dyDescent="0.25">
      <c r="A48" s="4" t="s">
        <v>32</v>
      </c>
      <c r="B48" s="5" t="s">
        <v>33</v>
      </c>
      <c r="C48" s="6" t="s">
        <v>181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68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182</v>
      </c>
      <c r="P48" s="7">
        <v>800000</v>
      </c>
      <c r="Q48" s="7">
        <v>0</v>
      </c>
      <c r="R48" s="7">
        <v>0</v>
      </c>
      <c r="S48" s="7">
        <v>800000</v>
      </c>
      <c r="T48" s="7">
        <v>0</v>
      </c>
      <c r="U48" s="7">
        <v>800000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</row>
    <row r="49" spans="1:26" ht="22.5" x14ac:dyDescent="0.25">
      <c r="A49" s="4" t="s">
        <v>32</v>
      </c>
      <c r="B49" s="5" t="s">
        <v>33</v>
      </c>
      <c r="C49" s="6" t="s">
        <v>183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78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184</v>
      </c>
      <c r="P49" s="7">
        <v>55000000</v>
      </c>
      <c r="Q49" s="7">
        <v>1350000</v>
      </c>
      <c r="R49" s="7">
        <v>13636000</v>
      </c>
      <c r="S49" s="7">
        <v>42714000</v>
      </c>
      <c r="T49" s="7">
        <v>0</v>
      </c>
      <c r="U49" s="7">
        <v>42577077.229999997</v>
      </c>
      <c r="V49" s="7">
        <v>136922.76999999999</v>
      </c>
      <c r="W49" s="7">
        <v>42577077.229999997</v>
      </c>
      <c r="X49" s="7">
        <v>41877077.229999997</v>
      </c>
      <c r="Y49" s="7">
        <v>41877077.229999997</v>
      </c>
      <c r="Z49" s="7">
        <v>41877077.229999997</v>
      </c>
    </row>
    <row r="50" spans="1:26" ht="22.5" x14ac:dyDescent="0.25">
      <c r="A50" s="4" t="s">
        <v>32</v>
      </c>
      <c r="B50" s="5" t="s">
        <v>33</v>
      </c>
      <c r="C50" s="6" t="s">
        <v>185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186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187</v>
      </c>
      <c r="P50" s="7">
        <v>0</v>
      </c>
      <c r="Q50" s="7">
        <v>10000</v>
      </c>
      <c r="R50" s="7">
        <v>0</v>
      </c>
      <c r="S50" s="7">
        <v>10000</v>
      </c>
      <c r="T50" s="7">
        <v>0</v>
      </c>
      <c r="U50" s="7">
        <v>0</v>
      </c>
      <c r="V50" s="7">
        <v>10000</v>
      </c>
      <c r="W50" s="7">
        <v>0</v>
      </c>
      <c r="X50" s="7">
        <v>0</v>
      </c>
      <c r="Y50" s="7">
        <v>0</v>
      </c>
      <c r="Z50" s="7">
        <v>0</v>
      </c>
    </row>
    <row r="51" spans="1:26" ht="22.5" x14ac:dyDescent="0.25">
      <c r="A51" s="4" t="s">
        <v>32</v>
      </c>
      <c r="B51" s="5" t="s">
        <v>33</v>
      </c>
      <c r="C51" s="6" t="s">
        <v>188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189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190</v>
      </c>
      <c r="P51" s="7">
        <v>0</v>
      </c>
      <c r="Q51" s="7">
        <v>17666000</v>
      </c>
      <c r="R51" s="7">
        <v>0</v>
      </c>
      <c r="S51" s="7">
        <v>17666000</v>
      </c>
      <c r="T51" s="7">
        <v>0</v>
      </c>
      <c r="U51" s="7">
        <v>15159666</v>
      </c>
      <c r="V51" s="7">
        <v>2506334</v>
      </c>
      <c r="W51" s="7">
        <v>15159666</v>
      </c>
      <c r="X51" s="7">
        <v>15159666</v>
      </c>
      <c r="Y51" s="7">
        <v>15159666</v>
      </c>
      <c r="Z51" s="7">
        <v>15159666</v>
      </c>
    </row>
    <row r="52" spans="1:26" ht="22.5" x14ac:dyDescent="0.25">
      <c r="A52" s="4" t="s">
        <v>32</v>
      </c>
      <c r="B52" s="5" t="s">
        <v>33</v>
      </c>
      <c r="C52" s="6" t="s">
        <v>191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192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193</v>
      </c>
      <c r="P52" s="7">
        <v>29084200</v>
      </c>
      <c r="Q52" s="7">
        <v>10298187</v>
      </c>
      <c r="R52" s="7">
        <v>500000</v>
      </c>
      <c r="S52" s="7">
        <v>38882387</v>
      </c>
      <c r="T52" s="7">
        <v>0</v>
      </c>
      <c r="U52" s="7">
        <v>38382387</v>
      </c>
      <c r="V52" s="7">
        <v>500000</v>
      </c>
      <c r="W52" s="7">
        <v>36384687</v>
      </c>
      <c r="X52" s="7">
        <v>14305939</v>
      </c>
      <c r="Y52" s="7">
        <v>14305939</v>
      </c>
      <c r="Z52" s="7">
        <v>14305939</v>
      </c>
    </row>
    <row r="53" spans="1:26" ht="22.5" x14ac:dyDescent="0.25">
      <c r="A53" s="4" t="s">
        <v>32</v>
      </c>
      <c r="B53" s="5" t="s">
        <v>33</v>
      </c>
      <c r="C53" s="6" t="s">
        <v>194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195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196</v>
      </c>
      <c r="P53" s="7">
        <v>0</v>
      </c>
      <c r="Q53" s="7">
        <v>148240</v>
      </c>
      <c r="R53" s="7">
        <v>0</v>
      </c>
      <c r="S53" s="7">
        <v>148240</v>
      </c>
      <c r="T53" s="7">
        <v>0</v>
      </c>
      <c r="U53" s="7">
        <v>58730</v>
      </c>
      <c r="V53" s="7">
        <v>89510</v>
      </c>
      <c r="W53" s="7">
        <v>58730</v>
      </c>
      <c r="X53" s="7">
        <v>58730</v>
      </c>
      <c r="Y53" s="7">
        <v>58730</v>
      </c>
      <c r="Z53" s="7">
        <v>58730</v>
      </c>
    </row>
    <row r="54" spans="1:26" ht="22.5" x14ac:dyDescent="0.25">
      <c r="A54" s="4" t="s">
        <v>32</v>
      </c>
      <c r="B54" s="5" t="s">
        <v>33</v>
      </c>
      <c r="C54" s="6" t="s">
        <v>197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43</v>
      </c>
      <c r="I54" s="4" t="s">
        <v>198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199</v>
      </c>
      <c r="P54" s="7">
        <v>22000000</v>
      </c>
      <c r="Q54" s="7">
        <v>5000000</v>
      </c>
      <c r="R54" s="7">
        <v>17386899</v>
      </c>
      <c r="S54" s="7">
        <v>9613101</v>
      </c>
      <c r="T54" s="7">
        <v>0</v>
      </c>
      <c r="U54" s="7">
        <v>6886168</v>
      </c>
      <c r="V54" s="7">
        <v>2726933</v>
      </c>
      <c r="W54" s="7">
        <v>6886168</v>
      </c>
      <c r="X54" s="7">
        <v>6886168</v>
      </c>
      <c r="Y54" s="7">
        <v>6886168</v>
      </c>
      <c r="Z54" s="7">
        <v>6886168</v>
      </c>
    </row>
    <row r="55" spans="1:26" ht="22.5" x14ac:dyDescent="0.25">
      <c r="A55" s="4" t="s">
        <v>32</v>
      </c>
      <c r="B55" s="5" t="s">
        <v>33</v>
      </c>
      <c r="C55" s="6" t="s">
        <v>200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36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201</v>
      </c>
      <c r="P55" s="7">
        <v>11473450</v>
      </c>
      <c r="Q55" s="7">
        <v>1400000</v>
      </c>
      <c r="R55" s="7">
        <v>3356000</v>
      </c>
      <c r="S55" s="7">
        <v>9517450</v>
      </c>
      <c r="T55" s="7">
        <v>0</v>
      </c>
      <c r="U55" s="7">
        <v>7801902</v>
      </c>
      <c r="V55" s="7">
        <v>1715548</v>
      </c>
      <c r="W55" s="7">
        <v>6752702</v>
      </c>
      <c r="X55" s="7">
        <v>5105502</v>
      </c>
      <c r="Y55" s="7">
        <v>5105502</v>
      </c>
      <c r="Z55" s="7">
        <v>5105502</v>
      </c>
    </row>
    <row r="56" spans="1:26" ht="22.5" x14ac:dyDescent="0.25">
      <c r="A56" s="4" t="s">
        <v>32</v>
      </c>
      <c r="B56" s="5" t="s">
        <v>33</v>
      </c>
      <c r="C56" s="6" t="s">
        <v>202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52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203</v>
      </c>
      <c r="P56" s="7">
        <v>10500000</v>
      </c>
      <c r="Q56" s="7">
        <v>1912000</v>
      </c>
      <c r="R56" s="7">
        <v>3220000</v>
      </c>
      <c r="S56" s="7">
        <v>9192000</v>
      </c>
      <c r="T56" s="7">
        <v>0</v>
      </c>
      <c r="U56" s="7">
        <v>9056449</v>
      </c>
      <c r="V56" s="7">
        <v>135551</v>
      </c>
      <c r="W56" s="7">
        <v>8753249</v>
      </c>
      <c r="X56" s="7">
        <v>6203170</v>
      </c>
      <c r="Y56" s="7">
        <v>6203170</v>
      </c>
      <c r="Z56" s="7">
        <v>6203170</v>
      </c>
    </row>
    <row r="57" spans="1:26" ht="33.75" x14ac:dyDescent="0.25">
      <c r="A57" s="4" t="s">
        <v>32</v>
      </c>
      <c r="B57" s="5" t="s">
        <v>33</v>
      </c>
      <c r="C57" s="6" t="s">
        <v>204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46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205</v>
      </c>
      <c r="P57" s="7">
        <v>236899680</v>
      </c>
      <c r="Q57" s="7">
        <v>4622099</v>
      </c>
      <c r="R57" s="7">
        <v>1999237</v>
      </c>
      <c r="S57" s="7">
        <v>239522542</v>
      </c>
      <c r="T57" s="7">
        <v>0</v>
      </c>
      <c r="U57" s="7">
        <v>237154183</v>
      </c>
      <c r="V57" s="7">
        <v>2368359</v>
      </c>
      <c r="W57" s="7">
        <v>152404030</v>
      </c>
      <c r="X57" s="7">
        <v>110179550</v>
      </c>
      <c r="Y57" s="7">
        <v>110179550</v>
      </c>
      <c r="Z57" s="7">
        <v>110179550</v>
      </c>
    </row>
    <row r="58" spans="1:26" ht="22.5" x14ac:dyDescent="0.25">
      <c r="A58" s="4" t="s">
        <v>32</v>
      </c>
      <c r="B58" s="5" t="s">
        <v>33</v>
      </c>
      <c r="C58" s="6" t="s">
        <v>206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68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207</v>
      </c>
      <c r="P58" s="7">
        <v>21900000</v>
      </c>
      <c r="Q58" s="7">
        <v>0</v>
      </c>
      <c r="R58" s="7">
        <v>4430375</v>
      </c>
      <c r="S58" s="7">
        <v>17469625</v>
      </c>
      <c r="T58" s="7">
        <v>0</v>
      </c>
      <c r="U58" s="7">
        <v>17457309</v>
      </c>
      <c r="V58" s="7">
        <v>12316</v>
      </c>
      <c r="W58" s="7">
        <v>17457309</v>
      </c>
      <c r="X58" s="7">
        <v>10529103.199999999</v>
      </c>
      <c r="Y58" s="7">
        <v>10529103.199999999</v>
      </c>
      <c r="Z58" s="7">
        <v>10529103.199999999</v>
      </c>
    </row>
    <row r="59" spans="1:26" ht="22.5" x14ac:dyDescent="0.25">
      <c r="A59" s="4" t="s">
        <v>32</v>
      </c>
      <c r="B59" s="5" t="s">
        <v>33</v>
      </c>
      <c r="C59" s="6" t="s">
        <v>208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154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209</v>
      </c>
      <c r="P59" s="7">
        <v>112901877</v>
      </c>
      <c r="Q59" s="7">
        <v>0</v>
      </c>
      <c r="R59" s="7">
        <v>7278000</v>
      </c>
      <c r="S59" s="7">
        <v>105623877</v>
      </c>
      <c r="T59" s="7">
        <v>0</v>
      </c>
      <c r="U59" s="7">
        <v>105623224</v>
      </c>
      <c r="V59" s="7">
        <v>653</v>
      </c>
      <c r="W59" s="7">
        <v>88623224</v>
      </c>
      <c r="X59" s="7">
        <v>67522456</v>
      </c>
      <c r="Y59" s="7">
        <v>67522456</v>
      </c>
      <c r="Z59" s="7">
        <v>67522456</v>
      </c>
    </row>
    <row r="60" spans="1:26" ht="22.5" x14ac:dyDescent="0.25">
      <c r="A60" s="4" t="s">
        <v>32</v>
      </c>
      <c r="B60" s="5" t="s">
        <v>33</v>
      </c>
      <c r="C60" s="6" t="s">
        <v>210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39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211</v>
      </c>
      <c r="P60" s="7">
        <v>167705968</v>
      </c>
      <c r="Q60" s="7">
        <v>7720000</v>
      </c>
      <c r="R60" s="7">
        <v>8416000</v>
      </c>
      <c r="S60" s="7">
        <v>167009968</v>
      </c>
      <c r="T60" s="7">
        <v>0</v>
      </c>
      <c r="U60" s="7">
        <v>167009102.80000001</v>
      </c>
      <c r="V60" s="7">
        <v>865.2</v>
      </c>
      <c r="W60" s="7">
        <v>167009102.38</v>
      </c>
      <c r="X60" s="7">
        <v>111359642.8</v>
      </c>
      <c r="Y60" s="7">
        <v>111359642.8</v>
      </c>
      <c r="Z60" s="7">
        <v>111359642.8</v>
      </c>
    </row>
    <row r="61" spans="1:26" ht="22.5" x14ac:dyDescent="0.25">
      <c r="A61" s="4" t="s">
        <v>32</v>
      </c>
      <c r="B61" s="5" t="s">
        <v>33</v>
      </c>
      <c r="C61" s="6" t="s">
        <v>212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46</v>
      </c>
      <c r="I61" s="4" t="s">
        <v>103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213</v>
      </c>
      <c r="P61" s="7">
        <v>4000000</v>
      </c>
      <c r="Q61" s="7">
        <v>1500000</v>
      </c>
      <c r="R61" s="7">
        <v>3000000</v>
      </c>
      <c r="S61" s="7">
        <v>2500000</v>
      </c>
      <c r="T61" s="7">
        <v>0</v>
      </c>
      <c r="U61" s="7">
        <v>2057000</v>
      </c>
      <c r="V61" s="7">
        <v>443000</v>
      </c>
      <c r="W61" s="7">
        <v>2057000</v>
      </c>
      <c r="X61" s="7">
        <v>2057000</v>
      </c>
      <c r="Y61" s="7">
        <v>2057000</v>
      </c>
      <c r="Z61" s="7">
        <v>2057000</v>
      </c>
    </row>
    <row r="62" spans="1:26" ht="22.5" x14ac:dyDescent="0.25">
      <c r="A62" s="4" t="s">
        <v>32</v>
      </c>
      <c r="B62" s="5" t="s">
        <v>33</v>
      </c>
      <c r="C62" s="6" t="s">
        <v>214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52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215</v>
      </c>
      <c r="P62" s="7">
        <v>102081962</v>
      </c>
      <c r="Q62" s="7">
        <v>800000</v>
      </c>
      <c r="R62" s="7">
        <v>0</v>
      </c>
      <c r="S62" s="7">
        <v>102881962</v>
      </c>
      <c r="T62" s="7">
        <v>0</v>
      </c>
      <c r="U62" s="7">
        <v>102393891</v>
      </c>
      <c r="V62" s="7">
        <v>488071</v>
      </c>
      <c r="W62" s="7">
        <v>102393891</v>
      </c>
      <c r="X62" s="7">
        <v>67043943</v>
      </c>
      <c r="Y62" s="7">
        <v>67043943</v>
      </c>
      <c r="Z62" s="7">
        <v>67043943</v>
      </c>
    </row>
    <row r="63" spans="1:26" ht="22.5" x14ac:dyDescent="0.25">
      <c r="A63" s="4" t="s">
        <v>32</v>
      </c>
      <c r="B63" s="5" t="s">
        <v>33</v>
      </c>
      <c r="C63" s="6" t="s">
        <v>216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46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217</v>
      </c>
      <c r="P63" s="7">
        <v>548769110</v>
      </c>
      <c r="Q63" s="7">
        <v>13704836.550000001</v>
      </c>
      <c r="R63" s="7">
        <v>29768275</v>
      </c>
      <c r="S63" s="7">
        <v>532705671.55000001</v>
      </c>
      <c r="T63" s="7">
        <v>0</v>
      </c>
      <c r="U63" s="7">
        <v>532705671.55000001</v>
      </c>
      <c r="V63" s="7">
        <v>0</v>
      </c>
      <c r="W63" s="7">
        <v>532689658.85000002</v>
      </c>
      <c r="X63" s="7">
        <v>301731392</v>
      </c>
      <c r="Y63" s="7">
        <v>301731392</v>
      </c>
      <c r="Z63" s="7">
        <v>301731392</v>
      </c>
    </row>
    <row r="64" spans="1:26" ht="22.5" x14ac:dyDescent="0.25">
      <c r="A64" s="4" t="s">
        <v>32</v>
      </c>
      <c r="B64" s="5" t="s">
        <v>33</v>
      </c>
      <c r="C64" s="6" t="s">
        <v>218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147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219</v>
      </c>
      <c r="P64" s="7">
        <v>5000000</v>
      </c>
      <c r="Q64" s="7">
        <v>2360000</v>
      </c>
      <c r="R64" s="7">
        <v>5000000</v>
      </c>
      <c r="S64" s="7">
        <v>2360000</v>
      </c>
      <c r="T64" s="7">
        <v>0</v>
      </c>
      <c r="U64" s="7">
        <v>2159350</v>
      </c>
      <c r="V64" s="7">
        <v>200650</v>
      </c>
      <c r="W64" s="7">
        <v>2159350</v>
      </c>
      <c r="X64" s="7">
        <v>2159350</v>
      </c>
      <c r="Y64" s="7">
        <v>2159350</v>
      </c>
      <c r="Z64" s="7">
        <v>2159350</v>
      </c>
    </row>
    <row r="65" spans="1:26" ht="22.5" x14ac:dyDescent="0.25">
      <c r="A65" s="4" t="s">
        <v>32</v>
      </c>
      <c r="B65" s="5" t="s">
        <v>33</v>
      </c>
      <c r="C65" s="6" t="s">
        <v>220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68</v>
      </c>
      <c r="I65" s="4" t="s">
        <v>154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221</v>
      </c>
      <c r="P65" s="7">
        <v>0</v>
      </c>
      <c r="Q65" s="7">
        <v>8602800</v>
      </c>
      <c r="R65" s="7">
        <v>4844836.55</v>
      </c>
      <c r="S65" s="7">
        <v>3757963.45</v>
      </c>
      <c r="T65" s="7">
        <v>0</v>
      </c>
      <c r="U65" s="7">
        <v>3638223</v>
      </c>
      <c r="V65" s="7">
        <v>119740.45</v>
      </c>
      <c r="W65" s="7">
        <v>3638223</v>
      </c>
      <c r="X65" s="7">
        <v>2569112</v>
      </c>
      <c r="Y65" s="7">
        <v>2569112</v>
      </c>
      <c r="Z65" s="7">
        <v>2569112</v>
      </c>
    </row>
    <row r="66" spans="1:26" ht="22.5" x14ac:dyDescent="0.25">
      <c r="A66" s="4" t="s">
        <v>32</v>
      </c>
      <c r="B66" s="5" t="s">
        <v>33</v>
      </c>
      <c r="C66" s="6" t="s">
        <v>222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36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223</v>
      </c>
      <c r="P66" s="7">
        <v>0</v>
      </c>
      <c r="Q66" s="7">
        <v>1000</v>
      </c>
      <c r="R66" s="7">
        <v>0</v>
      </c>
      <c r="S66" s="7">
        <v>1000</v>
      </c>
      <c r="T66" s="7">
        <v>0</v>
      </c>
      <c r="U66" s="7">
        <v>0</v>
      </c>
      <c r="V66" s="7">
        <v>1000</v>
      </c>
      <c r="W66" s="7">
        <v>0</v>
      </c>
      <c r="X66" s="7">
        <v>0</v>
      </c>
      <c r="Y66" s="7">
        <v>0</v>
      </c>
      <c r="Z66" s="7">
        <v>0</v>
      </c>
    </row>
    <row r="67" spans="1:26" ht="33.75" x14ac:dyDescent="0.25">
      <c r="A67" s="4" t="s">
        <v>32</v>
      </c>
      <c r="B67" s="5" t="s">
        <v>33</v>
      </c>
      <c r="C67" s="6" t="s">
        <v>224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57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225</v>
      </c>
      <c r="P67" s="7">
        <v>0</v>
      </c>
      <c r="Q67" s="7">
        <v>200000</v>
      </c>
      <c r="R67" s="7">
        <v>0</v>
      </c>
      <c r="S67" s="7">
        <v>200000</v>
      </c>
      <c r="T67" s="7">
        <v>0</v>
      </c>
      <c r="U67" s="7">
        <v>0</v>
      </c>
      <c r="V67" s="7">
        <v>200000</v>
      </c>
      <c r="W67" s="7">
        <v>0</v>
      </c>
      <c r="X67" s="7">
        <v>0</v>
      </c>
      <c r="Y67" s="7">
        <v>0</v>
      </c>
      <c r="Z67" s="7">
        <v>0</v>
      </c>
    </row>
    <row r="68" spans="1:26" ht="22.5" x14ac:dyDescent="0.25">
      <c r="A68" s="4" t="s">
        <v>32</v>
      </c>
      <c r="B68" s="5" t="s">
        <v>33</v>
      </c>
      <c r="C68" s="6" t="s">
        <v>226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46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227</v>
      </c>
      <c r="P68" s="7">
        <v>1000000</v>
      </c>
      <c r="Q68" s="7">
        <v>0</v>
      </c>
      <c r="R68" s="7">
        <v>191000</v>
      </c>
      <c r="S68" s="7">
        <v>809000</v>
      </c>
      <c r="T68" s="7">
        <v>0</v>
      </c>
      <c r="U68" s="7">
        <v>808998</v>
      </c>
      <c r="V68" s="7">
        <v>2</v>
      </c>
      <c r="W68" s="7">
        <v>683998</v>
      </c>
      <c r="X68" s="7">
        <v>683998</v>
      </c>
      <c r="Y68" s="7">
        <v>683998</v>
      </c>
      <c r="Z68" s="7">
        <v>683998</v>
      </c>
    </row>
    <row r="69" spans="1:26" ht="22.5" x14ac:dyDescent="0.25">
      <c r="A69" s="4" t="s">
        <v>32</v>
      </c>
      <c r="B69" s="5" t="s">
        <v>33</v>
      </c>
      <c r="C69" s="6" t="s">
        <v>228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147</v>
      </c>
      <c r="I69" s="4" t="s">
        <v>68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229</v>
      </c>
      <c r="P69" s="7">
        <v>4500000</v>
      </c>
      <c r="Q69" s="7">
        <v>181000</v>
      </c>
      <c r="R69" s="7">
        <v>2201000</v>
      </c>
      <c r="S69" s="7">
        <v>2480000</v>
      </c>
      <c r="T69" s="7">
        <v>0</v>
      </c>
      <c r="U69" s="7">
        <v>2051837</v>
      </c>
      <c r="V69" s="7">
        <v>428163</v>
      </c>
      <c r="W69" s="7">
        <v>2051837</v>
      </c>
      <c r="X69" s="7">
        <v>2051837</v>
      </c>
      <c r="Y69" s="7">
        <v>2051837</v>
      </c>
      <c r="Z69" s="7">
        <v>2051837</v>
      </c>
    </row>
    <row r="70" spans="1:26" ht="22.5" x14ac:dyDescent="0.25">
      <c r="A70" s="4" t="s">
        <v>32</v>
      </c>
      <c r="B70" s="5" t="s">
        <v>33</v>
      </c>
      <c r="C70" s="6" t="s">
        <v>230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36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231</v>
      </c>
      <c r="P70" s="7">
        <v>10000000</v>
      </c>
      <c r="Q70" s="7">
        <v>0</v>
      </c>
      <c r="R70" s="7">
        <v>200000</v>
      </c>
      <c r="S70" s="7">
        <v>9800000</v>
      </c>
      <c r="T70" s="7">
        <v>0</v>
      </c>
      <c r="U70" s="7">
        <v>9800000</v>
      </c>
      <c r="V70" s="7">
        <v>0</v>
      </c>
      <c r="W70" s="7">
        <v>6379130</v>
      </c>
      <c r="X70" s="7">
        <v>6379130</v>
      </c>
      <c r="Y70" s="7">
        <v>6379130</v>
      </c>
      <c r="Z70" s="7">
        <v>6379130</v>
      </c>
    </row>
    <row r="71" spans="1:26" ht="22.5" x14ac:dyDescent="0.25">
      <c r="A71" s="4" t="s">
        <v>32</v>
      </c>
      <c r="B71" s="5" t="s">
        <v>33</v>
      </c>
      <c r="C71" s="6" t="s">
        <v>232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52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233</v>
      </c>
      <c r="P71" s="7">
        <v>105000000</v>
      </c>
      <c r="Q71" s="7">
        <v>0</v>
      </c>
      <c r="R71" s="7">
        <v>2100000</v>
      </c>
      <c r="S71" s="7">
        <v>102900000</v>
      </c>
      <c r="T71" s="7">
        <v>0</v>
      </c>
      <c r="U71" s="7">
        <v>102900000</v>
      </c>
      <c r="V71" s="7">
        <v>0</v>
      </c>
      <c r="W71" s="7">
        <v>85398570</v>
      </c>
      <c r="X71" s="7">
        <v>85398570</v>
      </c>
      <c r="Y71" s="7">
        <v>85398570</v>
      </c>
      <c r="Z71" s="7">
        <v>76112240</v>
      </c>
    </row>
    <row r="72" spans="1:26" ht="22.5" x14ac:dyDescent="0.25">
      <c r="A72" s="4" t="s">
        <v>32</v>
      </c>
      <c r="B72" s="5" t="s">
        <v>33</v>
      </c>
      <c r="C72" s="6" t="s">
        <v>234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46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235</v>
      </c>
      <c r="P72" s="7">
        <v>55000000</v>
      </c>
      <c r="Q72" s="7">
        <v>0</v>
      </c>
      <c r="R72" s="7">
        <v>11650000</v>
      </c>
      <c r="S72" s="7">
        <v>43350000</v>
      </c>
      <c r="T72" s="7">
        <v>0</v>
      </c>
      <c r="U72" s="7">
        <v>43350000</v>
      </c>
      <c r="V72" s="7">
        <v>0</v>
      </c>
      <c r="W72" s="7">
        <v>24036442</v>
      </c>
      <c r="X72" s="7">
        <v>24015310</v>
      </c>
      <c r="Y72" s="7">
        <v>24015310</v>
      </c>
      <c r="Z72" s="7">
        <v>22270446</v>
      </c>
    </row>
    <row r="73" spans="1:26" ht="22.5" x14ac:dyDescent="0.25">
      <c r="A73" s="4" t="s">
        <v>32</v>
      </c>
      <c r="B73" s="5" t="s">
        <v>33</v>
      </c>
      <c r="C73" s="6" t="s">
        <v>236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154</v>
      </c>
      <c r="I73" s="4" t="s">
        <v>68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237</v>
      </c>
      <c r="P73" s="7">
        <v>130000000</v>
      </c>
      <c r="Q73" s="7">
        <v>0</v>
      </c>
      <c r="R73" s="7">
        <v>3900000</v>
      </c>
      <c r="S73" s="7">
        <v>126100000</v>
      </c>
      <c r="T73" s="7">
        <v>0</v>
      </c>
      <c r="U73" s="7">
        <v>126100000</v>
      </c>
      <c r="V73" s="7">
        <v>0</v>
      </c>
      <c r="W73" s="7">
        <v>84003002.629999995</v>
      </c>
      <c r="X73" s="7">
        <v>84003002.629999995</v>
      </c>
      <c r="Y73" s="7">
        <v>84003002.629999995</v>
      </c>
      <c r="Z73" s="7">
        <v>84003002.629999995</v>
      </c>
    </row>
    <row r="74" spans="1:26" ht="22.5" x14ac:dyDescent="0.25">
      <c r="A74" s="4" t="s">
        <v>32</v>
      </c>
      <c r="B74" s="5" t="s">
        <v>33</v>
      </c>
      <c r="C74" s="6" t="s">
        <v>238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43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239</v>
      </c>
      <c r="P74" s="7">
        <v>19000000</v>
      </c>
      <c r="Q74" s="7">
        <v>0</v>
      </c>
      <c r="R74" s="7">
        <v>6700000</v>
      </c>
      <c r="S74" s="7">
        <v>12300000</v>
      </c>
      <c r="T74" s="7">
        <v>0</v>
      </c>
      <c r="U74" s="7">
        <v>8702422</v>
      </c>
      <c r="V74" s="7">
        <v>3597578</v>
      </c>
      <c r="W74" s="7">
        <v>8702422</v>
      </c>
      <c r="X74" s="7">
        <v>8702422</v>
      </c>
      <c r="Y74" s="7">
        <v>8702422</v>
      </c>
      <c r="Z74" s="7">
        <v>8702422</v>
      </c>
    </row>
    <row r="75" spans="1:26" ht="22.5" x14ac:dyDescent="0.25">
      <c r="A75" s="4" t="s">
        <v>32</v>
      </c>
      <c r="B75" s="5" t="s">
        <v>33</v>
      </c>
      <c r="C75" s="6" t="s">
        <v>240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147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241</v>
      </c>
      <c r="P75" s="7">
        <v>14500000</v>
      </c>
      <c r="Q75" s="7">
        <v>0</v>
      </c>
      <c r="R75" s="7">
        <v>5300000</v>
      </c>
      <c r="S75" s="7">
        <v>9200000</v>
      </c>
      <c r="T75" s="7">
        <v>0</v>
      </c>
      <c r="U75" s="7">
        <v>7881438</v>
      </c>
      <c r="V75" s="7">
        <v>1318562</v>
      </c>
      <c r="W75" s="7">
        <v>7881438</v>
      </c>
      <c r="X75" s="7">
        <v>7881438</v>
      </c>
      <c r="Y75" s="7">
        <v>7881438</v>
      </c>
      <c r="Z75" s="7">
        <v>7881438</v>
      </c>
    </row>
    <row r="76" spans="1:26" ht="22.5" x14ac:dyDescent="0.25">
      <c r="A76" s="4" t="s">
        <v>32</v>
      </c>
      <c r="B76" s="5" t="s">
        <v>33</v>
      </c>
      <c r="C76" s="6" t="s">
        <v>242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154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243</v>
      </c>
      <c r="P76" s="7">
        <v>26000000</v>
      </c>
      <c r="Q76" s="7">
        <v>18737260</v>
      </c>
      <c r="R76" s="7">
        <v>0</v>
      </c>
      <c r="S76" s="7">
        <v>44737260</v>
      </c>
      <c r="T76" s="7">
        <v>0</v>
      </c>
      <c r="U76" s="7">
        <v>35143449</v>
      </c>
      <c r="V76" s="7">
        <v>9593811</v>
      </c>
      <c r="W76" s="7">
        <v>35143449</v>
      </c>
      <c r="X76" s="7">
        <v>35143449</v>
      </c>
      <c r="Y76" s="7">
        <v>35143449</v>
      </c>
      <c r="Z76" s="7">
        <v>35143449</v>
      </c>
    </row>
    <row r="77" spans="1:26" ht="22.5" x14ac:dyDescent="0.25">
      <c r="A77" s="4" t="s">
        <v>32</v>
      </c>
      <c r="B77" s="5" t="s">
        <v>33</v>
      </c>
      <c r="C77" s="6" t="s">
        <v>244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49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245</v>
      </c>
      <c r="P77" s="7">
        <v>14000000</v>
      </c>
      <c r="Q77" s="7">
        <v>0</v>
      </c>
      <c r="R77" s="7">
        <v>1800000</v>
      </c>
      <c r="S77" s="7">
        <v>12200000</v>
      </c>
      <c r="T77" s="7">
        <v>0</v>
      </c>
      <c r="U77" s="7">
        <v>8866618</v>
      </c>
      <c r="V77" s="7">
        <v>3333382</v>
      </c>
      <c r="W77" s="7">
        <v>8866618</v>
      </c>
      <c r="X77" s="7">
        <v>8866618</v>
      </c>
      <c r="Y77" s="7">
        <v>8866618</v>
      </c>
      <c r="Z77" s="7">
        <v>8866618</v>
      </c>
    </row>
    <row r="78" spans="1:26" ht="22.5" x14ac:dyDescent="0.25">
      <c r="A78" s="4" t="s">
        <v>32</v>
      </c>
      <c r="B78" s="5" t="s">
        <v>33</v>
      </c>
      <c r="C78" s="6" t="s">
        <v>246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49</v>
      </c>
      <c r="I78" s="4" t="s">
        <v>106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247</v>
      </c>
      <c r="P78" s="7">
        <v>4400000</v>
      </c>
      <c r="Q78" s="7">
        <v>0</v>
      </c>
      <c r="R78" s="7">
        <v>1800000</v>
      </c>
      <c r="S78" s="7">
        <v>2600000</v>
      </c>
      <c r="T78" s="7">
        <v>0</v>
      </c>
      <c r="U78" s="7">
        <v>820983</v>
      </c>
      <c r="V78" s="7">
        <v>1779017</v>
      </c>
      <c r="W78" s="7">
        <v>820983</v>
      </c>
      <c r="X78" s="7">
        <v>820983</v>
      </c>
      <c r="Y78" s="7">
        <v>820983</v>
      </c>
      <c r="Z78" s="7">
        <v>820983</v>
      </c>
    </row>
    <row r="79" spans="1:26" ht="22.5" x14ac:dyDescent="0.25">
      <c r="A79" s="4" t="s">
        <v>32</v>
      </c>
      <c r="B79" s="5" t="s">
        <v>33</v>
      </c>
      <c r="C79" s="6" t="s">
        <v>248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36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249</v>
      </c>
      <c r="P79" s="7">
        <v>0</v>
      </c>
      <c r="Q79" s="7">
        <v>501000</v>
      </c>
      <c r="R79" s="7">
        <v>0</v>
      </c>
      <c r="S79" s="7">
        <v>501000</v>
      </c>
      <c r="T79" s="7">
        <v>0</v>
      </c>
      <c r="U79" s="7">
        <v>500001</v>
      </c>
      <c r="V79" s="7">
        <v>999</v>
      </c>
      <c r="W79" s="7">
        <v>500001</v>
      </c>
      <c r="X79" s="7">
        <v>500001</v>
      </c>
      <c r="Y79" s="7">
        <v>500001</v>
      </c>
      <c r="Z79" s="7">
        <v>500001</v>
      </c>
    </row>
    <row r="80" spans="1:26" ht="22.5" x14ac:dyDescent="0.25">
      <c r="A80" s="4" t="s">
        <v>32</v>
      </c>
      <c r="B80" s="5" t="s">
        <v>33</v>
      </c>
      <c r="C80" s="6" t="s">
        <v>250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39</v>
      </c>
      <c r="I80" s="4" t="s">
        <v>52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251</v>
      </c>
      <c r="P80" s="7">
        <v>6500000</v>
      </c>
      <c r="Q80" s="7">
        <v>1000000</v>
      </c>
      <c r="R80" s="7">
        <v>1887260</v>
      </c>
      <c r="S80" s="7">
        <v>5612740</v>
      </c>
      <c r="T80" s="7">
        <v>0</v>
      </c>
      <c r="U80" s="7">
        <v>5612740</v>
      </c>
      <c r="V80" s="7">
        <v>0</v>
      </c>
      <c r="W80" s="7">
        <v>4490192</v>
      </c>
      <c r="X80" s="7">
        <v>4490192</v>
      </c>
      <c r="Y80" s="7">
        <v>4490192</v>
      </c>
      <c r="Z80" s="7">
        <v>4490192</v>
      </c>
    </row>
    <row r="81" spans="1:26" ht="22.5" x14ac:dyDescent="0.25">
      <c r="A81" s="4" t="s">
        <v>32</v>
      </c>
      <c r="B81" s="5" t="s">
        <v>33</v>
      </c>
      <c r="C81" s="6" t="s">
        <v>252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36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253</v>
      </c>
      <c r="P81" s="7">
        <v>15000000</v>
      </c>
      <c r="Q81" s="7">
        <v>1000000</v>
      </c>
      <c r="R81" s="7">
        <v>3200000</v>
      </c>
      <c r="S81" s="7">
        <v>12800000</v>
      </c>
      <c r="T81" s="7">
        <v>0</v>
      </c>
      <c r="U81" s="7">
        <v>12799781.630000001</v>
      </c>
      <c r="V81" s="7">
        <v>218.37</v>
      </c>
      <c r="W81" s="7">
        <v>12799781.630000001</v>
      </c>
      <c r="X81" s="7">
        <v>9033769.6300000008</v>
      </c>
      <c r="Y81" s="7">
        <v>9033769.6300000008</v>
      </c>
      <c r="Z81" s="7">
        <v>9033769.6300000008</v>
      </c>
    </row>
    <row r="82" spans="1:26" ht="22.5" x14ac:dyDescent="0.25">
      <c r="A82" s="4" t="s">
        <v>32</v>
      </c>
      <c r="B82" s="5" t="s">
        <v>33</v>
      </c>
      <c r="C82" s="6" t="s">
        <v>254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62</v>
      </c>
      <c r="I82" s="4" t="s">
        <v>52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255</v>
      </c>
      <c r="P82" s="7">
        <v>30000000</v>
      </c>
      <c r="Q82" s="7">
        <v>8000000</v>
      </c>
      <c r="R82" s="7">
        <v>5750000</v>
      </c>
      <c r="S82" s="7">
        <v>32250000</v>
      </c>
      <c r="T82" s="7">
        <v>0</v>
      </c>
      <c r="U82" s="7">
        <v>27703320</v>
      </c>
      <c r="V82" s="7">
        <v>4546680</v>
      </c>
      <c r="W82" s="7">
        <v>27703320</v>
      </c>
      <c r="X82" s="7">
        <v>23432150</v>
      </c>
      <c r="Y82" s="7">
        <v>23432150</v>
      </c>
      <c r="Z82" s="7">
        <v>23432150</v>
      </c>
    </row>
    <row r="83" spans="1:26" ht="22.5" x14ac:dyDescent="0.25">
      <c r="A83" s="4" t="s">
        <v>32</v>
      </c>
      <c r="B83" s="5" t="s">
        <v>33</v>
      </c>
      <c r="C83" s="6" t="s">
        <v>256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43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257</v>
      </c>
      <c r="P83" s="7">
        <v>21670500</v>
      </c>
      <c r="Q83" s="7">
        <v>1227016</v>
      </c>
      <c r="R83" s="7">
        <v>0</v>
      </c>
      <c r="S83" s="7">
        <v>22897516</v>
      </c>
      <c r="T83" s="7">
        <v>0</v>
      </c>
      <c r="U83" s="7">
        <v>20307166</v>
      </c>
      <c r="V83" s="7">
        <v>2590350</v>
      </c>
      <c r="W83" s="7">
        <v>19653942</v>
      </c>
      <c r="X83" s="7">
        <v>2698000</v>
      </c>
      <c r="Y83" s="7">
        <v>2318000</v>
      </c>
      <c r="Z83" s="7">
        <v>2318000</v>
      </c>
    </row>
    <row r="84" spans="1:26" ht="22.5" x14ac:dyDescent="0.25">
      <c r="A84" s="4" t="s">
        <v>32</v>
      </c>
      <c r="B84" s="5" t="s">
        <v>33</v>
      </c>
      <c r="C84" s="6" t="s">
        <v>258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195</v>
      </c>
      <c r="I84" s="4" t="s">
        <v>154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259</v>
      </c>
      <c r="P84" s="7">
        <v>17000000</v>
      </c>
      <c r="Q84" s="7">
        <v>0</v>
      </c>
      <c r="R84" s="7">
        <v>1227016</v>
      </c>
      <c r="S84" s="7">
        <v>15772984</v>
      </c>
      <c r="T84" s="7">
        <v>0</v>
      </c>
      <c r="U84" s="7">
        <v>15676513</v>
      </c>
      <c r="V84" s="7">
        <v>96471</v>
      </c>
      <c r="W84" s="7">
        <v>15676513</v>
      </c>
      <c r="X84" s="7">
        <v>0</v>
      </c>
      <c r="Y84" s="7">
        <v>0</v>
      </c>
      <c r="Z84" s="7">
        <v>0</v>
      </c>
    </row>
    <row r="85" spans="1:26" ht="22.5" x14ac:dyDescent="0.25">
      <c r="A85" s="4" t="s">
        <v>32</v>
      </c>
      <c r="B85" s="5" t="s">
        <v>33</v>
      </c>
      <c r="C85" s="6" t="s">
        <v>260</v>
      </c>
      <c r="D85" s="4" t="s">
        <v>35</v>
      </c>
      <c r="E85" s="4" t="s">
        <v>52</v>
      </c>
      <c r="F85" s="4" t="s">
        <v>37</v>
      </c>
      <c r="G85" s="4" t="s">
        <v>43</v>
      </c>
      <c r="H85" s="4" t="s">
        <v>261</v>
      </c>
      <c r="I85" s="4" t="s">
        <v>106</v>
      </c>
      <c r="J85" s="4"/>
      <c r="K85" s="4"/>
      <c r="L85" s="4" t="s">
        <v>38</v>
      </c>
      <c r="M85" s="4" t="s">
        <v>39</v>
      </c>
      <c r="N85" s="4" t="s">
        <v>40</v>
      </c>
      <c r="O85" s="5" t="s">
        <v>262</v>
      </c>
      <c r="P85" s="7">
        <v>800000</v>
      </c>
      <c r="Q85" s="7">
        <v>0</v>
      </c>
      <c r="R85" s="7">
        <v>800000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</row>
    <row r="86" spans="1:26" ht="56.25" hidden="1" x14ac:dyDescent="0.25">
      <c r="A86" s="4" t="s">
        <v>32</v>
      </c>
      <c r="B86" s="5" t="s">
        <v>33</v>
      </c>
      <c r="C86" s="6" t="s">
        <v>300</v>
      </c>
      <c r="D86" s="4" t="s">
        <v>71</v>
      </c>
      <c r="E86" s="4" t="s">
        <v>76</v>
      </c>
      <c r="F86" s="4" t="s">
        <v>73</v>
      </c>
      <c r="G86" s="4" t="s">
        <v>43</v>
      </c>
      <c r="H86" s="4" t="s">
        <v>37</v>
      </c>
      <c r="I86" s="4" t="s">
        <v>301</v>
      </c>
      <c r="J86" s="4" t="s">
        <v>1</v>
      </c>
      <c r="K86" s="4" t="s">
        <v>1</v>
      </c>
      <c r="L86" s="4" t="s">
        <v>38</v>
      </c>
      <c r="M86" s="4" t="s">
        <v>62</v>
      </c>
      <c r="N86" s="4" t="s">
        <v>40</v>
      </c>
      <c r="O86" s="5" t="s">
        <v>302</v>
      </c>
      <c r="P86" s="7">
        <v>142500000</v>
      </c>
      <c r="Q86" s="7">
        <v>0</v>
      </c>
      <c r="R86" s="7">
        <v>5880000</v>
      </c>
      <c r="S86" s="7">
        <v>136620000</v>
      </c>
      <c r="T86" s="7">
        <v>0</v>
      </c>
      <c r="U86" s="7">
        <v>136620000</v>
      </c>
      <c r="V86" s="7">
        <v>0</v>
      </c>
      <c r="W86" s="7">
        <v>136620000</v>
      </c>
      <c r="X86" s="7">
        <v>136620000</v>
      </c>
      <c r="Y86" s="7">
        <v>136620000</v>
      </c>
      <c r="Z86" s="7">
        <v>136620000</v>
      </c>
    </row>
    <row r="87" spans="1:26" ht="22.5" hidden="1" x14ac:dyDescent="0.25">
      <c r="A87" s="4" t="s">
        <v>32</v>
      </c>
      <c r="B87" s="5" t="s">
        <v>33</v>
      </c>
      <c r="C87" s="6" t="s">
        <v>267</v>
      </c>
      <c r="D87" s="4" t="s">
        <v>71</v>
      </c>
      <c r="E87" s="4" t="s">
        <v>76</v>
      </c>
      <c r="F87" s="4" t="s">
        <v>73</v>
      </c>
      <c r="G87" s="4" t="s">
        <v>43</v>
      </c>
      <c r="H87" s="4" t="s">
        <v>37</v>
      </c>
      <c r="I87" s="4" t="s">
        <v>268</v>
      </c>
      <c r="J87" s="4" t="s">
        <v>1</v>
      </c>
      <c r="K87" s="4" t="s">
        <v>1</v>
      </c>
      <c r="L87" s="4" t="s">
        <v>38</v>
      </c>
      <c r="M87" s="4" t="s">
        <v>62</v>
      </c>
      <c r="N87" s="4" t="s">
        <v>40</v>
      </c>
      <c r="O87" s="5" t="s">
        <v>269</v>
      </c>
      <c r="P87" s="7">
        <v>18200000</v>
      </c>
      <c r="Q87" s="7">
        <v>4000000</v>
      </c>
      <c r="R87" s="7">
        <v>0</v>
      </c>
      <c r="S87" s="7">
        <v>22200000</v>
      </c>
      <c r="T87" s="7">
        <v>0</v>
      </c>
      <c r="U87" s="7">
        <v>22200000</v>
      </c>
      <c r="V87" s="7">
        <v>0</v>
      </c>
      <c r="W87" s="7">
        <v>18994058</v>
      </c>
      <c r="X87" s="7">
        <v>18994058</v>
      </c>
      <c r="Y87" s="7">
        <v>18994058</v>
      </c>
      <c r="Z87" s="7">
        <v>18994058</v>
      </c>
    </row>
    <row r="88" spans="1:26" ht="22.5" hidden="1" x14ac:dyDescent="0.25">
      <c r="A88" s="4" t="s">
        <v>32</v>
      </c>
      <c r="B88" s="5" t="s">
        <v>33</v>
      </c>
      <c r="C88" s="6" t="s">
        <v>272</v>
      </c>
      <c r="D88" s="4" t="s">
        <v>71</v>
      </c>
      <c r="E88" s="4" t="s">
        <v>76</v>
      </c>
      <c r="F88" s="4" t="s">
        <v>73</v>
      </c>
      <c r="G88" s="4" t="s">
        <v>43</v>
      </c>
      <c r="H88" s="4" t="s">
        <v>37</v>
      </c>
      <c r="I88" s="4" t="s">
        <v>273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101</v>
      </c>
      <c r="P88" s="7">
        <v>14110936</v>
      </c>
      <c r="Q88" s="7">
        <v>0</v>
      </c>
      <c r="R88" s="7">
        <v>0</v>
      </c>
      <c r="S88" s="7">
        <v>14110936</v>
      </c>
      <c r="T88" s="7">
        <v>0</v>
      </c>
      <c r="U88" s="7">
        <v>14110936</v>
      </c>
      <c r="V88" s="7">
        <v>0</v>
      </c>
      <c r="W88" s="7">
        <v>6563831</v>
      </c>
      <c r="X88" s="7">
        <v>6563831</v>
      </c>
      <c r="Y88" s="7">
        <v>6123341</v>
      </c>
      <c r="Z88" s="7">
        <v>6123341</v>
      </c>
    </row>
    <row r="89" spans="1:26" ht="22.5" hidden="1" x14ac:dyDescent="0.25">
      <c r="A89" s="4" t="s">
        <v>32</v>
      </c>
      <c r="B89" s="5" t="s">
        <v>33</v>
      </c>
      <c r="C89" s="6" t="s">
        <v>280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281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135</v>
      </c>
      <c r="P89" s="7">
        <v>65381226</v>
      </c>
      <c r="Q89" s="7">
        <v>0</v>
      </c>
      <c r="R89" s="7">
        <v>0</v>
      </c>
      <c r="S89" s="7">
        <v>65381226</v>
      </c>
      <c r="T89" s="7">
        <v>0</v>
      </c>
      <c r="U89" s="7">
        <v>65381226</v>
      </c>
      <c r="V89" s="7">
        <v>0</v>
      </c>
      <c r="W89" s="7">
        <v>45668780</v>
      </c>
      <c r="X89" s="7">
        <v>45668780</v>
      </c>
      <c r="Y89" s="7">
        <v>45668780</v>
      </c>
      <c r="Z89" s="7">
        <v>45668780</v>
      </c>
    </row>
    <row r="90" spans="1:26" ht="22.5" hidden="1" x14ac:dyDescent="0.2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66948888</v>
      </c>
      <c r="X90" s="7">
        <v>66948888</v>
      </c>
      <c r="Y90" s="7">
        <v>66948888</v>
      </c>
      <c r="Z90" s="7">
        <v>66948888</v>
      </c>
    </row>
    <row r="91" spans="1:26" ht="22.5" hidden="1" x14ac:dyDescent="0.25">
      <c r="A91" s="4" t="s">
        <v>32</v>
      </c>
      <c r="B91" s="5" t="s">
        <v>33</v>
      </c>
      <c r="C91" s="6" t="s">
        <v>270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271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99</v>
      </c>
      <c r="P91" s="7">
        <v>40371888</v>
      </c>
      <c r="Q91" s="7">
        <v>0</v>
      </c>
      <c r="R91" s="7">
        <v>0</v>
      </c>
      <c r="S91" s="7">
        <v>40371888</v>
      </c>
      <c r="T91" s="7">
        <v>0</v>
      </c>
      <c r="U91" s="7">
        <v>40371888</v>
      </c>
      <c r="V91" s="7">
        <v>0</v>
      </c>
      <c r="W91" s="7">
        <v>39234457</v>
      </c>
      <c r="X91" s="7">
        <v>39234457</v>
      </c>
      <c r="Y91" s="7">
        <v>38328485</v>
      </c>
      <c r="Z91" s="7">
        <v>38328485</v>
      </c>
    </row>
    <row r="92" spans="1:26" ht="22.5" hidden="1" x14ac:dyDescent="0.25">
      <c r="A92" s="4" t="s">
        <v>32</v>
      </c>
      <c r="B92" s="5" t="s">
        <v>33</v>
      </c>
      <c r="C92" s="6" t="s">
        <v>282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283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137</v>
      </c>
      <c r="P92" s="7">
        <v>118057636</v>
      </c>
      <c r="Q92" s="7">
        <v>0</v>
      </c>
      <c r="R92" s="7">
        <v>0</v>
      </c>
      <c r="S92" s="7">
        <v>118057636</v>
      </c>
      <c r="T92" s="7">
        <v>0</v>
      </c>
      <c r="U92" s="7">
        <v>118057636</v>
      </c>
      <c r="V92" s="7">
        <v>0</v>
      </c>
      <c r="W92" s="7">
        <v>78162600</v>
      </c>
      <c r="X92" s="7">
        <v>78162600</v>
      </c>
      <c r="Y92" s="7">
        <v>78162600</v>
      </c>
      <c r="Z92" s="7">
        <v>78162600</v>
      </c>
    </row>
    <row r="93" spans="1:26" ht="33.75" hidden="1" x14ac:dyDescent="0.25">
      <c r="A93" s="4" t="s">
        <v>32</v>
      </c>
      <c r="B93" s="5" t="s">
        <v>33</v>
      </c>
      <c r="C93" s="6" t="s">
        <v>298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299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157</v>
      </c>
      <c r="P93" s="7">
        <v>16345306</v>
      </c>
      <c r="Q93" s="7">
        <v>0</v>
      </c>
      <c r="R93" s="7">
        <v>0</v>
      </c>
      <c r="S93" s="7">
        <v>16345306</v>
      </c>
      <c r="T93" s="7">
        <v>0</v>
      </c>
      <c r="U93" s="7">
        <v>16345306</v>
      </c>
      <c r="V93" s="7">
        <v>0</v>
      </c>
      <c r="W93" s="7">
        <v>11418530</v>
      </c>
      <c r="X93" s="7">
        <v>11418530</v>
      </c>
      <c r="Y93" s="7">
        <v>11418530</v>
      </c>
      <c r="Z93" s="7">
        <v>11418530</v>
      </c>
    </row>
    <row r="94" spans="1:26" ht="22.5" hidden="1" x14ac:dyDescent="0.25">
      <c r="A94" s="4" t="s">
        <v>32</v>
      </c>
      <c r="B94" s="5" t="s">
        <v>33</v>
      </c>
      <c r="C94" s="6" t="s">
        <v>284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285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139</v>
      </c>
      <c r="P94" s="7">
        <v>121086827</v>
      </c>
      <c r="Q94" s="7">
        <v>0</v>
      </c>
      <c r="R94" s="7">
        <v>0</v>
      </c>
      <c r="S94" s="7">
        <v>121086827</v>
      </c>
      <c r="T94" s="7">
        <v>0</v>
      </c>
      <c r="U94" s="7">
        <v>121086827</v>
      </c>
      <c r="V94" s="7">
        <v>0</v>
      </c>
      <c r="W94" s="7">
        <v>86726300</v>
      </c>
      <c r="X94" s="7">
        <v>86726300</v>
      </c>
      <c r="Y94" s="7">
        <v>86726300</v>
      </c>
      <c r="Z94" s="7">
        <v>86726300</v>
      </c>
    </row>
    <row r="95" spans="1:26" ht="22.5" hidden="1" x14ac:dyDescent="0.25">
      <c r="A95" s="4" t="s">
        <v>32</v>
      </c>
      <c r="B95" s="5" t="s">
        <v>33</v>
      </c>
      <c r="C95" s="6" t="s">
        <v>286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287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141</v>
      </c>
      <c r="P95" s="7">
        <v>147561794</v>
      </c>
      <c r="Q95" s="7">
        <v>0</v>
      </c>
      <c r="R95" s="7">
        <v>0</v>
      </c>
      <c r="S95" s="7">
        <v>147561794</v>
      </c>
      <c r="T95" s="7">
        <v>0</v>
      </c>
      <c r="U95" s="7">
        <v>147561794</v>
      </c>
      <c r="V95" s="7">
        <v>0</v>
      </c>
      <c r="W95" s="7">
        <v>104119895</v>
      </c>
      <c r="X95" s="7">
        <v>104119895</v>
      </c>
      <c r="Y95" s="7">
        <v>104119895</v>
      </c>
      <c r="Z95" s="7">
        <v>104119895</v>
      </c>
    </row>
    <row r="96" spans="1:26" ht="22.5" hidden="1" x14ac:dyDescent="0.25">
      <c r="A96" s="4" t="s">
        <v>32</v>
      </c>
      <c r="B96" s="5" t="s">
        <v>33</v>
      </c>
      <c r="C96" s="6" t="s">
        <v>296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297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155</v>
      </c>
      <c r="P96" s="7">
        <v>8172653</v>
      </c>
      <c r="Q96" s="7">
        <v>0</v>
      </c>
      <c r="R96" s="7">
        <v>0</v>
      </c>
      <c r="S96" s="7">
        <v>8172653</v>
      </c>
      <c r="T96" s="7">
        <v>0</v>
      </c>
      <c r="U96" s="7">
        <v>8172653</v>
      </c>
      <c r="V96" s="7">
        <v>0</v>
      </c>
      <c r="W96" s="7">
        <v>5705455</v>
      </c>
      <c r="X96" s="7">
        <v>5705455</v>
      </c>
      <c r="Y96" s="7">
        <v>5705455</v>
      </c>
      <c r="Z96" s="7">
        <v>5705455</v>
      </c>
    </row>
    <row r="97" spans="1:26" ht="22.5" hidden="1" x14ac:dyDescent="0.25">
      <c r="A97" s="4" t="s">
        <v>32</v>
      </c>
      <c r="B97" s="5" t="s">
        <v>33</v>
      </c>
      <c r="C97" s="6" t="s">
        <v>303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304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128</v>
      </c>
      <c r="P97" s="7">
        <v>11500000</v>
      </c>
      <c r="Q97" s="7">
        <v>10000000</v>
      </c>
      <c r="R97" s="7">
        <v>0</v>
      </c>
      <c r="S97" s="7">
        <v>21500000</v>
      </c>
      <c r="T97" s="7">
        <v>0</v>
      </c>
      <c r="U97" s="7">
        <v>21500000</v>
      </c>
      <c r="V97" s="7">
        <v>0</v>
      </c>
      <c r="W97" s="7">
        <v>12907247</v>
      </c>
      <c r="X97" s="7">
        <v>12823647</v>
      </c>
      <c r="Y97" s="7">
        <v>7566525</v>
      </c>
      <c r="Z97" s="7">
        <v>7566525</v>
      </c>
    </row>
    <row r="98" spans="1:26" ht="22.5" hidden="1" x14ac:dyDescent="0.25">
      <c r="A98" s="4" t="s">
        <v>32</v>
      </c>
      <c r="B98" s="5" t="s">
        <v>33</v>
      </c>
      <c r="C98" s="6" t="s">
        <v>276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277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112</v>
      </c>
      <c r="P98" s="7">
        <v>95998949</v>
      </c>
      <c r="Q98" s="7">
        <v>0</v>
      </c>
      <c r="R98" s="7">
        <v>0</v>
      </c>
      <c r="S98" s="7">
        <v>95998949</v>
      </c>
      <c r="T98" s="7">
        <v>0</v>
      </c>
      <c r="U98" s="7">
        <v>95998949</v>
      </c>
      <c r="V98" s="7">
        <v>0</v>
      </c>
      <c r="W98" s="7">
        <v>53366193</v>
      </c>
      <c r="X98" s="7">
        <v>53366193</v>
      </c>
      <c r="Y98" s="7">
        <v>49730275</v>
      </c>
      <c r="Z98" s="7">
        <v>49730275</v>
      </c>
    </row>
    <row r="99" spans="1:26" ht="22.5" hidden="1" x14ac:dyDescent="0.25">
      <c r="A99" s="4" t="s">
        <v>32</v>
      </c>
      <c r="B99" s="5" t="s">
        <v>33</v>
      </c>
      <c r="C99" s="6" t="s">
        <v>278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279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115</v>
      </c>
      <c r="P99" s="7">
        <v>136210887</v>
      </c>
      <c r="Q99" s="7">
        <v>0</v>
      </c>
      <c r="R99" s="7">
        <v>10000000</v>
      </c>
      <c r="S99" s="7">
        <v>126210887</v>
      </c>
      <c r="T99" s="7">
        <v>0</v>
      </c>
      <c r="U99" s="7">
        <v>126210887</v>
      </c>
      <c r="V99" s="7">
        <v>0</v>
      </c>
      <c r="W99" s="7">
        <v>9675279</v>
      </c>
      <c r="X99" s="7">
        <v>9675279</v>
      </c>
      <c r="Y99" s="7">
        <v>6236923</v>
      </c>
      <c r="Z99" s="7">
        <v>6236923</v>
      </c>
    </row>
    <row r="100" spans="1:26" ht="22.5" hidden="1" x14ac:dyDescent="0.25">
      <c r="A100" s="4" t="s">
        <v>32</v>
      </c>
      <c r="B100" s="5" t="s">
        <v>33</v>
      </c>
      <c r="C100" s="6" t="s">
        <v>288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289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143</v>
      </c>
      <c r="P100" s="7">
        <v>52888472</v>
      </c>
      <c r="Q100" s="7">
        <v>0</v>
      </c>
      <c r="R100" s="7">
        <v>0</v>
      </c>
      <c r="S100" s="7">
        <v>52888472</v>
      </c>
      <c r="T100" s="7">
        <v>0</v>
      </c>
      <c r="U100" s="7">
        <v>52888472</v>
      </c>
      <c r="V100" s="7">
        <v>0</v>
      </c>
      <c r="W100" s="7">
        <v>44621600</v>
      </c>
      <c r="X100" s="7">
        <v>44621600</v>
      </c>
      <c r="Y100" s="7">
        <v>44621600</v>
      </c>
      <c r="Z100" s="7">
        <v>44621600</v>
      </c>
    </row>
    <row r="101" spans="1:26" ht="22.5" hidden="1" x14ac:dyDescent="0.25">
      <c r="A101" s="4" t="s">
        <v>32</v>
      </c>
      <c r="B101" s="5" t="s">
        <v>33</v>
      </c>
      <c r="C101" s="6" t="s">
        <v>292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293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150</v>
      </c>
      <c r="P101" s="7">
        <v>49035919</v>
      </c>
      <c r="Q101" s="7">
        <v>0</v>
      </c>
      <c r="R101" s="7">
        <v>0</v>
      </c>
      <c r="S101" s="7">
        <v>49035919</v>
      </c>
      <c r="T101" s="7">
        <v>0</v>
      </c>
      <c r="U101" s="7">
        <v>49035919</v>
      </c>
      <c r="V101" s="7">
        <v>0</v>
      </c>
      <c r="W101" s="7">
        <v>34252040</v>
      </c>
      <c r="X101" s="7">
        <v>34252040</v>
      </c>
      <c r="Y101" s="7">
        <v>34252040</v>
      </c>
      <c r="Z101" s="7">
        <v>34252040</v>
      </c>
    </row>
    <row r="102" spans="1:26" ht="22.5" hidden="1" x14ac:dyDescent="0.25">
      <c r="A102" s="4" t="s">
        <v>32</v>
      </c>
      <c r="B102" s="5" t="s">
        <v>33</v>
      </c>
      <c r="C102" s="6" t="s">
        <v>294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295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152</v>
      </c>
      <c r="P102" s="7">
        <v>8172653</v>
      </c>
      <c r="Q102" s="7">
        <v>0</v>
      </c>
      <c r="R102" s="7">
        <v>0</v>
      </c>
      <c r="S102" s="7">
        <v>8172653</v>
      </c>
      <c r="T102" s="7">
        <v>0</v>
      </c>
      <c r="U102" s="7">
        <v>8172653</v>
      </c>
      <c r="V102" s="7">
        <v>0</v>
      </c>
      <c r="W102" s="7">
        <v>5705455</v>
      </c>
      <c r="X102" s="7">
        <v>5705455</v>
      </c>
      <c r="Y102" s="7">
        <v>5705455</v>
      </c>
      <c r="Z102" s="7">
        <v>5705455</v>
      </c>
    </row>
    <row r="103" spans="1:26" ht="22.5" hidden="1" x14ac:dyDescent="0.25">
      <c r="A103" s="4" t="s">
        <v>32</v>
      </c>
      <c r="B103" s="5" t="s">
        <v>33</v>
      </c>
      <c r="C103" s="6" t="s">
        <v>274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275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110</v>
      </c>
      <c r="P103" s="7">
        <v>63980789</v>
      </c>
      <c r="Q103" s="7">
        <v>0</v>
      </c>
      <c r="R103" s="7">
        <v>0</v>
      </c>
      <c r="S103" s="7">
        <v>63980789</v>
      </c>
      <c r="T103" s="7">
        <v>0</v>
      </c>
      <c r="U103" s="7">
        <v>63980789</v>
      </c>
      <c r="V103" s="7">
        <v>0</v>
      </c>
      <c r="W103" s="7">
        <v>57249269</v>
      </c>
      <c r="X103" s="7">
        <v>57117269</v>
      </c>
      <c r="Y103" s="7">
        <v>56637879</v>
      </c>
      <c r="Z103" s="7">
        <v>56637879</v>
      </c>
    </row>
    <row r="104" spans="1:26" ht="45" hidden="1" x14ac:dyDescent="0.25">
      <c r="A104" s="4" t="s">
        <v>32</v>
      </c>
      <c r="B104" s="5" t="s">
        <v>33</v>
      </c>
      <c r="C104" s="6" t="s">
        <v>290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291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148</v>
      </c>
      <c r="P104" s="7">
        <v>7436156</v>
      </c>
      <c r="Q104" s="7">
        <v>0</v>
      </c>
      <c r="R104" s="7">
        <v>0</v>
      </c>
      <c r="S104" s="7">
        <v>7436156</v>
      </c>
      <c r="T104" s="7">
        <v>0</v>
      </c>
      <c r="U104" s="7">
        <v>7436156</v>
      </c>
      <c r="V104" s="7">
        <v>0</v>
      </c>
      <c r="W104" s="7">
        <v>4927300</v>
      </c>
      <c r="X104" s="7">
        <v>4927300</v>
      </c>
      <c r="Y104" s="7">
        <v>4927300</v>
      </c>
      <c r="Z104" s="7">
        <v>4927300</v>
      </c>
    </row>
    <row r="105" spans="1:26" ht="22.5" hidden="1" x14ac:dyDescent="0.25">
      <c r="A105" s="4" t="s">
        <v>32</v>
      </c>
      <c r="B105" s="5" t="s">
        <v>33</v>
      </c>
      <c r="C105" s="6" t="s">
        <v>263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264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85</v>
      </c>
      <c r="P105" s="7">
        <v>1231004533</v>
      </c>
      <c r="Q105" s="7">
        <v>310328976</v>
      </c>
      <c r="R105" s="7">
        <v>314328976</v>
      </c>
      <c r="S105" s="7">
        <v>1227004533</v>
      </c>
      <c r="T105" s="7">
        <v>0</v>
      </c>
      <c r="U105" s="7">
        <v>1227004533</v>
      </c>
      <c r="V105" s="7">
        <v>0</v>
      </c>
      <c r="W105" s="7">
        <v>905693555</v>
      </c>
      <c r="X105" s="7">
        <v>905693555</v>
      </c>
      <c r="Y105" s="7">
        <v>905693555</v>
      </c>
      <c r="Z105" s="7">
        <v>905693555</v>
      </c>
    </row>
    <row r="106" spans="1:26" ht="56.25" hidden="1" x14ac:dyDescent="0.25">
      <c r="A106" s="4" t="s">
        <v>32</v>
      </c>
      <c r="B106" s="5" t="s">
        <v>33</v>
      </c>
      <c r="C106" s="6" t="s">
        <v>300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301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63</v>
      </c>
      <c r="O106" s="5" t="s">
        <v>302</v>
      </c>
      <c r="P106" s="7">
        <v>3500000000</v>
      </c>
      <c r="Q106" s="7">
        <v>0</v>
      </c>
      <c r="R106" s="7">
        <v>0</v>
      </c>
      <c r="S106" s="7">
        <v>3500000000</v>
      </c>
      <c r="T106" s="7">
        <v>0</v>
      </c>
      <c r="U106" s="7">
        <v>3029578966</v>
      </c>
      <c r="V106" s="7">
        <v>470421034</v>
      </c>
      <c r="W106" s="7">
        <v>2872113990.5500002</v>
      </c>
      <c r="X106" s="7">
        <v>1146558590.55</v>
      </c>
      <c r="Y106" s="7">
        <v>1123191923.55</v>
      </c>
      <c r="Z106" s="7">
        <v>1116084273.55</v>
      </c>
    </row>
    <row r="107" spans="1:26" ht="22.5" hidden="1" x14ac:dyDescent="0.25">
      <c r="A107" s="4" t="s">
        <v>32</v>
      </c>
      <c r="B107" s="5" t="s">
        <v>33</v>
      </c>
      <c r="C107" s="6" t="s">
        <v>320</v>
      </c>
      <c r="D107" s="4" t="s">
        <v>71</v>
      </c>
      <c r="E107" s="4" t="s">
        <v>82</v>
      </c>
      <c r="F107" s="4" t="s">
        <v>73</v>
      </c>
      <c r="G107" s="4" t="s">
        <v>39</v>
      </c>
      <c r="H107" s="4" t="s">
        <v>37</v>
      </c>
      <c r="I107" s="4" t="s">
        <v>287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141</v>
      </c>
      <c r="P107" s="7">
        <v>72654714</v>
      </c>
      <c r="Q107" s="7">
        <v>0</v>
      </c>
      <c r="R107" s="7">
        <v>5000000</v>
      </c>
      <c r="S107" s="7">
        <v>67654714</v>
      </c>
      <c r="T107" s="7">
        <v>0</v>
      </c>
      <c r="U107" s="7">
        <v>67654714</v>
      </c>
      <c r="V107" s="7">
        <v>0</v>
      </c>
      <c r="W107" s="7">
        <v>51599580</v>
      </c>
      <c r="X107" s="7">
        <v>51599580</v>
      </c>
      <c r="Y107" s="7">
        <v>51599580</v>
      </c>
      <c r="Z107" s="7">
        <v>51599580</v>
      </c>
    </row>
    <row r="108" spans="1:26" ht="22.5" hidden="1" x14ac:dyDescent="0.25">
      <c r="A108" s="4" t="s">
        <v>32</v>
      </c>
      <c r="B108" s="5" t="s">
        <v>33</v>
      </c>
      <c r="C108" s="6" t="s">
        <v>314</v>
      </c>
      <c r="D108" s="4" t="s">
        <v>71</v>
      </c>
      <c r="E108" s="4" t="s">
        <v>82</v>
      </c>
      <c r="F108" s="4" t="s">
        <v>73</v>
      </c>
      <c r="G108" s="4" t="s">
        <v>39</v>
      </c>
      <c r="H108" s="4" t="s">
        <v>37</v>
      </c>
      <c r="I108" s="4" t="s">
        <v>275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110</v>
      </c>
      <c r="P108" s="7">
        <v>46273138</v>
      </c>
      <c r="Q108" s="7">
        <v>0</v>
      </c>
      <c r="R108" s="7">
        <v>0</v>
      </c>
      <c r="S108" s="7">
        <v>46273138</v>
      </c>
      <c r="T108" s="7">
        <v>0</v>
      </c>
      <c r="U108" s="7">
        <v>46273138</v>
      </c>
      <c r="V108" s="7">
        <v>0</v>
      </c>
      <c r="W108" s="7">
        <v>26059156</v>
      </c>
      <c r="X108" s="7">
        <v>25881156</v>
      </c>
      <c r="Y108" s="7">
        <v>25881156</v>
      </c>
      <c r="Z108" s="7">
        <v>25881156</v>
      </c>
    </row>
    <row r="109" spans="1:26" ht="22.5" hidden="1" x14ac:dyDescent="0.25">
      <c r="A109" s="4" t="s">
        <v>32</v>
      </c>
      <c r="B109" s="5" t="s">
        <v>33</v>
      </c>
      <c r="C109" s="6" t="s">
        <v>315</v>
      </c>
      <c r="D109" s="4" t="s">
        <v>71</v>
      </c>
      <c r="E109" s="4" t="s">
        <v>82</v>
      </c>
      <c r="F109" s="4" t="s">
        <v>73</v>
      </c>
      <c r="G109" s="4" t="s">
        <v>39</v>
      </c>
      <c r="H109" s="4" t="s">
        <v>37</v>
      </c>
      <c r="I109" s="4" t="s">
        <v>277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40</v>
      </c>
      <c r="O109" s="5" t="s">
        <v>112</v>
      </c>
      <c r="P109" s="7">
        <v>57114177</v>
      </c>
      <c r="Q109" s="7">
        <v>0</v>
      </c>
      <c r="R109" s="7">
        <v>20000000</v>
      </c>
      <c r="S109" s="7">
        <v>37114177</v>
      </c>
      <c r="T109" s="7">
        <v>0</v>
      </c>
      <c r="U109" s="7">
        <v>37114177</v>
      </c>
      <c r="V109" s="7">
        <v>0</v>
      </c>
      <c r="W109" s="7">
        <v>26960977</v>
      </c>
      <c r="X109" s="7">
        <v>26960977</v>
      </c>
      <c r="Y109" s="7">
        <v>26960977</v>
      </c>
      <c r="Z109" s="7">
        <v>26960977</v>
      </c>
    </row>
    <row r="110" spans="1:26" ht="22.5" hidden="1" x14ac:dyDescent="0.25">
      <c r="A110" s="4" t="s">
        <v>32</v>
      </c>
      <c r="B110" s="5" t="s">
        <v>33</v>
      </c>
      <c r="C110" s="6" t="s">
        <v>321</v>
      </c>
      <c r="D110" s="4" t="s">
        <v>71</v>
      </c>
      <c r="E110" s="4" t="s">
        <v>82</v>
      </c>
      <c r="F110" s="4" t="s">
        <v>73</v>
      </c>
      <c r="G110" s="4" t="s">
        <v>39</v>
      </c>
      <c r="H110" s="4" t="s">
        <v>37</v>
      </c>
      <c r="I110" s="4" t="s">
        <v>289</v>
      </c>
      <c r="J110" s="4" t="s">
        <v>1</v>
      </c>
      <c r="K110" s="4" t="s">
        <v>1</v>
      </c>
      <c r="L110" s="4" t="s">
        <v>38</v>
      </c>
      <c r="M110" s="4" t="s">
        <v>62</v>
      </c>
      <c r="N110" s="4" t="s">
        <v>40</v>
      </c>
      <c r="O110" s="5" t="s">
        <v>143</v>
      </c>
      <c r="P110" s="7">
        <v>6696248</v>
      </c>
      <c r="Q110" s="7">
        <v>0</v>
      </c>
      <c r="R110" s="7">
        <v>0</v>
      </c>
      <c r="S110" s="7">
        <v>6696248</v>
      </c>
      <c r="T110" s="7">
        <v>0</v>
      </c>
      <c r="U110" s="7">
        <v>6696248</v>
      </c>
      <c r="V110" s="7">
        <v>0</v>
      </c>
      <c r="W110" s="7">
        <v>3678400</v>
      </c>
      <c r="X110" s="7">
        <v>3678400</v>
      </c>
      <c r="Y110" s="7">
        <v>3678400</v>
      </c>
      <c r="Z110" s="7">
        <v>3678400</v>
      </c>
    </row>
    <row r="111" spans="1:26" ht="45" hidden="1" x14ac:dyDescent="0.2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327152975</v>
      </c>
      <c r="S111" s="7">
        <v>1831992207</v>
      </c>
      <c r="T111" s="7">
        <v>0</v>
      </c>
      <c r="U111" s="7">
        <v>1545174806</v>
      </c>
      <c r="V111" s="7">
        <v>286817401</v>
      </c>
      <c r="W111" s="7">
        <v>1072695293</v>
      </c>
      <c r="X111" s="7">
        <v>773244767</v>
      </c>
      <c r="Y111" s="7">
        <v>773244767</v>
      </c>
      <c r="Z111" s="7">
        <v>773244767</v>
      </c>
    </row>
    <row r="112" spans="1:26" ht="22.5" hidden="1" x14ac:dyDescent="0.25">
      <c r="A112" s="4" t="s">
        <v>32</v>
      </c>
      <c r="B112" s="5" t="s">
        <v>33</v>
      </c>
      <c r="C112" s="6" t="s">
        <v>323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293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150</v>
      </c>
      <c r="P112" s="7">
        <v>24143720</v>
      </c>
      <c r="Q112" s="7">
        <v>0</v>
      </c>
      <c r="R112" s="7">
        <v>0</v>
      </c>
      <c r="S112" s="7">
        <v>24143720</v>
      </c>
      <c r="T112" s="7">
        <v>0</v>
      </c>
      <c r="U112" s="7">
        <v>24143720</v>
      </c>
      <c r="V112" s="7">
        <v>0</v>
      </c>
      <c r="W112" s="7">
        <v>14806870</v>
      </c>
      <c r="X112" s="7">
        <v>14806870</v>
      </c>
      <c r="Y112" s="7">
        <v>14806870</v>
      </c>
      <c r="Z112" s="7">
        <v>14806870</v>
      </c>
    </row>
    <row r="113" spans="1:26" ht="22.5" hidden="1" x14ac:dyDescent="0.25">
      <c r="A113" s="4" t="s">
        <v>32</v>
      </c>
      <c r="B113" s="5" t="s">
        <v>33</v>
      </c>
      <c r="C113" s="6" t="s">
        <v>309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264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85</v>
      </c>
      <c r="P113" s="7">
        <v>631187607</v>
      </c>
      <c r="Q113" s="7">
        <v>0</v>
      </c>
      <c r="R113" s="7">
        <v>41000000</v>
      </c>
      <c r="S113" s="7">
        <v>590187607</v>
      </c>
      <c r="T113" s="7">
        <v>0</v>
      </c>
      <c r="U113" s="7">
        <v>590187607</v>
      </c>
      <c r="V113" s="7">
        <v>0</v>
      </c>
      <c r="W113" s="7">
        <v>382662415</v>
      </c>
      <c r="X113" s="7">
        <v>382662415</v>
      </c>
      <c r="Y113" s="7">
        <v>382662415</v>
      </c>
      <c r="Z113" s="7">
        <v>382662415</v>
      </c>
    </row>
    <row r="114" spans="1:26" ht="22.5" hidden="1" x14ac:dyDescent="0.25">
      <c r="A114" s="4" t="s">
        <v>32</v>
      </c>
      <c r="B114" s="5" t="s">
        <v>33</v>
      </c>
      <c r="C114" s="6" t="s">
        <v>311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268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269</v>
      </c>
      <c r="P114" s="7">
        <v>1920231</v>
      </c>
      <c r="Q114" s="7">
        <v>3000000</v>
      </c>
      <c r="R114" s="7">
        <v>0</v>
      </c>
      <c r="S114" s="7">
        <v>4920231</v>
      </c>
      <c r="T114" s="7">
        <v>0</v>
      </c>
      <c r="U114" s="7">
        <v>4920231</v>
      </c>
      <c r="V114" s="7">
        <v>0</v>
      </c>
      <c r="W114" s="7">
        <v>3461609</v>
      </c>
      <c r="X114" s="7">
        <v>3461609</v>
      </c>
      <c r="Y114" s="7">
        <v>3461609</v>
      </c>
      <c r="Z114" s="7">
        <v>3461609</v>
      </c>
    </row>
    <row r="115" spans="1:26" ht="22.5" hidden="1" x14ac:dyDescent="0.25">
      <c r="A115" s="4" t="s">
        <v>32</v>
      </c>
      <c r="B115" s="5" t="s">
        <v>33</v>
      </c>
      <c r="C115" s="6" t="s">
        <v>317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281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135</v>
      </c>
      <c r="P115" s="7">
        <v>32191627</v>
      </c>
      <c r="Q115" s="7">
        <v>0</v>
      </c>
      <c r="R115" s="7">
        <v>0</v>
      </c>
      <c r="S115" s="7">
        <v>32191627</v>
      </c>
      <c r="T115" s="7">
        <v>0</v>
      </c>
      <c r="U115" s="7">
        <v>32191627</v>
      </c>
      <c r="V115" s="7">
        <v>0</v>
      </c>
      <c r="W115" s="7">
        <v>19743400</v>
      </c>
      <c r="X115" s="7">
        <v>19743400</v>
      </c>
      <c r="Y115" s="7">
        <v>19743400</v>
      </c>
      <c r="Z115" s="7">
        <v>19743400</v>
      </c>
    </row>
    <row r="116" spans="1:26" ht="22.5" hidden="1" x14ac:dyDescent="0.25">
      <c r="A116" s="4" t="s">
        <v>32</v>
      </c>
      <c r="B116" s="5" t="s">
        <v>33</v>
      </c>
      <c r="C116" s="6" t="s">
        <v>325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297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155</v>
      </c>
      <c r="P116" s="7">
        <v>4023954</v>
      </c>
      <c r="Q116" s="7">
        <v>0</v>
      </c>
      <c r="R116" s="7">
        <v>0</v>
      </c>
      <c r="S116" s="7">
        <v>4023954</v>
      </c>
      <c r="T116" s="7">
        <v>0</v>
      </c>
      <c r="U116" s="7">
        <v>4023954</v>
      </c>
      <c r="V116" s="7">
        <v>0</v>
      </c>
      <c r="W116" s="7">
        <v>2467765</v>
      </c>
      <c r="X116" s="7">
        <v>2467765</v>
      </c>
      <c r="Y116" s="7">
        <v>2467765</v>
      </c>
      <c r="Z116" s="7">
        <v>2467765</v>
      </c>
    </row>
    <row r="117" spans="1:26" ht="22.5" hidden="1" x14ac:dyDescent="0.25">
      <c r="A117" s="4" t="s">
        <v>32</v>
      </c>
      <c r="B117" s="5" t="s">
        <v>33</v>
      </c>
      <c r="C117" s="6" t="s">
        <v>307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308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121</v>
      </c>
      <c r="P117" s="7">
        <v>22913837</v>
      </c>
      <c r="Q117" s="7">
        <v>0</v>
      </c>
      <c r="R117" s="7">
        <v>0</v>
      </c>
      <c r="S117" s="7">
        <v>22913837</v>
      </c>
      <c r="T117" s="7">
        <v>0</v>
      </c>
      <c r="U117" s="7">
        <v>22913837</v>
      </c>
      <c r="V117" s="7">
        <v>0</v>
      </c>
      <c r="W117" s="7">
        <v>7504926</v>
      </c>
      <c r="X117" s="7">
        <v>7504926</v>
      </c>
      <c r="Y117" s="7">
        <v>7504926</v>
      </c>
      <c r="Z117" s="7">
        <v>7504926</v>
      </c>
    </row>
    <row r="118" spans="1:26" ht="22.5" hidden="1" x14ac:dyDescent="0.25">
      <c r="A118" s="4" t="s">
        <v>32</v>
      </c>
      <c r="B118" s="5" t="s">
        <v>33</v>
      </c>
      <c r="C118" s="6" t="s">
        <v>318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283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137</v>
      </c>
      <c r="P118" s="7">
        <v>77472156</v>
      </c>
      <c r="Q118" s="7">
        <v>0</v>
      </c>
      <c r="R118" s="7">
        <v>0</v>
      </c>
      <c r="S118" s="7">
        <v>77472156</v>
      </c>
      <c r="T118" s="7">
        <v>0</v>
      </c>
      <c r="U118" s="7">
        <v>77472156</v>
      </c>
      <c r="V118" s="7">
        <v>0</v>
      </c>
      <c r="W118" s="7">
        <v>45912000</v>
      </c>
      <c r="X118" s="7">
        <v>45912000</v>
      </c>
      <c r="Y118" s="7">
        <v>45912000</v>
      </c>
      <c r="Z118" s="7">
        <v>45912000</v>
      </c>
    </row>
    <row r="119" spans="1:26" ht="22.5" hidden="1" x14ac:dyDescent="0.25">
      <c r="A119" s="4" t="s">
        <v>32</v>
      </c>
      <c r="B119" s="5" t="s">
        <v>33</v>
      </c>
      <c r="C119" s="6" t="s">
        <v>319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285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139</v>
      </c>
      <c r="P119" s="7">
        <v>59619286</v>
      </c>
      <c r="Q119" s="7">
        <v>0</v>
      </c>
      <c r="R119" s="7">
        <v>0</v>
      </c>
      <c r="S119" s="7">
        <v>59619286</v>
      </c>
      <c r="T119" s="7">
        <v>0</v>
      </c>
      <c r="U119" s="7">
        <v>59619286</v>
      </c>
      <c r="V119" s="7">
        <v>0</v>
      </c>
      <c r="W119" s="7">
        <v>35175900</v>
      </c>
      <c r="X119" s="7">
        <v>35175900</v>
      </c>
      <c r="Y119" s="7">
        <v>35175900</v>
      </c>
      <c r="Z119" s="7">
        <v>35175900</v>
      </c>
    </row>
    <row r="120" spans="1:26" ht="33.75" hidden="1" x14ac:dyDescent="0.25">
      <c r="A120" s="4" t="s">
        <v>32</v>
      </c>
      <c r="B120" s="5" t="s">
        <v>33</v>
      </c>
      <c r="C120" s="6" t="s">
        <v>326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299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157</v>
      </c>
      <c r="P120" s="7">
        <v>8047907</v>
      </c>
      <c r="Q120" s="7">
        <v>0</v>
      </c>
      <c r="R120" s="7">
        <v>0</v>
      </c>
      <c r="S120" s="7">
        <v>8047907</v>
      </c>
      <c r="T120" s="7">
        <v>0</v>
      </c>
      <c r="U120" s="7">
        <v>8047907</v>
      </c>
      <c r="V120" s="7">
        <v>0</v>
      </c>
      <c r="W120" s="7">
        <v>4935330</v>
      </c>
      <c r="X120" s="7">
        <v>4935330</v>
      </c>
      <c r="Y120" s="7">
        <v>4935330</v>
      </c>
      <c r="Z120" s="7">
        <v>4935330</v>
      </c>
    </row>
    <row r="121" spans="1:26" ht="45" hidden="1" x14ac:dyDescent="0.25">
      <c r="A121" s="4" t="s">
        <v>32</v>
      </c>
      <c r="B121" s="5" t="s">
        <v>33</v>
      </c>
      <c r="C121" s="6" t="s">
        <v>322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291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148</v>
      </c>
      <c r="P121" s="7">
        <v>3661326</v>
      </c>
      <c r="Q121" s="7">
        <v>0</v>
      </c>
      <c r="R121" s="7">
        <v>0</v>
      </c>
      <c r="S121" s="7">
        <v>3661326</v>
      </c>
      <c r="T121" s="7">
        <v>0</v>
      </c>
      <c r="U121" s="7">
        <v>3661326</v>
      </c>
      <c r="V121" s="7">
        <v>0</v>
      </c>
      <c r="W121" s="7">
        <v>2098400</v>
      </c>
      <c r="X121" s="7">
        <v>2098400</v>
      </c>
      <c r="Y121" s="7">
        <v>2098400</v>
      </c>
      <c r="Z121" s="7">
        <v>2098400</v>
      </c>
    </row>
    <row r="122" spans="1:26" ht="22.5" hidden="1" x14ac:dyDescent="0.25">
      <c r="A122" s="4" t="s">
        <v>32</v>
      </c>
      <c r="B122" s="5" t="s">
        <v>33</v>
      </c>
      <c r="C122" s="6" t="s">
        <v>312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271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99</v>
      </c>
      <c r="P122" s="7">
        <v>19877828</v>
      </c>
      <c r="Q122" s="7">
        <v>0</v>
      </c>
      <c r="R122" s="7">
        <v>0</v>
      </c>
      <c r="S122" s="7">
        <v>19877828</v>
      </c>
      <c r="T122" s="7">
        <v>0</v>
      </c>
      <c r="U122" s="7">
        <v>19877828</v>
      </c>
      <c r="V122" s="7">
        <v>0</v>
      </c>
      <c r="W122" s="7">
        <v>19360858</v>
      </c>
      <c r="X122" s="7">
        <v>19360858</v>
      </c>
      <c r="Y122" s="7">
        <v>19360858</v>
      </c>
      <c r="Z122" s="7">
        <v>19360858</v>
      </c>
    </row>
    <row r="123" spans="1:26" ht="22.5" hidden="1" x14ac:dyDescent="0.25">
      <c r="A123" s="4" t="s">
        <v>32</v>
      </c>
      <c r="B123" s="5" t="s">
        <v>33</v>
      </c>
      <c r="C123" s="6" t="s">
        <v>313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273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101</v>
      </c>
      <c r="P123" s="7">
        <v>6947774</v>
      </c>
      <c r="Q123" s="7">
        <v>0</v>
      </c>
      <c r="R123" s="7">
        <v>0</v>
      </c>
      <c r="S123" s="7">
        <v>6947774</v>
      </c>
      <c r="T123" s="7">
        <v>0</v>
      </c>
      <c r="U123" s="7">
        <v>6947774</v>
      </c>
      <c r="V123" s="7">
        <v>0</v>
      </c>
      <c r="W123" s="7">
        <v>3243420</v>
      </c>
      <c r="X123" s="7">
        <v>3243420</v>
      </c>
      <c r="Y123" s="7">
        <v>3243420</v>
      </c>
      <c r="Z123" s="7">
        <v>3243420</v>
      </c>
    </row>
    <row r="124" spans="1:26" ht="22.5" hidden="1" x14ac:dyDescent="0.25">
      <c r="A124" s="4" t="s">
        <v>32</v>
      </c>
      <c r="B124" s="5" t="s">
        <v>33</v>
      </c>
      <c r="C124" s="6" t="s">
        <v>310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266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87</v>
      </c>
      <c r="P124" s="7">
        <v>40417699</v>
      </c>
      <c r="Q124" s="7">
        <v>0</v>
      </c>
      <c r="R124" s="7">
        <v>12000000</v>
      </c>
      <c r="S124" s="7">
        <v>28417699</v>
      </c>
      <c r="T124" s="7">
        <v>0</v>
      </c>
      <c r="U124" s="7">
        <v>28417699</v>
      </c>
      <c r="V124" s="7">
        <v>0</v>
      </c>
      <c r="W124" s="7">
        <v>16832500</v>
      </c>
      <c r="X124" s="7">
        <v>16832500</v>
      </c>
      <c r="Y124" s="7">
        <v>16832500</v>
      </c>
      <c r="Z124" s="7">
        <v>16832500</v>
      </c>
    </row>
    <row r="125" spans="1:26" ht="22.5" hidden="1" x14ac:dyDescent="0.25">
      <c r="A125" s="4" t="s">
        <v>32</v>
      </c>
      <c r="B125" s="5" t="s">
        <v>33</v>
      </c>
      <c r="C125" s="6" t="s">
        <v>316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279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115</v>
      </c>
      <c r="P125" s="7">
        <v>67065890</v>
      </c>
      <c r="Q125" s="7">
        <v>0</v>
      </c>
      <c r="R125" s="7">
        <v>0</v>
      </c>
      <c r="S125" s="7">
        <v>67065890</v>
      </c>
      <c r="T125" s="7">
        <v>0</v>
      </c>
      <c r="U125" s="7">
        <v>67065890</v>
      </c>
      <c r="V125" s="7">
        <v>0</v>
      </c>
      <c r="W125" s="7">
        <v>5942875</v>
      </c>
      <c r="X125" s="7">
        <v>5942875</v>
      </c>
      <c r="Y125" s="7">
        <v>5942875</v>
      </c>
      <c r="Z125" s="7">
        <v>5942875</v>
      </c>
    </row>
    <row r="126" spans="1:26" ht="22.5" hidden="1" x14ac:dyDescent="0.25">
      <c r="A126" s="4" t="s">
        <v>32</v>
      </c>
      <c r="B126" s="5" t="s">
        <v>33</v>
      </c>
      <c r="C126" s="6" t="s">
        <v>324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295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152</v>
      </c>
      <c r="P126" s="7">
        <v>4023954</v>
      </c>
      <c r="Q126" s="7">
        <v>0</v>
      </c>
      <c r="R126" s="7">
        <v>0</v>
      </c>
      <c r="S126" s="7">
        <v>4023954</v>
      </c>
      <c r="T126" s="7">
        <v>0</v>
      </c>
      <c r="U126" s="7">
        <v>4023954</v>
      </c>
      <c r="V126" s="7">
        <v>0</v>
      </c>
      <c r="W126" s="7">
        <v>2467765</v>
      </c>
      <c r="X126" s="7">
        <v>2467765</v>
      </c>
      <c r="Y126" s="7">
        <v>2467765</v>
      </c>
      <c r="Z126" s="7">
        <v>2467765</v>
      </c>
    </row>
    <row r="127" spans="1:26" ht="22.5" hidden="1" x14ac:dyDescent="0.25">
      <c r="A127" s="4" t="s">
        <v>32</v>
      </c>
      <c r="B127" s="5" t="s">
        <v>33</v>
      </c>
      <c r="C127" s="6" t="s">
        <v>306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304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128</v>
      </c>
      <c r="P127" s="7">
        <v>8000000</v>
      </c>
      <c r="Q127" s="7">
        <v>15000000</v>
      </c>
      <c r="R127" s="7">
        <v>0</v>
      </c>
      <c r="S127" s="7">
        <v>23000000</v>
      </c>
      <c r="T127" s="7">
        <v>0</v>
      </c>
      <c r="U127" s="7">
        <v>23000000</v>
      </c>
      <c r="V127" s="7">
        <v>0</v>
      </c>
      <c r="W127" s="7">
        <v>22124976</v>
      </c>
      <c r="X127" s="7">
        <v>22119376</v>
      </c>
      <c r="Y127" s="7">
        <v>22119376</v>
      </c>
      <c r="Z127" s="7">
        <v>22119376</v>
      </c>
    </row>
    <row r="128" spans="1:26" hidden="1" x14ac:dyDescent="0.25">
      <c r="A128" s="4" t="s">
        <v>1</v>
      </c>
      <c r="B128" s="5" t="s">
        <v>1</v>
      </c>
      <c r="C128" s="6" t="s">
        <v>1</v>
      </c>
      <c r="D128" s="4" t="s">
        <v>1</v>
      </c>
      <c r="E128" s="4" t="s">
        <v>1</v>
      </c>
      <c r="F128" s="4" t="s">
        <v>1</v>
      </c>
      <c r="G128" s="4" t="s">
        <v>1</v>
      </c>
      <c r="H128" s="4" t="s">
        <v>1</v>
      </c>
      <c r="I128" s="4" t="s">
        <v>1</v>
      </c>
      <c r="J128" s="4" t="s">
        <v>1</v>
      </c>
      <c r="K128" s="4" t="s">
        <v>1</v>
      </c>
      <c r="L128" s="4" t="s">
        <v>1</v>
      </c>
      <c r="M128" s="4" t="s">
        <v>1</v>
      </c>
      <c r="N128" s="4" t="s">
        <v>1</v>
      </c>
      <c r="O128" s="5" t="s">
        <v>1</v>
      </c>
      <c r="P128" s="7">
        <v>24176643080</v>
      </c>
      <c r="Q128" s="7">
        <v>1032200918.55</v>
      </c>
      <c r="R128" s="7">
        <v>1117488602.55</v>
      </c>
      <c r="S128" s="7">
        <v>24091355396</v>
      </c>
      <c r="T128" s="7">
        <v>0</v>
      </c>
      <c r="U128" s="7">
        <v>23278740647.209999</v>
      </c>
      <c r="V128" s="7">
        <v>812614748.78999996</v>
      </c>
      <c r="W128" s="7">
        <v>17477400706.27</v>
      </c>
      <c r="X128" s="7">
        <v>14847271188.559999</v>
      </c>
      <c r="Y128" s="7">
        <v>14805668121.559999</v>
      </c>
      <c r="Z128" s="7">
        <v>14787529277.559999</v>
      </c>
    </row>
    <row r="130" spans="16:26" x14ac:dyDescent="0.25">
      <c r="P130" s="81">
        <f>SUBTOTAL(9,P5:P129)</f>
        <v>1957573800</v>
      </c>
      <c r="Q130" s="81">
        <f t="shared" ref="Q130:Z130" si="0">SUBTOTAL(9,Q5:Q129)</f>
        <v>125673214.55</v>
      </c>
      <c r="R130" s="81">
        <f t="shared" si="0"/>
        <v>152594898.55000001</v>
      </c>
      <c r="S130" s="81">
        <f t="shared" si="0"/>
        <v>1930652116</v>
      </c>
      <c r="T130" s="81">
        <f t="shared" si="0"/>
        <v>0</v>
      </c>
      <c r="U130" s="81">
        <f t="shared" si="0"/>
        <v>1879212472.21</v>
      </c>
      <c r="V130" s="81">
        <f t="shared" si="0"/>
        <v>51439643.789999999</v>
      </c>
      <c r="W130" s="81">
        <f t="shared" si="0"/>
        <v>1679810491.7200003</v>
      </c>
      <c r="X130" s="81">
        <f t="shared" si="0"/>
        <v>1159620209.0100002</v>
      </c>
      <c r="Y130" s="81">
        <f t="shared" si="0"/>
        <v>1157741057.0100002</v>
      </c>
      <c r="Z130" s="81">
        <f t="shared" si="0"/>
        <v>1146709863.0100002</v>
      </c>
    </row>
    <row r="133" spans="16:26" x14ac:dyDescent="0.25">
      <c r="P133" s="81">
        <v>1954759800</v>
      </c>
      <c r="R133" s="16">
        <f>+R130-Q130</f>
        <v>26921684.000000015</v>
      </c>
      <c r="S133" s="16">
        <f>+P133-S130</f>
        <v>24107684</v>
      </c>
    </row>
    <row r="135" spans="16:26" x14ac:dyDescent="0.25">
      <c r="P135" s="16">
        <f>+P130-P133</f>
        <v>2814000</v>
      </c>
      <c r="S135" s="16">
        <f>+S130+R133</f>
        <v>1957573800</v>
      </c>
    </row>
  </sheetData>
  <autoFilter ref="A4:AA128">
    <filterColumn colId="2">
      <filters>
        <filter val="A-2-0-4-10-1"/>
        <filter val="A-2-0-4-10-2"/>
        <filter val="A-2-0-4-11-1"/>
        <filter val="A-2-0-4-11-2"/>
        <filter val="A-2-0-4-1-25"/>
        <filter val="A-2-0-4-1-26"/>
        <filter val="A-2-0-4-1-6"/>
        <filter val="A-2-0-4-1-8"/>
        <filter val="A-2-0-4-21-4"/>
        <filter val="A-2-0-4-21-8"/>
        <filter val="A-2-0-4-2-2"/>
        <filter val="A-2-0-4-4-1"/>
        <filter val="A-2-0-4-41-13"/>
        <filter val="A-2-0-4-4-15"/>
        <filter val="A-2-0-4-4-17"/>
        <filter val="A-2-0-4-4-18"/>
        <filter val="A-2-0-4-4-2"/>
        <filter val="A-2-0-4-4-20"/>
        <filter val="A-2-0-4-4-21"/>
        <filter val="A-2-0-4-4-23"/>
        <filter val="A-2-0-4-4-6"/>
        <filter val="A-2-0-4-5-1"/>
        <filter val="A-2-0-4-5-10"/>
        <filter val="A-2-0-4-5-12"/>
        <filter val="A-2-0-4-5-2"/>
        <filter val="A-2-0-4-5-5"/>
        <filter val="A-2-0-4-5-6"/>
        <filter val="A-2-0-4-5-8"/>
        <filter val="A-2-0-4-6-2"/>
        <filter val="A-2-0-4-6-5"/>
        <filter val="A-2-0-4-6-7"/>
        <filter val="A-2-0-4-6-8"/>
        <filter val="A-2-0-4-7-1"/>
        <filter val="A-2-0-4-7-3"/>
        <filter val="A-2-0-4-7-5"/>
        <filter val="A-2-0-4-7-6"/>
        <filter val="A-2-0-4-8-1"/>
        <filter val="A-2-0-4-8-2"/>
        <filter val="A-2-0-4-8-5"/>
        <filter val="A-2-0-4-8-6"/>
        <filter val="A-2-0-4-9-13"/>
        <filter val="A-2-0-4-9-4"/>
        <filter val="A-2-0-4-9-7"/>
        <filter val="A-2-0-4-9-8"/>
        <filter val="A-2-0-4-9-9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11"/>
  <sheetViews>
    <sheetView workbookViewId="0">
      <selection activeCell="G17" sqref="G17"/>
    </sheetView>
  </sheetViews>
  <sheetFormatPr baseColWidth="10" defaultRowHeight="15" x14ac:dyDescent="0.2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 x14ac:dyDescent="0.3"/>
    <row r="5" spans="2:16" ht="34.5" thickBot="1" x14ac:dyDescent="0.3">
      <c r="C5" s="60" t="s">
        <v>21</v>
      </c>
      <c r="D5" s="60" t="s">
        <v>22</v>
      </c>
      <c r="E5" s="60" t="s">
        <v>23</v>
      </c>
      <c r="F5" s="61" t="s">
        <v>24</v>
      </c>
      <c r="G5" s="60" t="s">
        <v>25</v>
      </c>
      <c r="H5" s="60" t="s">
        <v>26</v>
      </c>
      <c r="I5" s="60" t="s">
        <v>27</v>
      </c>
      <c r="J5" s="61" t="s">
        <v>28</v>
      </c>
      <c r="K5" s="62" t="s">
        <v>29</v>
      </c>
      <c r="L5" s="60" t="s">
        <v>30</v>
      </c>
      <c r="M5" s="63" t="s">
        <v>31</v>
      </c>
      <c r="N5" s="64" t="s">
        <v>342</v>
      </c>
      <c r="O5" s="65" t="s">
        <v>343</v>
      </c>
      <c r="P5" s="66" t="s">
        <v>344</v>
      </c>
    </row>
    <row r="6" spans="2:16" x14ac:dyDescent="0.25">
      <c r="B6" s="82" t="s">
        <v>334</v>
      </c>
      <c r="C6" s="83">
        <v>13280500000</v>
      </c>
      <c r="D6" s="83">
        <v>170000000</v>
      </c>
      <c r="E6" s="83">
        <v>170000000</v>
      </c>
      <c r="F6" s="83">
        <v>13280500000</v>
      </c>
      <c r="G6" s="83">
        <v>0</v>
      </c>
      <c r="H6" s="83">
        <v>13264467674</v>
      </c>
      <c r="I6" s="83">
        <v>12531326</v>
      </c>
      <c r="J6" s="83">
        <v>9421116512</v>
      </c>
      <c r="K6" s="83">
        <v>9335407071</v>
      </c>
      <c r="L6" s="83">
        <v>9313454716</v>
      </c>
      <c r="M6" s="83">
        <v>9313454716</v>
      </c>
      <c r="N6" s="84">
        <f>+J6/F6*100</f>
        <v>70.939471495802124</v>
      </c>
      <c r="O6" s="84">
        <f>+K6/F6</f>
        <v>0.70294093377508382</v>
      </c>
      <c r="P6" s="84">
        <f>+M6/F6*100</f>
        <v>70.12879572305259</v>
      </c>
    </row>
    <row r="7" spans="2:16" x14ac:dyDescent="0.25">
      <c r="B7" s="82" t="s">
        <v>335</v>
      </c>
      <c r="C7" s="83">
        <v>1978759800</v>
      </c>
      <c r="D7" s="83">
        <v>3850000</v>
      </c>
      <c r="E7" s="83">
        <v>3850000</v>
      </c>
      <c r="F7" s="83">
        <v>1978759800</v>
      </c>
      <c r="G7" s="83">
        <v>0</v>
      </c>
      <c r="H7" s="83">
        <v>1894552248.51</v>
      </c>
      <c r="I7" s="83">
        <v>63949867.490000002</v>
      </c>
      <c r="J7" s="83">
        <v>1707625556.72</v>
      </c>
      <c r="K7" s="83">
        <v>1201991159.01</v>
      </c>
      <c r="L7" s="83">
        <v>1186607209.01</v>
      </c>
      <c r="M7" s="83">
        <v>1186607209.01</v>
      </c>
      <c r="N7" s="84">
        <f t="shared" ref="N7:N11" si="0">+J7/F7*100</f>
        <v>86.297768770115496</v>
      </c>
      <c r="O7" s="84">
        <f t="shared" ref="O7:O11" si="1">+K7/F7</f>
        <v>0.60744672446347459</v>
      </c>
      <c r="P7" s="84">
        <f t="shared" ref="P7:P11" si="2">+M7/F7*100</f>
        <v>59.96721830562759</v>
      </c>
    </row>
    <row r="8" spans="2:16" x14ac:dyDescent="0.25">
      <c r="B8" s="82" t="s">
        <v>336</v>
      </c>
      <c r="C8" s="83">
        <v>579309000</v>
      </c>
      <c r="D8" s="83">
        <v>0</v>
      </c>
      <c r="E8" s="83">
        <v>0</v>
      </c>
      <c r="F8" s="83">
        <v>579309000</v>
      </c>
      <c r="G8" s="83">
        <v>0</v>
      </c>
      <c r="H8" s="83">
        <v>418265000</v>
      </c>
      <c r="I8" s="83">
        <v>161044000</v>
      </c>
      <c r="J8" s="83">
        <v>149512238</v>
      </c>
      <c r="K8" s="83">
        <v>149512238</v>
      </c>
      <c r="L8" s="83">
        <v>149512238</v>
      </c>
      <c r="M8" s="83">
        <v>149512238</v>
      </c>
      <c r="N8" s="84">
        <f t="shared" si="0"/>
        <v>25.808720044052485</v>
      </c>
      <c r="O8" s="84">
        <f t="shared" si="1"/>
        <v>0.25808720044052486</v>
      </c>
      <c r="P8" s="84">
        <f t="shared" si="2"/>
        <v>25.808720044052485</v>
      </c>
    </row>
    <row r="9" spans="2:16" x14ac:dyDescent="0.25">
      <c r="B9" s="82" t="s">
        <v>337</v>
      </c>
      <c r="C9" s="83">
        <f>SUM(C6:C8)</f>
        <v>15838568800</v>
      </c>
      <c r="D9" s="83">
        <f t="shared" ref="D9:M9" si="3">SUM(D6:D8)</f>
        <v>173850000</v>
      </c>
      <c r="E9" s="83">
        <f t="shared" si="3"/>
        <v>173850000</v>
      </c>
      <c r="F9" s="83">
        <f t="shared" si="3"/>
        <v>15838568800</v>
      </c>
      <c r="G9" s="83">
        <f t="shared" si="3"/>
        <v>0</v>
      </c>
      <c r="H9" s="83">
        <f t="shared" si="3"/>
        <v>15577284922.51</v>
      </c>
      <c r="I9" s="83">
        <f t="shared" si="3"/>
        <v>237525193.49000001</v>
      </c>
      <c r="J9" s="83">
        <f t="shared" si="3"/>
        <v>11278254306.719999</v>
      </c>
      <c r="K9" s="83">
        <f t="shared" si="3"/>
        <v>10686910468.01</v>
      </c>
      <c r="L9" s="83">
        <f t="shared" si="3"/>
        <v>10649574163.01</v>
      </c>
      <c r="M9" s="83">
        <f t="shared" si="3"/>
        <v>10649574163.01</v>
      </c>
      <c r="N9" s="84">
        <f t="shared" si="0"/>
        <v>71.207534273677553</v>
      </c>
      <c r="O9" s="84">
        <f t="shared" si="1"/>
        <v>0.67473965627563526</v>
      </c>
      <c r="P9" s="84">
        <f t="shared" si="2"/>
        <v>67.238235332285839</v>
      </c>
    </row>
    <row r="10" spans="2:16" x14ac:dyDescent="0.25">
      <c r="B10" s="82" t="s">
        <v>373</v>
      </c>
      <c r="C10" s="83">
        <v>5513069280</v>
      </c>
      <c r="D10" s="83">
        <v>3781001500</v>
      </c>
      <c r="E10" s="83">
        <v>0</v>
      </c>
      <c r="F10" s="83">
        <v>9294070780</v>
      </c>
      <c r="G10" s="83">
        <v>0</v>
      </c>
      <c r="H10" s="83">
        <v>8242006844.9300003</v>
      </c>
      <c r="I10" s="83">
        <v>1045151935.0699999</v>
      </c>
      <c r="J10" s="83">
        <v>6479516541.4800005</v>
      </c>
      <c r="K10" s="83">
        <v>4467011415.4800005</v>
      </c>
      <c r="L10" s="83">
        <v>4443005967.4800005</v>
      </c>
      <c r="M10" s="83">
        <v>4419639300.4800005</v>
      </c>
      <c r="N10" s="84">
        <f t="shared" si="0"/>
        <v>69.716668775789131</v>
      </c>
      <c r="O10" s="84">
        <f t="shared" si="1"/>
        <v>0.48063023418033413</v>
      </c>
      <c r="P10" s="84">
        <f t="shared" si="2"/>
        <v>47.553320876258709</v>
      </c>
    </row>
    <row r="11" spans="2:16" x14ac:dyDescent="0.25">
      <c r="B11" s="82" t="s">
        <v>341</v>
      </c>
      <c r="C11" s="83">
        <v>21351638080</v>
      </c>
      <c r="D11" s="83">
        <v>3954851500</v>
      </c>
      <c r="E11" s="83">
        <v>173850000</v>
      </c>
      <c r="F11" s="83">
        <v>25132639580</v>
      </c>
      <c r="G11" s="83">
        <v>0</v>
      </c>
      <c r="H11" s="83">
        <v>23819291767.440002</v>
      </c>
      <c r="I11" s="83">
        <v>1282677128.5599999</v>
      </c>
      <c r="J11" s="83">
        <v>17757770848.200001</v>
      </c>
      <c r="K11" s="83">
        <v>15153921883.490002</v>
      </c>
      <c r="L11" s="83">
        <v>15092580130.490002</v>
      </c>
      <c r="M11" s="83">
        <v>15069213463.490002</v>
      </c>
      <c r="N11" s="84">
        <f t="shared" si="0"/>
        <v>70.656210986812724</v>
      </c>
      <c r="O11" s="84">
        <f t="shared" si="1"/>
        <v>0.60295783239374345</v>
      </c>
      <c r="P11" s="84">
        <f t="shared" si="2"/>
        <v>59.958737782090147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9" sqref="F9:K14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EJE AGREGADA</vt:lpstr>
      <vt:lpstr>EJE DESAGREGADA</vt:lpstr>
      <vt:lpstr>EJE OCTUBRE 2015</vt:lpstr>
      <vt:lpstr>EJE JUL 2015 (2)</vt:lpstr>
      <vt:lpstr>RESUMEN</vt:lpstr>
      <vt:lpstr>datos iniciales</vt:lpstr>
      <vt:lpstr>EJECUCION DESAGRGADA</vt:lpstr>
      <vt:lpstr>Hoja1</vt:lpstr>
      <vt:lpstr>Hoja2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Yenny Marcela Herrera Martinez</cp:lastModifiedBy>
  <cp:lastPrinted>2015-11-05T19:07:12Z</cp:lastPrinted>
  <dcterms:created xsi:type="dcterms:W3CDTF">2015-08-03T13:34:35Z</dcterms:created>
  <dcterms:modified xsi:type="dcterms:W3CDTF">2015-11-05T19:08:08Z</dcterms:modified>
</cp:coreProperties>
</file>