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20" windowWidth="18060" windowHeight="6750" firstSheet="2" activeTab="2"/>
  </bookViews>
  <sheets>
    <sheet name="EJE AGREGADA" sheetId="1" state="hidden" r:id="rId1"/>
    <sheet name="EJE DESAGREGADA" sheetId="2" state="hidden" r:id="rId2"/>
    <sheet name="EJE DICIEMBRE 2015" sheetId="4" r:id="rId3"/>
    <sheet name="EJE JUL 2015 (2)" sheetId="5" state="hidden" r:id="rId4"/>
    <sheet name="RESUMEN" sheetId="7" state="hidden" r:id="rId5"/>
    <sheet name="datos iniciales" sheetId="6" state="hidden" r:id="rId6"/>
    <sheet name="EJECUCION DESAGRGADA" sheetId="9" state="hidden" r:id="rId7"/>
    <sheet name="Hoja1" sheetId="10" state="hidden" r:id="rId8"/>
  </sheets>
  <definedNames>
    <definedName name="_xlnm._FilterDatabase" localSheetId="1" hidden="1">'EJE DESAGREGADA'!$A$4:$Z$134</definedName>
    <definedName name="_xlnm._FilterDatabase" localSheetId="2" hidden="1">'EJE DICIEMBRE 2015'!$A$6:$X$41</definedName>
    <definedName name="_xlnm._FilterDatabase" localSheetId="3" hidden="1">'EJE JUL 2015 (2)'!$A$6:$W$42</definedName>
    <definedName name="_xlnm._FilterDatabase" localSheetId="6" hidden="1">'EJECUCION DESAGRGADA'!$A$4:$AA$128</definedName>
  </definedNames>
  <calcPr calcId="145621"/>
</workbook>
</file>

<file path=xl/calcChain.xml><?xml version="1.0" encoding="utf-8"?>
<calcChain xmlns="http://schemas.openxmlformats.org/spreadsheetml/2006/main">
  <c r="L26" i="4" l="1"/>
  <c r="M26" i="4"/>
  <c r="N26" i="4"/>
  <c r="O26" i="4"/>
  <c r="P26" i="4"/>
  <c r="Q26" i="4"/>
  <c r="R26" i="4"/>
  <c r="V26" i="4" s="1"/>
  <c r="S26" i="4"/>
  <c r="T26" i="4"/>
  <c r="U26" i="4"/>
  <c r="K26" i="4"/>
  <c r="U23" i="4"/>
  <c r="U24" i="4"/>
  <c r="U25" i="4"/>
  <c r="T23" i="4"/>
  <c r="T24" i="4"/>
  <c r="T25" i="4"/>
  <c r="S23" i="4"/>
  <c r="S24" i="4"/>
  <c r="S25" i="4"/>
  <c r="R23" i="4"/>
  <c r="R24" i="4"/>
  <c r="R25" i="4"/>
  <c r="Q23" i="4"/>
  <c r="Q24" i="4"/>
  <c r="Q25" i="4"/>
  <c r="P23" i="4"/>
  <c r="P24" i="4"/>
  <c r="P25" i="4"/>
  <c r="O23" i="4"/>
  <c r="O24" i="4"/>
  <c r="O25" i="4"/>
  <c r="N23" i="4"/>
  <c r="N24" i="4"/>
  <c r="N25" i="4"/>
  <c r="M23" i="4"/>
  <c r="M24" i="4"/>
  <c r="M25" i="4"/>
  <c r="L23" i="4"/>
  <c r="L24" i="4"/>
  <c r="L25" i="4"/>
  <c r="L22" i="4"/>
  <c r="M22" i="4"/>
  <c r="N22" i="4"/>
  <c r="O22" i="4"/>
  <c r="P22" i="4"/>
  <c r="Q22" i="4"/>
  <c r="R22" i="4"/>
  <c r="V22" i="4" s="1"/>
  <c r="S22" i="4"/>
  <c r="T22" i="4"/>
  <c r="U22" i="4"/>
  <c r="K23" i="4"/>
  <c r="K24" i="4"/>
  <c r="K25" i="4"/>
  <c r="K22" i="4"/>
  <c r="J23" i="4"/>
  <c r="J24" i="4"/>
  <c r="J25" i="4"/>
  <c r="J26" i="4"/>
  <c r="J22" i="4"/>
  <c r="U19" i="4"/>
  <c r="U20" i="4"/>
  <c r="U18" i="4"/>
  <c r="T19" i="4"/>
  <c r="T20" i="4"/>
  <c r="T18" i="4"/>
  <c r="S19" i="4"/>
  <c r="S20" i="4"/>
  <c r="S18" i="4"/>
  <c r="R19" i="4"/>
  <c r="R20" i="4"/>
  <c r="R18" i="4"/>
  <c r="Q19" i="4"/>
  <c r="Q20" i="4"/>
  <c r="Q18" i="4"/>
  <c r="P19" i="4"/>
  <c r="P20" i="4"/>
  <c r="P18" i="4"/>
  <c r="O19" i="4"/>
  <c r="O20" i="4"/>
  <c r="O18" i="4"/>
  <c r="N19" i="4"/>
  <c r="N20" i="4"/>
  <c r="N18" i="4"/>
  <c r="M19" i="4"/>
  <c r="M20" i="4"/>
  <c r="M18" i="4"/>
  <c r="L19" i="4"/>
  <c r="L20" i="4"/>
  <c r="L18" i="4"/>
  <c r="K19" i="4"/>
  <c r="K20" i="4"/>
  <c r="K18" i="4"/>
  <c r="J19" i="4"/>
  <c r="J20" i="4"/>
  <c r="J18" i="4"/>
  <c r="U16" i="4"/>
  <c r="T16" i="4"/>
  <c r="S16" i="4"/>
  <c r="R16" i="4"/>
  <c r="Q16" i="4"/>
  <c r="P16" i="4"/>
  <c r="N16" i="4"/>
  <c r="O16" i="4"/>
  <c r="O15" i="4"/>
  <c r="M16" i="4"/>
  <c r="L16" i="4"/>
  <c r="J16" i="4"/>
  <c r="J15" i="4"/>
  <c r="K16" i="4"/>
  <c r="P15" i="4"/>
  <c r="Q15" i="4"/>
  <c r="R15" i="4"/>
  <c r="S15" i="4"/>
  <c r="T15" i="4"/>
  <c r="U15" i="4"/>
  <c r="L15" i="4"/>
  <c r="M15" i="4"/>
  <c r="N15" i="4"/>
  <c r="K15" i="4"/>
  <c r="U8" i="4"/>
  <c r="U9" i="4"/>
  <c r="U10" i="4"/>
  <c r="U11" i="4"/>
  <c r="U12" i="4"/>
  <c r="U13" i="4"/>
  <c r="T8" i="4"/>
  <c r="T9" i="4"/>
  <c r="T10" i="4"/>
  <c r="T11" i="4"/>
  <c r="T12" i="4"/>
  <c r="T13" i="4"/>
  <c r="S8" i="4"/>
  <c r="S9" i="4"/>
  <c r="S10" i="4"/>
  <c r="S11" i="4"/>
  <c r="S12" i="4"/>
  <c r="S13" i="4"/>
  <c r="R8" i="4"/>
  <c r="R9" i="4"/>
  <c r="R10" i="4"/>
  <c r="R11" i="4"/>
  <c r="R12" i="4"/>
  <c r="R13" i="4"/>
  <c r="Q8" i="4"/>
  <c r="Q9" i="4"/>
  <c r="Q10" i="4"/>
  <c r="Q11" i="4"/>
  <c r="Q12" i="4"/>
  <c r="Q13" i="4"/>
  <c r="P8" i="4"/>
  <c r="P9" i="4"/>
  <c r="P10" i="4"/>
  <c r="P11" i="4"/>
  <c r="P12" i="4"/>
  <c r="P13" i="4"/>
  <c r="O8" i="4"/>
  <c r="O9" i="4"/>
  <c r="O10" i="4"/>
  <c r="O11" i="4"/>
  <c r="O12" i="4"/>
  <c r="O13" i="4"/>
  <c r="N8" i="4"/>
  <c r="N9" i="4"/>
  <c r="N10" i="4"/>
  <c r="N11" i="4"/>
  <c r="N12" i="4"/>
  <c r="N13" i="4"/>
  <c r="M8" i="4"/>
  <c r="M9" i="4"/>
  <c r="M10" i="4"/>
  <c r="M11" i="4"/>
  <c r="M12" i="4"/>
  <c r="M13" i="4"/>
  <c r="L8" i="4"/>
  <c r="L9" i="4"/>
  <c r="L10" i="4"/>
  <c r="L11" i="4"/>
  <c r="L12" i="4"/>
  <c r="L13" i="4"/>
  <c r="K8" i="4"/>
  <c r="K9" i="4"/>
  <c r="K10" i="4"/>
  <c r="K11" i="4"/>
  <c r="K12" i="4"/>
  <c r="K13" i="4"/>
  <c r="J10" i="4"/>
  <c r="J11" i="4"/>
  <c r="J12" i="4"/>
  <c r="J13" i="4"/>
  <c r="W22" i="4" l="1"/>
  <c r="X26" i="4"/>
  <c r="W15" i="4"/>
  <c r="X20" i="4"/>
  <c r="K37" i="4"/>
  <c r="X13" i="4"/>
  <c r="X9" i="4"/>
  <c r="V11" i="4"/>
  <c r="X10" i="4"/>
  <c r="V12" i="4"/>
  <c r="W16" i="4"/>
  <c r="W19" i="4"/>
  <c r="V8" i="4"/>
  <c r="V19" i="4"/>
  <c r="V24" i="4"/>
  <c r="W10" i="4"/>
  <c r="V10" i="4"/>
  <c r="W12" i="4"/>
  <c r="W8" i="4"/>
  <c r="X12" i="4"/>
  <c r="X8" i="4"/>
  <c r="V15" i="4"/>
  <c r="X16" i="4"/>
  <c r="K34" i="4"/>
  <c r="W18" i="4"/>
  <c r="X19" i="4"/>
  <c r="K38" i="4"/>
  <c r="W23" i="4"/>
  <c r="V23" i="4"/>
  <c r="W13" i="4"/>
  <c r="W9" i="4"/>
  <c r="V13" i="4"/>
  <c r="V9" i="4"/>
  <c r="W11" i="4"/>
  <c r="X11" i="4"/>
  <c r="K33" i="4"/>
  <c r="X15" i="4"/>
  <c r="V16" i="4"/>
  <c r="X18" i="4"/>
  <c r="V18" i="4"/>
  <c r="W20" i="4"/>
  <c r="X22" i="4"/>
  <c r="W26" i="4"/>
  <c r="V20" i="4"/>
  <c r="C58" i="7"/>
  <c r="O7" i="4"/>
  <c r="O27" i="4" s="1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Y4" i="4"/>
  <c r="Q7" i="4" l="1"/>
  <c r="Q27" i="4" s="1"/>
  <c r="R7" i="4"/>
  <c r="S7" i="4"/>
  <c r="S27" i="4" s="1"/>
  <c r="T7" i="4"/>
  <c r="T27" i="4" s="1"/>
  <c r="U7" i="4"/>
  <c r="U27" i="4" s="1"/>
  <c r="P7" i="4"/>
  <c r="P27" i="4" s="1"/>
  <c r="N7" i="4"/>
  <c r="N27" i="4" s="1"/>
  <c r="K7" i="4"/>
  <c r="L7" i="4"/>
  <c r="L27" i="4" s="1"/>
  <c r="M7" i="4"/>
  <c r="M27" i="4" s="1"/>
  <c r="J8" i="4"/>
  <c r="J9" i="4"/>
  <c r="J7" i="4"/>
  <c r="K27" i="4" l="1"/>
  <c r="K32" i="4"/>
  <c r="K35" i="4" s="1"/>
  <c r="R27" i="4"/>
  <c r="V27" i="4" s="1"/>
  <c r="V7" i="4"/>
  <c r="O32" i="4"/>
  <c r="O33" i="4"/>
  <c r="O34" i="4"/>
  <c r="O37" i="4"/>
  <c r="O38" i="4"/>
  <c r="G111" i="7"/>
  <c r="X23" i="4"/>
  <c r="G112" i="7" s="1"/>
  <c r="X24" i="4"/>
  <c r="G113" i="7" s="1"/>
  <c r="G114" i="7"/>
  <c r="G115" i="7"/>
  <c r="X27" i="4"/>
  <c r="X7" i="4"/>
  <c r="F111" i="7"/>
  <c r="F112" i="7"/>
  <c r="W24" i="4"/>
  <c r="F113" i="7" s="1"/>
  <c r="F114" i="7"/>
  <c r="F115" i="7"/>
  <c r="W27" i="4"/>
  <c r="W7" i="4"/>
  <c r="E111" i="7"/>
  <c r="E112" i="7"/>
  <c r="E113" i="7"/>
  <c r="E114" i="7"/>
  <c r="E115" i="7"/>
  <c r="O39" i="4" l="1"/>
  <c r="O35" i="4"/>
  <c r="O41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8" i="4"/>
  <c r="M38" i="4"/>
  <c r="N38" i="4"/>
  <c r="P38" i="4"/>
  <c r="Q38" i="4"/>
  <c r="R38" i="4"/>
  <c r="S38" i="4"/>
  <c r="T38" i="4"/>
  <c r="U38" i="4"/>
  <c r="L37" i="4"/>
  <c r="M37" i="4"/>
  <c r="N37" i="4"/>
  <c r="P37" i="4"/>
  <c r="Q37" i="4"/>
  <c r="R37" i="4"/>
  <c r="S37" i="4"/>
  <c r="T37" i="4"/>
  <c r="U37" i="4"/>
  <c r="L34" i="4"/>
  <c r="M34" i="4"/>
  <c r="N34" i="4"/>
  <c r="P34" i="4"/>
  <c r="Q34" i="4"/>
  <c r="R34" i="4"/>
  <c r="S34" i="4"/>
  <c r="T34" i="4"/>
  <c r="U34" i="4"/>
  <c r="L33" i="4"/>
  <c r="M33" i="4"/>
  <c r="N33" i="4"/>
  <c r="P33" i="4"/>
  <c r="Q33" i="4"/>
  <c r="R33" i="4"/>
  <c r="S33" i="4"/>
  <c r="T33" i="4"/>
  <c r="U33" i="4"/>
  <c r="L32" i="4"/>
  <c r="M32" i="4"/>
  <c r="N32" i="4"/>
  <c r="P32" i="4"/>
  <c r="Q32" i="4"/>
  <c r="R32" i="4"/>
  <c r="S32" i="4"/>
  <c r="T32" i="4"/>
  <c r="U32" i="4"/>
  <c r="U39" i="4" l="1"/>
  <c r="Q39" i="4"/>
  <c r="L39" i="4"/>
  <c r="S39" i="4"/>
  <c r="N39" i="4"/>
  <c r="C9" i="7" s="1"/>
  <c r="R39" i="4"/>
  <c r="G9" i="7" s="1"/>
  <c r="M39" i="4"/>
  <c r="T39" i="4"/>
  <c r="P39" i="4"/>
  <c r="O42" i="5"/>
  <c r="M42" i="5"/>
  <c r="R36" i="5"/>
  <c r="N36" i="5"/>
  <c r="N42" i="5" s="1"/>
  <c r="V33" i="4"/>
  <c r="V32" i="4"/>
  <c r="V34" i="4"/>
  <c r="V38" i="4"/>
  <c r="W33" i="4"/>
  <c r="W38" i="4"/>
  <c r="X33" i="4"/>
  <c r="K39" i="4"/>
  <c r="X38" i="4"/>
  <c r="W32" i="4"/>
  <c r="W34" i="4"/>
  <c r="V37" i="4"/>
  <c r="U35" i="4"/>
  <c r="X32" i="4"/>
  <c r="M35" i="4"/>
  <c r="X34" i="4"/>
  <c r="X37" i="4"/>
  <c r="Q35" i="4"/>
  <c r="W37" i="4"/>
  <c r="T35" i="4"/>
  <c r="P35" i="4"/>
  <c r="L35" i="4"/>
  <c r="S35" i="4"/>
  <c r="K8" i="7" s="1"/>
  <c r="R35" i="4"/>
  <c r="G8" i="7" s="1"/>
  <c r="N35" i="4"/>
  <c r="C8" i="7" s="1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41" i="4" l="1"/>
  <c r="M41" i="4"/>
  <c r="G61" i="7"/>
  <c r="J8" i="7"/>
  <c r="F20" i="7" s="1"/>
  <c r="B72" i="7"/>
  <c r="C62" i="7"/>
  <c r="E9" i="7"/>
  <c r="I9" i="7"/>
  <c r="W39" i="4"/>
  <c r="K9" i="7"/>
  <c r="K10" i="7" s="1"/>
  <c r="G10" i="7"/>
  <c r="E62" i="7"/>
  <c r="F9" i="7"/>
  <c r="D21" i="7" s="1"/>
  <c r="E8" i="7"/>
  <c r="B71" i="7"/>
  <c r="C61" i="7"/>
  <c r="I8" i="7"/>
  <c r="C10" i="7"/>
  <c r="B73" i="7" s="1"/>
  <c r="E61" i="7"/>
  <c r="D71" i="7" s="1"/>
  <c r="F8" i="7"/>
  <c r="D20" i="7" s="1"/>
  <c r="T41" i="4"/>
  <c r="V40" i="5"/>
  <c r="R42" i="5"/>
  <c r="U40" i="5"/>
  <c r="W40" i="5"/>
  <c r="T40" i="5"/>
  <c r="K41" i="4"/>
  <c r="Q41" i="4"/>
  <c r="V39" i="4"/>
  <c r="P41" i="4"/>
  <c r="N41" i="4"/>
  <c r="S41" i="4"/>
  <c r="W35" i="4"/>
  <c r="U41" i="4"/>
  <c r="X39" i="4"/>
  <c r="R41" i="4"/>
  <c r="V35" i="4"/>
  <c r="X35" i="4"/>
  <c r="W36" i="5"/>
  <c r="L42" i="5"/>
  <c r="U36" i="5"/>
  <c r="T36" i="5"/>
  <c r="V36" i="5"/>
  <c r="S36" i="5"/>
  <c r="U42" i="5"/>
  <c r="C63" i="7" l="1"/>
  <c r="F10" i="7"/>
  <c r="D22" i="7" s="1"/>
  <c r="E10" i="7"/>
  <c r="D10" i="7" s="1"/>
  <c r="C22" i="7" s="1"/>
  <c r="J10" i="7"/>
  <c r="F22" i="7" s="1"/>
  <c r="D72" i="7"/>
  <c r="D62" i="7"/>
  <c r="C72" i="7" s="1"/>
  <c r="I10" i="7"/>
  <c r="D61" i="7"/>
  <c r="C71" i="7" s="1"/>
  <c r="E63" i="7"/>
  <c r="G62" i="7"/>
  <c r="J9" i="7"/>
  <c r="F21" i="7" s="1"/>
  <c r="F61" i="7"/>
  <c r="E71" i="7" s="1"/>
  <c r="F71" i="7"/>
  <c r="X41" i="4"/>
  <c r="V41" i="4"/>
  <c r="W41" i="4"/>
  <c r="T42" i="5"/>
  <c r="W42" i="5"/>
  <c r="S42" i="5"/>
  <c r="V42" i="5"/>
  <c r="H10" i="7" l="1"/>
  <c r="E22" i="7" s="1"/>
  <c r="G63" i="7"/>
  <c r="F62" i="7"/>
  <c r="E72" i="7" s="1"/>
  <c r="F72" i="7"/>
  <c r="D63" i="7"/>
  <c r="C73" i="7" s="1"/>
  <c r="D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F73" i="7" l="1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<sst xmlns="http://schemas.openxmlformats.org/spreadsheetml/2006/main" count="4808" uniqueCount="386">
  <si>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</si>
  <si>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</si>
  <si>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</si>
  <si>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</si>
  <si>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</si>
  <si>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</si>
  <si>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</si>
  <si>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</si>
  <si>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</si>
  <si>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</si>
  <si>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</si>
  <si>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</si>
  <si>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</si>
  <si>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</si>
  <si>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</si>
  <si>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</si>
  <si>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</si>
  <si>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</si>
  <si>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</si>
  <si>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</si>
  <si>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</si>
  <si>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</si>
  <si>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</si>
  <si>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</si>
  <si>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</si>
  <si>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</si>
  <si>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</si>
  <si>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</si>
  <si>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</si>
  <si>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</si>
  <si>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</si>
  <si>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</si>
  <si>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</si>
  <si>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</si>
  <si>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</si>
  <si>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</si>
  <si>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</si>
  <si>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</si>
  <si>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</si>
  <si>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</si>
  <si>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</si>
  <si>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</si>
  <si>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</si>
  <si>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</si>
  <si>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</si>
  <si>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</si>
  <si>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</si>
  <si>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</si>
  <si>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</si>
  <si>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</si>
  <si>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</si>
  <si>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</si>
  <si>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</si>
  <si>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</si>
  <si>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</si>
  <si>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</si>
  <si>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</si>
  <si>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</si>
  <si>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</si>
  <si>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</si>
  <si>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</si>
  <si>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</si>
  <si>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</si>
  <si>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</si>
  <si>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</si>
  <si>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</si>
  <si>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</si>
  <si>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</si>
  <si>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</si>
  <si>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</si>
  <si>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</si>
  <si>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</si>
  <si>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</si>
  <si>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</si>
  <si>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</si>
  <si>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</si>
  <si>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</si>
  <si>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</si>
  <si>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</si>
  <si>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</si>
  <si>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</si>
  <si>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</si>
  <si>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</si>
  <si>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</si>
  <si>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</si>
  <si>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</si>
  <si>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</si>
  <si>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</si>
  <si>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</si>
  <si>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</si>
  <si>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</si>
  <si>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</si>
  <si>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</si>
  <si>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</si>
  <si>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</si>
  <si>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</si>
  <si>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</si>
  <si>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</si>
  <si>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</si>
  <si>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</si>
  <si>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</si>
  <si>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</si>
  <si>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</si>
  <si>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</si>
  <si>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</si>
  <si>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</si>
  <si>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</si>
  <si>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</si>
  <si>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</si>
  <si>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</si>
  <si>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</si>
  <si>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</si>
  <si>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</si>
  <si>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</si>
  <si>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</si>
  <si>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</si>
  <si>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</si>
  <si>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</si>
  <si>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</si>
  <si>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</si>
  <si>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</si>
  <si>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</si>
  <si>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</si>
  <si>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</si>
  <si>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</si>
  <si>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</si>
  <si>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</si>
  <si>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</si>
  <si>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</si>
  <si>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</si>
  <si>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</si>
  <si>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</si>
  <si>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</si>
  <si>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</si>
  <si>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</si>
  <si>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</si>
  <si>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</si>
  <si>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</si>
  <si>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</si>
  <si>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</si>
  <si>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</si>
  <si>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</si>
  <si>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</si>
  <si>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</si>
  <si>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</si>
  <si>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</si>
  <si>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</si>
  <si>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</si>
  <si>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</si>
  <si>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</si>
  <si>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</si>
  <si>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</si>
  <si>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</si>
  <si>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</si>
  <si>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</si>
  <si>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</si>
  <si>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</si>
  <si>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</si>
  <si>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</si>
  <si>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</si>
  <si>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</si>
  <si>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</si>
  <si>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</si>
  <si>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</si>
  <si>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</si>
  <si>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</si>
  <si>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</si>
  <si>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</si>
  <si>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</si>
  <si>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</si>
  <si>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</si>
  <si>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</si>
  <si>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</si>
  <si>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</si>
  <si>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</si>
  <si>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</si>
  <si>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</si>
  <si>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</si>
  <si>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</si>
  <si>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</si>
  <si>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</si>
  <si>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</si>
  <si>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</si>
  <si>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</si>
  <si>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</si>
  <si>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</si>
  <si>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</si>
  <si>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</si>
  <si>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</si>
  <si>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</si>
  <si>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</si>
  <si>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</si>
  <si>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</si>
  <si>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</si>
  <si>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</si>
  <si>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</si>
  <si>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</si>
  <si>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</si>
  <si>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</si>
  <si>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</si>
  <si>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</si>
  <si>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</si>
  <si>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</si>
  <si>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</si>
  <si>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</si>
  <si>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</si>
  <si>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</si>
  <si>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</si>
  <si>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</si>
  <si>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</si>
  <si>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</si>
  <si>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</si>
  <si>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</si>
  <si>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</si>
  <si>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</si>
  <si>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</si>
  <si>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</si>
  <si>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</si>
  <si>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</si>
  <si>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</si>
  <si>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</si>
  <si>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</si>
  <si>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</si>
  <si>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</si>
  <si>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</si>
  <si>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</si>
  <si>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</si>
  <si>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</si>
  <si>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</si>
  <si>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</si>
  <si>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</si>
  <si>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</si>
  <si>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</si>
  <si>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</si>
  <si>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</si>
  <si>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</si>
  <si>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</si>
  <si>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</si>
  <si>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</si>
  <si>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</si>
  <si>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</si>
  <si>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</si>
  <si>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</si>
  <si>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</si>
  <si>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</si>
  <si>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</si>
  <si>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</si>
  <si>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</si>
  <si>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</si>
  <si>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</si>
  <si>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</si>
  <si>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</si>
  <si>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</si>
  <si>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</si>
  <si>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</si>
  <si>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</si>
  <si>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</si>
  <si>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</si>
  <si>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</si>
  <si>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</si>
  <si>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</si>
  <si>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</si>
  <si>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</si>
  <si>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</si>
  <si>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</si>
  <si>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</si>
  <si>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</si>
  <si>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</si>
  <si>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</si>
  <si>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</si>
  <si>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</si>
  <si>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</si>
  <si>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</si>
  <si>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</si>
  <si>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</si>
  <si>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</si>
  <si>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</si>
  <si>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</si>
  <si>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</si>
  <si>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</si>
  <si>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</si>
  <si>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</si>
  <si>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</si>
  <si>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</si>
  <si>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</si>
  <si>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</si>
  <si>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</si>
  <si>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</si>
  <si>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</si>
  <si>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</si>
  <si>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</si>
  <si>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</si>
  <si>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</si>
  <si>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</si>
  <si>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</si>
  <si>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</si>
  <si>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</si>
  <si>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</si>
  <si>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</si>
  <si>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</si>
  <si>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</si>
  <si>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</si>
  <si>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</si>
  <si>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</si>
  <si>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</si>
  <si>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</si>
  <si>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</si>
  <si>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</si>
  <si>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</si>
  <si>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</si>
  <si>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</si>
  <si>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</si>
  <si>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</si>
  <si>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</si>
  <si>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</si>
  <si>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</si>
  <si>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</si>
  <si>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</si>
  <si>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</si>
  <si>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</si>
  <si>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</si>
  <si>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</si>
  <si>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</si>
  <si>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</si>
  <si>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</si>
  <si>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</si>
  <si>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</si>
  <si>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</si>
  <si>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</si>
  <si>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</si>
  <si>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</si>
  <si>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</si>
  <si>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</si>
  <si>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</si>
  <si>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</si>
  <si>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</si>
  <si>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</si>
  <si>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</si>
  <si>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</si>
  <si>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</si>
  <si>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</si>
  <si>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</si>
  <si>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</si>
  <si>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</si>
  <si>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</si>
  <si>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</si>
  <si>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</si>
  <si>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</si>
  <si>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</si>
  <si>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</si>
  <si>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</si>
  <si>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</si>
  <si>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</si>
  <si>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</si>
  <si>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</si>
  <si>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</si>
  <si>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</si>
  <si>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</si>
  <si>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</si>
  <si>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</si>
  <si>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</si>
  <si>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</si>
  <si>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</si>
  <si>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</si>
  <si>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</si>
  <si>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</si>
  <si>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</si>
  <si>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</si>
  <si>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</si>
  <si>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</si>
  <si>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A-2-0-4-2-2</t>
  </si>
  <si>
    <t>MOBILIARIO Y ENSERES</t>
  </si>
  <si>
    <t>Inversion</t>
  </si>
  <si>
    <t>Orlando Mateus Lopez</t>
  </si>
  <si>
    <t>Luz Stella Mesa Herrán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</si>
  <si>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</si>
  <si>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</si>
  <si>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</si>
  <si>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</si>
  <si>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</si>
  <si>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A-1-0-1-8</t>
  </si>
  <si>
    <t>OTROS GASTOS PERSONALES - DISTRIBUCION PREVIO CONCEPTO DGPPN</t>
  </si>
  <si>
    <t>Diciembre</t>
  </si>
  <si>
    <t xml:space="preserve">Comparativo Ejecucion a 22 de diciembre de 2015 </t>
  </si>
  <si>
    <t>EJECUCION PROYECTOS DE INVERSION A 22 DE DICIEMBRE DE 2015</t>
  </si>
  <si>
    <t>Ejecución Presupuestal Acumulada a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</si>
</sst>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7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2" xfId="0" applyNumberFormat="1" applyFont="1" applyFill="1" applyBorder="1" applyAlignment="1">
      <alignment horizontal="left" vertical="center" wrapText="1" readingOrder="1"/>
    </xf>
    <xf numFmtId="0" fontId="12" fillId="0" borderId="18" xfId="0" applyNumberFormat="1" applyFont="1" applyFill="1" applyBorder="1" applyAlignment="1">
      <alignment horizontal="center" vertical="center" wrapText="1" readingOrder="1"/>
    </xf>
    <xf numFmtId="0" fontId="12" fillId="0" borderId="18" xfId="0" applyNumberFormat="1" applyFont="1" applyFill="1" applyBorder="1" applyAlignment="1">
      <alignment horizontal="left" vertical="center" wrapText="1" readingOrder="1"/>
    </xf>
    <xf numFmtId="164" fontId="12" fillId="0" borderId="18" xfId="0" applyNumberFormat="1" applyFont="1" applyFill="1" applyBorder="1" applyAlignment="1">
      <alignment horizontal="righ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13" borderId="13" xfId="0" applyNumberFormat="1" applyFont="1" applyFill="1" applyBorder="1" applyAlignment="1">
      <alignment horizontal="center" vertical="center" wrapText="1" readingOrder="1"/>
    </xf>
    <xf numFmtId="0" fontId="24" fillId="4" borderId="13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20" xfId="0" applyNumberFormat="1" applyFont="1" applyFill="1" applyBorder="1" applyAlignment="1">
      <alignment horizontal="center" vertical="center" wrapText="1" readingOrder="1"/>
    </xf>
    <xf numFmtId="0" fontId="29" fillId="5" borderId="20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2" xfId="1" applyFont="1" applyFill="1" applyBorder="1" applyAlignment="1">
      <alignment horizontal="right" vertical="center" wrapText="1" readingOrder="1"/>
    </xf>
    <xf numFmtId="39" fontId="1" fillId="0" borderId="0" xfId="0" applyNumberFormat="1" applyFont="1" applyFill="1" applyBorder="1"/>
    <xf numFmtId="39" fontId="25" fillId="0" borderId="2" xfId="0" applyNumberFormat="1" applyFont="1" applyFill="1" applyBorder="1"/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23" xfId="0" applyFont="1" applyFill="1" applyBorder="1" applyAlignment="1">
      <alignment vertical="center"/>
    </xf>
    <xf numFmtId="166" fontId="31" fillId="0" borderId="23" xfId="2" applyNumberFormat="1" applyFont="1" applyFill="1" applyBorder="1" applyAlignment="1">
      <alignment horizontal="center" vertical="center"/>
    </xf>
    <xf numFmtId="165" fontId="31" fillId="0" borderId="23" xfId="1" applyNumberFormat="1" applyFont="1" applyFill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1" fillId="15" borderId="24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6" fillId="0" borderId="0" xfId="0" applyFont="1" applyFill="1" applyBorder="1"/>
    <xf numFmtId="0" fontId="10" fillId="0" borderId="0" xfId="0" applyFont="1" applyFill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10" fontId="31" fillId="0" borderId="24" xfId="2" applyNumberFormat="1" applyFont="1" applyBorder="1" applyAlignment="1">
      <alignment horizontal="center" vertical="center"/>
    </xf>
    <xf numFmtId="0" fontId="34" fillId="0" borderId="0" xfId="0" applyFont="1" applyFill="1" applyBorder="1"/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/>
    </xf>
    <xf numFmtId="10" fontId="35" fillId="0" borderId="2" xfId="2" applyNumberFormat="1" applyFont="1" applyFill="1" applyBorder="1" applyAlignment="1">
      <alignment horizontal="right" vertical="center"/>
    </xf>
    <xf numFmtId="165" fontId="35" fillId="0" borderId="2" xfId="1" applyNumberFormat="1" applyFont="1" applyFill="1" applyBorder="1" applyAlignment="1">
      <alignment horizontal="right" vertical="center"/>
    </xf>
    <xf numFmtId="0" fontId="36" fillId="0" borderId="0" xfId="0" applyFont="1" applyFill="1" applyBorder="1"/>
    <xf numFmtId="0" fontId="36" fillId="0" borderId="5" xfId="0" applyFont="1" applyFill="1" applyBorder="1" applyAlignment="1">
      <alignment wrapText="1"/>
    </xf>
    <xf numFmtId="0" fontId="36" fillId="0" borderId="2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35" fillId="0" borderId="11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10" fontId="35" fillId="0" borderId="11" xfId="2" applyNumberFormat="1" applyFont="1" applyFill="1" applyBorder="1" applyAlignment="1">
      <alignment horizontal="right" vertical="center"/>
    </xf>
    <xf numFmtId="165" fontId="35" fillId="0" borderId="15" xfId="1" applyNumberFormat="1" applyFont="1" applyFill="1" applyBorder="1" applyAlignment="1">
      <alignment horizontal="left" vertical="center"/>
    </xf>
    <xf numFmtId="165" fontId="35" fillId="0" borderId="15" xfId="1" applyNumberFormat="1" applyFont="1" applyFill="1" applyBorder="1" applyAlignment="1">
      <alignment horizontal="right" vertical="center"/>
    </xf>
    <xf numFmtId="10" fontId="35" fillId="0" borderId="12" xfId="2" applyNumberFormat="1" applyFont="1" applyFill="1" applyBorder="1" applyAlignment="1">
      <alignment horizontal="right" vertical="center"/>
    </xf>
    <xf numFmtId="165" fontId="35" fillId="0" borderId="16" xfId="1" applyNumberFormat="1" applyFont="1" applyFill="1" applyBorder="1" applyAlignment="1">
      <alignment horizontal="right" vertical="center"/>
    </xf>
    <xf numFmtId="10" fontId="35" fillId="0" borderId="16" xfId="2" applyNumberFormat="1" applyFont="1" applyFill="1" applyBorder="1" applyAlignment="1">
      <alignment horizontal="right" vertical="center"/>
    </xf>
    <xf numFmtId="165" fontId="35" fillId="0" borderId="17" xfId="1" applyNumberFormat="1" applyFont="1" applyFill="1" applyBorder="1" applyAlignment="1">
      <alignment horizontal="right" vertical="center"/>
    </xf>
    <xf numFmtId="0" fontId="35" fillId="16" borderId="11" xfId="0" applyFont="1" applyFill="1" applyBorder="1" applyAlignment="1">
      <alignment vertical="center"/>
    </xf>
    <xf numFmtId="0" fontId="35" fillId="16" borderId="12" xfId="0" applyFont="1" applyFill="1" applyBorder="1" applyAlignment="1">
      <alignment vertical="center"/>
    </xf>
    <xf numFmtId="0" fontId="35" fillId="16" borderId="2" xfId="0" applyFont="1" applyFill="1" applyBorder="1" applyAlignment="1">
      <alignment horizontal="center"/>
    </xf>
    <xf numFmtId="0" fontId="35" fillId="16" borderId="2" xfId="0" applyFont="1" applyFill="1" applyBorder="1" applyAlignment="1">
      <alignment horizontal="center" vertical="center"/>
    </xf>
    <xf numFmtId="0" fontId="35" fillId="16" borderId="15" xfId="0" applyFont="1" applyFill="1" applyBorder="1" applyAlignment="1">
      <alignment horizontal="center" vertical="center"/>
    </xf>
    <xf numFmtId="165" fontId="35" fillId="0" borderId="11" xfId="1" applyNumberFormat="1" applyFont="1" applyFill="1" applyBorder="1" applyAlignment="1">
      <alignment horizontal="center" vertical="center"/>
    </xf>
    <xf numFmtId="165" fontId="35" fillId="0" borderId="12" xfId="1" applyNumberFormat="1" applyFont="1" applyFill="1" applyBorder="1" applyAlignment="1">
      <alignment horizontal="center" vertical="center"/>
    </xf>
    <xf numFmtId="0" fontId="35" fillId="16" borderId="38" xfId="0" applyFont="1" applyFill="1" applyBorder="1" applyAlignment="1">
      <alignment vertical="center"/>
    </xf>
    <xf numFmtId="0" fontId="35" fillId="16" borderId="39" xfId="0" applyFont="1" applyFill="1" applyBorder="1" applyAlignment="1">
      <alignment vertical="center"/>
    </xf>
    <xf numFmtId="0" fontId="38" fillId="16" borderId="13" xfId="0" applyFont="1" applyFill="1" applyBorder="1" applyAlignment="1">
      <alignment horizontal="center" vertical="center" wrapText="1"/>
    </xf>
    <xf numFmtId="0" fontId="38" fillId="16" borderId="14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vertical="center"/>
    </xf>
    <xf numFmtId="0" fontId="39" fillId="0" borderId="16" xfId="0" applyFont="1" applyFill="1" applyBorder="1" applyAlignment="1">
      <alignment horizontal="center" vertical="center"/>
    </xf>
    <xf numFmtId="167" fontId="40" fillId="0" borderId="5" xfId="0" applyNumberFormat="1" applyFont="1" applyFill="1" applyBorder="1" applyAlignment="1">
      <alignment horizontal="center" vertical="center"/>
    </xf>
    <xf numFmtId="167" fontId="40" fillId="0" borderId="32" xfId="0" applyNumberFormat="1" applyFont="1" applyFill="1" applyBorder="1" applyAlignment="1">
      <alignment horizontal="center" vertical="center"/>
    </xf>
    <xf numFmtId="167" fontId="40" fillId="0" borderId="2" xfId="0" applyNumberFormat="1" applyFont="1" applyFill="1" applyBorder="1" applyAlignment="1">
      <alignment horizontal="center" vertical="center"/>
    </xf>
    <xf numFmtId="167" fontId="40" fillId="0" borderId="15" xfId="0" applyNumberFormat="1" applyFont="1" applyFill="1" applyBorder="1" applyAlignment="1">
      <alignment horizontal="center" vertical="center"/>
    </xf>
    <xf numFmtId="167" fontId="40" fillId="0" borderId="16" xfId="0" applyNumberFormat="1" applyFont="1" applyFill="1" applyBorder="1" applyAlignment="1">
      <alignment horizontal="center" vertical="center"/>
    </xf>
    <xf numFmtId="167" fontId="40" fillId="0" borderId="17" xfId="0" applyNumberFormat="1" applyFont="1" applyFill="1" applyBorder="1" applyAlignment="1">
      <alignment horizontal="center" vertical="center"/>
    </xf>
    <xf numFmtId="165" fontId="35" fillId="0" borderId="15" xfId="1" applyNumberFormat="1" applyFont="1" applyFill="1" applyBorder="1" applyAlignment="1">
      <alignment vertical="center"/>
    </xf>
    <xf numFmtId="165" fontId="35" fillId="0" borderId="17" xfId="1" applyNumberFormat="1" applyFont="1" applyFill="1" applyBorder="1" applyAlignment="1">
      <alignment vertical="center"/>
    </xf>
    <xf numFmtId="0" fontId="12" fillId="13" borderId="2" xfId="0" applyNumberFormat="1" applyFont="1" applyFill="1" applyBorder="1" applyAlignment="1">
      <alignment horizontal="center" vertical="center" wrapText="1" readingOrder="1"/>
    </xf>
    <xf numFmtId="0" fontId="12" fillId="4" borderId="2" xfId="0" applyNumberFormat="1" applyFont="1" applyFill="1" applyBorder="1" applyAlignment="1">
      <alignment horizontal="center" vertical="center" wrapText="1" readingOrder="1"/>
    </xf>
    <xf numFmtId="0" fontId="12" fillId="14" borderId="2" xfId="0" applyNumberFormat="1" applyFont="1" applyFill="1" applyBorder="1" applyAlignment="1">
      <alignment horizontal="center" vertical="center" wrapText="1" readingOrder="1"/>
    </xf>
    <xf numFmtId="0" fontId="41" fillId="5" borderId="2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 applyProtection="1">
      <alignment horizontal="center" vertical="center"/>
    </xf>
    <xf numFmtId="39" fontId="24" fillId="9" borderId="2" xfId="0" applyNumberFormat="1" applyFont="1" applyFill="1" applyBorder="1" applyAlignment="1">
      <alignment horizontal="right" vertical="center" wrapText="1" readingOrder="1"/>
    </xf>
    <xf numFmtId="39" fontId="26" fillId="12" borderId="2" xfId="0" applyNumberFormat="1" applyFont="1" applyFill="1" applyBorder="1"/>
    <xf numFmtId="4" fontId="27" fillId="0" borderId="2" xfId="0" applyNumberFormat="1" applyFont="1" applyFill="1" applyBorder="1" applyAlignment="1" applyProtection="1">
      <alignment horizontal="center"/>
    </xf>
    <xf numFmtId="39" fontId="26" fillId="13" borderId="2" xfId="0" applyNumberFormat="1" applyFont="1" applyFill="1" applyBorder="1"/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Font="1" applyFill="1" applyBorder="1"/>
    <xf numFmtId="0" fontId="42" fillId="0" borderId="0" xfId="0" applyFont="1" applyFill="1" applyBorder="1" applyAlignment="1">
      <alignment horizontal="center"/>
    </xf>
    <xf numFmtId="4" fontId="27" fillId="3" borderId="2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34" fillId="16" borderId="34" xfId="0" applyFont="1" applyFill="1" applyBorder="1" applyAlignment="1">
      <alignment horizontal="center"/>
    </xf>
    <xf numFmtId="0" fontId="34" fillId="16" borderId="35" xfId="0" applyFont="1" applyFill="1" applyBorder="1" applyAlignment="1">
      <alignment horizontal="center"/>
    </xf>
    <xf numFmtId="0" fontId="34" fillId="16" borderId="36" xfId="0" applyFont="1" applyFill="1" applyBorder="1" applyAlignment="1">
      <alignment horizontal="center"/>
    </xf>
    <xf numFmtId="0" fontId="35" fillId="16" borderId="8" xfId="0" applyFont="1" applyFill="1" applyBorder="1" applyAlignment="1">
      <alignment horizontal="center" vertical="center" wrapText="1"/>
    </xf>
    <xf numFmtId="0" fontId="35" fillId="16" borderId="11" xfId="0" applyFont="1" applyFill="1" applyBorder="1" applyAlignment="1">
      <alignment horizontal="center" vertical="center"/>
    </xf>
    <xf numFmtId="0" fontId="35" fillId="16" borderId="10" xfId="0" applyFont="1" applyFill="1" applyBorder="1" applyAlignment="1">
      <alignment horizontal="center" vertical="center" wrapText="1"/>
    </xf>
    <xf numFmtId="0" fontId="35" fillId="16" borderId="15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/>
    </xf>
    <xf numFmtId="0" fontId="35" fillId="16" borderId="15" xfId="0" applyFont="1" applyFill="1" applyBorder="1" applyAlignment="1">
      <alignment horizontal="center" vertical="center"/>
    </xf>
    <xf numFmtId="0" fontId="37" fillId="16" borderId="6" xfId="0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0" fontId="37" fillId="16" borderId="33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4" fillId="16" borderId="8" xfId="0" applyFont="1" applyFill="1" applyBorder="1" applyAlignment="1">
      <alignment horizontal="center"/>
    </xf>
    <xf numFmtId="0" fontId="34" fillId="16" borderId="9" xfId="0" applyFont="1" applyFill="1" applyBorder="1" applyAlignment="1">
      <alignment horizontal="center"/>
    </xf>
    <xf numFmtId="0" fontId="34" fillId="16" borderId="10" xfId="0" applyFont="1" applyFill="1" applyBorder="1" applyAlignment="1">
      <alignment horizontal="center"/>
    </xf>
    <xf numFmtId="0" fontId="35" fillId="16" borderId="37" xfId="0" applyFont="1" applyFill="1" applyBorder="1" applyAlignment="1">
      <alignment horizontal="center" vertical="center" wrapText="1"/>
    </xf>
    <xf numFmtId="0" fontId="35" fillId="16" borderId="38" xfId="0" applyFont="1" applyFill="1" applyBorder="1" applyAlignment="1">
      <alignment horizontal="center" vertical="center"/>
    </xf>
    <xf numFmtId="0" fontId="35" fillId="16" borderId="1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 wrapText="1"/>
    </xf>
    <xf numFmtId="0" fontId="31" fillId="15" borderId="24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0.92868711626359046</c:v>
                </c:pt>
                <c:pt idx="2">
                  <c:v>0.91983862874214917</c:v>
                </c:pt>
                <c:pt idx="3">
                  <c:v>0.92844499660087987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0.9311577238999762</c:v>
                </c:pt>
                <c:pt idx="2">
                  <c:v>0.93122178299834424</c:v>
                </c:pt>
                <c:pt idx="3">
                  <c:v>0.9311577238999762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0.92994625209426263</c:v>
                </c:pt>
                <c:pt idx="1">
                  <c:v>0.92957052512177407</c:v>
                </c:pt>
                <c:pt idx="2">
                  <c:v>0.92390887411656453</c:v>
                </c:pt>
                <c:pt idx="3">
                  <c:v>0.92941497956805152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5861888"/>
        <c:axId val="125865344"/>
        <c:axId val="0"/>
      </c:bar3DChart>
      <c:catAx>
        <c:axId val="125861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5865344"/>
        <c:crosses val="autoZero"/>
        <c:auto val="1"/>
        <c:lblAlgn val="ctr"/>
        <c:lblOffset val="100"/>
        <c:noMultiLvlLbl val="0"/>
      </c:catAx>
      <c:valAx>
        <c:axId val="12586534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586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15027.21563431</c:v>
                </c:pt>
                <c:pt idx="1">
                  <c:v>15023.297862309999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8386.1529139300001</c:v>
                </c:pt>
                <c:pt idx="1">
                  <c:v>8386.1529139300001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23413.36854824</c:v>
                </c:pt>
                <c:pt idx="1">
                  <c:v>23409.450776239999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963904"/>
        <c:axId val="85965440"/>
        <c:axId val="0"/>
      </c:bar3DChart>
      <c:catAx>
        <c:axId val="859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965440"/>
        <c:crosses val="autoZero"/>
        <c:auto val="1"/>
        <c:lblAlgn val="ctr"/>
        <c:lblOffset val="100"/>
        <c:noMultiLvlLbl val="0"/>
      </c:catAx>
      <c:valAx>
        <c:axId val="859654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596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98.001955930000008</c:v>
                </c:pt>
                <c:pt idx="1">
                  <c:v>98.001955930000008</c:v>
                </c:pt>
                <c:pt idx="2">
                  <c:v>98.001955930000008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92.957223662551442</c:v>
                </c:pt>
                <c:pt idx="1">
                  <c:v>92.957223662551442</c:v>
                </c:pt>
                <c:pt idx="2">
                  <c:v>92.957223662551442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93.825047971428575</c:v>
                </c:pt>
                <c:pt idx="1">
                  <c:v>93.825047971428575</c:v>
                </c:pt>
                <c:pt idx="2">
                  <c:v>91.500998200000012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92.246930713285423</c:v>
                </c:pt>
                <c:pt idx="1">
                  <c:v>92.246930713285423</c:v>
                </c:pt>
                <c:pt idx="2">
                  <c:v>79.504842533053221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040000"/>
        <c:axId val="87041536"/>
        <c:axId val="0"/>
      </c:bar3DChart>
      <c:catAx>
        <c:axId val="87040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7041536"/>
        <c:crosses val="autoZero"/>
        <c:auto val="1"/>
        <c:lblAlgn val="ctr"/>
        <c:lblOffset val="100"/>
        <c:noMultiLvlLbl val="0"/>
      </c:catAx>
      <c:valAx>
        <c:axId val="870415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704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47"/>
  <sheetViews>
    <sheetView showGridLines="0" tabSelected="1" topLeftCell="A16" zoomScaleNormal="100" workbookViewId="0">
      <selection activeCell="L23" sqref="L23"/>
    </sheetView>
  </sheetViews>
  <sheetFormatPr baseColWidth="10" defaultRowHeight="15" x14ac:dyDescent="0.25"/>
  <cols>
    <col min="1" max="1" width="6.28515625" customWidth="1"/>
    <col min="2" max="5" width="5.28515625" customWidth="1"/>
    <col min="6" max="6" width="5" customWidth="1"/>
    <col min="7" max="7" width="7.140625" customWidth="1"/>
    <col min="8" max="8" width="5" customWidth="1"/>
    <col min="9" max="9" width="5.28515625" customWidth="1"/>
    <col min="10" max="10" width="41.85546875" customWidth="1"/>
    <col min="11" max="11" width="17.140625" bestFit="1" customWidth="1"/>
    <col min="12" max="12" width="15.7109375" bestFit="1" customWidth="1"/>
    <col min="13" max="13" width="15.7109375" customWidth="1"/>
    <col min="14" max="14" width="16.42578125" customWidth="1"/>
    <col min="15" max="15" width="14.140625" customWidth="1"/>
    <col min="16" max="16" width="17.28515625" bestFit="1" customWidth="1"/>
    <col min="17" max="17" width="16.42578125" customWidth="1"/>
    <col min="18" max="18" width="16.5703125" customWidth="1"/>
    <col min="19" max="19" width="17.28515625" customWidth="1"/>
    <col min="20" max="20" width="16.85546875" customWidth="1"/>
    <col min="21" max="21" width="17.140625" bestFit="1" customWidth="1"/>
    <col min="22" max="24" width="5.7109375" customWidth="1"/>
    <col min="25" max="30" width="0" hidden="1" customWidth="1"/>
  </cols>
  <sheetData>
    <row r="1" spans="1:25" x14ac:dyDescent="0.25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</row>
    <row r="2" spans="1:25" x14ac:dyDescent="0.25">
      <c r="A2" s="165" t="s">
        <v>347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77"/>
    </row>
    <row r="3" spans="1:25" x14ac:dyDescent="0.25">
      <c r="A3" s="165" t="s">
        <v>348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78"/>
    </row>
    <row r="4" spans="1:25" x14ac:dyDescent="0.25">
      <c r="A4" s="165" t="s">
        <v>385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77" t="str">
        <f>+TRIM(A4)</f>
        <v>Ejecución Presupuestal Acumulada a 31 de Diciembre de 2015</v>
      </c>
    </row>
    <row r="5" spans="1:25" x14ac:dyDescent="0.25">
      <c r="A5" s="3" t="s">
        <v>1</v>
      </c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</row>
    <row r="6" spans="1:25" ht="33.75" x14ac:dyDescent="0.25">
      <c r="A6" s="23" t="s">
        <v>9</v>
      </c>
      <c r="B6" s="23" t="s">
        <v>10</v>
      </c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3" t="s">
        <v>22</v>
      </c>
      <c r="M6" s="23" t="s">
        <v>23</v>
      </c>
      <c r="N6" s="149" t="s">
        <v>24</v>
      </c>
      <c r="O6" s="23" t="s">
        <v>25</v>
      </c>
      <c r="P6" s="23" t="s">
        <v>26</v>
      </c>
      <c r="Q6" s="23" t="s">
        <v>27</v>
      </c>
      <c r="R6" s="149" t="s">
        <v>28</v>
      </c>
      <c r="S6" s="150" t="s">
        <v>29</v>
      </c>
      <c r="T6" s="23" t="s">
        <v>30</v>
      </c>
      <c r="U6" s="151" t="s">
        <v>31</v>
      </c>
      <c r="V6" s="152" t="s">
        <v>342</v>
      </c>
      <c r="W6" s="153" t="s">
        <v>343</v>
      </c>
      <c r="X6" s="154" t="s">
        <v>344</v>
      </c>
    </row>
    <row r="7" spans="1:25" x14ac:dyDescent="0.25">
      <c r="A7" s="23" t="s">
        <v>35</v>
      </c>
      <c r="B7" s="23">
        <v>1</v>
      </c>
      <c r="C7" s="23">
        <v>0</v>
      </c>
      <c r="D7" s="23">
        <v>1</v>
      </c>
      <c r="E7" s="23">
        <v>1</v>
      </c>
      <c r="F7" s="23"/>
      <c r="G7" s="23" t="s">
        <v>38</v>
      </c>
      <c r="H7" s="23">
        <v>10</v>
      </c>
      <c r="I7" s="23" t="s">
        <v>40</v>
      </c>
      <c r="J7" s="61" t="str">
        <f>+'datos iniciales'!O5</f>
        <v>SUELDOS DE PERSONAL DE NOMINA</v>
      </c>
      <c r="K7" s="80">
        <f>+'datos iniciales'!P5</f>
        <v>6981000000</v>
      </c>
      <c r="L7" s="80">
        <f>+'datos iniciales'!Q5</f>
        <v>95962983</v>
      </c>
      <c r="M7" s="80">
        <f>+'datos iniciales'!R5</f>
        <v>0</v>
      </c>
      <c r="N7" s="80">
        <f>+'datos iniciales'!S5</f>
        <v>7076962983</v>
      </c>
      <c r="O7" s="80">
        <f>+'datos iniciales'!T5</f>
        <v>0</v>
      </c>
      <c r="P7" s="81">
        <f>+'datos iniciales'!U5</f>
        <v>6856276139</v>
      </c>
      <c r="Q7" s="81">
        <f>+'datos iniciales'!V5</f>
        <v>220686844</v>
      </c>
      <c r="R7" s="81">
        <f>+'datos iniciales'!W5</f>
        <v>6856276139</v>
      </c>
      <c r="S7" s="81">
        <f>+'datos iniciales'!X5</f>
        <v>6856276139</v>
      </c>
      <c r="T7" s="81">
        <f>+'datos iniciales'!Y5</f>
        <v>6856276139</v>
      </c>
      <c r="U7" s="81">
        <f>+'datos iniciales'!Z5</f>
        <v>6856276139</v>
      </c>
      <c r="V7" s="79">
        <f>+R7/N7*100</f>
        <v>96.881616527737606</v>
      </c>
      <c r="W7" s="79">
        <f t="shared" ref="W7:W13" si="0">+S7/N7*100</f>
        <v>96.881616527737606</v>
      </c>
      <c r="X7" s="79">
        <f t="shared" ref="X7:X13" si="1">+U7/N7*100</f>
        <v>96.881616527737606</v>
      </c>
    </row>
    <row r="8" spans="1:25" x14ac:dyDescent="0.25">
      <c r="A8" s="23" t="s">
        <v>35</v>
      </c>
      <c r="B8" s="23">
        <v>1</v>
      </c>
      <c r="C8" s="23">
        <v>0</v>
      </c>
      <c r="D8" s="23">
        <v>1</v>
      </c>
      <c r="E8" s="23">
        <v>4</v>
      </c>
      <c r="F8" s="23"/>
      <c r="G8" s="23" t="s">
        <v>38</v>
      </c>
      <c r="H8" s="23">
        <v>10</v>
      </c>
      <c r="I8" s="23" t="s">
        <v>40</v>
      </c>
      <c r="J8" s="61" t="str">
        <f>+'datos iniciales'!O6</f>
        <v>PRIMA TECNICA</v>
      </c>
      <c r="K8" s="80">
        <f>+'datos iniciales'!P6</f>
        <v>754000000</v>
      </c>
      <c r="L8" s="80">
        <f>+'datos iniciales'!Q6</f>
        <v>70000000</v>
      </c>
      <c r="M8" s="80">
        <f>+'datos iniciales'!R6</f>
        <v>0</v>
      </c>
      <c r="N8" s="80">
        <f>+'datos iniciales'!S6</f>
        <v>824000000</v>
      </c>
      <c r="O8" s="80">
        <f>+'datos iniciales'!T6</f>
        <v>0</v>
      </c>
      <c r="P8" s="81">
        <f>+'datos iniciales'!U6</f>
        <v>688862541</v>
      </c>
      <c r="Q8" s="81">
        <f>+'datos iniciales'!V6</f>
        <v>135137459</v>
      </c>
      <c r="R8" s="81">
        <f>+'datos iniciales'!W6</f>
        <v>688862541</v>
      </c>
      <c r="S8" s="81">
        <f>+'datos iniciales'!X6</f>
        <v>688862541</v>
      </c>
      <c r="T8" s="81">
        <f>+'datos iniciales'!Y6</f>
        <v>688862541</v>
      </c>
      <c r="U8" s="81">
        <f>+'datos iniciales'!Z6</f>
        <v>688862541</v>
      </c>
      <c r="V8" s="79">
        <f t="shared" ref="V8:V13" si="2">+R8/N8*100</f>
        <v>83.599822936893204</v>
      </c>
      <c r="W8" s="79">
        <f t="shared" si="0"/>
        <v>83.599822936893204</v>
      </c>
      <c r="X8" s="79">
        <f t="shared" si="1"/>
        <v>83.599822936893204</v>
      </c>
    </row>
    <row r="9" spans="1:25" x14ac:dyDescent="0.25">
      <c r="A9" s="23" t="s">
        <v>35</v>
      </c>
      <c r="B9" s="23">
        <v>1</v>
      </c>
      <c r="C9" s="23">
        <v>0</v>
      </c>
      <c r="D9" s="23">
        <v>1</v>
      </c>
      <c r="E9" s="23">
        <v>5</v>
      </c>
      <c r="F9" s="23"/>
      <c r="G9" s="23" t="s">
        <v>38</v>
      </c>
      <c r="H9" s="23">
        <v>10</v>
      </c>
      <c r="I9" s="23" t="s">
        <v>40</v>
      </c>
      <c r="J9" s="61" t="str">
        <f>+'datos iniciales'!O7</f>
        <v>OTROS</v>
      </c>
      <c r="K9" s="80">
        <f>+'datos iniciales'!P7</f>
        <v>2191000000</v>
      </c>
      <c r="L9" s="80">
        <f>+'datos iniciales'!Q7</f>
        <v>352018975</v>
      </c>
      <c r="M9" s="80">
        <f>+'datos iniciales'!R7</f>
        <v>202000000</v>
      </c>
      <c r="N9" s="80">
        <f>+'datos iniciales'!S7</f>
        <v>2341018975</v>
      </c>
      <c r="O9" s="80">
        <f>+'datos iniciales'!T7</f>
        <v>0</v>
      </c>
      <c r="P9" s="81">
        <f>+'datos iniciales'!U7</f>
        <v>2191733200</v>
      </c>
      <c r="Q9" s="81">
        <f>+'datos iniciales'!V7</f>
        <v>149285775</v>
      </c>
      <c r="R9" s="81">
        <f>+'datos iniciales'!W7</f>
        <v>2191733200</v>
      </c>
      <c r="S9" s="81">
        <f>+'datos iniciales'!X7</f>
        <v>2191733200</v>
      </c>
      <c r="T9" s="81">
        <f>+'datos iniciales'!Y7</f>
        <v>2190265266</v>
      </c>
      <c r="U9" s="81">
        <f>+'datos iniciales'!Z7</f>
        <v>2190265266</v>
      </c>
      <c r="V9" s="79">
        <f t="shared" si="2"/>
        <v>93.623042931550785</v>
      </c>
      <c r="W9" s="79">
        <f t="shared" si="0"/>
        <v>93.623042931550785</v>
      </c>
      <c r="X9" s="79">
        <f t="shared" si="1"/>
        <v>93.560338014774103</v>
      </c>
    </row>
    <row r="10" spans="1:25" ht="22.5" x14ac:dyDescent="0.25">
      <c r="A10" s="23" t="s">
        <v>35</v>
      </c>
      <c r="B10" s="23">
        <v>1</v>
      </c>
      <c r="C10" s="23">
        <v>0</v>
      </c>
      <c r="D10" s="23">
        <v>1</v>
      </c>
      <c r="E10" s="23">
        <v>8</v>
      </c>
      <c r="F10" s="23"/>
      <c r="G10" s="23" t="s">
        <v>38</v>
      </c>
      <c r="H10" s="23">
        <v>10</v>
      </c>
      <c r="I10" s="23" t="s">
        <v>40</v>
      </c>
      <c r="J10" s="61" t="str">
        <f>+'datos iniciales'!O8</f>
        <v>OTROS GASTOS PERSONALES - DISTRIBUCION PREVIO CONCEPTO DGPPN</v>
      </c>
      <c r="K10" s="80">
        <f>+'datos iniciales'!P8</f>
        <v>0</v>
      </c>
      <c r="L10" s="80">
        <f>+'datos iniciales'!Q8</f>
        <v>522000000</v>
      </c>
      <c r="M10" s="80">
        <f>+'datos iniciales'!R8</f>
        <v>522000000</v>
      </c>
      <c r="N10" s="80">
        <f>+'datos iniciales'!S8</f>
        <v>0</v>
      </c>
      <c r="O10" s="80">
        <f>+'datos iniciales'!T8</f>
        <v>0</v>
      </c>
      <c r="P10" s="81">
        <f>+'datos iniciales'!U8</f>
        <v>0</v>
      </c>
      <c r="Q10" s="81">
        <f>+'datos iniciales'!V8</f>
        <v>0</v>
      </c>
      <c r="R10" s="81">
        <f>+'datos iniciales'!W8</f>
        <v>0</v>
      </c>
      <c r="S10" s="81">
        <f>+'datos iniciales'!X8</f>
        <v>0</v>
      </c>
      <c r="T10" s="81">
        <f>+'datos iniciales'!Y8</f>
        <v>0</v>
      </c>
      <c r="U10" s="81">
        <f>+'datos iniciales'!Z8</f>
        <v>0</v>
      </c>
      <c r="V10" s="79">
        <f>+IFERROR(R10/N10*100,0)</f>
        <v>0</v>
      </c>
      <c r="W10" s="79">
        <f t="shared" ref="W10:X10" si="3">+IFERROR(S10/O10*100,0)</f>
        <v>0</v>
      </c>
      <c r="X10" s="79">
        <f t="shared" si="3"/>
        <v>0</v>
      </c>
    </row>
    <row r="11" spans="1:25" ht="22.5" x14ac:dyDescent="0.25">
      <c r="A11" s="23" t="s">
        <v>35</v>
      </c>
      <c r="B11" s="23">
        <v>1</v>
      </c>
      <c r="C11" s="23">
        <v>0</v>
      </c>
      <c r="D11" s="23">
        <v>1</v>
      </c>
      <c r="E11" s="23">
        <v>9</v>
      </c>
      <c r="F11" s="23"/>
      <c r="G11" s="23" t="s">
        <v>38</v>
      </c>
      <c r="H11" s="23">
        <v>10</v>
      </c>
      <c r="I11" s="23" t="s">
        <v>40</v>
      </c>
      <c r="J11" s="61" t="str">
        <f>+'datos iniciales'!O9</f>
        <v>HORAS EXTRAS, DIAS FESTIVOS E INDEMNIZACION POR VACACIONES</v>
      </c>
      <c r="K11" s="80">
        <f>+'datos iniciales'!P9</f>
        <v>65000000</v>
      </c>
      <c r="L11" s="80">
        <f>+'datos iniciales'!Q9</f>
        <v>132000000</v>
      </c>
      <c r="M11" s="80">
        <f>+'datos iniciales'!R9</f>
        <v>990000</v>
      </c>
      <c r="N11" s="80">
        <f>+'datos iniciales'!S9</f>
        <v>196010000</v>
      </c>
      <c r="O11" s="80">
        <f>+'datos iniciales'!T9</f>
        <v>0</v>
      </c>
      <c r="P11" s="81">
        <f>+'datos iniciales'!U9</f>
        <v>189445512</v>
      </c>
      <c r="Q11" s="81">
        <f>+'datos iniciales'!V9</f>
        <v>6564488</v>
      </c>
      <c r="R11" s="81">
        <f>+'datos iniciales'!W9</f>
        <v>189445512</v>
      </c>
      <c r="S11" s="81">
        <f>+'datos iniciales'!X9</f>
        <v>189445512</v>
      </c>
      <c r="T11" s="81">
        <f>+'datos iniciales'!Y9</f>
        <v>184642342</v>
      </c>
      <c r="U11" s="81">
        <f>+'datos iniciales'!Z9</f>
        <v>184642342</v>
      </c>
      <c r="V11" s="79">
        <f t="shared" si="2"/>
        <v>96.650942298862304</v>
      </c>
      <c r="W11" s="79">
        <f t="shared" si="0"/>
        <v>96.650942298862304</v>
      </c>
      <c r="X11" s="79">
        <f t="shared" si="1"/>
        <v>94.200470384164063</v>
      </c>
    </row>
    <row r="12" spans="1:25" x14ac:dyDescent="0.25">
      <c r="A12" s="23" t="s">
        <v>35</v>
      </c>
      <c r="B12" s="23">
        <v>1</v>
      </c>
      <c r="C12" s="23">
        <v>0</v>
      </c>
      <c r="D12" s="23">
        <v>2</v>
      </c>
      <c r="E12" s="23"/>
      <c r="F12" s="23"/>
      <c r="G12" s="23" t="s">
        <v>38</v>
      </c>
      <c r="H12" s="23">
        <v>10</v>
      </c>
      <c r="I12" s="23" t="s">
        <v>40</v>
      </c>
      <c r="J12" s="61" t="str">
        <f>+'datos iniciales'!O10</f>
        <v>SERVICIOS PERSONALES INDIRECTOS</v>
      </c>
      <c r="K12" s="80">
        <f>+'datos iniciales'!P10</f>
        <v>139500000</v>
      </c>
      <c r="L12" s="80">
        <f>+'datos iniciales'!Q10</f>
        <v>0</v>
      </c>
      <c r="M12" s="80">
        <f>+'datos iniciales'!R10</f>
        <v>2511000</v>
      </c>
      <c r="N12" s="80">
        <f>+'datos iniciales'!S10</f>
        <v>136989000</v>
      </c>
      <c r="O12" s="80">
        <f>+'datos iniciales'!T10</f>
        <v>0</v>
      </c>
      <c r="P12" s="81">
        <f>+'datos iniciales'!U10</f>
        <v>121328209</v>
      </c>
      <c r="Q12" s="81">
        <f>+'datos iniciales'!V10</f>
        <v>15660791</v>
      </c>
      <c r="R12" s="81">
        <f>+'datos iniciales'!W10</f>
        <v>121328209</v>
      </c>
      <c r="S12" s="81">
        <f>+'datos iniciales'!X10</f>
        <v>121328209</v>
      </c>
      <c r="T12" s="81">
        <f>+'datos iniciales'!Y10</f>
        <v>121328209</v>
      </c>
      <c r="U12" s="81">
        <f>+'datos iniciales'!Z10</f>
        <v>121328209</v>
      </c>
      <c r="V12" s="79">
        <f t="shared" si="2"/>
        <v>88.567847783398662</v>
      </c>
      <c r="W12" s="79">
        <f t="shared" si="0"/>
        <v>88.567847783398662</v>
      </c>
      <c r="X12" s="79">
        <f t="shared" si="1"/>
        <v>88.567847783398662</v>
      </c>
    </row>
    <row r="13" spans="1:25" ht="22.5" x14ac:dyDescent="0.25">
      <c r="A13" s="23" t="s">
        <v>35</v>
      </c>
      <c r="B13" s="23">
        <v>1</v>
      </c>
      <c r="C13" s="23">
        <v>0</v>
      </c>
      <c r="D13" s="23">
        <v>5</v>
      </c>
      <c r="E13" s="23"/>
      <c r="F13" s="23"/>
      <c r="G13" s="23" t="s">
        <v>38</v>
      </c>
      <c r="H13" s="23">
        <v>10</v>
      </c>
      <c r="I13" s="23" t="s">
        <v>40</v>
      </c>
      <c r="J13" s="61" t="str">
        <f>+'datos iniciales'!O11</f>
        <v>CONTRIBUCIONES INHERENTES A LA NOMINA SECTOR PRIVADO Y PUBLICO</v>
      </c>
      <c r="K13" s="80">
        <f>+'datos iniciales'!P11</f>
        <v>3150000000</v>
      </c>
      <c r="L13" s="80">
        <f>+'datos iniciales'!Q11</f>
        <v>74018042</v>
      </c>
      <c r="M13" s="80">
        <f>+'datos iniciales'!R11</f>
        <v>0</v>
      </c>
      <c r="N13" s="80">
        <f>+'datos iniciales'!S11</f>
        <v>3224018042</v>
      </c>
      <c r="O13" s="80">
        <f>+'datos iniciales'!T11</f>
        <v>0</v>
      </c>
      <c r="P13" s="81">
        <f>+'datos iniciales'!U11</f>
        <v>3096070883</v>
      </c>
      <c r="Q13" s="81">
        <f>+'datos iniciales'!V11</f>
        <v>127947159</v>
      </c>
      <c r="R13" s="81">
        <f>+'datos iniciales'!W11</f>
        <v>3096070883</v>
      </c>
      <c r="S13" s="81">
        <f>+'datos iniciales'!X11</f>
        <v>3096070883</v>
      </c>
      <c r="T13" s="81">
        <f>+'datos iniciales'!Y11</f>
        <v>3096070883</v>
      </c>
      <c r="U13" s="81">
        <f>+'datos iniciales'!Z11</f>
        <v>3096070883</v>
      </c>
      <c r="V13" s="79">
        <f t="shared" si="2"/>
        <v>96.031437872455925</v>
      </c>
      <c r="W13" s="79">
        <f t="shared" si="0"/>
        <v>96.031437872455925</v>
      </c>
      <c r="X13" s="79">
        <f t="shared" si="1"/>
        <v>96.031437872455925</v>
      </c>
    </row>
    <row r="14" spans="1:25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3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70"/>
      <c r="W14" s="70"/>
      <c r="X14" s="70"/>
    </row>
    <row r="15" spans="1:25" x14ac:dyDescent="0.25">
      <c r="A15" s="23" t="s">
        <v>35</v>
      </c>
      <c r="B15" s="23">
        <v>2</v>
      </c>
      <c r="C15" s="23">
        <v>0</v>
      </c>
      <c r="D15" s="23">
        <v>3</v>
      </c>
      <c r="E15" s="23"/>
      <c r="F15" s="23"/>
      <c r="G15" s="23" t="s">
        <v>38</v>
      </c>
      <c r="H15" s="23">
        <v>10</v>
      </c>
      <c r="I15" s="23" t="s">
        <v>40</v>
      </c>
      <c r="J15" s="80" t="str">
        <f>+'datos iniciales'!O12</f>
        <v>IMPUESTOS Y MULTAS</v>
      </c>
      <c r="K15" s="80">
        <f>+'datos iniciales'!P12</f>
        <v>24000000</v>
      </c>
      <c r="L15" s="80">
        <f>+'datos iniciales'!Q12</f>
        <v>3850000</v>
      </c>
      <c r="M15" s="80">
        <f>+'datos iniciales'!R12</f>
        <v>0</v>
      </c>
      <c r="N15" s="80">
        <f>+'datos iniciales'!S12</f>
        <v>27850000</v>
      </c>
      <c r="O15" s="80">
        <f>+'datos iniciales'!T12</f>
        <v>0</v>
      </c>
      <c r="P15" s="80">
        <f>+'datos iniciales'!U12</f>
        <v>25987000</v>
      </c>
      <c r="Q15" s="80">
        <f>+'datos iniciales'!V12</f>
        <v>1863000</v>
      </c>
      <c r="R15" s="80">
        <f>+'datos iniciales'!W12</f>
        <v>25987000</v>
      </c>
      <c r="S15" s="80">
        <f>+'datos iniciales'!X12</f>
        <v>25987000</v>
      </c>
      <c r="T15" s="80">
        <f>+'datos iniciales'!Y12</f>
        <v>25987000</v>
      </c>
      <c r="U15" s="80">
        <f>+'datos iniciales'!Z12</f>
        <v>25987000</v>
      </c>
      <c r="V15" s="79">
        <f>+R15/N15*100</f>
        <v>93.310592459605019</v>
      </c>
      <c r="W15" s="79">
        <f t="shared" ref="W15:W16" si="4">+S15/N15*100</f>
        <v>93.310592459605019</v>
      </c>
      <c r="X15" s="79">
        <f t="shared" ref="X15:X16" si="5">+U15/N15*100</f>
        <v>93.310592459605019</v>
      </c>
    </row>
    <row r="16" spans="1:25" x14ac:dyDescent="0.25">
      <c r="A16" s="23" t="s">
        <v>35</v>
      </c>
      <c r="B16" s="23">
        <v>2</v>
      </c>
      <c r="C16" s="23">
        <v>0</v>
      </c>
      <c r="D16" s="23">
        <v>4</v>
      </c>
      <c r="E16" s="23"/>
      <c r="F16" s="23"/>
      <c r="G16" s="23" t="s">
        <v>38</v>
      </c>
      <c r="H16" s="23">
        <v>10</v>
      </c>
      <c r="I16" s="23" t="s">
        <v>40</v>
      </c>
      <c r="J16" s="80" t="str">
        <f>+'datos iniciales'!O13</f>
        <v>ADQUISICION DE BIENES Y SERVICIOS</v>
      </c>
      <c r="K16" s="80">
        <f>+'datos iniciales'!P13</f>
        <v>1954759800</v>
      </c>
      <c r="L16" s="80">
        <f>+'datos iniciales'!Q13</f>
        <v>0</v>
      </c>
      <c r="M16" s="80">
        <f>+'datos iniciales'!R13</f>
        <v>179778457</v>
      </c>
      <c r="N16" s="80">
        <f>+'datos iniciales'!S13</f>
        <v>1774981343</v>
      </c>
      <c r="O16" s="80">
        <f>+'datos iniciales'!T13</f>
        <v>0</v>
      </c>
      <c r="P16" s="80">
        <f>+'datos iniciales'!U13</f>
        <v>1663469756.3099999</v>
      </c>
      <c r="Q16" s="80">
        <f>+'datos iniciales'!V13</f>
        <v>111511586.69</v>
      </c>
      <c r="R16" s="80">
        <f>+'datos iniciales'!W13</f>
        <v>1659788396.3099999</v>
      </c>
      <c r="S16" s="80">
        <f>+'datos iniciales'!X13</f>
        <v>1655870624.3099999</v>
      </c>
      <c r="T16" s="80">
        <f>+'datos iniciales'!Y13</f>
        <v>1635676228.3099999</v>
      </c>
      <c r="U16" s="80">
        <f>+'datos iniciales'!Z13</f>
        <v>1635676228.3099999</v>
      </c>
      <c r="V16" s="79">
        <f>+R16/N16*100</f>
        <v>93.510188310187772</v>
      </c>
      <c r="W16" s="79">
        <f t="shared" si="4"/>
        <v>93.289466440887537</v>
      </c>
      <c r="X16" s="79">
        <f t="shared" si="5"/>
        <v>92.151742031578081</v>
      </c>
    </row>
    <row r="17" spans="1:24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70"/>
      <c r="W17" s="70"/>
      <c r="X17" s="70"/>
    </row>
    <row r="18" spans="1:24" x14ac:dyDescent="0.25">
      <c r="A18" s="23" t="s">
        <v>35</v>
      </c>
      <c r="B18" s="23">
        <v>3</v>
      </c>
      <c r="C18" s="23">
        <v>2</v>
      </c>
      <c r="D18" s="23">
        <v>1</v>
      </c>
      <c r="E18" s="23">
        <v>1</v>
      </c>
      <c r="F18" s="23"/>
      <c r="G18" s="23" t="s">
        <v>38</v>
      </c>
      <c r="H18" s="23">
        <v>11</v>
      </c>
      <c r="I18" s="23" t="s">
        <v>63</v>
      </c>
      <c r="J18" s="61" t="str">
        <f>+'datos iniciales'!O14</f>
        <v>CUOTA DE AUDITAJE CONTRANAL</v>
      </c>
      <c r="K18" s="80">
        <f>+'datos iniciales'!P14</f>
        <v>29265000</v>
      </c>
      <c r="L18" s="80">
        <f>+'datos iniciales'!Q14</f>
        <v>0</v>
      </c>
      <c r="M18" s="80">
        <f>+'datos iniciales'!R14</f>
        <v>0</v>
      </c>
      <c r="N18" s="80">
        <f>+'datos iniciales'!S14</f>
        <v>29265000</v>
      </c>
      <c r="O18" s="80">
        <f>+'datos iniciales'!T14</f>
        <v>0</v>
      </c>
      <c r="P18" s="81">
        <f>+'datos iniciales'!U14</f>
        <v>27050398</v>
      </c>
      <c r="Q18" s="81">
        <f>+'datos iniciales'!V14</f>
        <v>2214602</v>
      </c>
      <c r="R18" s="81">
        <f>+'datos iniciales'!W14</f>
        <v>27050398</v>
      </c>
      <c r="S18" s="81">
        <f>+'datos iniciales'!X14</f>
        <v>27050398</v>
      </c>
      <c r="T18" s="81">
        <f>+'datos iniciales'!Y14</f>
        <v>27050398</v>
      </c>
      <c r="U18" s="81">
        <f>+'datos iniciales'!Z14</f>
        <v>27050398</v>
      </c>
      <c r="V18" s="79">
        <f>+R18/N18*100</f>
        <v>92.432591833247912</v>
      </c>
      <c r="W18" s="79">
        <f t="shared" ref="W18:W20" si="6">+S18/N18*100</f>
        <v>92.432591833247912</v>
      </c>
      <c r="X18" s="79">
        <f t="shared" ref="X18:X20" si="7">+U18/N18*100</f>
        <v>92.432591833247912</v>
      </c>
    </row>
    <row r="19" spans="1:24" x14ac:dyDescent="0.25">
      <c r="A19" s="23" t="s">
        <v>35</v>
      </c>
      <c r="B19" s="23">
        <v>3</v>
      </c>
      <c r="C19" s="23">
        <v>5</v>
      </c>
      <c r="D19" s="23">
        <v>1</v>
      </c>
      <c r="E19" s="23">
        <v>1</v>
      </c>
      <c r="F19" s="23"/>
      <c r="G19" s="23" t="s">
        <v>38</v>
      </c>
      <c r="H19" s="23">
        <v>10</v>
      </c>
      <c r="I19" s="23" t="s">
        <v>40</v>
      </c>
      <c r="J19" s="61" t="str">
        <f>+'datos iniciales'!O15</f>
        <v>MESADAS PENSIONALES</v>
      </c>
      <c r="K19" s="80">
        <f>+'datos iniciales'!P15</f>
        <v>189000000</v>
      </c>
      <c r="L19" s="80">
        <f>+'datos iniciales'!Q15</f>
        <v>0</v>
      </c>
      <c r="M19" s="80">
        <f>+'datos iniciales'!R15</f>
        <v>0</v>
      </c>
      <c r="N19" s="80">
        <f>+'datos iniciales'!S15</f>
        <v>189000000</v>
      </c>
      <c r="O19" s="80">
        <f>+'datos iniciales'!T15</f>
        <v>0</v>
      </c>
      <c r="P19" s="81">
        <f>+'datos iniciales'!U15</f>
        <v>170673356</v>
      </c>
      <c r="Q19" s="81">
        <f>+'datos iniciales'!V15</f>
        <v>18326644</v>
      </c>
      <c r="R19" s="81">
        <f>+'datos iniciales'!W15</f>
        <v>170673356</v>
      </c>
      <c r="S19" s="81">
        <f>+'datos iniciales'!X15</f>
        <v>170673356</v>
      </c>
      <c r="T19" s="81">
        <f>+'datos iniciales'!Y15</f>
        <v>170673356</v>
      </c>
      <c r="U19" s="81">
        <f>+'datos iniciales'!Z15</f>
        <v>170673356</v>
      </c>
      <c r="V19" s="79">
        <f t="shared" ref="V19:V20" si="8">+R19/N19*100</f>
        <v>90.303362962962964</v>
      </c>
      <c r="W19" s="79">
        <f t="shared" si="6"/>
        <v>90.303362962962964</v>
      </c>
      <c r="X19" s="79">
        <f t="shared" si="7"/>
        <v>90.303362962962964</v>
      </c>
    </row>
    <row r="20" spans="1:24" x14ac:dyDescent="0.25">
      <c r="A20" s="23" t="s">
        <v>35</v>
      </c>
      <c r="B20" s="23">
        <v>3</v>
      </c>
      <c r="C20" s="23">
        <v>6</v>
      </c>
      <c r="D20" s="23">
        <v>1</v>
      </c>
      <c r="E20" s="23">
        <v>1</v>
      </c>
      <c r="F20" s="23"/>
      <c r="G20" s="23" t="s">
        <v>38</v>
      </c>
      <c r="H20" s="23">
        <v>10</v>
      </c>
      <c r="I20" s="23" t="s">
        <v>40</v>
      </c>
      <c r="J20" s="61" t="str">
        <f>+'datos iniciales'!O16</f>
        <v>SENTENCIAS Y CONCILIACIONES</v>
      </c>
      <c r="K20" s="80">
        <f>+'datos iniciales'!P16</f>
        <v>361044000</v>
      </c>
      <c r="L20" s="80">
        <f>+'datos iniciales'!Q16</f>
        <v>0</v>
      </c>
      <c r="M20" s="80">
        <f>+'datos iniciales'!R16</f>
        <v>0</v>
      </c>
      <c r="N20" s="80">
        <f>+'datos iniciales'!S16</f>
        <v>361044000</v>
      </c>
      <c r="O20" s="80">
        <f>+'datos iniciales'!T16</f>
        <v>0</v>
      </c>
      <c r="P20" s="81">
        <f>+'datos iniciales'!U16</f>
        <v>0</v>
      </c>
      <c r="Q20" s="81">
        <f>+'datos iniciales'!V16</f>
        <v>361044000</v>
      </c>
      <c r="R20" s="81">
        <f>+'datos iniciales'!W16</f>
        <v>0</v>
      </c>
      <c r="S20" s="81">
        <f>+'datos iniciales'!X16</f>
        <v>0</v>
      </c>
      <c r="T20" s="81">
        <f>+'datos iniciales'!Y16</f>
        <v>0</v>
      </c>
      <c r="U20" s="81">
        <f>+'datos iniciales'!Z16</f>
        <v>0</v>
      </c>
      <c r="V20" s="79">
        <f t="shared" si="8"/>
        <v>0</v>
      </c>
      <c r="W20" s="79">
        <f t="shared" si="6"/>
        <v>0</v>
      </c>
      <c r="X20" s="79">
        <f t="shared" si="7"/>
        <v>0</v>
      </c>
    </row>
    <row r="21" spans="1:24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3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70"/>
      <c r="W21" s="70"/>
      <c r="X21" s="70"/>
    </row>
    <row r="22" spans="1:24" ht="27" customHeight="1" x14ac:dyDescent="0.25">
      <c r="A22" s="23" t="s">
        <v>71</v>
      </c>
      <c r="B22" s="23">
        <v>113</v>
      </c>
      <c r="C22" s="23">
        <v>1000</v>
      </c>
      <c r="D22" s="23">
        <v>1</v>
      </c>
      <c r="E22" s="23" t="s">
        <v>1</v>
      </c>
      <c r="F22" s="23" t="s">
        <v>1</v>
      </c>
      <c r="G22" s="23" t="s">
        <v>38</v>
      </c>
      <c r="H22" s="23">
        <v>11</v>
      </c>
      <c r="I22" s="23" t="s">
        <v>40</v>
      </c>
      <c r="J22" s="61" t="str">
        <f>+'datos iniciales'!O17</f>
        <v>MANTENIMIENTO ADECUACION Y DOTACIÓN DEL EDIFICIO SEDE DEL DAFP BOGOTA</v>
      </c>
      <c r="K22" s="80">
        <f>+'datos iniciales'!P17</f>
        <v>100000000</v>
      </c>
      <c r="L22" s="80">
        <f>+'datos iniciales'!Q17</f>
        <v>0</v>
      </c>
      <c r="M22" s="80">
        <f>+'datos iniciales'!R17</f>
        <v>0</v>
      </c>
      <c r="N22" s="80">
        <f>+'datos iniciales'!S17</f>
        <v>100000000</v>
      </c>
      <c r="O22" s="80">
        <f>+'datos iniciales'!T17</f>
        <v>0</v>
      </c>
      <c r="P22" s="80">
        <f>+'datos iniciales'!U17</f>
        <v>98001955.930000007</v>
      </c>
      <c r="Q22" s="80">
        <f>+'datos iniciales'!V17</f>
        <v>1998044.07</v>
      </c>
      <c r="R22" s="80">
        <f>+'datos iniciales'!W17</f>
        <v>98001955.930000007</v>
      </c>
      <c r="S22" s="80">
        <f>+'datos iniciales'!X17</f>
        <v>98001955.930000007</v>
      </c>
      <c r="T22" s="80">
        <f>+'datos iniciales'!Y17</f>
        <v>98001955.930000007</v>
      </c>
      <c r="U22" s="80">
        <f>+'datos iniciales'!Z17</f>
        <v>98001955.930000007</v>
      </c>
      <c r="V22" s="79">
        <f>+R22/N22*100</f>
        <v>98.001955930000008</v>
      </c>
      <c r="W22" s="79">
        <f>+S22/N22*100</f>
        <v>98.001955930000008</v>
      </c>
      <c r="X22" s="79">
        <f t="shared" ref="X22" si="9">+U22/N22*100</f>
        <v>98.001955930000008</v>
      </c>
    </row>
    <row r="23" spans="1:24" ht="37.5" customHeight="1" x14ac:dyDescent="0.25">
      <c r="A23" s="23" t="s">
        <v>71</v>
      </c>
      <c r="B23" s="23">
        <v>123</v>
      </c>
      <c r="C23" s="23">
        <v>1000</v>
      </c>
      <c r="D23" s="23">
        <v>4</v>
      </c>
      <c r="E23" s="23" t="s">
        <v>1</v>
      </c>
      <c r="F23" s="23" t="s">
        <v>1</v>
      </c>
      <c r="G23" s="23" t="s">
        <v>38</v>
      </c>
      <c r="H23" s="23">
        <v>11</v>
      </c>
      <c r="I23" s="23" t="s">
        <v>40</v>
      </c>
      <c r="J23" s="61" t="str">
        <f>+'datos iniciales'!O18</f>
        <v>MEJORAMIENTO FORTALECIMIENTO DE LA CAPACIDAD INSTITUCIONAL PARA EL DESARROLLO DE POLITICAS PUBLICAS. NACIONAL</v>
      </c>
      <c r="K23" s="80">
        <f>+'datos iniciales'!P18</f>
        <v>2430000000</v>
      </c>
      <c r="L23" s="80">
        <f>+'datos iniciales'!Q18</f>
        <v>0</v>
      </c>
      <c r="M23" s="80">
        <f>+'datos iniciales'!R18</f>
        <v>0</v>
      </c>
      <c r="N23" s="80">
        <f>+'datos iniciales'!S18</f>
        <v>2430000000</v>
      </c>
      <c r="O23" s="80">
        <f>+'datos iniciales'!T18</f>
        <v>0</v>
      </c>
      <c r="P23" s="80">
        <f>+'datos iniciales'!U18</f>
        <v>2258860535</v>
      </c>
      <c r="Q23" s="80">
        <f>+'datos iniciales'!V18</f>
        <v>171139465</v>
      </c>
      <c r="R23" s="80">
        <f>+'datos iniciales'!W18</f>
        <v>2258860535</v>
      </c>
      <c r="S23" s="80">
        <f>+'datos iniciales'!X18</f>
        <v>2258860535</v>
      </c>
      <c r="T23" s="80">
        <f>+'datos iniciales'!Y18</f>
        <v>2258860535</v>
      </c>
      <c r="U23" s="80">
        <f>+'datos iniciales'!Z18</f>
        <v>2258860535</v>
      </c>
      <c r="V23" s="79">
        <f t="shared" ref="V23:V24" si="10">+R23/N23*100</f>
        <v>92.957223662551442</v>
      </c>
      <c r="W23" s="79">
        <f>+S23/N23*100</f>
        <v>92.957223662551442</v>
      </c>
      <c r="X23" s="79">
        <f t="shared" ref="X23:X27" si="11">+U23/N23*100</f>
        <v>92.957223662551442</v>
      </c>
    </row>
    <row r="24" spans="1:24" ht="36" customHeight="1" x14ac:dyDescent="0.25">
      <c r="A24" s="23" t="s">
        <v>71</v>
      </c>
      <c r="B24" s="23">
        <v>123</v>
      </c>
      <c r="C24" s="23">
        <v>1000</v>
      </c>
      <c r="D24" s="23">
        <v>4</v>
      </c>
      <c r="E24" s="23" t="s">
        <v>1</v>
      </c>
      <c r="F24" s="23" t="s">
        <v>1</v>
      </c>
      <c r="G24" s="23" t="s">
        <v>38</v>
      </c>
      <c r="H24" s="23">
        <v>11</v>
      </c>
      <c r="I24" s="23" t="s">
        <v>63</v>
      </c>
      <c r="J24" s="61" t="str">
        <f>+'datos iniciales'!O19</f>
        <v>MEJORAMIENTO FORTALECIMIENTO DE LA CAPACIDAD INSTITUCIONAL PARA EL DESARROLLO DE POLITICAS PUBLICAS. NACIONAL</v>
      </c>
      <c r="K24" s="80">
        <f>+'datos iniciales'!P19</f>
        <v>0</v>
      </c>
      <c r="L24" s="80">
        <f>+'datos iniciales'!Q19</f>
        <v>3500000000</v>
      </c>
      <c r="M24" s="80">
        <f>+'datos iniciales'!R19</f>
        <v>0</v>
      </c>
      <c r="N24" s="80">
        <f>+'datos iniciales'!S19</f>
        <v>3500000000</v>
      </c>
      <c r="O24" s="80">
        <f>+'datos iniciales'!T19</f>
        <v>0</v>
      </c>
      <c r="P24" s="80">
        <f>+'datos iniciales'!U19</f>
        <v>3283876679</v>
      </c>
      <c r="Q24" s="80">
        <f>+'datos iniciales'!V19</f>
        <v>216123321</v>
      </c>
      <c r="R24" s="80">
        <f>+'datos iniciales'!W19</f>
        <v>3283876679</v>
      </c>
      <c r="S24" s="80">
        <f>+'datos iniciales'!X19</f>
        <v>3283876679</v>
      </c>
      <c r="T24" s="80">
        <f>+'datos iniciales'!Y19</f>
        <v>3202534937</v>
      </c>
      <c r="U24" s="80">
        <f>+'datos iniciales'!Z19</f>
        <v>3202534937</v>
      </c>
      <c r="V24" s="79">
        <f t="shared" si="10"/>
        <v>93.825047971428575</v>
      </c>
      <c r="W24" s="79">
        <f t="shared" ref="W24:W27" si="12">+S24/N24*100</f>
        <v>93.825047971428575</v>
      </c>
      <c r="X24" s="79">
        <f t="shared" si="11"/>
        <v>91.500998200000012</v>
      </c>
    </row>
    <row r="25" spans="1:24" ht="34.5" customHeight="1" x14ac:dyDescent="0.25">
      <c r="A25" s="23" t="s">
        <v>71</v>
      </c>
      <c r="B25" s="23">
        <v>123</v>
      </c>
      <c r="C25" s="23">
        <v>1000</v>
      </c>
      <c r="D25" s="23">
        <v>4</v>
      </c>
      <c r="E25" s="23" t="s">
        <v>1</v>
      </c>
      <c r="F25" s="23" t="s">
        <v>1</v>
      </c>
      <c r="G25" s="23" t="s">
        <v>38</v>
      </c>
      <c r="H25" s="23">
        <v>15</v>
      </c>
      <c r="I25" s="23" t="s">
        <v>63</v>
      </c>
      <c r="J25" s="61" t="str">
        <f>+'datos iniciales'!O20</f>
        <v>MEJORAMIENTO FORTALECIMIENTO DE LA CAPACIDAD INSTITUCIONAL PARA EL DESARROLLO DE POLITICAS PUBLICAS. NACIONAL</v>
      </c>
      <c r="K25" s="80">
        <f>+'datos iniciales'!P20</f>
        <v>0</v>
      </c>
      <c r="L25" s="80">
        <f>+'datos iniciales'!Q20</f>
        <v>281001500</v>
      </c>
      <c r="M25" s="80">
        <f>+'datos iniciales'!R20</f>
        <v>281001500</v>
      </c>
      <c r="N25" s="80">
        <f>+'datos iniciales'!S20</f>
        <v>0</v>
      </c>
      <c r="O25" s="80">
        <f>+'datos iniciales'!T20</f>
        <v>0</v>
      </c>
      <c r="P25" s="80">
        <f>+'datos iniciales'!U20</f>
        <v>0</v>
      </c>
      <c r="Q25" s="80">
        <f>+'datos iniciales'!V20</f>
        <v>0</v>
      </c>
      <c r="R25" s="80">
        <f>+'datos iniciales'!W20</f>
        <v>0</v>
      </c>
      <c r="S25" s="80">
        <f>+'datos iniciales'!X20</f>
        <v>0</v>
      </c>
      <c r="T25" s="80">
        <f>+'datos iniciales'!Y20</f>
        <v>0</v>
      </c>
      <c r="U25" s="80">
        <f>+'datos iniciales'!Z20</f>
        <v>0</v>
      </c>
      <c r="V25" s="79">
        <v>0</v>
      </c>
      <c r="W25" s="79">
        <v>0</v>
      </c>
      <c r="X25" s="79">
        <v>0</v>
      </c>
    </row>
    <row r="26" spans="1:24" ht="36.75" customHeight="1" x14ac:dyDescent="0.25">
      <c r="A26" s="23" t="s">
        <v>71</v>
      </c>
      <c r="B26" s="23">
        <v>520</v>
      </c>
      <c r="C26" s="23">
        <v>1000</v>
      </c>
      <c r="D26" s="23">
        <v>10</v>
      </c>
      <c r="E26" s="23" t="s">
        <v>1</v>
      </c>
      <c r="F26" s="23" t="s">
        <v>1</v>
      </c>
      <c r="G26" s="23" t="s">
        <v>38</v>
      </c>
      <c r="H26" s="23">
        <v>11</v>
      </c>
      <c r="I26" s="23" t="s">
        <v>40</v>
      </c>
      <c r="J26" s="61" t="str">
        <f>+'datos iniciales'!O21</f>
        <v>MEJORAMIENTO FORTALECIMIENTO DE LA CAPACIDAD INSTITUCIONAL PARA EL DESARROLLO DE POLITICAS PUBLICAS. NACIONAL</v>
      </c>
      <c r="K26" s="80">
        <f>+'datos iniciales'!P22</f>
        <v>2983069280</v>
      </c>
      <c r="L26" s="80">
        <f>+'datos iniciales'!Q22</f>
        <v>0</v>
      </c>
      <c r="M26" s="80">
        <f>+'datos iniciales'!R22</f>
        <v>6912000</v>
      </c>
      <c r="N26" s="80">
        <f>+'datos iniciales'!S22</f>
        <v>2976157280</v>
      </c>
      <c r="O26" s="80">
        <f>+'datos iniciales'!T22</f>
        <v>0</v>
      </c>
      <c r="P26" s="80">
        <f>+'datos iniciales'!U22</f>
        <v>2745413744</v>
      </c>
      <c r="Q26" s="80">
        <f>+'datos iniciales'!V22</f>
        <v>230743536</v>
      </c>
      <c r="R26" s="80">
        <f>+'datos iniciales'!W22</f>
        <v>2745413744</v>
      </c>
      <c r="S26" s="80">
        <f>+'datos iniciales'!X22</f>
        <v>2745413744</v>
      </c>
      <c r="T26" s="80">
        <f>+'datos iniciales'!Y22</f>
        <v>2366189159</v>
      </c>
      <c r="U26" s="80">
        <f>+'datos iniciales'!Z22</f>
        <v>2366189159</v>
      </c>
      <c r="V26" s="79">
        <f>+R26/N26*100</f>
        <v>92.246930713285423</v>
      </c>
      <c r="W26" s="79">
        <f>+S26/N26*100</f>
        <v>92.246930713285423</v>
      </c>
      <c r="X26" s="79">
        <f>+U26/N26*100</f>
        <v>79.504842533053221</v>
      </c>
    </row>
    <row r="27" spans="1:24" x14ac:dyDescent="0.25">
      <c r="A27" s="65" t="s">
        <v>1</v>
      </c>
      <c r="B27" s="65" t="s">
        <v>1</v>
      </c>
      <c r="C27" s="65" t="s">
        <v>1</v>
      </c>
      <c r="D27" s="65" t="s">
        <v>1</v>
      </c>
      <c r="E27" s="65" t="s">
        <v>1</v>
      </c>
      <c r="F27" s="65" t="s">
        <v>1</v>
      </c>
      <c r="G27" s="65" t="s">
        <v>1</v>
      </c>
      <c r="H27" s="65" t="s">
        <v>1</v>
      </c>
      <c r="I27" s="66" t="s">
        <v>1</v>
      </c>
      <c r="J27" s="155" t="s">
        <v>341</v>
      </c>
      <c r="K27" s="156">
        <f>+SUM(K7:K13)+SUM(K15:K16)+SUM(K18:K20)+SUM(K22:K26)</f>
        <v>21351638080</v>
      </c>
      <c r="L27" s="156">
        <f>+SUM(L7:L13)+SUM(L15:L16)+SUM(L18:L20)+SUM(L22:L26)</f>
        <v>5030851500</v>
      </c>
      <c r="M27" s="156">
        <f t="shared" ref="M27:U27" si="13">+SUM(M7:M13)+SUM(M15:M16)+SUM(M18:M20)+SUM(M22:M26)</f>
        <v>1195192957</v>
      </c>
      <c r="N27" s="156">
        <f t="shared" si="13"/>
        <v>25187296623</v>
      </c>
      <c r="O27" s="156">
        <f t="shared" si="13"/>
        <v>0</v>
      </c>
      <c r="P27" s="156">
        <f t="shared" si="13"/>
        <v>23417049908.239998</v>
      </c>
      <c r="Q27" s="156">
        <f t="shared" si="13"/>
        <v>1770246714.76</v>
      </c>
      <c r="R27" s="156">
        <f t="shared" si="13"/>
        <v>23413368548.239998</v>
      </c>
      <c r="S27" s="156">
        <f t="shared" si="13"/>
        <v>23409450776.239998</v>
      </c>
      <c r="T27" s="156">
        <f t="shared" si="13"/>
        <v>22922418949.239998</v>
      </c>
      <c r="U27" s="156">
        <f t="shared" si="13"/>
        <v>22922418949.239998</v>
      </c>
      <c r="V27" s="156">
        <f t="shared" ref="V27" si="14">+R27/N27*100</f>
        <v>92.957052512177412</v>
      </c>
      <c r="W27" s="156">
        <f t="shared" si="12"/>
        <v>92.941497956805151</v>
      </c>
      <c r="X27" s="156">
        <f t="shared" si="11"/>
        <v>91.0078572239793</v>
      </c>
    </row>
    <row r="28" spans="1:24" ht="13.5" customHeight="1" x14ac:dyDescent="0.25">
      <c r="V28" s="75"/>
      <c r="W28" s="75"/>
      <c r="X28" s="75"/>
    </row>
    <row r="29" spans="1:24" x14ac:dyDescent="0.25">
      <c r="P29" s="82"/>
      <c r="Q29" s="82"/>
      <c r="V29" s="75"/>
      <c r="W29" s="75"/>
      <c r="X29" s="75"/>
    </row>
    <row r="30" spans="1:24" x14ac:dyDescent="0.25">
      <c r="J30" s="19"/>
      <c r="V30" s="75"/>
      <c r="W30" s="75"/>
      <c r="X30" s="75"/>
    </row>
    <row r="31" spans="1:24" x14ac:dyDescent="0.25">
      <c r="J31" s="164" t="s">
        <v>333</v>
      </c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</row>
    <row r="32" spans="1:24" x14ac:dyDescent="0.25">
      <c r="J32" s="61" t="s">
        <v>334</v>
      </c>
      <c r="K32" s="83">
        <f>SUM(K7:K13)</f>
        <v>13280500000</v>
      </c>
      <c r="L32" s="83">
        <f t="shared" ref="L32:U32" si="15">SUM(L7:L13)</f>
        <v>1246000000</v>
      </c>
      <c r="M32" s="83">
        <f t="shared" si="15"/>
        <v>727501000</v>
      </c>
      <c r="N32" s="83">
        <f t="shared" si="15"/>
        <v>13798999000</v>
      </c>
      <c r="O32" s="83">
        <f t="shared" si="15"/>
        <v>0</v>
      </c>
      <c r="P32" s="83">
        <f t="shared" si="15"/>
        <v>13143716484</v>
      </c>
      <c r="Q32" s="83">
        <f t="shared" si="15"/>
        <v>655282516</v>
      </c>
      <c r="R32" s="83">
        <f t="shared" si="15"/>
        <v>13143716484</v>
      </c>
      <c r="S32" s="83">
        <f t="shared" si="15"/>
        <v>13143716484</v>
      </c>
      <c r="T32" s="83">
        <f t="shared" si="15"/>
        <v>13137445380</v>
      </c>
      <c r="U32" s="83">
        <f t="shared" si="15"/>
        <v>13137445380</v>
      </c>
      <c r="V32" s="79">
        <f>+R32/N32*100</f>
        <v>95.251231513242374</v>
      </c>
      <c r="W32" s="79">
        <f>+S32/N32*100</f>
        <v>95.251231513242374</v>
      </c>
      <c r="X32" s="79">
        <f>+U32/N32*100</f>
        <v>95.20578543414635</v>
      </c>
    </row>
    <row r="33" spans="10:24" x14ac:dyDescent="0.25">
      <c r="J33" s="61" t="s">
        <v>335</v>
      </c>
      <c r="K33" s="83">
        <f>SUM(K15:K16)</f>
        <v>1978759800</v>
      </c>
      <c r="L33" s="83">
        <f t="shared" ref="L33:U33" si="16">SUM(L15:L16)</f>
        <v>3850000</v>
      </c>
      <c r="M33" s="83">
        <f t="shared" si="16"/>
        <v>179778457</v>
      </c>
      <c r="N33" s="83">
        <f t="shared" si="16"/>
        <v>1802831343</v>
      </c>
      <c r="O33" s="83">
        <f t="shared" si="16"/>
        <v>0</v>
      </c>
      <c r="P33" s="83">
        <f t="shared" si="16"/>
        <v>1689456756.3099999</v>
      </c>
      <c r="Q33" s="83">
        <f t="shared" si="16"/>
        <v>113374586.69</v>
      </c>
      <c r="R33" s="83">
        <f t="shared" si="16"/>
        <v>1685775396.3099999</v>
      </c>
      <c r="S33" s="83">
        <f t="shared" si="16"/>
        <v>1681857624.3099999</v>
      </c>
      <c r="T33" s="83">
        <f t="shared" si="16"/>
        <v>1661663228.3099999</v>
      </c>
      <c r="U33" s="83">
        <f t="shared" si="16"/>
        <v>1661663228.3099999</v>
      </c>
      <c r="V33" s="79">
        <f>+R33/N33*100</f>
        <v>93.507104968831229</v>
      </c>
      <c r="W33" s="79">
        <f>+S33/N33*100</f>
        <v>93.289792794000689</v>
      </c>
      <c r="X33" s="79">
        <f>+U33/N33*100</f>
        <v>92.169643863907453</v>
      </c>
    </row>
    <row r="34" spans="10:24" x14ac:dyDescent="0.25">
      <c r="J34" s="61" t="s">
        <v>336</v>
      </c>
      <c r="K34" s="83">
        <f>SUM(K18:K20)</f>
        <v>579309000</v>
      </c>
      <c r="L34" s="83">
        <f t="shared" ref="L34:U34" si="17">SUM(L18:L20)</f>
        <v>0</v>
      </c>
      <c r="M34" s="83">
        <f t="shared" si="17"/>
        <v>0</v>
      </c>
      <c r="N34" s="83">
        <f t="shared" si="17"/>
        <v>579309000</v>
      </c>
      <c r="O34" s="83">
        <f t="shared" si="17"/>
        <v>0</v>
      </c>
      <c r="P34" s="83">
        <f t="shared" si="17"/>
        <v>197723754</v>
      </c>
      <c r="Q34" s="83">
        <f t="shared" si="17"/>
        <v>381585246</v>
      </c>
      <c r="R34" s="83">
        <f t="shared" si="17"/>
        <v>197723754</v>
      </c>
      <c r="S34" s="83">
        <f t="shared" si="17"/>
        <v>197723754</v>
      </c>
      <c r="T34" s="83">
        <f t="shared" si="17"/>
        <v>197723754</v>
      </c>
      <c r="U34" s="83">
        <f t="shared" si="17"/>
        <v>197723754</v>
      </c>
      <c r="V34" s="79">
        <f>+R34/N34*100</f>
        <v>34.130965339740968</v>
      </c>
      <c r="W34" s="79">
        <f>+S34/N34*100</f>
        <v>34.130965339740968</v>
      </c>
      <c r="X34" s="79">
        <f>+U34/N34*100</f>
        <v>34.130965339740968</v>
      </c>
    </row>
    <row r="35" spans="10:24" x14ac:dyDescent="0.25">
      <c r="J35" s="29" t="s">
        <v>337</v>
      </c>
      <c r="K35" s="157">
        <f>SUM(K32:K34)</f>
        <v>15838568800</v>
      </c>
      <c r="L35" s="157">
        <f t="shared" ref="L35:U35" si="18">SUM(L32:L34)</f>
        <v>1249850000</v>
      </c>
      <c r="M35" s="157">
        <f t="shared" si="18"/>
        <v>907279457</v>
      </c>
      <c r="N35" s="157">
        <f t="shared" si="18"/>
        <v>16181139343</v>
      </c>
      <c r="O35" s="157">
        <f t="shared" si="18"/>
        <v>0</v>
      </c>
      <c r="P35" s="157">
        <f t="shared" si="18"/>
        <v>15030896994.309999</v>
      </c>
      <c r="Q35" s="157">
        <f t="shared" si="18"/>
        <v>1150242348.6900001</v>
      </c>
      <c r="R35" s="157">
        <f t="shared" si="18"/>
        <v>15027215634.309999</v>
      </c>
      <c r="S35" s="157">
        <f t="shared" si="18"/>
        <v>15023297862.309999</v>
      </c>
      <c r="T35" s="157">
        <f t="shared" si="18"/>
        <v>14996832362.309999</v>
      </c>
      <c r="U35" s="157">
        <f t="shared" si="18"/>
        <v>14996832362.309999</v>
      </c>
      <c r="V35" s="157">
        <f>+R35/N35*100</f>
        <v>92.868711626359044</v>
      </c>
      <c r="W35" s="157">
        <f>+S35/N35*100</f>
        <v>92.844499660088005</v>
      </c>
      <c r="X35" s="157">
        <f>+U35/N35*100</f>
        <v>92.680941956028988</v>
      </c>
    </row>
    <row r="36" spans="10:24" x14ac:dyDescent="0.25">
      <c r="J36" s="20"/>
      <c r="V36" s="75"/>
      <c r="W36" s="75"/>
      <c r="X36" s="75"/>
    </row>
    <row r="37" spans="10:24" x14ac:dyDescent="0.25">
      <c r="J37" s="61" t="s">
        <v>338</v>
      </c>
      <c r="K37" s="83">
        <f>+K22+K23+K26</f>
        <v>5513069280</v>
      </c>
      <c r="L37" s="83">
        <f t="shared" ref="L37:U37" si="19">+L22+L23+L26</f>
        <v>0</v>
      </c>
      <c r="M37" s="83">
        <f t="shared" si="19"/>
        <v>6912000</v>
      </c>
      <c r="N37" s="83">
        <f t="shared" si="19"/>
        <v>5506157280</v>
      </c>
      <c r="O37" s="83">
        <f t="shared" si="19"/>
        <v>0</v>
      </c>
      <c r="P37" s="83">
        <f t="shared" si="19"/>
        <v>5102276234.9300003</v>
      </c>
      <c r="Q37" s="83">
        <f t="shared" si="19"/>
        <v>403881045.06999999</v>
      </c>
      <c r="R37" s="83">
        <f t="shared" si="19"/>
        <v>5102276234.9300003</v>
      </c>
      <c r="S37" s="83">
        <f t="shared" si="19"/>
        <v>5102276234.9300003</v>
      </c>
      <c r="T37" s="83">
        <f t="shared" si="19"/>
        <v>4723051649.9300003</v>
      </c>
      <c r="U37" s="83">
        <f t="shared" si="19"/>
        <v>4723051649.9300003</v>
      </c>
      <c r="V37" s="83">
        <f>+R37/N37*100</f>
        <v>92.664919933598412</v>
      </c>
      <c r="W37" s="83">
        <f>+S37/N37*100</f>
        <v>92.664919933598412</v>
      </c>
      <c r="X37" s="83">
        <f>+U37/N37*100</f>
        <v>85.777637828936122</v>
      </c>
    </row>
    <row r="38" spans="10:24" x14ac:dyDescent="0.25">
      <c r="J38" s="61" t="s">
        <v>339</v>
      </c>
      <c r="K38" s="83">
        <f>+K24+K25</f>
        <v>0</v>
      </c>
      <c r="L38" s="83">
        <f t="shared" ref="L38:U38" si="20">+L24+L25</f>
        <v>3781001500</v>
      </c>
      <c r="M38" s="83">
        <f t="shared" si="20"/>
        <v>281001500</v>
      </c>
      <c r="N38" s="83">
        <f t="shared" si="20"/>
        <v>3500000000</v>
      </c>
      <c r="O38" s="83">
        <f t="shared" si="20"/>
        <v>0</v>
      </c>
      <c r="P38" s="83">
        <f t="shared" si="20"/>
        <v>3283876679</v>
      </c>
      <c r="Q38" s="83">
        <f t="shared" si="20"/>
        <v>216123321</v>
      </c>
      <c r="R38" s="83">
        <f t="shared" si="20"/>
        <v>3283876679</v>
      </c>
      <c r="S38" s="83">
        <f t="shared" si="20"/>
        <v>3283876679</v>
      </c>
      <c r="T38" s="83">
        <f t="shared" si="20"/>
        <v>3202534937</v>
      </c>
      <c r="U38" s="83">
        <f t="shared" si="20"/>
        <v>3202534937</v>
      </c>
      <c r="V38" s="83">
        <f>+R38/N38*100</f>
        <v>93.825047971428575</v>
      </c>
      <c r="W38" s="83">
        <f>+S38/N38*100</f>
        <v>93.825047971428575</v>
      </c>
      <c r="X38" s="83">
        <f>+U38/N38*100</f>
        <v>91.500998200000012</v>
      </c>
    </row>
    <row r="39" spans="10:24" x14ac:dyDescent="0.25">
      <c r="J39" s="158" t="s">
        <v>340</v>
      </c>
      <c r="K39" s="159">
        <f>SUM(K37:K38)</f>
        <v>5513069280</v>
      </c>
      <c r="L39" s="159">
        <f t="shared" ref="L39:U39" si="21">SUM(L37:L38)</f>
        <v>3781001500</v>
      </c>
      <c r="M39" s="159">
        <f t="shared" si="21"/>
        <v>287913500</v>
      </c>
      <c r="N39" s="159">
        <f t="shared" si="21"/>
        <v>9006157280</v>
      </c>
      <c r="O39" s="159">
        <f t="shared" si="21"/>
        <v>0</v>
      </c>
      <c r="P39" s="159">
        <f t="shared" si="21"/>
        <v>8386152913.9300003</v>
      </c>
      <c r="Q39" s="159">
        <f t="shared" si="21"/>
        <v>620004366.06999993</v>
      </c>
      <c r="R39" s="159">
        <f t="shared" si="21"/>
        <v>8386152913.9300003</v>
      </c>
      <c r="S39" s="159">
        <f t="shared" si="21"/>
        <v>8386152913.9300003</v>
      </c>
      <c r="T39" s="159">
        <f t="shared" si="21"/>
        <v>7925586586.9300003</v>
      </c>
      <c r="U39" s="159">
        <f t="shared" si="21"/>
        <v>7925586586.9300003</v>
      </c>
      <c r="V39" s="159">
        <f>+R39/N39*100</f>
        <v>93.115772389997616</v>
      </c>
      <c r="W39" s="159">
        <f>+S39/N39*100</f>
        <v>93.115772389997616</v>
      </c>
      <c r="X39" s="159">
        <f>+U39/N39*100</f>
        <v>88.001867394991791</v>
      </c>
    </row>
    <row r="40" spans="10:24" x14ac:dyDescent="0.25">
      <c r="J40" s="19"/>
      <c r="V40" s="76"/>
      <c r="W40" s="76"/>
      <c r="X40" s="76"/>
    </row>
    <row r="41" spans="10:24" x14ac:dyDescent="0.25">
      <c r="J41" s="155" t="s">
        <v>341</v>
      </c>
      <c r="K41" s="156">
        <f>+K39+K35</f>
        <v>21351638080</v>
      </c>
      <c r="L41" s="156">
        <f t="shared" ref="L41:U41" si="22">+L39+L35</f>
        <v>5030851500</v>
      </c>
      <c r="M41" s="156">
        <f t="shared" si="22"/>
        <v>1195192957</v>
      </c>
      <c r="N41" s="156">
        <f t="shared" si="22"/>
        <v>25187296623</v>
      </c>
      <c r="O41" s="156">
        <f t="shared" si="22"/>
        <v>0</v>
      </c>
      <c r="P41" s="156">
        <f t="shared" si="22"/>
        <v>23417049908.239998</v>
      </c>
      <c r="Q41" s="156">
        <f t="shared" si="22"/>
        <v>1770246714.76</v>
      </c>
      <c r="R41" s="156">
        <f t="shared" si="22"/>
        <v>23413368548.239998</v>
      </c>
      <c r="S41" s="156">
        <f t="shared" si="22"/>
        <v>23409450776.239998</v>
      </c>
      <c r="T41" s="156">
        <f t="shared" si="22"/>
        <v>22922418949.239998</v>
      </c>
      <c r="U41" s="156">
        <f t="shared" si="22"/>
        <v>22922418949.239998</v>
      </c>
      <c r="V41" s="156">
        <f>+R41/N41*100</f>
        <v>92.957052512177412</v>
      </c>
      <c r="W41" s="156">
        <f>+S41/N41*100</f>
        <v>92.941497956805151</v>
      </c>
      <c r="X41" s="156">
        <f>+U41/N41*100</f>
        <v>91.0078572239793</v>
      </c>
    </row>
    <row r="42" spans="10:24" ht="6.75" customHeight="1" x14ac:dyDescent="0.25"/>
    <row r="43" spans="10:24" ht="13.5" customHeight="1" x14ac:dyDescent="0.25">
      <c r="J43" s="101" t="s">
        <v>376</v>
      </c>
      <c r="L43" s="82"/>
      <c r="M43" s="82"/>
      <c r="N43" s="82"/>
      <c r="O43" s="82"/>
    </row>
    <row r="44" spans="10:24" ht="12" customHeight="1" x14ac:dyDescent="0.25">
      <c r="L44" s="163" t="s">
        <v>378</v>
      </c>
      <c r="M44" s="160" t="s">
        <v>373</v>
      </c>
      <c r="N44" s="160"/>
      <c r="O44" s="160"/>
      <c r="P44" s="161"/>
      <c r="Q44" s="160"/>
      <c r="R44" s="163" t="s">
        <v>379</v>
      </c>
      <c r="S44" s="160" t="s">
        <v>374</v>
      </c>
      <c r="T44" s="160"/>
      <c r="U44" s="162"/>
    </row>
    <row r="45" spans="10:24" ht="12" customHeight="1" x14ac:dyDescent="0.25">
      <c r="L45" s="160"/>
      <c r="M45" s="160" t="s">
        <v>377</v>
      </c>
      <c r="N45" s="160"/>
      <c r="O45" s="160"/>
      <c r="P45" s="160"/>
      <c r="Q45" s="160"/>
      <c r="R45" s="160"/>
      <c r="S45" s="160" t="s">
        <v>375</v>
      </c>
      <c r="T45" s="160"/>
      <c r="U45" s="162"/>
    </row>
    <row r="46" spans="10:24" x14ac:dyDescent="0.25">
      <c r="L46" s="102"/>
      <c r="M46" s="102"/>
      <c r="N46" s="102"/>
      <c r="O46" s="102"/>
      <c r="P46" s="102"/>
      <c r="Q46" s="102"/>
      <c r="R46" s="102"/>
      <c r="S46" s="102"/>
      <c r="T46" s="102"/>
    </row>
    <row r="47" spans="10:24" x14ac:dyDescent="0.25">
      <c r="L47" s="102"/>
      <c r="M47" s="102"/>
      <c r="N47" s="102"/>
      <c r="O47" s="102"/>
      <c r="P47" s="102"/>
      <c r="Q47" s="102"/>
      <c r="R47" s="102"/>
      <c r="S47" s="102"/>
      <c r="T47" s="102"/>
    </row>
  </sheetData>
  <sheetProtection password="EE8B" sheet="1" formatCells="0" formatColumns="0" formatRows="0" insertColumns="0" insertRows="0" insertHyperlinks="0" deleteColumns="0" deleteRows="0" sort="0" autoFilter="0" pivotTables="0"/>
  <mergeCells count="4">
    <mergeCell ref="J31:X31"/>
    <mergeCell ref="A2:X2"/>
    <mergeCell ref="A3:X3"/>
    <mergeCell ref="A4:X4"/>
  </mergeCells>
  <pageMargins left="0.2" right="0.2" top="0.49" bottom="0.39370078740157483" header="0.44" footer="0.53"/>
  <pageSetup paperSize="5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166" t="s">
        <v>347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</row>
    <row r="3" spans="1:23" x14ac:dyDescent="0.2">
      <c r="A3" s="166" t="s">
        <v>348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</row>
    <row r="4" spans="1:23" x14ac:dyDescent="0.2">
      <c r="A4" s="166" t="s">
        <v>349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topLeftCell="A94" workbookViewId="0">
      <selection activeCell="I136" sqref="I136"/>
    </sheetView>
  </sheetViews>
  <sheetFormatPr baseColWidth="10" defaultRowHeight="15" x14ac:dyDescent="0.25"/>
  <cols>
    <col min="2" max="2" width="24.42578125" customWidth="1"/>
    <col min="3" max="3" width="14.7109375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106"/>
      <c r="C4" s="106"/>
      <c r="D4" s="169" t="s">
        <v>383</v>
      </c>
      <c r="E4" s="170"/>
      <c r="F4" s="170"/>
      <c r="G4" s="170"/>
      <c r="H4" s="170"/>
      <c r="I4" s="170"/>
      <c r="J4" s="170"/>
      <c r="K4" s="171"/>
    </row>
    <row r="5" spans="2:11" ht="21" x14ac:dyDescent="0.25">
      <c r="B5" s="172" t="s">
        <v>351</v>
      </c>
      <c r="C5" s="174" t="s">
        <v>352</v>
      </c>
      <c r="D5" s="173" t="s">
        <v>353</v>
      </c>
      <c r="E5" s="176"/>
      <c r="F5" s="176"/>
      <c r="G5" s="176"/>
      <c r="H5" s="176" t="s">
        <v>354</v>
      </c>
      <c r="I5" s="176"/>
      <c r="J5" s="176"/>
      <c r="K5" s="177"/>
    </row>
    <row r="6" spans="2:11" ht="21" x14ac:dyDescent="0.25">
      <c r="B6" s="173"/>
      <c r="C6" s="175"/>
      <c r="D6" s="173" t="s">
        <v>355</v>
      </c>
      <c r="E6" s="176"/>
      <c r="F6" s="176" t="s">
        <v>356</v>
      </c>
      <c r="G6" s="176"/>
      <c r="H6" s="176" t="s">
        <v>355</v>
      </c>
      <c r="I6" s="176"/>
      <c r="J6" s="176" t="s">
        <v>356</v>
      </c>
      <c r="K6" s="177"/>
    </row>
    <row r="7" spans="2:11" ht="21" x14ac:dyDescent="0.35">
      <c r="B7" s="173"/>
      <c r="C7" s="175"/>
      <c r="D7" s="115" t="s">
        <v>357</v>
      </c>
      <c r="E7" s="107" t="s">
        <v>358</v>
      </c>
      <c r="F7" s="108" t="s">
        <v>357</v>
      </c>
      <c r="G7" s="107" t="s">
        <v>358</v>
      </c>
      <c r="H7" s="107" t="s">
        <v>357</v>
      </c>
      <c r="I7" s="107" t="s">
        <v>358</v>
      </c>
      <c r="J7" s="108" t="s">
        <v>357</v>
      </c>
      <c r="K7" s="116" t="s">
        <v>358</v>
      </c>
    </row>
    <row r="8" spans="2:11" ht="21" x14ac:dyDescent="0.25">
      <c r="B8" s="124" t="s">
        <v>359</v>
      </c>
      <c r="C8" s="147">
        <f>+'EJE DICIEMBRE 2015'!N35/1000000</f>
        <v>16181.139343000001</v>
      </c>
      <c r="D8" s="117">
        <v>0.92409060294914513</v>
      </c>
      <c r="E8" s="110">
        <f>D8*C8</f>
        <v>14952.838811877005</v>
      </c>
      <c r="F8" s="109">
        <f>+G8/C8</f>
        <v>0.92868711626359046</v>
      </c>
      <c r="G8" s="110">
        <f>+'EJE DICIEMBRE 2015'!R35/1000000</f>
        <v>15027.21563431</v>
      </c>
      <c r="H8" s="109">
        <v>0.91983862874214917</v>
      </c>
      <c r="I8" s="110">
        <f>+C8*H8</f>
        <v>14884.037024750762</v>
      </c>
      <c r="J8" s="109">
        <f>+K8/C8</f>
        <v>0.92844499660087987</v>
      </c>
      <c r="K8" s="118">
        <f>+'EJE DICIEMBRE 2015'!S35/1000000</f>
        <v>15023.297862309999</v>
      </c>
    </row>
    <row r="9" spans="2:11" ht="21" x14ac:dyDescent="0.25">
      <c r="B9" s="124" t="s">
        <v>360</v>
      </c>
      <c r="C9" s="147">
        <f>+'EJE DICIEMBRE 2015'!N39/1000000</f>
        <v>9006.1572799999994</v>
      </c>
      <c r="D9" s="117">
        <v>0.94046695163515126</v>
      </c>
      <c r="E9" s="110">
        <f>D9*C9</f>
        <v>8469.9932830683247</v>
      </c>
      <c r="F9" s="109">
        <f>+G9/C9</f>
        <v>0.9311577238999762</v>
      </c>
      <c r="G9" s="110">
        <f>+'EJE DICIEMBRE 2015'!R39/1000000</f>
        <v>8386.1529139300001</v>
      </c>
      <c r="H9" s="109">
        <v>0.93122178299834424</v>
      </c>
      <c r="I9" s="110">
        <f>H9*C9</f>
        <v>8386.7298402451179</v>
      </c>
      <c r="J9" s="109">
        <f>+K9/C9</f>
        <v>0.9311577238999762</v>
      </c>
      <c r="K9" s="119">
        <f>+'EJE DICIEMBRE 2015'!S39/1000000</f>
        <v>8386.1529139300001</v>
      </c>
    </row>
    <row r="10" spans="2:11" ht="21.75" thickBot="1" x14ac:dyDescent="0.3">
      <c r="B10" s="125" t="s">
        <v>361</v>
      </c>
      <c r="C10" s="148">
        <f>SUM(C8:C9)</f>
        <v>25187.296623000002</v>
      </c>
      <c r="D10" s="120">
        <f>+E10/C10</f>
        <v>0.92994625209426263</v>
      </c>
      <c r="E10" s="121">
        <f>SUM(E8:E9)</f>
        <v>23422.83209494533</v>
      </c>
      <c r="F10" s="122">
        <f>+G10/C10</f>
        <v>0.92957052512177407</v>
      </c>
      <c r="G10" s="121">
        <f>SUM(G8:G9)</f>
        <v>23413.36854824</v>
      </c>
      <c r="H10" s="122">
        <f>+I10/C10</f>
        <v>0.92390887411656453</v>
      </c>
      <c r="I10" s="121">
        <f>SUM(I8:I9)</f>
        <v>23270.76686499588</v>
      </c>
      <c r="J10" s="122">
        <f>+K10/C10</f>
        <v>0.92941497956805152</v>
      </c>
      <c r="K10" s="123">
        <f>SUM(K8:K9)</f>
        <v>23409.450776239999</v>
      </c>
    </row>
    <row r="11" spans="2:11" x14ac:dyDescent="0.25">
      <c r="B11" s="167" t="s">
        <v>362</v>
      </c>
      <c r="C11" s="167"/>
      <c r="D11" s="167"/>
      <c r="E11" s="167"/>
      <c r="F11" s="167"/>
      <c r="G11" s="167"/>
      <c r="H11" s="167"/>
      <c r="I11" s="167"/>
      <c r="J11" s="167"/>
      <c r="K11" s="167"/>
    </row>
    <row r="12" spans="2:11" ht="20.25" customHeight="1" x14ac:dyDescent="0.25">
      <c r="B12" s="168" t="s">
        <v>365</v>
      </c>
      <c r="C12" s="168"/>
      <c r="D12" s="104"/>
      <c r="E12" s="167" t="s">
        <v>363</v>
      </c>
      <c r="F12" s="167"/>
      <c r="G12" s="104"/>
      <c r="H12" s="86"/>
      <c r="I12" s="167" t="s">
        <v>364</v>
      </c>
      <c r="J12" s="167"/>
      <c r="K12" s="103"/>
    </row>
    <row r="15" spans="2:11" x14ac:dyDescent="0.25">
      <c r="D15" s="165"/>
      <c r="E15" s="165"/>
      <c r="J15" s="96"/>
    </row>
    <row r="16" spans="2:11" x14ac:dyDescent="0.25">
      <c r="I16" s="87"/>
      <c r="J16" s="97"/>
    </row>
    <row r="17" spans="2:6" ht="15.75" thickBot="1" x14ac:dyDescent="0.3"/>
    <row r="18" spans="2:6" ht="21" thickBot="1" x14ac:dyDescent="0.3">
      <c r="B18" s="197"/>
      <c r="C18" s="195" t="s">
        <v>28</v>
      </c>
      <c r="D18" s="195"/>
      <c r="E18" s="196" t="s">
        <v>29</v>
      </c>
      <c r="F18" s="196"/>
    </row>
    <row r="19" spans="2:6" ht="29.25" customHeight="1" thickBot="1" x14ac:dyDescent="0.3">
      <c r="B19" s="198"/>
      <c r="C19" s="94" t="s">
        <v>355</v>
      </c>
      <c r="D19" s="94" t="s">
        <v>356</v>
      </c>
      <c r="E19" s="95" t="s">
        <v>355</v>
      </c>
      <c r="F19" s="95" t="s">
        <v>356</v>
      </c>
    </row>
    <row r="20" spans="2:6" ht="21" thickBot="1" x14ac:dyDescent="0.3">
      <c r="B20" s="93" t="s">
        <v>367</v>
      </c>
      <c r="C20" s="105">
        <f>+D8</f>
        <v>0.92409060294914513</v>
      </c>
      <c r="D20" s="105">
        <f>+F8</f>
        <v>0.92868711626359046</v>
      </c>
      <c r="E20" s="105">
        <f>+H8</f>
        <v>0.91983862874214917</v>
      </c>
      <c r="F20" s="105">
        <f>+J8</f>
        <v>0.92844499660087987</v>
      </c>
    </row>
    <row r="21" spans="2:6" ht="21" thickBot="1" x14ac:dyDescent="0.3">
      <c r="B21" s="93" t="s">
        <v>368</v>
      </c>
      <c r="C21" s="105">
        <f>+D9</f>
        <v>0.94046695163515126</v>
      </c>
      <c r="D21" s="105">
        <f>+F9</f>
        <v>0.9311577238999762</v>
      </c>
      <c r="E21" s="105">
        <f>+H9</f>
        <v>0.93122178299834424</v>
      </c>
      <c r="F21" s="105">
        <f>+J9</f>
        <v>0.9311577238999762</v>
      </c>
    </row>
    <row r="22" spans="2:6" ht="21" thickBot="1" x14ac:dyDescent="0.3">
      <c r="B22" s="93" t="s">
        <v>369</v>
      </c>
      <c r="C22" s="105">
        <f>+D10</f>
        <v>0.92994625209426263</v>
      </c>
      <c r="D22" s="105">
        <f>+F10</f>
        <v>0.92957052512177407</v>
      </c>
      <c r="E22" s="105">
        <f>+H10</f>
        <v>0.92390887411656453</v>
      </c>
      <c r="F22" s="105">
        <f>+J10</f>
        <v>0.92941497956805152</v>
      </c>
    </row>
    <row r="57" spans="2:8" ht="15.75" thickBot="1" x14ac:dyDescent="0.3"/>
    <row r="58" spans="2:8" ht="24" thickBot="1" x14ac:dyDescent="0.4">
      <c r="B58" s="106"/>
      <c r="C58" s="187" t="str">
        <f>+MID(D4,13,35)</f>
        <v>Ejecucion a 22 de diciembre de 2015</v>
      </c>
      <c r="D58" s="188"/>
      <c r="E58" s="188"/>
      <c r="F58" s="188"/>
      <c r="G58" s="189"/>
      <c r="H58" s="111"/>
    </row>
    <row r="59" spans="2:8" ht="42.75" customHeight="1" x14ac:dyDescent="0.25">
      <c r="B59" s="190" t="s">
        <v>351</v>
      </c>
      <c r="C59" s="192" t="s">
        <v>352</v>
      </c>
      <c r="D59" s="193" t="s">
        <v>353</v>
      </c>
      <c r="E59" s="193"/>
      <c r="F59" s="193" t="s">
        <v>354</v>
      </c>
      <c r="G59" s="175"/>
      <c r="H59" s="111"/>
    </row>
    <row r="60" spans="2:8" ht="21" x14ac:dyDescent="0.35">
      <c r="B60" s="191"/>
      <c r="C60" s="192"/>
      <c r="D60" s="126" t="s">
        <v>357</v>
      </c>
      <c r="E60" s="127" t="s">
        <v>358</v>
      </c>
      <c r="F60" s="126" t="s">
        <v>357</v>
      </c>
      <c r="G60" s="128" t="s">
        <v>358</v>
      </c>
      <c r="H60" s="111"/>
    </row>
    <row r="61" spans="2:8" ht="21" x14ac:dyDescent="0.25">
      <c r="B61" s="131" t="s">
        <v>359</v>
      </c>
      <c r="C61" s="129">
        <f>+C8</f>
        <v>16181.139343000001</v>
      </c>
      <c r="D61" s="109">
        <f>+E61/C61</f>
        <v>0.92868711626359046</v>
      </c>
      <c r="E61" s="110">
        <f>+G8</f>
        <v>15027.21563431</v>
      </c>
      <c r="F61" s="109">
        <f>+G61/C61</f>
        <v>0.92844499660087987</v>
      </c>
      <c r="G61" s="118">
        <f>+K8</f>
        <v>15023.297862309999</v>
      </c>
      <c r="H61" s="111"/>
    </row>
    <row r="62" spans="2:8" ht="21" x14ac:dyDescent="0.25">
      <c r="B62" s="131" t="s">
        <v>360</v>
      </c>
      <c r="C62" s="129">
        <f>+C9</f>
        <v>9006.1572799999994</v>
      </c>
      <c r="D62" s="109">
        <f>+E62/C62</f>
        <v>0.9311577238999762</v>
      </c>
      <c r="E62" s="110">
        <f>+G9</f>
        <v>8386.1529139300001</v>
      </c>
      <c r="F62" s="109">
        <f>+G62/C62</f>
        <v>0.9311577238999762</v>
      </c>
      <c r="G62" s="119">
        <f>+K9</f>
        <v>8386.1529139300001</v>
      </c>
      <c r="H62" s="111"/>
    </row>
    <row r="63" spans="2:8" ht="21.75" thickBot="1" x14ac:dyDescent="0.3">
      <c r="B63" s="132" t="s">
        <v>361</v>
      </c>
      <c r="C63" s="130">
        <f>SUM(C61:C62)</f>
        <v>25187.296623000002</v>
      </c>
      <c r="D63" s="122">
        <f>+E63/C63</f>
        <v>0.92957052512177407</v>
      </c>
      <c r="E63" s="121">
        <f>SUM(E61:E62)</f>
        <v>23413.36854824</v>
      </c>
      <c r="F63" s="122">
        <f>+G63/C63</f>
        <v>0.92941497956805152</v>
      </c>
      <c r="G63" s="123">
        <f>SUM(G61:G62)</f>
        <v>23409.450776239999</v>
      </c>
      <c r="H63" s="111"/>
    </row>
    <row r="64" spans="2:8" ht="35.25" customHeight="1" x14ac:dyDescent="0.25">
      <c r="B64" s="194" t="s">
        <v>362</v>
      </c>
      <c r="C64" s="194"/>
      <c r="D64" s="194"/>
      <c r="E64" s="194"/>
      <c r="F64" s="194"/>
      <c r="G64" s="194"/>
      <c r="H64" s="111"/>
    </row>
    <row r="65" spans="2:7" x14ac:dyDescent="0.25">
      <c r="B65" s="167"/>
      <c r="C65" s="167"/>
      <c r="D65" s="84"/>
      <c r="E65" s="84"/>
      <c r="F65" s="85"/>
      <c r="G65" s="84"/>
    </row>
    <row r="68" spans="2:7" ht="15.75" thickBot="1" x14ac:dyDescent="0.3"/>
    <row r="69" spans="2:7" ht="21.75" customHeight="1" thickTop="1" x14ac:dyDescent="0.25">
      <c r="B69" s="181"/>
      <c r="C69" s="183" t="s">
        <v>28</v>
      </c>
      <c r="D69" s="184"/>
      <c r="E69" s="183" t="s">
        <v>29</v>
      </c>
      <c r="F69" s="184"/>
    </row>
    <row r="70" spans="2:7" ht="15.75" thickBot="1" x14ac:dyDescent="0.3">
      <c r="B70" s="182"/>
      <c r="C70" s="185"/>
      <c r="D70" s="186"/>
      <c r="E70" s="185"/>
      <c r="F70" s="186"/>
    </row>
    <row r="71" spans="2:7" ht="21.75" thickTop="1" thickBot="1" x14ac:dyDescent="0.3">
      <c r="B71" s="90" t="str">
        <f>+B20</f>
        <v>Funcionamiento : 15.839</v>
      </c>
      <c r="C71" s="91">
        <f t="shared" ref="C71:F73" si="0">+D61</f>
        <v>0.92868711626359046</v>
      </c>
      <c r="D71" s="92">
        <f>+E61</f>
        <v>15027.21563431</v>
      </c>
      <c r="E71" s="91">
        <f t="shared" si="0"/>
        <v>0.92844499660087987</v>
      </c>
      <c r="F71" s="92">
        <f t="shared" si="0"/>
        <v>15023.297862309999</v>
      </c>
    </row>
    <row r="72" spans="2:7" ht="21.75" thickTop="1" thickBot="1" x14ac:dyDescent="0.3">
      <c r="B72" s="90" t="str">
        <f>+B21</f>
        <v>Inversión : 9.294</v>
      </c>
      <c r="C72" s="91">
        <f t="shared" si="0"/>
        <v>0.9311577238999762</v>
      </c>
      <c r="D72" s="92">
        <f t="shared" si="0"/>
        <v>8386.1529139300001</v>
      </c>
      <c r="E72" s="91">
        <f t="shared" si="0"/>
        <v>0.9311577238999762</v>
      </c>
      <c r="F72" s="92">
        <f t="shared" si="0"/>
        <v>8386.1529139300001</v>
      </c>
    </row>
    <row r="73" spans="2:7" ht="21.75" thickTop="1" thickBot="1" x14ac:dyDescent="0.3">
      <c r="B73" s="90" t="str">
        <f>+B22</f>
        <v>Total : 25.133</v>
      </c>
      <c r="C73" s="91">
        <f t="shared" si="0"/>
        <v>0.92957052512177407</v>
      </c>
      <c r="D73" s="92">
        <f t="shared" si="0"/>
        <v>23413.36854824</v>
      </c>
      <c r="E73" s="91">
        <f t="shared" si="0"/>
        <v>0.92941497956805152</v>
      </c>
      <c r="F73" s="92">
        <f t="shared" si="0"/>
        <v>23409.450776239999</v>
      </c>
    </row>
    <row r="74" spans="2:7" ht="21.75" customHeight="1" thickTop="1" x14ac:dyDescent="0.25">
      <c r="B74" s="89" t="str">
        <f>+B64</f>
        <v xml:space="preserve">Fuente: Grupo de Gestión Financiera Función Pública  - SIIF Nación
Cifras en millones de pesos
  </v>
      </c>
      <c r="C74" s="88"/>
      <c r="D74" s="88"/>
      <c r="E74" s="88"/>
      <c r="F74" s="88"/>
    </row>
    <row r="109" spans="2:7" ht="15.75" thickBot="1" x14ac:dyDescent="0.3"/>
    <row r="110" spans="2:7" ht="66" customHeight="1" thickBot="1" x14ac:dyDescent="0.3">
      <c r="B110" s="178" t="s">
        <v>384</v>
      </c>
      <c r="C110" s="179"/>
      <c r="D110" s="180"/>
      <c r="E110" s="133" t="s">
        <v>342</v>
      </c>
      <c r="F110" s="133" t="s">
        <v>343</v>
      </c>
      <c r="G110" s="134" t="s">
        <v>344</v>
      </c>
    </row>
    <row r="111" spans="2:7" ht="56.25" customHeight="1" x14ac:dyDescent="0.25">
      <c r="B111" s="135" t="s">
        <v>366</v>
      </c>
      <c r="C111" s="136" t="s">
        <v>40</v>
      </c>
      <c r="D111" s="112" t="s">
        <v>74</v>
      </c>
      <c r="E111" s="141">
        <f>+'EJE DICIEMBRE 2015'!V22</f>
        <v>98.001955930000008</v>
      </c>
      <c r="F111" s="141">
        <f>+'EJE DICIEMBRE 2015'!W22</f>
        <v>98.001955930000008</v>
      </c>
      <c r="G111" s="142">
        <f>+'EJE DICIEMBRE 2015'!X22</f>
        <v>98.001955930000008</v>
      </c>
    </row>
    <row r="112" spans="2:7" ht="79.5" customHeight="1" x14ac:dyDescent="0.25">
      <c r="B112" s="137" t="s">
        <v>75</v>
      </c>
      <c r="C112" s="138" t="s">
        <v>40</v>
      </c>
      <c r="D112" s="113" t="s">
        <v>77</v>
      </c>
      <c r="E112" s="143">
        <f>+'EJE DICIEMBRE 2015'!V23</f>
        <v>92.957223662551442</v>
      </c>
      <c r="F112" s="143">
        <f>+'EJE DICIEMBRE 2015'!W23</f>
        <v>92.957223662551442</v>
      </c>
      <c r="G112" s="144">
        <f>+'EJE DICIEMBRE 2015'!X23</f>
        <v>92.957223662551442</v>
      </c>
    </row>
    <row r="113" spans="2:7" ht="68.25" customHeight="1" x14ac:dyDescent="0.25">
      <c r="B113" s="137" t="s">
        <v>75</v>
      </c>
      <c r="C113" s="138" t="s">
        <v>63</v>
      </c>
      <c r="D113" s="113" t="s">
        <v>77</v>
      </c>
      <c r="E113" s="143">
        <f>+'EJE DICIEMBRE 2015'!V24</f>
        <v>93.825047971428575</v>
      </c>
      <c r="F113" s="143">
        <f>+'EJE DICIEMBRE 2015'!W24</f>
        <v>93.825047971428575</v>
      </c>
      <c r="G113" s="144">
        <f>+'EJE DICIEMBRE 2015'!X24</f>
        <v>91.500998200000012</v>
      </c>
    </row>
    <row r="114" spans="2:7" ht="73.5" customHeight="1" x14ac:dyDescent="0.25">
      <c r="B114" s="137" t="s">
        <v>75</v>
      </c>
      <c r="C114" s="138" t="s">
        <v>63</v>
      </c>
      <c r="D114" s="113" t="s">
        <v>77</v>
      </c>
      <c r="E114" s="143">
        <f>+'EJE DICIEMBRE 2015'!V25</f>
        <v>0</v>
      </c>
      <c r="F114" s="143">
        <f>+'EJE DICIEMBRE 2015'!W25</f>
        <v>0</v>
      </c>
      <c r="G114" s="144">
        <f>+'EJE DICIEMBRE 2015'!X25</f>
        <v>0</v>
      </c>
    </row>
    <row r="115" spans="2:7" ht="61.5" customHeight="1" thickBot="1" x14ac:dyDescent="0.3">
      <c r="B115" s="139" t="s">
        <v>81</v>
      </c>
      <c r="C115" s="140" t="s">
        <v>40</v>
      </c>
      <c r="D115" s="114" t="s">
        <v>83</v>
      </c>
      <c r="E115" s="145">
        <f>+'EJE DICIEMBRE 2015'!V26</f>
        <v>92.246930713285423</v>
      </c>
      <c r="F115" s="145">
        <f>+'EJE DICIEMBRE 2015'!W26</f>
        <v>92.246930713285423</v>
      </c>
      <c r="G115" s="146">
        <f>+'EJE DICIEMBRE 2015'!X26</f>
        <v>79.504842533053221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4"/>
  <sheetViews>
    <sheetView topLeftCell="A10" workbookViewId="0">
      <selection activeCell="L12" sqref="L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95962983</v>
      </c>
      <c r="R5" s="7">
        <v>0</v>
      </c>
      <c r="S5" s="7">
        <v>7076962983</v>
      </c>
      <c r="T5" s="7">
        <v>0</v>
      </c>
      <c r="U5" s="7">
        <v>6856276139</v>
      </c>
      <c r="V5" s="7">
        <v>220686844</v>
      </c>
      <c r="W5" s="7">
        <v>6856276139</v>
      </c>
      <c r="X5" s="7">
        <v>6856276139</v>
      </c>
      <c r="Y5" s="7">
        <v>6856276139</v>
      </c>
      <c r="Z5" s="7">
        <v>6856276139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688862541</v>
      </c>
      <c r="V6" s="7">
        <v>135137459</v>
      </c>
      <c r="W6" s="7">
        <v>688862541</v>
      </c>
      <c r="X6" s="7">
        <v>688862541</v>
      </c>
      <c r="Y6" s="7">
        <v>688862541</v>
      </c>
      <c r="Z6" s="7">
        <v>688862541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352018975</v>
      </c>
      <c r="R7" s="7">
        <v>202000000</v>
      </c>
      <c r="S7" s="7">
        <v>2341018975</v>
      </c>
      <c r="T7" s="7">
        <v>0</v>
      </c>
      <c r="U7" s="7">
        <v>2191733200</v>
      </c>
      <c r="V7" s="7">
        <v>149285775</v>
      </c>
      <c r="W7" s="7">
        <v>2191733200</v>
      </c>
      <c r="X7" s="7">
        <v>2191733200</v>
      </c>
      <c r="Y7" s="7">
        <v>2190265266</v>
      </c>
      <c r="Z7" s="7">
        <v>2190265266</v>
      </c>
    </row>
    <row r="8" spans="1:26" ht="33.75" x14ac:dyDescent="0.25">
      <c r="A8" s="4" t="s">
        <v>32</v>
      </c>
      <c r="B8" s="5" t="s">
        <v>33</v>
      </c>
      <c r="C8" s="6" t="s">
        <v>380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381</v>
      </c>
      <c r="P8" s="7">
        <v>0</v>
      </c>
      <c r="Q8" s="7">
        <v>522000000</v>
      </c>
      <c r="R8" s="7">
        <v>522000000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65000000</v>
      </c>
      <c r="Q9" s="7">
        <v>132000000</v>
      </c>
      <c r="R9" s="7">
        <v>990000</v>
      </c>
      <c r="S9" s="7">
        <v>196010000</v>
      </c>
      <c r="T9" s="7">
        <v>0</v>
      </c>
      <c r="U9" s="7">
        <v>189445512</v>
      </c>
      <c r="V9" s="7">
        <v>6564488</v>
      </c>
      <c r="W9" s="7">
        <v>189445512</v>
      </c>
      <c r="X9" s="7">
        <v>189445512</v>
      </c>
      <c r="Y9" s="7">
        <v>184642342</v>
      </c>
      <c r="Z9" s="7">
        <v>184642342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139500000</v>
      </c>
      <c r="Q10" s="7">
        <v>0</v>
      </c>
      <c r="R10" s="7">
        <v>2511000</v>
      </c>
      <c r="S10" s="7">
        <v>136989000</v>
      </c>
      <c r="T10" s="7">
        <v>0</v>
      </c>
      <c r="U10" s="7">
        <v>121328209</v>
      </c>
      <c r="V10" s="7">
        <v>15660791</v>
      </c>
      <c r="W10" s="7">
        <v>121328209</v>
      </c>
      <c r="X10" s="7">
        <v>121328209</v>
      </c>
      <c r="Y10" s="7">
        <v>121328209</v>
      </c>
      <c r="Z10" s="7">
        <v>121328209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3150000000</v>
      </c>
      <c r="Q11" s="7">
        <v>74018042</v>
      </c>
      <c r="R11" s="7">
        <v>0</v>
      </c>
      <c r="S11" s="7">
        <v>3224018042</v>
      </c>
      <c r="T11" s="7">
        <v>0</v>
      </c>
      <c r="U11" s="7">
        <v>3096070883</v>
      </c>
      <c r="V11" s="7">
        <v>127947159</v>
      </c>
      <c r="W11" s="7">
        <v>3096070883</v>
      </c>
      <c r="X11" s="7">
        <v>3096070883</v>
      </c>
      <c r="Y11" s="7">
        <v>3096070883</v>
      </c>
      <c r="Z11" s="7">
        <v>3096070883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25987000</v>
      </c>
      <c r="V12" s="7">
        <v>1863000</v>
      </c>
      <c r="W12" s="7">
        <v>25987000</v>
      </c>
      <c r="X12" s="7">
        <v>25987000</v>
      </c>
      <c r="Y12" s="7">
        <v>25987000</v>
      </c>
      <c r="Z12" s="7">
        <v>25987000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179778457</v>
      </c>
      <c r="S13" s="7">
        <v>1774981343</v>
      </c>
      <c r="T13" s="7">
        <v>0</v>
      </c>
      <c r="U13" s="7">
        <v>1663469756.3099999</v>
      </c>
      <c r="V13" s="7">
        <v>111511586.69</v>
      </c>
      <c r="W13" s="7">
        <v>1659788396.3099999</v>
      </c>
      <c r="X13" s="7">
        <v>1655870624.3099999</v>
      </c>
      <c r="Y13" s="7">
        <v>1635676228.3099999</v>
      </c>
      <c r="Z13" s="7">
        <v>1635676228.3099999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64</v>
      </c>
      <c r="P14" s="7">
        <v>29265000</v>
      </c>
      <c r="Q14" s="7">
        <v>0</v>
      </c>
      <c r="R14" s="7">
        <v>0</v>
      </c>
      <c r="S14" s="7">
        <v>29265000</v>
      </c>
      <c r="T14" s="7">
        <v>0</v>
      </c>
      <c r="U14" s="7">
        <v>27050398</v>
      </c>
      <c r="V14" s="7">
        <v>2214602</v>
      </c>
      <c r="W14" s="7">
        <v>27050398</v>
      </c>
      <c r="X14" s="7">
        <v>27050398</v>
      </c>
      <c r="Y14" s="7">
        <v>27050398</v>
      </c>
      <c r="Z14" s="7">
        <v>27050398</v>
      </c>
    </row>
    <row r="15" spans="1:26" ht="22.5" x14ac:dyDescent="0.25">
      <c r="A15" s="4" t="s">
        <v>32</v>
      </c>
      <c r="B15" s="5" t="s">
        <v>33</v>
      </c>
      <c r="C15" s="6" t="s">
        <v>65</v>
      </c>
      <c r="D15" s="4" t="s">
        <v>35</v>
      </c>
      <c r="E15" s="4" t="s">
        <v>57</v>
      </c>
      <c r="F15" s="4" t="s">
        <v>46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66</v>
      </c>
      <c r="P15" s="7">
        <v>189000000</v>
      </c>
      <c r="Q15" s="7">
        <v>0</v>
      </c>
      <c r="R15" s="7">
        <v>0</v>
      </c>
      <c r="S15" s="7">
        <v>189000000</v>
      </c>
      <c r="T15" s="7">
        <v>0</v>
      </c>
      <c r="U15" s="7">
        <v>170673356</v>
      </c>
      <c r="V15" s="7">
        <v>18326644</v>
      </c>
      <c r="W15" s="7">
        <v>170673356</v>
      </c>
      <c r="X15" s="7">
        <v>170673356</v>
      </c>
      <c r="Y15" s="7">
        <v>170673356</v>
      </c>
      <c r="Z15" s="7">
        <v>170673356</v>
      </c>
    </row>
    <row r="16" spans="1:26" ht="22.5" x14ac:dyDescent="0.25">
      <c r="A16" s="4" t="s">
        <v>32</v>
      </c>
      <c r="B16" s="5" t="s">
        <v>33</v>
      </c>
      <c r="C16" s="6" t="s">
        <v>67</v>
      </c>
      <c r="D16" s="4" t="s">
        <v>35</v>
      </c>
      <c r="E16" s="4" t="s">
        <v>57</v>
      </c>
      <c r="F16" s="4" t="s">
        <v>68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69</v>
      </c>
      <c r="P16" s="7">
        <v>361044000</v>
      </c>
      <c r="Q16" s="7">
        <v>0</v>
      </c>
      <c r="R16" s="7">
        <v>0</v>
      </c>
      <c r="S16" s="7">
        <v>361044000</v>
      </c>
      <c r="T16" s="7">
        <v>0</v>
      </c>
      <c r="U16" s="7">
        <v>0</v>
      </c>
      <c r="V16" s="7">
        <v>361044000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70</v>
      </c>
      <c r="D17" s="4" t="s">
        <v>71</v>
      </c>
      <c r="E17" s="4" t="s">
        <v>72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62</v>
      </c>
      <c r="N17" s="4" t="s">
        <v>40</v>
      </c>
      <c r="O17" s="5" t="s">
        <v>74</v>
      </c>
      <c r="P17" s="7">
        <v>100000000</v>
      </c>
      <c r="Q17" s="7">
        <v>0</v>
      </c>
      <c r="R17" s="7">
        <v>0</v>
      </c>
      <c r="S17" s="7">
        <v>100000000</v>
      </c>
      <c r="T17" s="7">
        <v>0</v>
      </c>
      <c r="U17" s="7">
        <v>98001955.930000007</v>
      </c>
      <c r="V17" s="7">
        <v>1998044.07</v>
      </c>
      <c r="W17" s="7">
        <v>98001955.930000007</v>
      </c>
      <c r="X17" s="7">
        <v>98001955.930000007</v>
      </c>
      <c r="Y17" s="7">
        <v>98001955.930000007</v>
      </c>
      <c r="Z17" s="7">
        <v>98001955.930000007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40</v>
      </c>
      <c r="O18" s="5" t="s">
        <v>77</v>
      </c>
      <c r="P18" s="7">
        <v>2430000000</v>
      </c>
      <c r="Q18" s="7">
        <v>0</v>
      </c>
      <c r="R18" s="7">
        <v>0</v>
      </c>
      <c r="S18" s="7">
        <v>2430000000</v>
      </c>
      <c r="T18" s="7">
        <v>0</v>
      </c>
      <c r="U18" s="7">
        <v>2258860535</v>
      </c>
      <c r="V18" s="7">
        <v>171139465</v>
      </c>
      <c r="W18" s="7">
        <v>2258860535</v>
      </c>
      <c r="X18" s="7">
        <v>2258860535</v>
      </c>
      <c r="Y18" s="7">
        <v>2258860535</v>
      </c>
      <c r="Z18" s="7">
        <v>2258860535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3500000000</v>
      </c>
      <c r="R19" s="7">
        <v>0</v>
      </c>
      <c r="S19" s="7">
        <v>3500000000</v>
      </c>
      <c r="T19" s="7">
        <v>0</v>
      </c>
      <c r="U19" s="7">
        <v>3283876679</v>
      </c>
      <c r="V19" s="7">
        <v>216123321</v>
      </c>
      <c r="W19" s="7">
        <v>3283876679</v>
      </c>
      <c r="X19" s="7">
        <v>3283876679</v>
      </c>
      <c r="Y19" s="7">
        <v>3202534937</v>
      </c>
      <c r="Z19" s="7">
        <v>3202534937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0</v>
      </c>
      <c r="Q20" s="7">
        <v>281001500</v>
      </c>
      <c r="R20" s="7">
        <v>281001500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79</v>
      </c>
      <c r="M21" s="4" t="s">
        <v>80</v>
      </c>
      <c r="N21" s="4" t="s">
        <v>40</v>
      </c>
      <c r="O21" s="5" t="s">
        <v>77</v>
      </c>
      <c r="P21" s="7">
        <v>0</v>
      </c>
      <c r="Q21" s="7">
        <v>281001500</v>
      </c>
      <c r="R21" s="7">
        <v>281001500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40</v>
      </c>
      <c r="O22" s="5" t="s">
        <v>83</v>
      </c>
      <c r="P22" s="7">
        <v>2983069280</v>
      </c>
      <c r="Q22" s="7">
        <v>0</v>
      </c>
      <c r="R22" s="7">
        <v>6912000</v>
      </c>
      <c r="S22" s="7">
        <v>2976157280</v>
      </c>
      <c r="T22" s="7">
        <v>0</v>
      </c>
      <c r="U22" s="7">
        <v>2745413744</v>
      </c>
      <c r="V22" s="7">
        <v>230743536</v>
      </c>
      <c r="W22" s="7">
        <v>2745413744</v>
      </c>
      <c r="X22" s="7">
        <v>2745413744</v>
      </c>
      <c r="Y22" s="7">
        <v>2366189159</v>
      </c>
      <c r="Z22" s="7">
        <v>2366189159</v>
      </c>
    </row>
    <row r="23" spans="1:26" x14ac:dyDescent="0.25">
      <c r="A23" s="4" t="s">
        <v>1</v>
      </c>
      <c r="B23" s="5" t="s">
        <v>1</v>
      </c>
      <c r="C23" s="6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5" t="s">
        <v>1</v>
      </c>
      <c r="P23" s="7">
        <v>21351638080</v>
      </c>
      <c r="Q23" s="7">
        <v>5311853000</v>
      </c>
      <c r="R23" s="7">
        <v>1476194457</v>
      </c>
      <c r="S23" s="7">
        <v>25187296623</v>
      </c>
      <c r="T23" s="7">
        <v>0</v>
      </c>
      <c r="U23" s="7">
        <v>23417049908.240002</v>
      </c>
      <c r="V23" s="7">
        <v>1770246714.76</v>
      </c>
      <c r="W23" s="7">
        <v>23413368548.240002</v>
      </c>
      <c r="X23" s="7">
        <v>23409450776.240002</v>
      </c>
      <c r="Y23" s="7">
        <v>22922418949.240002</v>
      </c>
      <c r="Z23" s="7">
        <v>22922418949.240002</v>
      </c>
    </row>
    <row r="24" spans="1:26" ht="0" hidden="1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Z128"/>
  <sheetViews>
    <sheetView topLeftCell="A43" workbookViewId="0">
      <selection activeCell="F97" sqref="F97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6359426860</v>
      </c>
      <c r="V5" s="7">
        <v>106473140</v>
      </c>
      <c r="W5" s="7">
        <v>6359426860</v>
      </c>
      <c r="X5" s="7">
        <v>6359426860</v>
      </c>
      <c r="Y5" s="7">
        <v>6359426860</v>
      </c>
      <c r="Z5" s="7">
        <v>6359426860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12000000</v>
      </c>
      <c r="R6" s="7">
        <v>0</v>
      </c>
      <c r="S6" s="7">
        <v>442000000</v>
      </c>
      <c r="T6" s="7">
        <v>0</v>
      </c>
      <c r="U6" s="7">
        <v>441984899</v>
      </c>
      <c r="V6" s="7">
        <v>15101</v>
      </c>
      <c r="W6" s="7">
        <v>441984899</v>
      </c>
      <c r="X6" s="7">
        <v>441984899</v>
      </c>
      <c r="Y6" s="7">
        <v>441984899</v>
      </c>
      <c r="Z6" s="7">
        <v>441984899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53805166</v>
      </c>
      <c r="V7" s="7">
        <v>30194834</v>
      </c>
      <c r="W7" s="7">
        <v>53805166</v>
      </c>
      <c r="X7" s="7">
        <v>53805166</v>
      </c>
      <c r="Y7" s="7">
        <v>53805166</v>
      </c>
      <c r="Z7" s="7">
        <v>53805166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1059214</v>
      </c>
      <c r="V8" s="7">
        <v>40786</v>
      </c>
      <c r="W8" s="7">
        <v>1059214</v>
      </c>
      <c r="X8" s="7">
        <v>1059214</v>
      </c>
      <c r="Y8" s="7">
        <v>1059214</v>
      </c>
      <c r="Z8" s="7">
        <v>1059214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372333416</v>
      </c>
      <c r="V9" s="7">
        <v>28366584</v>
      </c>
      <c r="W9" s="7">
        <v>372333416</v>
      </c>
      <c r="X9" s="7">
        <v>372333416</v>
      </c>
      <c r="Y9" s="7">
        <v>372333416</v>
      </c>
      <c r="Z9" s="7">
        <v>372333416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316529125</v>
      </c>
      <c r="V10" s="7">
        <v>106770875</v>
      </c>
      <c r="W10" s="7">
        <v>316529125</v>
      </c>
      <c r="X10" s="7">
        <v>316529125</v>
      </c>
      <c r="Y10" s="7">
        <v>316529125</v>
      </c>
      <c r="Z10" s="7">
        <v>316529125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12170653</v>
      </c>
      <c r="R11" s="7">
        <v>20333539</v>
      </c>
      <c r="S11" s="7">
        <v>131837114</v>
      </c>
      <c r="T11" s="7">
        <v>0</v>
      </c>
      <c r="U11" s="7">
        <v>131837114</v>
      </c>
      <c r="V11" s="7">
        <v>0</v>
      </c>
      <c r="W11" s="7">
        <v>131837114</v>
      </c>
      <c r="X11" s="7">
        <v>131837114</v>
      </c>
      <c r="Y11" s="7">
        <v>131837114</v>
      </c>
      <c r="Z11" s="7">
        <v>131837114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10986169</v>
      </c>
      <c r="R12" s="7">
        <v>13899188</v>
      </c>
      <c r="S12" s="7">
        <v>221086981</v>
      </c>
      <c r="T12" s="7">
        <v>0</v>
      </c>
      <c r="U12" s="7">
        <v>221086981</v>
      </c>
      <c r="V12" s="7">
        <v>0</v>
      </c>
      <c r="W12" s="7">
        <v>221086981</v>
      </c>
      <c r="X12" s="7">
        <v>221086981</v>
      </c>
      <c r="Y12" s="7">
        <v>220597723</v>
      </c>
      <c r="Z12" s="7">
        <v>220597723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5653922</v>
      </c>
      <c r="R13" s="7">
        <v>1412126</v>
      </c>
      <c r="S13" s="7">
        <v>44241796</v>
      </c>
      <c r="T13" s="7">
        <v>0</v>
      </c>
      <c r="U13" s="7">
        <v>43886700</v>
      </c>
      <c r="V13" s="7">
        <v>355096</v>
      </c>
      <c r="W13" s="7">
        <v>43886700</v>
      </c>
      <c r="X13" s="7">
        <v>43886700</v>
      </c>
      <c r="Y13" s="7">
        <v>43821512</v>
      </c>
      <c r="Z13" s="7">
        <v>43821512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1239198</v>
      </c>
      <c r="R14" s="7">
        <v>941377</v>
      </c>
      <c r="S14" s="7">
        <v>15297821</v>
      </c>
      <c r="T14" s="7">
        <v>0</v>
      </c>
      <c r="U14" s="7">
        <v>15297821</v>
      </c>
      <c r="V14" s="7">
        <v>0</v>
      </c>
      <c r="W14" s="7">
        <v>15297821</v>
      </c>
      <c r="X14" s="7">
        <v>15297821</v>
      </c>
      <c r="Y14" s="7">
        <v>15297821</v>
      </c>
      <c r="Z14" s="7">
        <v>15297821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3700533</v>
      </c>
      <c r="R15" s="7">
        <v>3200624</v>
      </c>
      <c r="S15" s="7">
        <v>9999909</v>
      </c>
      <c r="T15" s="7">
        <v>0</v>
      </c>
      <c r="U15" s="7">
        <v>8921974</v>
      </c>
      <c r="V15" s="7">
        <v>1077935</v>
      </c>
      <c r="W15" s="7">
        <v>8921974</v>
      </c>
      <c r="X15" s="7">
        <v>8921974</v>
      </c>
      <c r="Y15" s="7">
        <v>8921974</v>
      </c>
      <c r="Z15" s="7">
        <v>8921974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306331</v>
      </c>
      <c r="R16" s="7">
        <v>13222171</v>
      </c>
      <c r="S16" s="7">
        <v>317084160</v>
      </c>
      <c r="T16" s="7">
        <v>0</v>
      </c>
      <c r="U16" s="7">
        <v>316356955</v>
      </c>
      <c r="V16" s="7">
        <v>727205</v>
      </c>
      <c r="W16" s="7">
        <v>316356955</v>
      </c>
      <c r="X16" s="7">
        <v>316356955</v>
      </c>
      <c r="Y16" s="7">
        <v>316050624</v>
      </c>
      <c r="Z16" s="7">
        <v>316050624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24193912</v>
      </c>
      <c r="R17" s="7">
        <v>44805469</v>
      </c>
      <c r="S17" s="7">
        <v>379388443</v>
      </c>
      <c r="T17" s="7">
        <v>0</v>
      </c>
      <c r="U17" s="7">
        <v>379388443</v>
      </c>
      <c r="V17" s="7">
        <v>0</v>
      </c>
      <c r="W17" s="7">
        <v>379388443</v>
      </c>
      <c r="X17" s="7">
        <v>379388443</v>
      </c>
      <c r="Y17" s="7">
        <v>378781286</v>
      </c>
      <c r="Z17" s="7">
        <v>378781286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259545614</v>
      </c>
      <c r="R18" s="7">
        <v>202000000</v>
      </c>
      <c r="S18" s="7">
        <v>683045614</v>
      </c>
      <c r="T18" s="7">
        <v>0</v>
      </c>
      <c r="U18" s="7">
        <v>679678080</v>
      </c>
      <c r="V18" s="7">
        <v>3367534</v>
      </c>
      <c r="W18" s="7">
        <v>679678080</v>
      </c>
      <c r="X18" s="7">
        <v>679678080</v>
      </c>
      <c r="Y18" s="7">
        <v>679678080</v>
      </c>
      <c r="Z18" s="7">
        <v>679678080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240050</v>
      </c>
      <c r="R19" s="7">
        <v>527485</v>
      </c>
      <c r="S19" s="7">
        <v>2712565</v>
      </c>
      <c r="T19" s="7">
        <v>0</v>
      </c>
      <c r="U19" s="7">
        <v>2712565</v>
      </c>
      <c r="V19" s="7">
        <v>0</v>
      </c>
      <c r="W19" s="7">
        <v>2712565</v>
      </c>
      <c r="X19" s="7">
        <v>2712565</v>
      </c>
      <c r="Y19" s="7">
        <v>2712565</v>
      </c>
      <c r="Z19" s="7">
        <v>2712565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7430266</v>
      </c>
      <c r="R20" s="7">
        <v>15159936</v>
      </c>
      <c r="S20" s="7">
        <v>77270330</v>
      </c>
      <c r="T20" s="7">
        <v>0</v>
      </c>
      <c r="U20" s="7">
        <v>77270330</v>
      </c>
      <c r="V20" s="7">
        <v>0</v>
      </c>
      <c r="W20" s="7">
        <v>77270330</v>
      </c>
      <c r="X20" s="7">
        <v>77270330</v>
      </c>
      <c r="Y20" s="7">
        <v>77270330</v>
      </c>
      <c r="Z20" s="7">
        <v>77270330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148339936</v>
      </c>
      <c r="R21" s="7">
        <v>152043699</v>
      </c>
      <c r="S21" s="7">
        <v>315296237</v>
      </c>
      <c r="T21" s="7">
        <v>0</v>
      </c>
      <c r="U21" s="7">
        <v>315296237</v>
      </c>
      <c r="V21" s="7">
        <v>0</v>
      </c>
      <c r="W21" s="7">
        <v>315296237</v>
      </c>
      <c r="X21" s="7">
        <v>315296237</v>
      </c>
      <c r="Y21" s="7">
        <v>315296237</v>
      </c>
      <c r="Z21" s="7">
        <v>315296237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20009753</v>
      </c>
      <c r="R22" s="7">
        <v>21009753</v>
      </c>
      <c r="S22" s="7">
        <v>54000000</v>
      </c>
      <c r="T22" s="7">
        <v>0</v>
      </c>
      <c r="U22" s="7">
        <v>53996886</v>
      </c>
      <c r="V22" s="7">
        <v>3114</v>
      </c>
      <c r="W22" s="7">
        <v>53996886</v>
      </c>
      <c r="X22" s="7">
        <v>53996886</v>
      </c>
      <c r="Y22" s="7">
        <v>50060120</v>
      </c>
      <c r="Z22" s="7">
        <v>50060120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132010000</v>
      </c>
      <c r="R23" s="7">
        <v>0</v>
      </c>
      <c r="S23" s="7">
        <v>142010000</v>
      </c>
      <c r="T23" s="7">
        <v>0</v>
      </c>
      <c r="U23" s="7">
        <v>135448626</v>
      </c>
      <c r="V23" s="7">
        <v>6561374</v>
      </c>
      <c r="W23" s="7">
        <v>135448626</v>
      </c>
      <c r="X23" s="7">
        <v>135448626</v>
      </c>
      <c r="Y23" s="7">
        <v>134582222</v>
      </c>
      <c r="Z23" s="7">
        <v>134582222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200000</v>
      </c>
      <c r="R24" s="7">
        <v>16742326</v>
      </c>
      <c r="S24" s="7">
        <v>122957674</v>
      </c>
      <c r="T24" s="7">
        <v>0</v>
      </c>
      <c r="U24" s="7">
        <v>120559809</v>
      </c>
      <c r="V24" s="7">
        <v>2397865</v>
      </c>
      <c r="W24" s="7">
        <v>120559809</v>
      </c>
      <c r="X24" s="7">
        <v>120559809</v>
      </c>
      <c r="Y24" s="7">
        <v>120559809</v>
      </c>
      <c r="Z24" s="7">
        <v>120559809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200000</v>
      </c>
      <c r="S25" s="7">
        <v>1300000</v>
      </c>
      <c r="T25" s="7">
        <v>0</v>
      </c>
      <c r="U25" s="7">
        <v>768400</v>
      </c>
      <c r="V25" s="7">
        <v>531600</v>
      </c>
      <c r="W25" s="7">
        <v>768400</v>
      </c>
      <c r="X25" s="7">
        <v>768400</v>
      </c>
      <c r="Y25" s="7">
        <v>768400</v>
      </c>
      <c r="Z25" s="7">
        <v>768400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337654180</v>
      </c>
      <c r="V26" s="7">
        <v>345820</v>
      </c>
      <c r="W26" s="7">
        <v>337654180</v>
      </c>
      <c r="X26" s="7">
        <v>337654180</v>
      </c>
      <c r="Y26" s="7">
        <v>337654180</v>
      </c>
      <c r="Z26" s="7">
        <v>337654180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466964700</v>
      </c>
      <c r="V27" s="7">
        <v>3035300</v>
      </c>
      <c r="W27" s="7">
        <v>466964700</v>
      </c>
      <c r="X27" s="7">
        <v>466964700</v>
      </c>
      <c r="Y27" s="7">
        <v>466964700</v>
      </c>
      <c r="Z27" s="7">
        <v>466964700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643454866</v>
      </c>
      <c r="V28" s="7">
        <v>14545134</v>
      </c>
      <c r="W28" s="7">
        <v>643454866</v>
      </c>
      <c r="X28" s="7">
        <v>643454866</v>
      </c>
      <c r="Y28" s="7">
        <v>643454866</v>
      </c>
      <c r="Z28" s="7">
        <v>643454866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3500000</v>
      </c>
      <c r="R29" s="7">
        <v>0</v>
      </c>
      <c r="S29" s="7">
        <v>739500000</v>
      </c>
      <c r="T29" s="7">
        <v>0</v>
      </c>
      <c r="U29" s="7">
        <v>739328351</v>
      </c>
      <c r="V29" s="7">
        <v>171649</v>
      </c>
      <c r="W29" s="7">
        <v>739328351</v>
      </c>
      <c r="X29" s="7">
        <v>739328351</v>
      </c>
      <c r="Y29" s="7">
        <v>739328351</v>
      </c>
      <c r="Z29" s="7">
        <v>739328351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448397401</v>
      </c>
      <c r="V30" s="7">
        <v>21602599</v>
      </c>
      <c r="W30" s="7">
        <v>448397401</v>
      </c>
      <c r="X30" s="7">
        <v>448397401</v>
      </c>
      <c r="Y30" s="7">
        <v>448397401</v>
      </c>
      <c r="Z30" s="7">
        <v>448397401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1051900</v>
      </c>
      <c r="V31" s="7">
        <v>10948100</v>
      </c>
      <c r="W31" s="7">
        <v>1051900</v>
      </c>
      <c r="X31" s="7">
        <v>1051900</v>
      </c>
      <c r="Y31" s="7">
        <v>1051900</v>
      </c>
      <c r="Z31" s="7">
        <v>1051900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37232915</v>
      </c>
      <c r="V32" s="7">
        <v>4767085</v>
      </c>
      <c r="W32" s="7">
        <v>37232915</v>
      </c>
      <c r="X32" s="7">
        <v>37232915</v>
      </c>
      <c r="Y32" s="7">
        <v>37232915</v>
      </c>
      <c r="Z32" s="7">
        <v>37232915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253218230</v>
      </c>
      <c r="V33" s="7">
        <v>781770</v>
      </c>
      <c r="W33" s="7">
        <v>253218230</v>
      </c>
      <c r="X33" s="7">
        <v>253218230</v>
      </c>
      <c r="Y33" s="7">
        <v>253218230</v>
      </c>
      <c r="Z33" s="7">
        <v>253218230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42182215</v>
      </c>
      <c r="V34" s="7">
        <v>317785</v>
      </c>
      <c r="W34" s="7">
        <v>42182215</v>
      </c>
      <c r="X34" s="7">
        <v>42182215</v>
      </c>
      <c r="Y34" s="7">
        <v>42182215</v>
      </c>
      <c r="Z34" s="7">
        <v>42182215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42182215</v>
      </c>
      <c r="V35" s="7">
        <v>317785</v>
      </c>
      <c r="W35" s="7">
        <v>42182215</v>
      </c>
      <c r="X35" s="7">
        <v>42182215</v>
      </c>
      <c r="Y35" s="7">
        <v>42182215</v>
      </c>
      <c r="Z35" s="7">
        <v>42182215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84403910</v>
      </c>
      <c r="V36" s="7">
        <v>596090</v>
      </c>
      <c r="W36" s="7">
        <v>84403910</v>
      </c>
      <c r="X36" s="7">
        <v>84403910</v>
      </c>
      <c r="Y36" s="7">
        <v>84403910</v>
      </c>
      <c r="Z36" s="7">
        <v>84403910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0</v>
      </c>
      <c r="V39" s="7">
        <v>1000000</v>
      </c>
      <c r="W39" s="7">
        <v>0</v>
      </c>
      <c r="X39" s="7">
        <v>0</v>
      </c>
      <c r="Y39" s="7">
        <v>0</v>
      </c>
      <c r="Z39" s="7">
        <v>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882644</v>
      </c>
      <c r="S41" s="7">
        <v>22000000</v>
      </c>
      <c r="T41" s="7">
        <v>0</v>
      </c>
      <c r="U41" s="7">
        <v>22000000</v>
      </c>
      <c r="V41" s="7">
        <v>0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12701776</v>
      </c>
      <c r="R42" s="7">
        <v>5644609</v>
      </c>
      <c r="S42" s="7">
        <v>72257167</v>
      </c>
      <c r="T42" s="7">
        <v>0</v>
      </c>
      <c r="U42" s="7">
        <v>36257167</v>
      </c>
      <c r="V42" s="7">
        <v>36000000</v>
      </c>
      <c r="W42" s="7">
        <v>36257167</v>
      </c>
      <c r="X42" s="7">
        <v>36257167</v>
      </c>
      <c r="Y42" s="7">
        <v>36257167</v>
      </c>
      <c r="Z42" s="7">
        <v>36257167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2680000</v>
      </c>
      <c r="S43" s="7">
        <v>820000</v>
      </c>
      <c r="T43" s="7">
        <v>0</v>
      </c>
      <c r="U43" s="7">
        <v>357200</v>
      </c>
      <c r="V43" s="7">
        <v>462800</v>
      </c>
      <c r="W43" s="7">
        <v>357200</v>
      </c>
      <c r="X43" s="7">
        <v>357200</v>
      </c>
      <c r="Y43" s="7">
        <v>357200</v>
      </c>
      <c r="Z43" s="7">
        <v>357200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5030000</v>
      </c>
      <c r="R44" s="7">
        <v>4948800</v>
      </c>
      <c r="S44" s="7">
        <v>81200</v>
      </c>
      <c r="T44" s="7">
        <v>0</v>
      </c>
      <c r="U44" s="7">
        <v>81200</v>
      </c>
      <c r="V44" s="7">
        <v>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370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52</v>
      </c>
      <c r="I45" s="4" t="s">
        <v>52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371</v>
      </c>
      <c r="P45" s="7">
        <v>2814000</v>
      </c>
      <c r="Q45" s="7">
        <v>0</v>
      </c>
      <c r="R45" s="7">
        <v>2814000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</row>
    <row r="46" spans="1:26" ht="22.5" x14ac:dyDescent="0.25">
      <c r="A46" s="4" t="s">
        <v>32</v>
      </c>
      <c r="B46" s="5" t="s">
        <v>33</v>
      </c>
      <c r="C46" s="6" t="s">
        <v>177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36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178</v>
      </c>
      <c r="P46" s="7">
        <v>40000000</v>
      </c>
      <c r="Q46" s="7">
        <v>0</v>
      </c>
      <c r="R46" s="7">
        <v>800000</v>
      </c>
      <c r="S46" s="7">
        <v>39200000</v>
      </c>
      <c r="T46" s="7">
        <v>0</v>
      </c>
      <c r="U46" s="7">
        <v>39200000</v>
      </c>
      <c r="V46" s="7">
        <v>0</v>
      </c>
      <c r="W46" s="7">
        <v>35518640</v>
      </c>
      <c r="X46" s="7">
        <v>35518640</v>
      </c>
      <c r="Y46" s="7">
        <v>33452351</v>
      </c>
      <c r="Z46" s="7">
        <v>33452351</v>
      </c>
    </row>
    <row r="47" spans="1:26" ht="22.5" x14ac:dyDescent="0.25">
      <c r="A47" s="4" t="s">
        <v>32</v>
      </c>
      <c r="B47" s="5" t="s">
        <v>33</v>
      </c>
      <c r="C47" s="6" t="s">
        <v>179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52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180</v>
      </c>
      <c r="P47" s="7">
        <v>20690409</v>
      </c>
      <c r="Q47" s="7">
        <v>0</v>
      </c>
      <c r="R47" s="7">
        <v>4033991</v>
      </c>
      <c r="S47" s="7">
        <v>16656418</v>
      </c>
      <c r="T47" s="7">
        <v>0</v>
      </c>
      <c r="U47" s="7">
        <v>15172025.52</v>
      </c>
      <c r="V47" s="7">
        <v>1484392.48</v>
      </c>
      <c r="W47" s="7">
        <v>15172025.52</v>
      </c>
      <c r="X47" s="7">
        <v>15172025.52</v>
      </c>
      <c r="Y47" s="7">
        <v>15172025.52</v>
      </c>
      <c r="Z47" s="7">
        <v>15172025.52</v>
      </c>
    </row>
    <row r="48" spans="1:26" ht="22.5" x14ac:dyDescent="0.25">
      <c r="A48" s="4" t="s">
        <v>32</v>
      </c>
      <c r="B48" s="5" t="s">
        <v>33</v>
      </c>
      <c r="C48" s="6" t="s">
        <v>181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68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182</v>
      </c>
      <c r="P48" s="7">
        <v>800000</v>
      </c>
      <c r="Q48" s="7">
        <v>0</v>
      </c>
      <c r="R48" s="7">
        <v>800000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</row>
    <row r="49" spans="1:26" ht="22.5" x14ac:dyDescent="0.25">
      <c r="A49" s="4" t="s">
        <v>32</v>
      </c>
      <c r="B49" s="5" t="s">
        <v>33</v>
      </c>
      <c r="C49" s="6" t="s">
        <v>183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78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184</v>
      </c>
      <c r="P49" s="7">
        <v>55000000</v>
      </c>
      <c r="Q49" s="7">
        <v>1350000</v>
      </c>
      <c r="R49" s="7">
        <v>13772922.77</v>
      </c>
      <c r="S49" s="7">
        <v>42577077.229999997</v>
      </c>
      <c r="T49" s="7">
        <v>0</v>
      </c>
      <c r="U49" s="7">
        <v>42577077.229999997</v>
      </c>
      <c r="V49" s="7">
        <v>0</v>
      </c>
      <c r="W49" s="7">
        <v>42577077.229999997</v>
      </c>
      <c r="X49" s="7">
        <v>42577077.229999997</v>
      </c>
      <c r="Y49" s="7">
        <v>42577077.229999997</v>
      </c>
      <c r="Z49" s="7">
        <v>42577077.229999997</v>
      </c>
    </row>
    <row r="50" spans="1:26" ht="22.5" x14ac:dyDescent="0.25">
      <c r="A50" s="4" t="s">
        <v>32</v>
      </c>
      <c r="B50" s="5" t="s">
        <v>33</v>
      </c>
      <c r="C50" s="6" t="s">
        <v>185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186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187</v>
      </c>
      <c r="P50" s="7">
        <v>0</v>
      </c>
      <c r="Q50" s="7">
        <v>10000</v>
      </c>
      <c r="R50" s="7">
        <v>10000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</row>
    <row r="51" spans="1:26" ht="22.5" x14ac:dyDescent="0.25">
      <c r="A51" s="4" t="s">
        <v>32</v>
      </c>
      <c r="B51" s="5" t="s">
        <v>33</v>
      </c>
      <c r="C51" s="6" t="s">
        <v>188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189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190</v>
      </c>
      <c r="P51" s="7">
        <v>0</v>
      </c>
      <c r="Q51" s="7">
        <v>17666000</v>
      </c>
      <c r="R51" s="7">
        <v>2506334</v>
      </c>
      <c r="S51" s="7">
        <v>15159666</v>
      </c>
      <c r="T51" s="7">
        <v>0</v>
      </c>
      <c r="U51" s="7">
        <v>15159666</v>
      </c>
      <c r="V51" s="7">
        <v>0</v>
      </c>
      <c r="W51" s="7">
        <v>15159666</v>
      </c>
      <c r="X51" s="7">
        <v>15159666</v>
      </c>
      <c r="Y51" s="7">
        <v>15159666</v>
      </c>
      <c r="Z51" s="7">
        <v>15159666</v>
      </c>
    </row>
    <row r="52" spans="1:26" ht="22.5" x14ac:dyDescent="0.25">
      <c r="A52" s="4" t="s">
        <v>32</v>
      </c>
      <c r="B52" s="5" t="s">
        <v>33</v>
      </c>
      <c r="C52" s="6" t="s">
        <v>191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193</v>
      </c>
      <c r="P52" s="7">
        <v>29084200</v>
      </c>
      <c r="Q52" s="7">
        <v>10298187</v>
      </c>
      <c r="R52" s="7">
        <v>2997700</v>
      </c>
      <c r="S52" s="7">
        <v>36384687</v>
      </c>
      <c r="T52" s="7">
        <v>0</v>
      </c>
      <c r="U52" s="7">
        <v>35972143</v>
      </c>
      <c r="V52" s="7">
        <v>412544</v>
      </c>
      <c r="W52" s="7">
        <v>35972143</v>
      </c>
      <c r="X52" s="7">
        <v>33500918</v>
      </c>
      <c r="Y52" s="7">
        <v>33500918</v>
      </c>
      <c r="Z52" s="7">
        <v>33500918</v>
      </c>
    </row>
    <row r="53" spans="1:26" ht="22.5" x14ac:dyDescent="0.25">
      <c r="A53" s="4" t="s">
        <v>32</v>
      </c>
      <c r="B53" s="5" t="s">
        <v>33</v>
      </c>
      <c r="C53" s="6" t="s">
        <v>194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195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196</v>
      </c>
      <c r="P53" s="7">
        <v>0</v>
      </c>
      <c r="Q53" s="7">
        <v>148240</v>
      </c>
      <c r="R53" s="7">
        <v>89510</v>
      </c>
      <c r="S53" s="7">
        <v>58730</v>
      </c>
      <c r="T53" s="7">
        <v>0</v>
      </c>
      <c r="U53" s="7">
        <v>58730</v>
      </c>
      <c r="V53" s="7">
        <v>0</v>
      </c>
      <c r="W53" s="7">
        <v>58730</v>
      </c>
      <c r="X53" s="7">
        <v>58730</v>
      </c>
      <c r="Y53" s="7">
        <v>58730</v>
      </c>
      <c r="Z53" s="7">
        <v>58730</v>
      </c>
    </row>
    <row r="54" spans="1:26" ht="22.5" x14ac:dyDescent="0.25">
      <c r="A54" s="4" t="s">
        <v>32</v>
      </c>
      <c r="B54" s="5" t="s">
        <v>33</v>
      </c>
      <c r="C54" s="6" t="s">
        <v>197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198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199</v>
      </c>
      <c r="P54" s="7">
        <v>22000000</v>
      </c>
      <c r="Q54" s="7">
        <v>5000000</v>
      </c>
      <c r="R54" s="7">
        <v>20113832</v>
      </c>
      <c r="S54" s="7">
        <v>6886168</v>
      </c>
      <c r="T54" s="7">
        <v>0</v>
      </c>
      <c r="U54" s="7">
        <v>6758761</v>
      </c>
      <c r="V54" s="7">
        <v>127407</v>
      </c>
      <c r="W54" s="7">
        <v>6758761</v>
      </c>
      <c r="X54" s="7">
        <v>6758761</v>
      </c>
      <c r="Y54" s="7">
        <v>6758761</v>
      </c>
      <c r="Z54" s="7">
        <v>6758761</v>
      </c>
    </row>
    <row r="55" spans="1:26" ht="22.5" x14ac:dyDescent="0.25">
      <c r="A55" s="4" t="s">
        <v>32</v>
      </c>
      <c r="B55" s="5" t="s">
        <v>33</v>
      </c>
      <c r="C55" s="6" t="s">
        <v>200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36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201</v>
      </c>
      <c r="P55" s="7">
        <v>11473450</v>
      </c>
      <c r="Q55" s="7">
        <v>1400000</v>
      </c>
      <c r="R55" s="7">
        <v>6071548</v>
      </c>
      <c r="S55" s="7">
        <v>6801902</v>
      </c>
      <c r="T55" s="7">
        <v>0</v>
      </c>
      <c r="U55" s="7">
        <v>6801902</v>
      </c>
      <c r="V55" s="7">
        <v>0</v>
      </c>
      <c r="W55" s="7">
        <v>6801902</v>
      </c>
      <c r="X55" s="7">
        <v>6801902</v>
      </c>
      <c r="Y55" s="7">
        <v>6801902</v>
      </c>
      <c r="Z55" s="7">
        <v>6801902</v>
      </c>
    </row>
    <row r="56" spans="1:26" ht="22.5" x14ac:dyDescent="0.25">
      <c r="A56" s="4" t="s">
        <v>32</v>
      </c>
      <c r="B56" s="5" t="s">
        <v>33</v>
      </c>
      <c r="C56" s="6" t="s">
        <v>202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52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203</v>
      </c>
      <c r="P56" s="7">
        <v>10500000</v>
      </c>
      <c r="Q56" s="7">
        <v>1912000</v>
      </c>
      <c r="R56" s="7">
        <v>3658751</v>
      </c>
      <c r="S56" s="7">
        <v>8753249</v>
      </c>
      <c r="T56" s="7">
        <v>0</v>
      </c>
      <c r="U56" s="7">
        <v>8753249</v>
      </c>
      <c r="V56" s="7">
        <v>0</v>
      </c>
      <c r="W56" s="7">
        <v>8753249</v>
      </c>
      <c r="X56" s="7">
        <v>8753249</v>
      </c>
      <c r="Y56" s="7">
        <v>8128156</v>
      </c>
      <c r="Z56" s="7">
        <v>8128156</v>
      </c>
    </row>
    <row r="57" spans="1:26" ht="33.75" x14ac:dyDescent="0.25">
      <c r="A57" s="4" t="s">
        <v>32</v>
      </c>
      <c r="B57" s="5" t="s">
        <v>33</v>
      </c>
      <c r="C57" s="6" t="s">
        <v>204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46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205</v>
      </c>
      <c r="P57" s="7">
        <v>236899680</v>
      </c>
      <c r="Q57" s="7">
        <v>4622099</v>
      </c>
      <c r="R57" s="7">
        <v>44117751</v>
      </c>
      <c r="S57" s="7">
        <v>197404028</v>
      </c>
      <c r="T57" s="7">
        <v>0</v>
      </c>
      <c r="U57" s="7">
        <v>192403910</v>
      </c>
      <c r="V57" s="7">
        <v>5000118</v>
      </c>
      <c r="W57" s="7">
        <v>192403910</v>
      </c>
      <c r="X57" s="7">
        <v>192403910</v>
      </c>
      <c r="Y57" s="7">
        <v>192347270</v>
      </c>
      <c r="Z57" s="7">
        <v>192347270</v>
      </c>
    </row>
    <row r="58" spans="1:26" ht="22.5" x14ac:dyDescent="0.25">
      <c r="A58" s="4" t="s">
        <v>32</v>
      </c>
      <c r="B58" s="5" t="s">
        <v>33</v>
      </c>
      <c r="C58" s="6" t="s">
        <v>206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68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207</v>
      </c>
      <c r="P58" s="7">
        <v>21900000</v>
      </c>
      <c r="Q58" s="7">
        <v>0</v>
      </c>
      <c r="R58" s="7">
        <v>4442691</v>
      </c>
      <c r="S58" s="7">
        <v>17457309</v>
      </c>
      <c r="T58" s="7">
        <v>0</v>
      </c>
      <c r="U58" s="7">
        <v>17451732.199999999</v>
      </c>
      <c r="V58" s="7">
        <v>5576.8</v>
      </c>
      <c r="W58" s="7">
        <v>17451732.199999999</v>
      </c>
      <c r="X58" s="7">
        <v>16840439.199999999</v>
      </c>
      <c r="Y58" s="7">
        <v>16840439.199999999</v>
      </c>
      <c r="Z58" s="7">
        <v>16840439.199999999</v>
      </c>
    </row>
    <row r="59" spans="1:26" ht="22.5" x14ac:dyDescent="0.25">
      <c r="A59" s="4" t="s">
        <v>32</v>
      </c>
      <c r="B59" s="5" t="s">
        <v>33</v>
      </c>
      <c r="C59" s="6" t="s">
        <v>208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154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209</v>
      </c>
      <c r="P59" s="7">
        <v>112901877</v>
      </c>
      <c r="Q59" s="7">
        <v>0</v>
      </c>
      <c r="R59" s="7">
        <v>23618192.5</v>
      </c>
      <c r="S59" s="7">
        <v>89283684.5</v>
      </c>
      <c r="T59" s="7">
        <v>0</v>
      </c>
      <c r="U59" s="7">
        <v>89283684.5</v>
      </c>
      <c r="V59" s="7">
        <v>0</v>
      </c>
      <c r="W59" s="7">
        <v>89283684.5</v>
      </c>
      <c r="X59" s="7">
        <v>89283684.5</v>
      </c>
      <c r="Y59" s="7">
        <v>89283684.5</v>
      </c>
      <c r="Z59" s="7">
        <v>89283684.5</v>
      </c>
    </row>
    <row r="60" spans="1:26" ht="22.5" x14ac:dyDescent="0.25">
      <c r="A60" s="4" t="s">
        <v>32</v>
      </c>
      <c r="B60" s="5" t="s">
        <v>33</v>
      </c>
      <c r="C60" s="6" t="s">
        <v>210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39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211</v>
      </c>
      <c r="P60" s="7">
        <v>167705968</v>
      </c>
      <c r="Q60" s="7">
        <v>7720000</v>
      </c>
      <c r="R60" s="7">
        <v>8416865.1999999993</v>
      </c>
      <c r="S60" s="7">
        <v>167009102.80000001</v>
      </c>
      <c r="T60" s="7">
        <v>0</v>
      </c>
      <c r="U60" s="7">
        <v>139184372.80000001</v>
      </c>
      <c r="V60" s="7">
        <v>27824730</v>
      </c>
      <c r="W60" s="7">
        <v>139184372.80000001</v>
      </c>
      <c r="X60" s="7">
        <v>139184372.80000001</v>
      </c>
      <c r="Y60" s="7">
        <v>139184372.80000001</v>
      </c>
      <c r="Z60" s="7">
        <v>139184372.80000001</v>
      </c>
    </row>
    <row r="61" spans="1:26" ht="22.5" x14ac:dyDescent="0.25">
      <c r="A61" s="4" t="s">
        <v>32</v>
      </c>
      <c r="B61" s="5" t="s">
        <v>33</v>
      </c>
      <c r="C61" s="6" t="s">
        <v>212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46</v>
      </c>
      <c r="I61" s="4" t="s">
        <v>103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213</v>
      </c>
      <c r="P61" s="7">
        <v>4000000</v>
      </c>
      <c r="Q61" s="7">
        <v>1500000</v>
      </c>
      <c r="R61" s="7">
        <v>4043000</v>
      </c>
      <c r="S61" s="7">
        <v>1457000</v>
      </c>
      <c r="T61" s="7">
        <v>0</v>
      </c>
      <c r="U61" s="7">
        <v>1388898</v>
      </c>
      <c r="V61" s="7">
        <v>68102</v>
      </c>
      <c r="W61" s="7">
        <v>1388898</v>
      </c>
      <c r="X61" s="7">
        <v>1388898</v>
      </c>
      <c r="Y61" s="7">
        <v>1388898</v>
      </c>
      <c r="Z61" s="7">
        <v>1388898</v>
      </c>
    </row>
    <row r="62" spans="1:26" ht="22.5" x14ac:dyDescent="0.25">
      <c r="A62" s="4" t="s">
        <v>32</v>
      </c>
      <c r="B62" s="5" t="s">
        <v>33</v>
      </c>
      <c r="C62" s="6" t="s">
        <v>214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52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215</v>
      </c>
      <c r="P62" s="7">
        <v>102081962</v>
      </c>
      <c r="Q62" s="7">
        <v>800000</v>
      </c>
      <c r="R62" s="7">
        <v>488071</v>
      </c>
      <c r="S62" s="7">
        <v>102393891</v>
      </c>
      <c r="T62" s="7">
        <v>0</v>
      </c>
      <c r="U62" s="7">
        <v>102393891</v>
      </c>
      <c r="V62" s="7">
        <v>0</v>
      </c>
      <c r="W62" s="7">
        <v>102393891</v>
      </c>
      <c r="X62" s="7">
        <v>101558637</v>
      </c>
      <c r="Y62" s="7">
        <v>93228540</v>
      </c>
      <c r="Z62" s="7">
        <v>93228540</v>
      </c>
    </row>
    <row r="63" spans="1:26" ht="22.5" x14ac:dyDescent="0.25">
      <c r="A63" s="4" t="s">
        <v>32</v>
      </c>
      <c r="B63" s="5" t="s">
        <v>33</v>
      </c>
      <c r="C63" s="6" t="s">
        <v>216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46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217</v>
      </c>
      <c r="P63" s="7">
        <v>548769110</v>
      </c>
      <c r="Q63" s="7">
        <v>13704836.550000001</v>
      </c>
      <c r="R63" s="7">
        <v>57525720.100000001</v>
      </c>
      <c r="S63" s="7">
        <v>504948226.44999999</v>
      </c>
      <c r="T63" s="7">
        <v>0</v>
      </c>
      <c r="U63" s="7">
        <v>497266364.30000001</v>
      </c>
      <c r="V63" s="7">
        <v>7681862.1500000004</v>
      </c>
      <c r="W63" s="7">
        <v>497266364.30000001</v>
      </c>
      <c r="X63" s="7">
        <v>497266364.30000001</v>
      </c>
      <c r="Y63" s="7">
        <v>489036364.30000001</v>
      </c>
      <c r="Z63" s="7">
        <v>489036364.30000001</v>
      </c>
    </row>
    <row r="64" spans="1:26" ht="22.5" x14ac:dyDescent="0.25">
      <c r="A64" s="4" t="s">
        <v>32</v>
      </c>
      <c r="B64" s="5" t="s">
        <v>33</v>
      </c>
      <c r="C64" s="6" t="s">
        <v>218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147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219</v>
      </c>
      <c r="P64" s="7">
        <v>5000000</v>
      </c>
      <c r="Q64" s="7">
        <v>2360000</v>
      </c>
      <c r="R64" s="7">
        <v>5200650</v>
      </c>
      <c r="S64" s="7">
        <v>2159350</v>
      </c>
      <c r="T64" s="7">
        <v>0</v>
      </c>
      <c r="U64" s="7">
        <v>2159350</v>
      </c>
      <c r="V64" s="7">
        <v>0</v>
      </c>
      <c r="W64" s="7">
        <v>2159350</v>
      </c>
      <c r="X64" s="7">
        <v>2159350</v>
      </c>
      <c r="Y64" s="7">
        <v>2159350</v>
      </c>
      <c r="Z64" s="7">
        <v>2159350</v>
      </c>
    </row>
    <row r="65" spans="1:26" ht="22.5" x14ac:dyDescent="0.25">
      <c r="A65" s="4" t="s">
        <v>32</v>
      </c>
      <c r="B65" s="5" t="s">
        <v>33</v>
      </c>
      <c r="C65" s="6" t="s">
        <v>220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68</v>
      </c>
      <c r="I65" s="4" t="s">
        <v>154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221</v>
      </c>
      <c r="P65" s="7">
        <v>0</v>
      </c>
      <c r="Q65" s="7">
        <v>9337800</v>
      </c>
      <c r="R65" s="7">
        <v>4964577</v>
      </c>
      <c r="S65" s="7">
        <v>4373223</v>
      </c>
      <c r="T65" s="7">
        <v>0</v>
      </c>
      <c r="U65" s="7">
        <v>3011267</v>
      </c>
      <c r="V65" s="7">
        <v>1361956</v>
      </c>
      <c r="W65" s="7">
        <v>3011267</v>
      </c>
      <c r="X65" s="7">
        <v>3011267</v>
      </c>
      <c r="Y65" s="7">
        <v>3011267</v>
      </c>
      <c r="Z65" s="7">
        <v>3011267</v>
      </c>
    </row>
    <row r="66" spans="1:26" ht="22.5" x14ac:dyDescent="0.25">
      <c r="A66" s="4" t="s">
        <v>32</v>
      </c>
      <c r="B66" s="5" t="s">
        <v>33</v>
      </c>
      <c r="C66" s="6" t="s">
        <v>222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36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223</v>
      </c>
      <c r="P66" s="7">
        <v>0</v>
      </c>
      <c r="Q66" s="7">
        <v>1000</v>
      </c>
      <c r="R66" s="7">
        <v>1000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</row>
    <row r="67" spans="1:26" ht="33.75" x14ac:dyDescent="0.25">
      <c r="A67" s="4" t="s">
        <v>32</v>
      </c>
      <c r="B67" s="5" t="s">
        <v>33</v>
      </c>
      <c r="C67" s="6" t="s">
        <v>224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57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225</v>
      </c>
      <c r="P67" s="7">
        <v>0</v>
      </c>
      <c r="Q67" s="7">
        <v>200000</v>
      </c>
      <c r="R67" s="7">
        <v>200000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</row>
    <row r="68" spans="1:26" ht="22.5" x14ac:dyDescent="0.25">
      <c r="A68" s="4" t="s">
        <v>32</v>
      </c>
      <c r="B68" s="5" t="s">
        <v>33</v>
      </c>
      <c r="C68" s="6" t="s">
        <v>226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46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227</v>
      </c>
      <c r="P68" s="7">
        <v>1000000</v>
      </c>
      <c r="Q68" s="7">
        <v>0</v>
      </c>
      <c r="R68" s="7">
        <v>316002</v>
      </c>
      <c r="S68" s="7">
        <v>683998</v>
      </c>
      <c r="T68" s="7">
        <v>0</v>
      </c>
      <c r="U68" s="7">
        <v>683998</v>
      </c>
      <c r="V68" s="7">
        <v>0</v>
      </c>
      <c r="W68" s="7">
        <v>683998</v>
      </c>
      <c r="X68" s="7">
        <v>683998</v>
      </c>
      <c r="Y68" s="7">
        <v>683998</v>
      </c>
      <c r="Z68" s="7">
        <v>683998</v>
      </c>
    </row>
    <row r="69" spans="1:26" ht="22.5" x14ac:dyDescent="0.25">
      <c r="A69" s="4" t="s">
        <v>32</v>
      </c>
      <c r="B69" s="5" t="s">
        <v>33</v>
      </c>
      <c r="C69" s="6" t="s">
        <v>228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147</v>
      </c>
      <c r="I69" s="4" t="s">
        <v>68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229</v>
      </c>
      <c r="P69" s="7">
        <v>4500000</v>
      </c>
      <c r="Q69" s="7">
        <v>181000</v>
      </c>
      <c r="R69" s="7">
        <v>3129163</v>
      </c>
      <c r="S69" s="7">
        <v>1551837</v>
      </c>
      <c r="T69" s="7">
        <v>0</v>
      </c>
      <c r="U69" s="7">
        <v>1454877</v>
      </c>
      <c r="V69" s="7">
        <v>96960</v>
      </c>
      <c r="W69" s="7">
        <v>1454877</v>
      </c>
      <c r="X69" s="7">
        <v>1454877</v>
      </c>
      <c r="Y69" s="7">
        <v>1454877</v>
      </c>
      <c r="Z69" s="7">
        <v>1454877</v>
      </c>
    </row>
    <row r="70" spans="1:26" ht="22.5" x14ac:dyDescent="0.25">
      <c r="A70" s="4" t="s">
        <v>32</v>
      </c>
      <c r="B70" s="5" t="s">
        <v>33</v>
      </c>
      <c r="C70" s="6" t="s">
        <v>230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36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231</v>
      </c>
      <c r="P70" s="7">
        <v>10000000</v>
      </c>
      <c r="Q70" s="7">
        <v>1671222</v>
      </c>
      <c r="R70" s="7">
        <v>1730120</v>
      </c>
      <c r="S70" s="7">
        <v>9941102</v>
      </c>
      <c r="T70" s="7">
        <v>0</v>
      </c>
      <c r="U70" s="7">
        <v>9941102</v>
      </c>
      <c r="V70" s="7">
        <v>0</v>
      </c>
      <c r="W70" s="7">
        <v>9941102</v>
      </c>
      <c r="X70" s="7">
        <v>9941102</v>
      </c>
      <c r="Y70" s="7">
        <v>9941102</v>
      </c>
      <c r="Z70" s="7">
        <v>9941102</v>
      </c>
    </row>
    <row r="71" spans="1:26" ht="22.5" x14ac:dyDescent="0.25">
      <c r="A71" s="4" t="s">
        <v>32</v>
      </c>
      <c r="B71" s="5" t="s">
        <v>33</v>
      </c>
      <c r="C71" s="6" t="s">
        <v>232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52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233</v>
      </c>
      <c r="P71" s="7">
        <v>105000000</v>
      </c>
      <c r="Q71" s="7">
        <v>1200000</v>
      </c>
      <c r="R71" s="7">
        <v>2188412</v>
      </c>
      <c r="S71" s="7">
        <v>104011588</v>
      </c>
      <c r="T71" s="7">
        <v>0</v>
      </c>
      <c r="U71" s="7">
        <v>103921690</v>
      </c>
      <c r="V71" s="7">
        <v>89898</v>
      </c>
      <c r="W71" s="7">
        <v>103921690</v>
      </c>
      <c r="X71" s="7">
        <v>103921690</v>
      </c>
      <c r="Y71" s="7">
        <v>103921690</v>
      </c>
      <c r="Z71" s="7">
        <v>103921690</v>
      </c>
    </row>
    <row r="72" spans="1:26" ht="22.5" x14ac:dyDescent="0.25">
      <c r="A72" s="4" t="s">
        <v>32</v>
      </c>
      <c r="B72" s="5" t="s">
        <v>33</v>
      </c>
      <c r="C72" s="6" t="s">
        <v>234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46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235</v>
      </c>
      <c r="P72" s="7">
        <v>55000000</v>
      </c>
      <c r="Q72" s="7">
        <v>0</v>
      </c>
      <c r="R72" s="7">
        <v>19541746</v>
      </c>
      <c r="S72" s="7">
        <v>35458254</v>
      </c>
      <c r="T72" s="7">
        <v>0</v>
      </c>
      <c r="U72" s="7">
        <v>29818737</v>
      </c>
      <c r="V72" s="7">
        <v>5639517</v>
      </c>
      <c r="W72" s="7">
        <v>29818737</v>
      </c>
      <c r="X72" s="7">
        <v>29818737</v>
      </c>
      <c r="Y72" s="7">
        <v>29818737</v>
      </c>
      <c r="Z72" s="7">
        <v>29818737</v>
      </c>
    </row>
    <row r="73" spans="1:26" ht="22.5" x14ac:dyDescent="0.25">
      <c r="A73" s="4" t="s">
        <v>32</v>
      </c>
      <c r="B73" s="5" t="s">
        <v>33</v>
      </c>
      <c r="C73" s="6" t="s">
        <v>236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154</v>
      </c>
      <c r="I73" s="4" t="s">
        <v>68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237</v>
      </c>
      <c r="P73" s="7">
        <v>130000000</v>
      </c>
      <c r="Q73" s="7">
        <v>0</v>
      </c>
      <c r="R73" s="7">
        <v>3900000</v>
      </c>
      <c r="S73" s="7">
        <v>126100000</v>
      </c>
      <c r="T73" s="7">
        <v>0</v>
      </c>
      <c r="U73" s="7">
        <v>113763192.63</v>
      </c>
      <c r="V73" s="7">
        <v>12336807.369999999</v>
      </c>
      <c r="W73" s="7">
        <v>113763192.63</v>
      </c>
      <c r="X73" s="7">
        <v>113763192.63</v>
      </c>
      <c r="Y73" s="7">
        <v>113763192.63</v>
      </c>
      <c r="Z73" s="7">
        <v>113763192.63</v>
      </c>
    </row>
    <row r="74" spans="1:26" ht="22.5" x14ac:dyDescent="0.25">
      <c r="A74" s="4" t="s">
        <v>32</v>
      </c>
      <c r="B74" s="5" t="s">
        <v>33</v>
      </c>
      <c r="C74" s="6" t="s">
        <v>238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43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239</v>
      </c>
      <c r="P74" s="7">
        <v>19000000</v>
      </c>
      <c r="Q74" s="7">
        <v>0</v>
      </c>
      <c r="R74" s="7">
        <v>9994528</v>
      </c>
      <c r="S74" s="7">
        <v>9005472</v>
      </c>
      <c r="T74" s="7">
        <v>0</v>
      </c>
      <c r="U74" s="7">
        <v>9005472</v>
      </c>
      <c r="V74" s="7">
        <v>0</v>
      </c>
      <c r="W74" s="7">
        <v>9005472</v>
      </c>
      <c r="X74" s="7">
        <v>9005472</v>
      </c>
      <c r="Y74" s="7">
        <v>8702422</v>
      </c>
      <c r="Z74" s="7">
        <v>8702422</v>
      </c>
    </row>
    <row r="75" spans="1:26" ht="22.5" x14ac:dyDescent="0.25">
      <c r="A75" s="4" t="s">
        <v>32</v>
      </c>
      <c r="B75" s="5" t="s">
        <v>33</v>
      </c>
      <c r="C75" s="6" t="s">
        <v>240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147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241</v>
      </c>
      <c r="P75" s="7">
        <v>14500000</v>
      </c>
      <c r="Q75" s="7">
        <v>0</v>
      </c>
      <c r="R75" s="7">
        <v>6344102</v>
      </c>
      <c r="S75" s="7">
        <v>8155898</v>
      </c>
      <c r="T75" s="7">
        <v>0</v>
      </c>
      <c r="U75" s="7">
        <v>8155898</v>
      </c>
      <c r="V75" s="7">
        <v>0</v>
      </c>
      <c r="W75" s="7">
        <v>8155898</v>
      </c>
      <c r="X75" s="7">
        <v>8155898</v>
      </c>
      <c r="Y75" s="7">
        <v>7881438</v>
      </c>
      <c r="Z75" s="7">
        <v>7881438</v>
      </c>
    </row>
    <row r="76" spans="1:26" ht="22.5" x14ac:dyDescent="0.25">
      <c r="A76" s="4" t="s">
        <v>32</v>
      </c>
      <c r="B76" s="5" t="s">
        <v>33</v>
      </c>
      <c r="C76" s="6" t="s">
        <v>242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154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243</v>
      </c>
      <c r="P76" s="7">
        <v>26000000</v>
      </c>
      <c r="Q76" s="7">
        <v>18737260</v>
      </c>
      <c r="R76" s="7">
        <v>9993811</v>
      </c>
      <c r="S76" s="7">
        <v>34743449</v>
      </c>
      <c r="T76" s="7">
        <v>0</v>
      </c>
      <c r="U76" s="7">
        <v>34743449</v>
      </c>
      <c r="V76" s="7">
        <v>0</v>
      </c>
      <c r="W76" s="7">
        <v>34743449</v>
      </c>
      <c r="X76" s="7">
        <v>34743449</v>
      </c>
      <c r="Y76" s="7">
        <v>34743449</v>
      </c>
      <c r="Z76" s="7">
        <v>34743449</v>
      </c>
    </row>
    <row r="77" spans="1:26" ht="22.5" x14ac:dyDescent="0.25">
      <c r="A77" s="4" t="s">
        <v>32</v>
      </c>
      <c r="B77" s="5" t="s">
        <v>33</v>
      </c>
      <c r="C77" s="6" t="s">
        <v>244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49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245</v>
      </c>
      <c r="P77" s="7">
        <v>14000000</v>
      </c>
      <c r="Q77" s="7">
        <v>0</v>
      </c>
      <c r="R77" s="7">
        <v>4824615</v>
      </c>
      <c r="S77" s="7">
        <v>9175385</v>
      </c>
      <c r="T77" s="7">
        <v>0</v>
      </c>
      <c r="U77" s="7">
        <v>9175385</v>
      </c>
      <c r="V77" s="7">
        <v>0</v>
      </c>
      <c r="W77" s="7">
        <v>9175385</v>
      </c>
      <c r="X77" s="7">
        <v>9175385</v>
      </c>
      <c r="Y77" s="7">
        <v>8866618</v>
      </c>
      <c r="Z77" s="7">
        <v>8866618</v>
      </c>
    </row>
    <row r="78" spans="1:26" ht="22.5" x14ac:dyDescent="0.25">
      <c r="A78" s="4" t="s">
        <v>32</v>
      </c>
      <c r="B78" s="5" t="s">
        <v>33</v>
      </c>
      <c r="C78" s="6" t="s">
        <v>246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49</v>
      </c>
      <c r="I78" s="4" t="s">
        <v>106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247</v>
      </c>
      <c r="P78" s="7">
        <v>4400000</v>
      </c>
      <c r="Q78" s="7">
        <v>0</v>
      </c>
      <c r="R78" s="7">
        <v>3579017</v>
      </c>
      <c r="S78" s="7">
        <v>820983</v>
      </c>
      <c r="T78" s="7">
        <v>0</v>
      </c>
      <c r="U78" s="7">
        <v>820983</v>
      </c>
      <c r="V78" s="7">
        <v>0</v>
      </c>
      <c r="W78" s="7">
        <v>820983</v>
      </c>
      <c r="X78" s="7">
        <v>820983</v>
      </c>
      <c r="Y78" s="7">
        <v>820983</v>
      </c>
      <c r="Z78" s="7">
        <v>820983</v>
      </c>
    </row>
    <row r="79" spans="1:26" ht="22.5" x14ac:dyDescent="0.25">
      <c r="A79" s="4" t="s">
        <v>32</v>
      </c>
      <c r="B79" s="5" t="s">
        <v>33</v>
      </c>
      <c r="C79" s="6" t="s">
        <v>248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36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249</v>
      </c>
      <c r="P79" s="7">
        <v>0</v>
      </c>
      <c r="Q79" s="7">
        <v>501000</v>
      </c>
      <c r="R79" s="7">
        <v>999</v>
      </c>
      <c r="S79" s="7">
        <v>500001</v>
      </c>
      <c r="T79" s="7">
        <v>0</v>
      </c>
      <c r="U79" s="7">
        <v>500001</v>
      </c>
      <c r="V79" s="7">
        <v>0</v>
      </c>
      <c r="W79" s="7">
        <v>500001</v>
      </c>
      <c r="X79" s="7">
        <v>500001</v>
      </c>
      <c r="Y79" s="7">
        <v>500001</v>
      </c>
      <c r="Z79" s="7">
        <v>500001</v>
      </c>
    </row>
    <row r="80" spans="1:26" ht="22.5" x14ac:dyDescent="0.25">
      <c r="A80" s="4" t="s">
        <v>32</v>
      </c>
      <c r="B80" s="5" t="s">
        <v>33</v>
      </c>
      <c r="C80" s="6" t="s">
        <v>250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39</v>
      </c>
      <c r="I80" s="4" t="s">
        <v>52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251</v>
      </c>
      <c r="P80" s="7">
        <v>6500000</v>
      </c>
      <c r="Q80" s="7">
        <v>1000000</v>
      </c>
      <c r="R80" s="7">
        <v>1887260</v>
      </c>
      <c r="S80" s="7">
        <v>5612740</v>
      </c>
      <c r="T80" s="7">
        <v>0</v>
      </c>
      <c r="U80" s="7">
        <v>5612740</v>
      </c>
      <c r="V80" s="7">
        <v>0</v>
      </c>
      <c r="W80" s="7">
        <v>5612740</v>
      </c>
      <c r="X80" s="7">
        <v>5612740</v>
      </c>
      <c r="Y80" s="7">
        <v>5612740</v>
      </c>
      <c r="Z80" s="7">
        <v>5612740</v>
      </c>
    </row>
    <row r="81" spans="1:26" ht="22.5" x14ac:dyDescent="0.25">
      <c r="A81" s="4" t="s">
        <v>32</v>
      </c>
      <c r="B81" s="5" t="s">
        <v>33</v>
      </c>
      <c r="C81" s="6" t="s">
        <v>252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36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253</v>
      </c>
      <c r="P81" s="7">
        <v>15000000</v>
      </c>
      <c r="Q81" s="7">
        <v>1000000</v>
      </c>
      <c r="R81" s="7">
        <v>6966230.3700000001</v>
      </c>
      <c r="S81" s="7">
        <v>9033769.6300000008</v>
      </c>
      <c r="T81" s="7">
        <v>0</v>
      </c>
      <c r="U81" s="7">
        <v>9033769.6300000008</v>
      </c>
      <c r="V81" s="7">
        <v>0</v>
      </c>
      <c r="W81" s="7">
        <v>9033769.6300000008</v>
      </c>
      <c r="X81" s="7">
        <v>9033769.6300000008</v>
      </c>
      <c r="Y81" s="7">
        <v>9033769.6300000008</v>
      </c>
      <c r="Z81" s="7">
        <v>9033769.6300000008</v>
      </c>
    </row>
    <row r="82" spans="1:26" ht="22.5" x14ac:dyDescent="0.25">
      <c r="A82" s="4" t="s">
        <v>32</v>
      </c>
      <c r="B82" s="5" t="s">
        <v>33</v>
      </c>
      <c r="C82" s="6" t="s">
        <v>254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62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255</v>
      </c>
      <c r="P82" s="7">
        <v>30000000</v>
      </c>
      <c r="Q82" s="7">
        <v>11766012</v>
      </c>
      <c r="R82" s="7">
        <v>10296680</v>
      </c>
      <c r="S82" s="7">
        <v>31469332</v>
      </c>
      <c r="T82" s="7">
        <v>0</v>
      </c>
      <c r="U82" s="7">
        <v>24761142.5</v>
      </c>
      <c r="V82" s="7">
        <v>6708189.5</v>
      </c>
      <c r="W82" s="7">
        <v>24761142.5</v>
      </c>
      <c r="X82" s="7">
        <v>24761142.5</v>
      </c>
      <c r="Y82" s="7">
        <v>24761142.5</v>
      </c>
      <c r="Z82" s="7">
        <v>24761142.5</v>
      </c>
    </row>
    <row r="83" spans="1:26" ht="22.5" x14ac:dyDescent="0.25">
      <c r="A83" s="4" t="s">
        <v>32</v>
      </c>
      <c r="B83" s="5" t="s">
        <v>33</v>
      </c>
      <c r="C83" s="6" t="s">
        <v>256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43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257</v>
      </c>
      <c r="P83" s="7">
        <v>21670500</v>
      </c>
      <c r="Q83" s="7">
        <v>1227016</v>
      </c>
      <c r="R83" s="7">
        <v>3978574</v>
      </c>
      <c r="S83" s="7">
        <v>18918942</v>
      </c>
      <c r="T83" s="7">
        <v>0</v>
      </c>
      <c r="U83" s="7">
        <v>12708216</v>
      </c>
      <c r="V83" s="7">
        <v>6210726</v>
      </c>
      <c r="W83" s="7">
        <v>12708216</v>
      </c>
      <c r="X83" s="7">
        <v>12708216</v>
      </c>
      <c r="Y83" s="7">
        <v>12708216</v>
      </c>
      <c r="Z83" s="7">
        <v>12708216</v>
      </c>
    </row>
    <row r="84" spans="1:26" ht="22.5" x14ac:dyDescent="0.25">
      <c r="A84" s="4" t="s">
        <v>32</v>
      </c>
      <c r="B84" s="5" t="s">
        <v>33</v>
      </c>
      <c r="C84" s="6" t="s">
        <v>258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195</v>
      </c>
      <c r="I84" s="4" t="s">
        <v>154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259</v>
      </c>
      <c r="P84" s="7">
        <v>17000000</v>
      </c>
      <c r="Q84" s="7">
        <v>0</v>
      </c>
      <c r="R84" s="7">
        <v>1323487</v>
      </c>
      <c r="S84" s="7">
        <v>15676513</v>
      </c>
      <c r="T84" s="7">
        <v>0</v>
      </c>
      <c r="U84" s="7">
        <v>15676513</v>
      </c>
      <c r="V84" s="7">
        <v>0</v>
      </c>
      <c r="W84" s="7">
        <v>15676513</v>
      </c>
      <c r="X84" s="7">
        <v>15676513</v>
      </c>
      <c r="Y84" s="7">
        <v>15676513</v>
      </c>
      <c r="Z84" s="7">
        <v>15676513</v>
      </c>
    </row>
    <row r="85" spans="1:26" ht="22.5" x14ac:dyDescent="0.25">
      <c r="A85" s="4" t="s">
        <v>32</v>
      </c>
      <c r="B85" s="5" t="s">
        <v>33</v>
      </c>
      <c r="C85" s="6" t="s">
        <v>260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261</v>
      </c>
      <c r="I85" s="4" t="s">
        <v>106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262</v>
      </c>
      <c r="P85" s="7">
        <v>800000</v>
      </c>
      <c r="Q85" s="7">
        <v>0</v>
      </c>
      <c r="R85" s="7">
        <v>800000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276</v>
      </c>
      <c r="D86" s="4" t="s">
        <v>71</v>
      </c>
      <c r="E86" s="4" t="s">
        <v>76</v>
      </c>
      <c r="F86" s="4" t="s">
        <v>73</v>
      </c>
      <c r="G86" s="4" t="s">
        <v>43</v>
      </c>
      <c r="H86" s="4" t="s">
        <v>37</v>
      </c>
      <c r="I86" s="4" t="s">
        <v>277</v>
      </c>
      <c r="J86" s="4" t="s">
        <v>1</v>
      </c>
      <c r="K86" s="4" t="s">
        <v>1</v>
      </c>
      <c r="L86" s="4" t="s">
        <v>38</v>
      </c>
      <c r="M86" s="4" t="s">
        <v>62</v>
      </c>
      <c r="N86" s="4" t="s">
        <v>40</v>
      </c>
      <c r="O86" s="5" t="s">
        <v>112</v>
      </c>
      <c r="P86" s="7">
        <v>95998949</v>
      </c>
      <c r="Q86" s="7">
        <v>0</v>
      </c>
      <c r="R86" s="7">
        <v>32884609</v>
      </c>
      <c r="S86" s="7">
        <v>63114340</v>
      </c>
      <c r="T86" s="7">
        <v>0</v>
      </c>
      <c r="U86" s="7">
        <v>63114340</v>
      </c>
      <c r="V86" s="7">
        <v>0</v>
      </c>
      <c r="W86" s="7">
        <v>63114340</v>
      </c>
      <c r="X86" s="7">
        <v>63114340</v>
      </c>
      <c r="Y86" s="7">
        <v>63114340</v>
      </c>
      <c r="Z86" s="7">
        <v>63114340</v>
      </c>
    </row>
    <row r="87" spans="1:26" ht="22.5" x14ac:dyDescent="0.25">
      <c r="A87" s="4" t="s">
        <v>32</v>
      </c>
      <c r="B87" s="5" t="s">
        <v>33</v>
      </c>
      <c r="C87" s="6" t="s">
        <v>278</v>
      </c>
      <c r="D87" s="4" t="s">
        <v>71</v>
      </c>
      <c r="E87" s="4" t="s">
        <v>76</v>
      </c>
      <c r="F87" s="4" t="s">
        <v>73</v>
      </c>
      <c r="G87" s="4" t="s">
        <v>43</v>
      </c>
      <c r="H87" s="4" t="s">
        <v>37</v>
      </c>
      <c r="I87" s="4" t="s">
        <v>279</v>
      </c>
      <c r="J87" s="4" t="s">
        <v>1</v>
      </c>
      <c r="K87" s="4" t="s">
        <v>1</v>
      </c>
      <c r="L87" s="4" t="s">
        <v>38</v>
      </c>
      <c r="M87" s="4" t="s">
        <v>62</v>
      </c>
      <c r="N87" s="4" t="s">
        <v>40</v>
      </c>
      <c r="O87" s="5" t="s">
        <v>115</v>
      </c>
      <c r="P87" s="7">
        <v>136210887</v>
      </c>
      <c r="Q87" s="7">
        <v>0</v>
      </c>
      <c r="R87" s="7">
        <v>16882309</v>
      </c>
      <c r="S87" s="7">
        <v>119328578</v>
      </c>
      <c r="T87" s="7">
        <v>0</v>
      </c>
      <c r="U87" s="7">
        <v>119328578</v>
      </c>
      <c r="V87" s="7">
        <v>0</v>
      </c>
      <c r="W87" s="7">
        <v>119328578</v>
      </c>
      <c r="X87" s="7">
        <v>119328578</v>
      </c>
      <c r="Y87" s="7">
        <v>119328578</v>
      </c>
      <c r="Z87" s="7">
        <v>119328578</v>
      </c>
    </row>
    <row r="88" spans="1:26" ht="22.5" x14ac:dyDescent="0.25">
      <c r="A88" s="4" t="s">
        <v>32</v>
      </c>
      <c r="B88" s="5" t="s">
        <v>33</v>
      </c>
      <c r="C88" s="6" t="s">
        <v>288</v>
      </c>
      <c r="D88" s="4" t="s">
        <v>71</v>
      </c>
      <c r="E88" s="4" t="s">
        <v>76</v>
      </c>
      <c r="F88" s="4" t="s">
        <v>73</v>
      </c>
      <c r="G88" s="4" t="s">
        <v>43</v>
      </c>
      <c r="H88" s="4" t="s">
        <v>37</v>
      </c>
      <c r="I88" s="4" t="s">
        <v>289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143</v>
      </c>
      <c r="P88" s="7">
        <v>52888472</v>
      </c>
      <c r="Q88" s="7">
        <v>8000000</v>
      </c>
      <c r="R88" s="7">
        <v>2015872</v>
      </c>
      <c r="S88" s="7">
        <v>58872600</v>
      </c>
      <c r="T88" s="7">
        <v>0</v>
      </c>
      <c r="U88" s="7">
        <v>58872600</v>
      </c>
      <c r="V88" s="7">
        <v>0</v>
      </c>
      <c r="W88" s="7">
        <v>58872600</v>
      </c>
      <c r="X88" s="7">
        <v>58872600</v>
      </c>
      <c r="Y88" s="7">
        <v>58872600</v>
      </c>
      <c r="Z88" s="7">
        <v>58872600</v>
      </c>
    </row>
    <row r="89" spans="1:26" ht="22.5" x14ac:dyDescent="0.25">
      <c r="A89" s="4" t="s">
        <v>32</v>
      </c>
      <c r="B89" s="5" t="s">
        <v>33</v>
      </c>
      <c r="C89" s="6" t="s">
        <v>292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293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150</v>
      </c>
      <c r="P89" s="7">
        <v>49035919</v>
      </c>
      <c r="Q89" s="7">
        <v>0</v>
      </c>
      <c r="R89" s="7">
        <v>4940139</v>
      </c>
      <c r="S89" s="7">
        <v>44095780</v>
      </c>
      <c r="T89" s="7">
        <v>0</v>
      </c>
      <c r="U89" s="7">
        <v>44095780</v>
      </c>
      <c r="V89" s="7">
        <v>0</v>
      </c>
      <c r="W89" s="7">
        <v>44095780</v>
      </c>
      <c r="X89" s="7">
        <v>44095780</v>
      </c>
      <c r="Y89" s="7">
        <v>44095780</v>
      </c>
      <c r="Z89" s="7">
        <v>44095780</v>
      </c>
    </row>
    <row r="90" spans="1:26" ht="22.5" x14ac:dyDescent="0.25">
      <c r="A90" s="4" t="s">
        <v>32</v>
      </c>
      <c r="B90" s="5" t="s">
        <v>33</v>
      </c>
      <c r="C90" s="6" t="s">
        <v>274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275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110</v>
      </c>
      <c r="P90" s="7">
        <v>63980789</v>
      </c>
      <c r="Q90" s="7">
        <v>0</v>
      </c>
      <c r="R90" s="7">
        <v>5601391</v>
      </c>
      <c r="S90" s="7">
        <v>58379398</v>
      </c>
      <c r="T90" s="7">
        <v>0</v>
      </c>
      <c r="U90" s="7">
        <v>58379398</v>
      </c>
      <c r="V90" s="7">
        <v>0</v>
      </c>
      <c r="W90" s="7">
        <v>58379398</v>
      </c>
      <c r="X90" s="7">
        <v>58379398</v>
      </c>
      <c r="Y90" s="7">
        <v>58379398</v>
      </c>
      <c r="Z90" s="7">
        <v>58379398</v>
      </c>
    </row>
    <row r="91" spans="1:26" ht="45" x14ac:dyDescent="0.25">
      <c r="A91" s="4" t="s">
        <v>32</v>
      </c>
      <c r="B91" s="5" t="s">
        <v>33</v>
      </c>
      <c r="C91" s="6" t="s">
        <v>290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291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148</v>
      </c>
      <c r="P91" s="7">
        <v>7436156</v>
      </c>
      <c r="Q91" s="7">
        <v>0</v>
      </c>
      <c r="R91" s="7">
        <v>983856</v>
      </c>
      <c r="S91" s="7">
        <v>6452300</v>
      </c>
      <c r="T91" s="7">
        <v>0</v>
      </c>
      <c r="U91" s="7">
        <v>6452300</v>
      </c>
      <c r="V91" s="7">
        <v>0</v>
      </c>
      <c r="W91" s="7">
        <v>6452300</v>
      </c>
      <c r="X91" s="7">
        <v>6452300</v>
      </c>
      <c r="Y91" s="7">
        <v>6452300</v>
      </c>
      <c r="Z91" s="7">
        <v>6452300</v>
      </c>
    </row>
    <row r="92" spans="1:26" ht="22.5" x14ac:dyDescent="0.25">
      <c r="A92" s="4" t="s">
        <v>32</v>
      </c>
      <c r="B92" s="5" t="s">
        <v>33</v>
      </c>
      <c r="C92" s="6" t="s">
        <v>294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295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152</v>
      </c>
      <c r="P92" s="7">
        <v>8172653</v>
      </c>
      <c r="Q92" s="7">
        <v>0</v>
      </c>
      <c r="R92" s="7">
        <v>827908</v>
      </c>
      <c r="S92" s="7">
        <v>7344745</v>
      </c>
      <c r="T92" s="7">
        <v>0</v>
      </c>
      <c r="U92" s="7">
        <v>7344745</v>
      </c>
      <c r="V92" s="7">
        <v>0</v>
      </c>
      <c r="W92" s="7">
        <v>7344745</v>
      </c>
      <c r="X92" s="7">
        <v>7344745</v>
      </c>
      <c r="Y92" s="7">
        <v>7344745</v>
      </c>
      <c r="Z92" s="7">
        <v>7344745</v>
      </c>
    </row>
    <row r="93" spans="1:26" ht="56.25" x14ac:dyDescent="0.25">
      <c r="A93" s="4" t="s">
        <v>32</v>
      </c>
      <c r="B93" s="5" t="s">
        <v>33</v>
      </c>
      <c r="C93" s="6" t="s">
        <v>300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301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302</v>
      </c>
      <c r="P93" s="7">
        <v>142500000</v>
      </c>
      <c r="Q93" s="7">
        <v>0</v>
      </c>
      <c r="R93" s="7">
        <v>5880000</v>
      </c>
      <c r="S93" s="7">
        <v>136620000</v>
      </c>
      <c r="T93" s="7">
        <v>0</v>
      </c>
      <c r="U93" s="7">
        <v>136620000</v>
      </c>
      <c r="V93" s="7">
        <v>0</v>
      </c>
      <c r="W93" s="7">
        <v>136620000</v>
      </c>
      <c r="X93" s="7">
        <v>136620000</v>
      </c>
      <c r="Y93" s="7">
        <v>136620000</v>
      </c>
      <c r="Z93" s="7">
        <v>136620000</v>
      </c>
    </row>
    <row r="94" spans="1:26" ht="22.5" x14ac:dyDescent="0.25">
      <c r="A94" s="4" t="s">
        <v>32</v>
      </c>
      <c r="B94" s="5" t="s">
        <v>33</v>
      </c>
      <c r="C94" s="6" t="s">
        <v>303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304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128</v>
      </c>
      <c r="P94" s="7">
        <v>11500000</v>
      </c>
      <c r="Q94" s="7">
        <v>10000000</v>
      </c>
      <c r="R94" s="7">
        <v>5234404</v>
      </c>
      <c r="S94" s="7">
        <v>16265596</v>
      </c>
      <c r="T94" s="7">
        <v>0</v>
      </c>
      <c r="U94" s="7">
        <v>16265596</v>
      </c>
      <c r="V94" s="7">
        <v>0</v>
      </c>
      <c r="W94" s="7">
        <v>16265596</v>
      </c>
      <c r="X94" s="7">
        <v>16265596</v>
      </c>
      <c r="Y94" s="7">
        <v>16265596</v>
      </c>
      <c r="Z94" s="7">
        <v>16265596</v>
      </c>
    </row>
    <row r="95" spans="1:26" ht="22.5" x14ac:dyDescent="0.25">
      <c r="A95" s="4" t="s">
        <v>32</v>
      </c>
      <c r="B95" s="5" t="s">
        <v>33</v>
      </c>
      <c r="C95" s="6" t="s">
        <v>263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264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85</v>
      </c>
      <c r="P95" s="7">
        <v>1231004533</v>
      </c>
      <c r="Q95" s="7">
        <v>310328976</v>
      </c>
      <c r="R95" s="7">
        <v>347107935</v>
      </c>
      <c r="S95" s="7">
        <v>1194225574</v>
      </c>
      <c r="T95" s="7">
        <v>0</v>
      </c>
      <c r="U95" s="7">
        <v>1194225574</v>
      </c>
      <c r="V95" s="7">
        <v>0</v>
      </c>
      <c r="W95" s="7">
        <v>1194225574</v>
      </c>
      <c r="X95" s="7">
        <v>1194225574</v>
      </c>
      <c r="Y95" s="7">
        <v>1194225574</v>
      </c>
      <c r="Z95" s="7">
        <v>1194225574</v>
      </c>
    </row>
    <row r="96" spans="1:26" ht="22.5" x14ac:dyDescent="0.25">
      <c r="A96" s="4" t="s">
        <v>32</v>
      </c>
      <c r="B96" s="5" t="s">
        <v>33</v>
      </c>
      <c r="C96" s="6" t="s">
        <v>267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268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269</v>
      </c>
      <c r="P96" s="7">
        <v>18200000</v>
      </c>
      <c r="Q96" s="7">
        <v>4000000</v>
      </c>
      <c r="R96" s="7">
        <v>18217381</v>
      </c>
      <c r="S96" s="7">
        <v>3982619</v>
      </c>
      <c r="T96" s="7">
        <v>0</v>
      </c>
      <c r="U96" s="7">
        <v>3266174</v>
      </c>
      <c r="V96" s="7">
        <v>716445</v>
      </c>
      <c r="W96" s="7">
        <v>3266174</v>
      </c>
      <c r="X96" s="7">
        <v>3266174</v>
      </c>
      <c r="Y96" s="7">
        <v>3266174</v>
      </c>
      <c r="Z96" s="7">
        <v>3266174</v>
      </c>
    </row>
    <row r="97" spans="1:26" ht="22.5" x14ac:dyDescent="0.25">
      <c r="A97" s="4" t="s">
        <v>32</v>
      </c>
      <c r="B97" s="5" t="s">
        <v>33</v>
      </c>
      <c r="C97" s="6" t="s">
        <v>272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273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101</v>
      </c>
      <c r="P97" s="7">
        <v>14110936</v>
      </c>
      <c r="Q97" s="7">
        <v>0</v>
      </c>
      <c r="R97" s="7">
        <v>6345810</v>
      </c>
      <c r="S97" s="7">
        <v>7765126</v>
      </c>
      <c r="T97" s="7">
        <v>0</v>
      </c>
      <c r="U97" s="7">
        <v>7765126</v>
      </c>
      <c r="V97" s="7">
        <v>0</v>
      </c>
      <c r="W97" s="7">
        <v>7765126</v>
      </c>
      <c r="X97" s="7">
        <v>7765126</v>
      </c>
      <c r="Y97" s="7">
        <v>7765126</v>
      </c>
      <c r="Z97" s="7">
        <v>7765126</v>
      </c>
    </row>
    <row r="98" spans="1:26" ht="22.5" x14ac:dyDescent="0.25">
      <c r="A98" s="4" t="s">
        <v>32</v>
      </c>
      <c r="B98" s="5" t="s">
        <v>33</v>
      </c>
      <c r="C98" s="6" t="s">
        <v>280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281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135</v>
      </c>
      <c r="P98" s="7">
        <v>65381226</v>
      </c>
      <c r="Q98" s="7">
        <v>0</v>
      </c>
      <c r="R98" s="7">
        <v>6588226</v>
      </c>
      <c r="S98" s="7">
        <v>58793000</v>
      </c>
      <c r="T98" s="7">
        <v>0</v>
      </c>
      <c r="U98" s="7">
        <v>58793000</v>
      </c>
      <c r="V98" s="7">
        <v>0</v>
      </c>
      <c r="W98" s="7">
        <v>58793000</v>
      </c>
      <c r="X98" s="7">
        <v>58793000</v>
      </c>
      <c r="Y98" s="7">
        <v>58793000</v>
      </c>
      <c r="Z98" s="7">
        <v>58793000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8759747</v>
      </c>
      <c r="S99" s="7">
        <v>112327080</v>
      </c>
      <c r="T99" s="7">
        <v>0</v>
      </c>
      <c r="U99" s="7">
        <v>112327080</v>
      </c>
      <c r="V99" s="7">
        <v>0</v>
      </c>
      <c r="W99" s="7">
        <v>112327080</v>
      </c>
      <c r="X99" s="7">
        <v>112327080</v>
      </c>
      <c r="Y99" s="7">
        <v>112327080</v>
      </c>
      <c r="Z99" s="7">
        <v>112327080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18909182</v>
      </c>
      <c r="S100" s="7">
        <v>128652612</v>
      </c>
      <c r="T100" s="7">
        <v>0</v>
      </c>
      <c r="U100" s="7">
        <v>128652612</v>
      </c>
      <c r="V100" s="7">
        <v>0</v>
      </c>
      <c r="W100" s="7">
        <v>128652612</v>
      </c>
      <c r="X100" s="7">
        <v>128652612</v>
      </c>
      <c r="Y100" s="7">
        <v>128652612</v>
      </c>
      <c r="Z100" s="7">
        <v>128652612</v>
      </c>
    </row>
    <row r="101" spans="1:26" ht="22.5" x14ac:dyDescent="0.25">
      <c r="A101" s="4" t="s">
        <v>32</v>
      </c>
      <c r="B101" s="5" t="s">
        <v>33</v>
      </c>
      <c r="C101" s="6" t="s">
        <v>265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266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87</v>
      </c>
      <c r="P101" s="7">
        <v>81983376</v>
      </c>
      <c r="Q101" s="7">
        <v>0</v>
      </c>
      <c r="R101" s="7">
        <v>3378546</v>
      </c>
      <c r="S101" s="7">
        <v>78604830</v>
      </c>
      <c r="T101" s="7">
        <v>0</v>
      </c>
      <c r="U101" s="7">
        <v>78604830</v>
      </c>
      <c r="V101" s="7">
        <v>0</v>
      </c>
      <c r="W101" s="7">
        <v>78604830</v>
      </c>
      <c r="X101" s="7">
        <v>78604830</v>
      </c>
      <c r="Y101" s="7">
        <v>78604830</v>
      </c>
      <c r="Z101" s="7">
        <v>78604830</v>
      </c>
    </row>
    <row r="102" spans="1:26" ht="22.5" x14ac:dyDescent="0.25">
      <c r="A102" s="4" t="s">
        <v>32</v>
      </c>
      <c r="B102" s="5" t="s">
        <v>33</v>
      </c>
      <c r="C102" s="6" t="s">
        <v>270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271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99</v>
      </c>
      <c r="P102" s="7">
        <v>40371888</v>
      </c>
      <c r="Q102" s="7">
        <v>5000000</v>
      </c>
      <c r="R102" s="7">
        <v>2809941</v>
      </c>
      <c r="S102" s="7">
        <v>42561947</v>
      </c>
      <c r="T102" s="7">
        <v>0</v>
      </c>
      <c r="U102" s="7">
        <v>42561947</v>
      </c>
      <c r="V102" s="7">
        <v>0</v>
      </c>
      <c r="W102" s="7">
        <v>42561947</v>
      </c>
      <c r="X102" s="7">
        <v>42561947</v>
      </c>
      <c r="Y102" s="7">
        <v>42561947</v>
      </c>
      <c r="Z102" s="7">
        <v>42561947</v>
      </c>
    </row>
    <row r="103" spans="1:26" ht="22.5" x14ac:dyDescent="0.25">
      <c r="A103" s="4" t="s">
        <v>32</v>
      </c>
      <c r="B103" s="5" t="s">
        <v>33</v>
      </c>
      <c r="C103" s="6" t="s">
        <v>282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283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137</v>
      </c>
      <c r="P103" s="7">
        <v>118057636</v>
      </c>
      <c r="Q103" s="7">
        <v>0</v>
      </c>
      <c r="R103" s="7">
        <v>17911736</v>
      </c>
      <c r="S103" s="7">
        <v>100145900</v>
      </c>
      <c r="T103" s="7">
        <v>0</v>
      </c>
      <c r="U103" s="7">
        <v>100145900</v>
      </c>
      <c r="V103" s="7">
        <v>0</v>
      </c>
      <c r="W103" s="7">
        <v>100145900</v>
      </c>
      <c r="X103" s="7">
        <v>100145900</v>
      </c>
      <c r="Y103" s="7">
        <v>100145900</v>
      </c>
      <c r="Z103" s="7">
        <v>100145900</v>
      </c>
    </row>
    <row r="104" spans="1:26" ht="33.75" x14ac:dyDescent="0.25">
      <c r="A104" s="4" t="s">
        <v>32</v>
      </c>
      <c r="B104" s="5" t="s">
        <v>33</v>
      </c>
      <c r="C104" s="6" t="s">
        <v>298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299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157</v>
      </c>
      <c r="P104" s="7">
        <v>16345306</v>
      </c>
      <c r="Q104" s="7">
        <v>0</v>
      </c>
      <c r="R104" s="7">
        <v>1645096</v>
      </c>
      <c r="S104" s="7">
        <v>14700210</v>
      </c>
      <c r="T104" s="7">
        <v>0</v>
      </c>
      <c r="U104" s="7">
        <v>14700210</v>
      </c>
      <c r="V104" s="7">
        <v>0</v>
      </c>
      <c r="W104" s="7">
        <v>14700210</v>
      </c>
      <c r="X104" s="7">
        <v>14700210</v>
      </c>
      <c r="Y104" s="7">
        <v>14700210</v>
      </c>
      <c r="Z104" s="7">
        <v>14700210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827908</v>
      </c>
      <c r="S105" s="7">
        <v>7344745</v>
      </c>
      <c r="T105" s="7">
        <v>0</v>
      </c>
      <c r="U105" s="7">
        <v>7344745</v>
      </c>
      <c r="V105" s="7">
        <v>0</v>
      </c>
      <c r="W105" s="7">
        <v>7344745</v>
      </c>
      <c r="X105" s="7">
        <v>7344745</v>
      </c>
      <c r="Y105" s="7">
        <v>7344745</v>
      </c>
      <c r="Z105" s="7">
        <v>7344745</v>
      </c>
    </row>
    <row r="106" spans="1:26" ht="56.25" x14ac:dyDescent="0.25">
      <c r="A106" s="4" t="s">
        <v>32</v>
      </c>
      <c r="B106" s="5" t="s">
        <v>33</v>
      </c>
      <c r="C106" s="6" t="s">
        <v>300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301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63</v>
      </c>
      <c r="O106" s="5" t="s">
        <v>302</v>
      </c>
      <c r="P106" s="7">
        <v>3500000000</v>
      </c>
      <c r="Q106" s="7">
        <v>0</v>
      </c>
      <c r="R106" s="7">
        <v>0</v>
      </c>
      <c r="S106" s="7">
        <v>3500000000</v>
      </c>
      <c r="T106" s="7">
        <v>0</v>
      </c>
      <c r="U106" s="7">
        <v>3283876679</v>
      </c>
      <c r="V106" s="7">
        <v>216123321</v>
      </c>
      <c r="W106" s="7">
        <v>3283876679</v>
      </c>
      <c r="X106" s="7">
        <v>3274754091</v>
      </c>
      <c r="Y106" s="7">
        <v>3202534937</v>
      </c>
      <c r="Z106" s="7">
        <v>3202534937</v>
      </c>
    </row>
    <row r="107" spans="1:26" ht="22.5" x14ac:dyDescent="0.25">
      <c r="A107" s="4" t="s">
        <v>32</v>
      </c>
      <c r="B107" s="5" t="s">
        <v>33</v>
      </c>
      <c r="C107" s="6" t="s">
        <v>314</v>
      </c>
      <c r="D107" s="4" t="s">
        <v>71</v>
      </c>
      <c r="E107" s="4" t="s">
        <v>82</v>
      </c>
      <c r="F107" s="4" t="s">
        <v>73</v>
      </c>
      <c r="G107" s="4" t="s">
        <v>39</v>
      </c>
      <c r="H107" s="4" t="s">
        <v>37</v>
      </c>
      <c r="I107" s="4" t="s">
        <v>275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110</v>
      </c>
      <c r="P107" s="7">
        <v>46273138</v>
      </c>
      <c r="Q107" s="7">
        <v>0</v>
      </c>
      <c r="R107" s="7">
        <v>19265747</v>
      </c>
      <c r="S107" s="7">
        <v>27007391</v>
      </c>
      <c r="T107" s="7">
        <v>0</v>
      </c>
      <c r="U107" s="7">
        <v>27007391</v>
      </c>
      <c r="V107" s="7">
        <v>0</v>
      </c>
      <c r="W107" s="7">
        <v>27007391</v>
      </c>
      <c r="X107" s="7">
        <v>27007391</v>
      </c>
      <c r="Y107" s="7">
        <v>27007391</v>
      </c>
      <c r="Z107" s="7">
        <v>27007391</v>
      </c>
    </row>
    <row r="108" spans="1:26" ht="22.5" x14ac:dyDescent="0.25">
      <c r="A108" s="4" t="s">
        <v>32</v>
      </c>
      <c r="B108" s="5" t="s">
        <v>33</v>
      </c>
      <c r="C108" s="6" t="s">
        <v>315</v>
      </c>
      <c r="D108" s="4" t="s">
        <v>71</v>
      </c>
      <c r="E108" s="4" t="s">
        <v>82</v>
      </c>
      <c r="F108" s="4" t="s">
        <v>73</v>
      </c>
      <c r="G108" s="4" t="s">
        <v>39</v>
      </c>
      <c r="H108" s="4" t="s">
        <v>37</v>
      </c>
      <c r="I108" s="4" t="s">
        <v>277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112</v>
      </c>
      <c r="P108" s="7">
        <v>57114177</v>
      </c>
      <c r="Q108" s="7">
        <v>0</v>
      </c>
      <c r="R108" s="7">
        <v>21962095</v>
      </c>
      <c r="S108" s="7">
        <v>35152082</v>
      </c>
      <c r="T108" s="7">
        <v>0</v>
      </c>
      <c r="U108" s="7">
        <v>35152082</v>
      </c>
      <c r="V108" s="7">
        <v>0</v>
      </c>
      <c r="W108" s="7">
        <v>35152082</v>
      </c>
      <c r="X108" s="7">
        <v>35152082</v>
      </c>
      <c r="Y108" s="7">
        <v>35152082</v>
      </c>
      <c r="Z108" s="7">
        <v>35152082</v>
      </c>
    </row>
    <row r="109" spans="1:26" ht="22.5" x14ac:dyDescent="0.25">
      <c r="A109" s="4" t="s">
        <v>32</v>
      </c>
      <c r="B109" s="5" t="s">
        <v>33</v>
      </c>
      <c r="C109" s="6" t="s">
        <v>320</v>
      </c>
      <c r="D109" s="4" t="s">
        <v>71</v>
      </c>
      <c r="E109" s="4" t="s">
        <v>82</v>
      </c>
      <c r="F109" s="4" t="s">
        <v>73</v>
      </c>
      <c r="G109" s="4" t="s">
        <v>39</v>
      </c>
      <c r="H109" s="4" t="s">
        <v>37</v>
      </c>
      <c r="I109" s="4" t="s">
        <v>287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40</v>
      </c>
      <c r="O109" s="5" t="s">
        <v>141</v>
      </c>
      <c r="P109" s="7">
        <v>72654714</v>
      </c>
      <c r="Q109" s="7">
        <v>0</v>
      </c>
      <c r="R109" s="7">
        <v>16615818</v>
      </c>
      <c r="S109" s="7">
        <v>56038896</v>
      </c>
      <c r="T109" s="7">
        <v>0</v>
      </c>
      <c r="U109" s="7">
        <v>56038896</v>
      </c>
      <c r="V109" s="7">
        <v>0</v>
      </c>
      <c r="W109" s="7">
        <v>56038896</v>
      </c>
      <c r="X109" s="7">
        <v>56038896</v>
      </c>
      <c r="Y109" s="7">
        <v>56038896</v>
      </c>
      <c r="Z109" s="7">
        <v>56038896</v>
      </c>
    </row>
    <row r="110" spans="1:26" ht="22.5" x14ac:dyDescent="0.25">
      <c r="A110" s="4" t="s">
        <v>32</v>
      </c>
      <c r="B110" s="5" t="s">
        <v>33</v>
      </c>
      <c r="C110" s="6" t="s">
        <v>319</v>
      </c>
      <c r="D110" s="4" t="s">
        <v>71</v>
      </c>
      <c r="E110" s="4" t="s">
        <v>82</v>
      </c>
      <c r="F110" s="4" t="s">
        <v>73</v>
      </c>
      <c r="G110" s="4" t="s">
        <v>39</v>
      </c>
      <c r="H110" s="4" t="s">
        <v>37</v>
      </c>
      <c r="I110" s="4" t="s">
        <v>285</v>
      </c>
      <c r="J110" s="4" t="s">
        <v>1</v>
      </c>
      <c r="K110" s="4" t="s">
        <v>1</v>
      </c>
      <c r="L110" s="4" t="s">
        <v>38</v>
      </c>
      <c r="M110" s="4" t="s">
        <v>62</v>
      </c>
      <c r="N110" s="4" t="s">
        <v>40</v>
      </c>
      <c r="O110" s="5" t="s">
        <v>139</v>
      </c>
      <c r="P110" s="7">
        <v>59619286</v>
      </c>
      <c r="Q110" s="7">
        <v>0</v>
      </c>
      <c r="R110" s="7">
        <v>11765686</v>
      </c>
      <c r="S110" s="7">
        <v>47853600</v>
      </c>
      <c r="T110" s="7">
        <v>0</v>
      </c>
      <c r="U110" s="7">
        <v>47853600</v>
      </c>
      <c r="V110" s="7">
        <v>0</v>
      </c>
      <c r="W110" s="7">
        <v>47853600</v>
      </c>
      <c r="X110" s="7">
        <v>47853600</v>
      </c>
      <c r="Y110" s="7">
        <v>47853600</v>
      </c>
      <c r="Z110" s="7">
        <v>47853600</v>
      </c>
    </row>
    <row r="111" spans="1:26" ht="33.75" x14ac:dyDescent="0.25">
      <c r="A111" s="4" t="s">
        <v>32</v>
      </c>
      <c r="B111" s="5" t="s">
        <v>33</v>
      </c>
      <c r="C111" s="6" t="s">
        <v>326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299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157</v>
      </c>
      <c r="P111" s="7">
        <v>8047907</v>
      </c>
      <c r="Q111" s="7">
        <v>0</v>
      </c>
      <c r="R111" s="7">
        <v>1503777</v>
      </c>
      <c r="S111" s="7">
        <v>6544130</v>
      </c>
      <c r="T111" s="7">
        <v>0</v>
      </c>
      <c r="U111" s="7">
        <v>6544130</v>
      </c>
      <c r="V111" s="7">
        <v>0</v>
      </c>
      <c r="W111" s="7">
        <v>6544130</v>
      </c>
      <c r="X111" s="7">
        <v>6544130</v>
      </c>
      <c r="Y111" s="7">
        <v>6544130</v>
      </c>
      <c r="Z111" s="7">
        <v>6544130</v>
      </c>
    </row>
    <row r="112" spans="1:26" ht="22.5" x14ac:dyDescent="0.25">
      <c r="A112" s="4" t="s">
        <v>32</v>
      </c>
      <c r="B112" s="5" t="s">
        <v>33</v>
      </c>
      <c r="C112" s="6" t="s">
        <v>321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289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143</v>
      </c>
      <c r="P112" s="7">
        <v>6696248</v>
      </c>
      <c r="Q112" s="7">
        <v>0</v>
      </c>
      <c r="R112" s="7">
        <v>744048</v>
      </c>
      <c r="S112" s="7">
        <v>5952200</v>
      </c>
      <c r="T112" s="7">
        <v>0</v>
      </c>
      <c r="U112" s="7">
        <v>5952200</v>
      </c>
      <c r="V112" s="7">
        <v>0</v>
      </c>
      <c r="W112" s="7">
        <v>5952200</v>
      </c>
      <c r="X112" s="7">
        <v>5952200</v>
      </c>
      <c r="Y112" s="7">
        <v>5952200</v>
      </c>
      <c r="Z112" s="7">
        <v>5952200</v>
      </c>
    </row>
    <row r="113" spans="1:26" ht="22.5" x14ac:dyDescent="0.25">
      <c r="A113" s="4" t="s">
        <v>32</v>
      </c>
      <c r="B113" s="5" t="s">
        <v>33</v>
      </c>
      <c r="C113" s="6" t="s">
        <v>312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271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99</v>
      </c>
      <c r="P113" s="7">
        <v>19877828</v>
      </c>
      <c r="Q113" s="7">
        <v>3600000</v>
      </c>
      <c r="R113" s="7">
        <v>15546</v>
      </c>
      <c r="S113" s="7">
        <v>23462282</v>
      </c>
      <c r="T113" s="7">
        <v>0</v>
      </c>
      <c r="U113" s="7">
        <v>23462282</v>
      </c>
      <c r="V113" s="7">
        <v>0</v>
      </c>
      <c r="W113" s="7">
        <v>23462282</v>
      </c>
      <c r="X113" s="7">
        <v>23462282</v>
      </c>
      <c r="Y113" s="7">
        <v>23462282</v>
      </c>
      <c r="Z113" s="7">
        <v>23462282</v>
      </c>
    </row>
    <row r="114" spans="1:26" ht="22.5" x14ac:dyDescent="0.25">
      <c r="A114" s="4" t="s">
        <v>32</v>
      </c>
      <c r="B114" s="5" t="s">
        <v>33</v>
      </c>
      <c r="C114" s="6" t="s">
        <v>313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273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101</v>
      </c>
      <c r="P114" s="7">
        <v>6947774</v>
      </c>
      <c r="Q114" s="7">
        <v>0</v>
      </c>
      <c r="R114" s="7">
        <v>2699456</v>
      </c>
      <c r="S114" s="7">
        <v>4248318</v>
      </c>
      <c r="T114" s="7">
        <v>0</v>
      </c>
      <c r="U114" s="7">
        <v>4248318</v>
      </c>
      <c r="V114" s="7">
        <v>0</v>
      </c>
      <c r="W114" s="7">
        <v>4248318</v>
      </c>
      <c r="X114" s="7">
        <v>4248318</v>
      </c>
      <c r="Y114" s="7">
        <v>4248318</v>
      </c>
      <c r="Z114" s="7">
        <v>4248318</v>
      </c>
    </row>
    <row r="115" spans="1:26" ht="22.5" x14ac:dyDescent="0.25">
      <c r="A115" s="4" t="s">
        <v>32</v>
      </c>
      <c r="B115" s="5" t="s">
        <v>33</v>
      </c>
      <c r="C115" s="6" t="s">
        <v>318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283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137</v>
      </c>
      <c r="P115" s="7">
        <v>77472156</v>
      </c>
      <c r="Q115" s="7">
        <v>0</v>
      </c>
      <c r="R115" s="7">
        <v>15952156</v>
      </c>
      <c r="S115" s="7">
        <v>61520000</v>
      </c>
      <c r="T115" s="7">
        <v>0</v>
      </c>
      <c r="U115" s="7">
        <v>61520000</v>
      </c>
      <c r="V115" s="7">
        <v>0</v>
      </c>
      <c r="W115" s="7">
        <v>61520000</v>
      </c>
      <c r="X115" s="7">
        <v>61520000</v>
      </c>
      <c r="Y115" s="7">
        <v>61520000</v>
      </c>
      <c r="Z115" s="7">
        <v>61520000</v>
      </c>
    </row>
    <row r="116" spans="1:26" ht="22.5" x14ac:dyDescent="0.25">
      <c r="A116" s="4" t="s">
        <v>32</v>
      </c>
      <c r="B116" s="5" t="s">
        <v>33</v>
      </c>
      <c r="C116" s="6" t="s">
        <v>306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304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128</v>
      </c>
      <c r="P116" s="7">
        <v>8000000</v>
      </c>
      <c r="Q116" s="7">
        <v>25000000</v>
      </c>
      <c r="R116" s="7">
        <v>2936076</v>
      </c>
      <c r="S116" s="7">
        <v>30063924</v>
      </c>
      <c r="T116" s="7">
        <v>0</v>
      </c>
      <c r="U116" s="7">
        <v>30063924</v>
      </c>
      <c r="V116" s="7">
        <v>0</v>
      </c>
      <c r="W116" s="7">
        <v>30063924</v>
      </c>
      <c r="X116" s="7">
        <v>30063924</v>
      </c>
      <c r="Y116" s="7">
        <v>30063924</v>
      </c>
      <c r="Z116" s="7">
        <v>30063924</v>
      </c>
    </row>
    <row r="117" spans="1:26" ht="45" x14ac:dyDescent="0.25">
      <c r="A117" s="4" t="s">
        <v>32</v>
      </c>
      <c r="B117" s="5" t="s">
        <v>33</v>
      </c>
      <c r="C117" s="6" t="s">
        <v>305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301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83</v>
      </c>
      <c r="P117" s="7">
        <v>1788816207</v>
      </c>
      <c r="Q117" s="7">
        <v>415000211</v>
      </c>
      <c r="R117" s="7">
        <v>416351641</v>
      </c>
      <c r="S117" s="7">
        <v>1787464777</v>
      </c>
      <c r="T117" s="7">
        <v>0</v>
      </c>
      <c r="U117" s="7">
        <v>1787464777</v>
      </c>
      <c r="V117" s="7">
        <v>0</v>
      </c>
      <c r="W117" s="7">
        <v>1787464777</v>
      </c>
      <c r="X117" s="7">
        <v>1787464777</v>
      </c>
      <c r="Y117" s="7">
        <v>1408240192</v>
      </c>
      <c r="Z117" s="7">
        <v>1408240192</v>
      </c>
    </row>
    <row r="118" spans="1:26" ht="45" x14ac:dyDescent="0.25">
      <c r="A118" s="4" t="s">
        <v>32</v>
      </c>
      <c r="B118" s="5" t="s">
        <v>33</v>
      </c>
      <c r="C118" s="6" t="s">
        <v>322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291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148</v>
      </c>
      <c r="P118" s="7">
        <v>3661326</v>
      </c>
      <c r="Q118" s="7">
        <v>0</v>
      </c>
      <c r="R118" s="7">
        <v>849026</v>
      </c>
      <c r="S118" s="7">
        <v>2812300</v>
      </c>
      <c r="T118" s="7">
        <v>0</v>
      </c>
      <c r="U118" s="7">
        <v>2812300</v>
      </c>
      <c r="V118" s="7">
        <v>0</v>
      </c>
      <c r="W118" s="7">
        <v>2812300</v>
      </c>
      <c r="X118" s="7">
        <v>2812300</v>
      </c>
      <c r="Y118" s="7">
        <v>2812300</v>
      </c>
      <c r="Z118" s="7">
        <v>2812300</v>
      </c>
    </row>
    <row r="119" spans="1:26" ht="22.5" x14ac:dyDescent="0.25">
      <c r="A119" s="4" t="s">
        <v>32</v>
      </c>
      <c r="B119" s="5" t="s">
        <v>33</v>
      </c>
      <c r="C119" s="6" t="s">
        <v>307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308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121</v>
      </c>
      <c r="P119" s="7">
        <v>22913837</v>
      </c>
      <c r="Q119" s="7">
        <v>0</v>
      </c>
      <c r="R119" s="7">
        <v>12090765</v>
      </c>
      <c r="S119" s="7">
        <v>10823072</v>
      </c>
      <c r="T119" s="7">
        <v>0</v>
      </c>
      <c r="U119" s="7">
        <v>10823072</v>
      </c>
      <c r="V119" s="7">
        <v>0</v>
      </c>
      <c r="W119" s="7">
        <v>10823072</v>
      </c>
      <c r="X119" s="7">
        <v>10823072</v>
      </c>
      <c r="Y119" s="7">
        <v>10823072</v>
      </c>
      <c r="Z119" s="7">
        <v>10823072</v>
      </c>
    </row>
    <row r="120" spans="1:26" ht="22.5" x14ac:dyDescent="0.25">
      <c r="A120" s="4" t="s">
        <v>32</v>
      </c>
      <c r="B120" s="5" t="s">
        <v>33</v>
      </c>
      <c r="C120" s="6" t="s">
        <v>323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293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150</v>
      </c>
      <c r="P120" s="7">
        <v>24143720</v>
      </c>
      <c r="Q120" s="7">
        <v>0</v>
      </c>
      <c r="R120" s="7">
        <v>4510550</v>
      </c>
      <c r="S120" s="7">
        <v>19633170</v>
      </c>
      <c r="T120" s="7">
        <v>0</v>
      </c>
      <c r="U120" s="7">
        <v>19633170</v>
      </c>
      <c r="V120" s="7">
        <v>0</v>
      </c>
      <c r="W120" s="7">
        <v>19633170</v>
      </c>
      <c r="X120" s="7">
        <v>19633170</v>
      </c>
      <c r="Y120" s="7">
        <v>19633170</v>
      </c>
      <c r="Z120" s="7">
        <v>19633170</v>
      </c>
    </row>
    <row r="121" spans="1:26" ht="22.5" x14ac:dyDescent="0.25">
      <c r="A121" s="4" t="s">
        <v>32</v>
      </c>
      <c r="B121" s="5" t="s">
        <v>33</v>
      </c>
      <c r="C121" s="6" t="s">
        <v>324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295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152</v>
      </c>
      <c r="P121" s="7">
        <v>4023954</v>
      </c>
      <c r="Q121" s="7">
        <v>0</v>
      </c>
      <c r="R121" s="7">
        <v>751689</v>
      </c>
      <c r="S121" s="7">
        <v>3272265</v>
      </c>
      <c r="T121" s="7">
        <v>0</v>
      </c>
      <c r="U121" s="7">
        <v>3272265</v>
      </c>
      <c r="V121" s="7">
        <v>0</v>
      </c>
      <c r="W121" s="7">
        <v>3272265</v>
      </c>
      <c r="X121" s="7">
        <v>3272265</v>
      </c>
      <c r="Y121" s="7">
        <v>3272265</v>
      </c>
      <c r="Z121" s="7">
        <v>3272265</v>
      </c>
    </row>
    <row r="122" spans="1:26" ht="22.5" x14ac:dyDescent="0.25">
      <c r="A122" s="4" t="s">
        <v>32</v>
      </c>
      <c r="B122" s="5" t="s">
        <v>33</v>
      </c>
      <c r="C122" s="6" t="s">
        <v>310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266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87</v>
      </c>
      <c r="P122" s="7">
        <v>40417699</v>
      </c>
      <c r="Q122" s="7">
        <v>0</v>
      </c>
      <c r="R122" s="7">
        <v>16445534</v>
      </c>
      <c r="S122" s="7">
        <v>23972165</v>
      </c>
      <c r="T122" s="7">
        <v>0</v>
      </c>
      <c r="U122" s="7">
        <v>23972165</v>
      </c>
      <c r="V122" s="7">
        <v>0</v>
      </c>
      <c r="W122" s="7">
        <v>23972165</v>
      </c>
      <c r="X122" s="7">
        <v>23972165</v>
      </c>
      <c r="Y122" s="7">
        <v>23972165</v>
      </c>
      <c r="Z122" s="7">
        <v>23972165</v>
      </c>
    </row>
    <row r="123" spans="1:26" ht="22.5" x14ac:dyDescent="0.25">
      <c r="A123" s="4" t="s">
        <v>32</v>
      </c>
      <c r="B123" s="5" t="s">
        <v>33</v>
      </c>
      <c r="C123" s="6" t="s">
        <v>316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279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115</v>
      </c>
      <c r="P123" s="7">
        <v>67065890</v>
      </c>
      <c r="Q123" s="7">
        <v>0</v>
      </c>
      <c r="R123" s="7">
        <v>14504911</v>
      </c>
      <c r="S123" s="7">
        <v>52560979</v>
      </c>
      <c r="T123" s="7">
        <v>0</v>
      </c>
      <c r="U123" s="7">
        <v>52560979</v>
      </c>
      <c r="V123" s="7">
        <v>0</v>
      </c>
      <c r="W123" s="7">
        <v>52560979</v>
      </c>
      <c r="X123" s="7">
        <v>52560979</v>
      </c>
      <c r="Y123" s="7">
        <v>52560979</v>
      </c>
      <c r="Z123" s="7">
        <v>52560979</v>
      </c>
    </row>
    <row r="124" spans="1:26" ht="22.5" x14ac:dyDescent="0.25">
      <c r="A124" s="4" t="s">
        <v>32</v>
      </c>
      <c r="B124" s="5" t="s">
        <v>33</v>
      </c>
      <c r="C124" s="6" t="s">
        <v>309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264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85</v>
      </c>
      <c r="P124" s="7">
        <v>631187607</v>
      </c>
      <c r="Q124" s="7">
        <v>0</v>
      </c>
      <c r="R124" s="7">
        <v>116486363</v>
      </c>
      <c r="S124" s="7">
        <v>514701244</v>
      </c>
      <c r="T124" s="7">
        <v>0</v>
      </c>
      <c r="U124" s="7">
        <v>514701244</v>
      </c>
      <c r="V124" s="7">
        <v>0</v>
      </c>
      <c r="W124" s="7">
        <v>514701244</v>
      </c>
      <c r="X124" s="7">
        <v>514701244</v>
      </c>
      <c r="Y124" s="7">
        <v>514701244</v>
      </c>
      <c r="Z124" s="7">
        <v>514701244</v>
      </c>
    </row>
    <row r="125" spans="1:26" ht="22.5" x14ac:dyDescent="0.25">
      <c r="A125" s="4" t="s">
        <v>32</v>
      </c>
      <c r="B125" s="5" t="s">
        <v>33</v>
      </c>
      <c r="C125" s="6" t="s">
        <v>311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268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269</v>
      </c>
      <c r="P125" s="7">
        <v>1920231</v>
      </c>
      <c r="Q125" s="7">
        <v>8000000</v>
      </c>
      <c r="R125" s="7">
        <v>5756563</v>
      </c>
      <c r="S125" s="7">
        <v>4163668</v>
      </c>
      <c r="T125" s="7">
        <v>0</v>
      </c>
      <c r="U125" s="7">
        <v>2879784</v>
      </c>
      <c r="V125" s="7">
        <v>1283884</v>
      </c>
      <c r="W125" s="7">
        <v>2879784</v>
      </c>
      <c r="X125" s="7">
        <v>2879784</v>
      </c>
      <c r="Y125" s="7">
        <v>2879784</v>
      </c>
      <c r="Z125" s="7">
        <v>2879784</v>
      </c>
    </row>
    <row r="126" spans="1:26" ht="22.5" x14ac:dyDescent="0.25">
      <c r="A126" s="4" t="s">
        <v>32</v>
      </c>
      <c r="B126" s="5" t="s">
        <v>33</v>
      </c>
      <c r="C126" s="6" t="s">
        <v>317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281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135</v>
      </c>
      <c r="P126" s="7">
        <v>32191627</v>
      </c>
      <c r="Q126" s="7">
        <v>0</v>
      </c>
      <c r="R126" s="7">
        <v>6012727</v>
      </c>
      <c r="S126" s="7">
        <v>26178900</v>
      </c>
      <c r="T126" s="7">
        <v>0</v>
      </c>
      <c r="U126" s="7">
        <v>26178900</v>
      </c>
      <c r="V126" s="7">
        <v>0</v>
      </c>
      <c r="W126" s="7">
        <v>26178900</v>
      </c>
      <c r="X126" s="7">
        <v>26178900</v>
      </c>
      <c r="Y126" s="7">
        <v>26178900</v>
      </c>
      <c r="Z126" s="7">
        <v>26178900</v>
      </c>
    </row>
    <row r="127" spans="1:26" ht="22.5" x14ac:dyDescent="0.25">
      <c r="A127" s="4" t="s">
        <v>32</v>
      </c>
      <c r="B127" s="5" t="s">
        <v>33</v>
      </c>
      <c r="C127" s="6" t="s">
        <v>325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297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155</v>
      </c>
      <c r="P127" s="7">
        <v>4023954</v>
      </c>
      <c r="Q127" s="7">
        <v>0</v>
      </c>
      <c r="R127" s="7">
        <v>751689</v>
      </c>
      <c r="S127" s="7">
        <v>3272265</v>
      </c>
      <c r="T127" s="7">
        <v>0</v>
      </c>
      <c r="U127" s="7">
        <v>3272265</v>
      </c>
      <c r="V127" s="7">
        <v>0</v>
      </c>
      <c r="W127" s="7">
        <v>3272265</v>
      </c>
      <c r="X127" s="7">
        <v>3272265</v>
      </c>
      <c r="Y127" s="7">
        <v>3272265</v>
      </c>
      <c r="Z127" s="7">
        <v>3272265</v>
      </c>
    </row>
    <row r="128" spans="1:26" x14ac:dyDescent="0.25">
      <c r="A128" s="4" t="s">
        <v>1</v>
      </c>
      <c r="B128" s="5" t="s">
        <v>1</v>
      </c>
      <c r="C128" s="6" t="s">
        <v>1</v>
      </c>
      <c r="D128" s="4" t="s">
        <v>1</v>
      </c>
      <c r="E128" s="4" t="s">
        <v>1</v>
      </c>
      <c r="F128" s="4" t="s">
        <v>1</v>
      </c>
      <c r="G128" s="4" t="s">
        <v>1</v>
      </c>
      <c r="H128" s="4" t="s">
        <v>1</v>
      </c>
      <c r="I128" s="4" t="s">
        <v>1</v>
      </c>
      <c r="J128" s="4" t="s">
        <v>1</v>
      </c>
      <c r="K128" s="4" t="s">
        <v>1</v>
      </c>
      <c r="L128" s="4" t="s">
        <v>1</v>
      </c>
      <c r="M128" s="4" t="s">
        <v>1</v>
      </c>
      <c r="N128" s="4" t="s">
        <v>1</v>
      </c>
      <c r="O128" s="5" t="s">
        <v>1</v>
      </c>
      <c r="P128" s="7">
        <v>24176643080</v>
      </c>
      <c r="Q128" s="7">
        <v>1637350972.55</v>
      </c>
      <c r="R128" s="7">
        <v>2016859457.9400001</v>
      </c>
      <c r="S128" s="7">
        <v>23797134594.610001</v>
      </c>
      <c r="T128" s="7">
        <v>0</v>
      </c>
      <c r="U128" s="7">
        <v>23121324198.310001</v>
      </c>
      <c r="V128" s="7">
        <v>675810396.29999995</v>
      </c>
      <c r="W128" s="7">
        <v>23117642838.310001</v>
      </c>
      <c r="X128" s="7">
        <v>23104602478.310001</v>
      </c>
      <c r="Y128" s="7">
        <v>22626693239.310001</v>
      </c>
      <c r="Z128" s="7">
        <v>22626693239.310001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7" t="s">
        <v>21</v>
      </c>
      <c r="D5" s="67" t="s">
        <v>22</v>
      </c>
      <c r="E5" s="67" t="s">
        <v>23</v>
      </c>
      <c r="F5" s="68" t="s">
        <v>24</v>
      </c>
      <c r="G5" s="67" t="s">
        <v>25</v>
      </c>
      <c r="H5" s="67" t="s">
        <v>26</v>
      </c>
      <c r="I5" s="67" t="s">
        <v>27</v>
      </c>
      <c r="J5" s="68" t="s">
        <v>28</v>
      </c>
      <c r="K5" s="69" t="s">
        <v>29</v>
      </c>
      <c r="L5" s="67" t="s">
        <v>30</v>
      </c>
      <c r="M5" s="71" t="s">
        <v>31</v>
      </c>
      <c r="N5" s="72" t="s">
        <v>342</v>
      </c>
      <c r="O5" s="73" t="s">
        <v>343</v>
      </c>
      <c r="P5" s="74" t="s">
        <v>344</v>
      </c>
    </row>
    <row r="6" spans="2:16" x14ac:dyDescent="0.25">
      <c r="B6" s="98" t="s">
        <v>334</v>
      </c>
      <c r="C6" s="99">
        <v>13280500000</v>
      </c>
      <c r="D6" s="99">
        <v>170000000</v>
      </c>
      <c r="E6" s="99">
        <v>170000000</v>
      </c>
      <c r="F6" s="99">
        <v>13280500000</v>
      </c>
      <c r="G6" s="99">
        <v>0</v>
      </c>
      <c r="H6" s="99">
        <v>13264467674</v>
      </c>
      <c r="I6" s="99">
        <v>12531326</v>
      </c>
      <c r="J6" s="99">
        <v>9421116512</v>
      </c>
      <c r="K6" s="99">
        <v>9335407071</v>
      </c>
      <c r="L6" s="99">
        <v>9313454716</v>
      </c>
      <c r="M6" s="99">
        <v>9313454716</v>
      </c>
      <c r="N6" s="100">
        <f>+J6/F6*100</f>
        <v>70.939471495802124</v>
      </c>
      <c r="O6" s="100">
        <f>+K6/F6</f>
        <v>0.70294093377508382</v>
      </c>
      <c r="P6" s="100">
        <f>+M6/F6*100</f>
        <v>70.12879572305259</v>
      </c>
    </row>
    <row r="7" spans="2:16" x14ac:dyDescent="0.25">
      <c r="B7" s="98" t="s">
        <v>335</v>
      </c>
      <c r="C7" s="99">
        <v>1978759800</v>
      </c>
      <c r="D7" s="99">
        <v>3850000</v>
      </c>
      <c r="E7" s="99">
        <v>3850000</v>
      </c>
      <c r="F7" s="99">
        <v>1978759800</v>
      </c>
      <c r="G7" s="99">
        <v>0</v>
      </c>
      <c r="H7" s="99">
        <v>1894552248.51</v>
      </c>
      <c r="I7" s="99">
        <v>63949867.490000002</v>
      </c>
      <c r="J7" s="99">
        <v>1707625556.72</v>
      </c>
      <c r="K7" s="99">
        <v>1201991159.01</v>
      </c>
      <c r="L7" s="99">
        <v>1186607209.01</v>
      </c>
      <c r="M7" s="99">
        <v>1186607209.01</v>
      </c>
      <c r="N7" s="100">
        <f t="shared" ref="N7:N11" si="0">+J7/F7*100</f>
        <v>86.297768770115496</v>
      </c>
      <c r="O7" s="100">
        <f t="shared" ref="O7:O11" si="1">+K7/F7</f>
        <v>0.60744672446347459</v>
      </c>
      <c r="P7" s="100">
        <f t="shared" ref="P7:P11" si="2">+M7/F7*100</f>
        <v>59.96721830562759</v>
      </c>
    </row>
    <row r="8" spans="2:16" x14ac:dyDescent="0.25">
      <c r="B8" s="98" t="s">
        <v>336</v>
      </c>
      <c r="C8" s="99">
        <v>579309000</v>
      </c>
      <c r="D8" s="99">
        <v>0</v>
      </c>
      <c r="E8" s="99">
        <v>0</v>
      </c>
      <c r="F8" s="99">
        <v>579309000</v>
      </c>
      <c r="G8" s="99">
        <v>0</v>
      </c>
      <c r="H8" s="99">
        <v>418265000</v>
      </c>
      <c r="I8" s="99">
        <v>161044000</v>
      </c>
      <c r="J8" s="99">
        <v>149512238</v>
      </c>
      <c r="K8" s="99">
        <v>149512238</v>
      </c>
      <c r="L8" s="99">
        <v>149512238</v>
      </c>
      <c r="M8" s="99">
        <v>149512238</v>
      </c>
      <c r="N8" s="100">
        <f t="shared" si="0"/>
        <v>25.808720044052485</v>
      </c>
      <c r="O8" s="100">
        <f t="shared" si="1"/>
        <v>0.25808720044052486</v>
      </c>
      <c r="P8" s="100">
        <f t="shared" si="2"/>
        <v>25.808720044052485</v>
      </c>
    </row>
    <row r="9" spans="2:16" x14ac:dyDescent="0.25">
      <c r="B9" s="98" t="s">
        <v>337</v>
      </c>
      <c r="C9" s="99">
        <f>SUM(C6:C8)</f>
        <v>15838568800</v>
      </c>
      <c r="D9" s="99">
        <f t="shared" ref="D9:M9" si="3">SUM(D6:D8)</f>
        <v>173850000</v>
      </c>
      <c r="E9" s="99">
        <f t="shared" si="3"/>
        <v>173850000</v>
      </c>
      <c r="F9" s="99">
        <f t="shared" si="3"/>
        <v>15838568800</v>
      </c>
      <c r="G9" s="99">
        <f t="shared" si="3"/>
        <v>0</v>
      </c>
      <c r="H9" s="99">
        <f t="shared" si="3"/>
        <v>15577284922.51</v>
      </c>
      <c r="I9" s="99">
        <f t="shared" si="3"/>
        <v>237525193.49000001</v>
      </c>
      <c r="J9" s="99">
        <f t="shared" si="3"/>
        <v>11278254306.719999</v>
      </c>
      <c r="K9" s="99">
        <f t="shared" si="3"/>
        <v>10686910468.01</v>
      </c>
      <c r="L9" s="99">
        <f t="shared" si="3"/>
        <v>10649574163.01</v>
      </c>
      <c r="M9" s="99">
        <f t="shared" si="3"/>
        <v>10649574163.01</v>
      </c>
      <c r="N9" s="100">
        <f t="shared" si="0"/>
        <v>71.207534273677553</v>
      </c>
      <c r="O9" s="100">
        <f t="shared" si="1"/>
        <v>0.67473965627563526</v>
      </c>
      <c r="P9" s="100">
        <f t="shared" si="2"/>
        <v>67.238235332285839</v>
      </c>
    </row>
    <row r="10" spans="2:16" x14ac:dyDescent="0.25">
      <c r="B10" s="98" t="s">
        <v>372</v>
      </c>
      <c r="C10" s="99">
        <v>5513069280</v>
      </c>
      <c r="D10" s="99">
        <v>3781001500</v>
      </c>
      <c r="E10" s="99">
        <v>0</v>
      </c>
      <c r="F10" s="99">
        <v>9294070780</v>
      </c>
      <c r="G10" s="99">
        <v>0</v>
      </c>
      <c r="H10" s="99">
        <v>8242006844.9300003</v>
      </c>
      <c r="I10" s="99">
        <v>1045151935.0699999</v>
      </c>
      <c r="J10" s="99">
        <v>6479516541.4800005</v>
      </c>
      <c r="K10" s="99">
        <v>4467011415.4800005</v>
      </c>
      <c r="L10" s="99">
        <v>4443005967.4800005</v>
      </c>
      <c r="M10" s="99">
        <v>4419639300.4800005</v>
      </c>
      <c r="N10" s="100">
        <f t="shared" si="0"/>
        <v>69.716668775789131</v>
      </c>
      <c r="O10" s="100">
        <f t="shared" si="1"/>
        <v>0.48063023418033413</v>
      </c>
      <c r="P10" s="100">
        <f t="shared" si="2"/>
        <v>47.553320876258709</v>
      </c>
    </row>
    <row r="11" spans="2:16" x14ac:dyDescent="0.25">
      <c r="B11" s="98" t="s">
        <v>341</v>
      </c>
      <c r="C11" s="99">
        <v>21351638080</v>
      </c>
      <c r="D11" s="99">
        <v>3954851500</v>
      </c>
      <c r="E11" s="99">
        <v>173850000</v>
      </c>
      <c r="F11" s="99">
        <v>25132639580</v>
      </c>
      <c r="G11" s="99">
        <v>0</v>
      </c>
      <c r="H11" s="99">
        <v>23819291767.440002</v>
      </c>
      <c r="I11" s="99">
        <v>1282677128.5599999</v>
      </c>
      <c r="J11" s="99">
        <v>17757770848.200001</v>
      </c>
      <c r="K11" s="99">
        <v>15153921883.490002</v>
      </c>
      <c r="L11" s="99">
        <v>15092580130.490002</v>
      </c>
      <c r="M11" s="99">
        <v>15069213463.490002</v>
      </c>
      <c r="N11" s="100">
        <f t="shared" si="0"/>
        <v>70.656210986812724</v>
      </c>
      <c r="O11" s="100">
        <f t="shared" si="1"/>
        <v>0.60295783239374345</v>
      </c>
      <c r="P11" s="100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EJE AGREGADA</vt:lpstr>
      <vt:lpstr>EJE DESAGREGADA</vt:lpstr>
      <vt:lpstr>EJE DICIEMBRE 2015</vt:lpstr>
      <vt:lpstr>EJE JUL 2015 (2)</vt:lpstr>
      <vt:lpstr>RESUMEN</vt:lpstr>
      <vt:lpstr>datos iniciales</vt:lpstr>
      <vt:lpstr>EJECUCION DESAGRGADA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2016-01-19T20:42:58Z</cp:lastPrinted>
  <dcterms:created xsi:type="dcterms:W3CDTF">2015-08-03T13:34:35Z</dcterms:created>
  <dcterms:modified xsi:type="dcterms:W3CDTF">2016-01-19T20:43:40Z</dcterms:modified>
</cp:coreProperties>
</file>