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4\TRD\EJECUCION PRESUPUESTAL\PAGINA WEB\"/>
    </mc:Choice>
  </mc:AlternateContent>
  <xr:revisionPtr revIDLastSave="0" documentId="8_{C3589BA0-A524-436D-B5E0-B90BFE4F1383}" xr6:coauthVersionLast="36" xr6:coauthVersionMax="36" xr10:uidLastSave="{00000000-0000-0000-0000-000000000000}"/>
  <bookViews>
    <workbookView xWindow="0" yWindow="0" windowWidth="28800" windowHeight="12210" firstSheet="4" activeTab="5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NOVIEMBRE 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NOVIEMBRE  2024'!$B$6:$Y$41</definedName>
  </definedNames>
  <calcPr calcId="191029"/>
</workbook>
</file>

<file path=xl/calcChain.xml><?xml version="1.0" encoding="utf-8"?>
<calcChain xmlns="http://schemas.openxmlformats.org/spreadsheetml/2006/main">
  <c r="Z21" i="11" l="1"/>
  <c r="Y21" i="11"/>
  <c r="X21" i="11"/>
  <c r="W21" i="11"/>
  <c r="V21" i="11"/>
  <c r="U21" i="11"/>
  <c r="T21" i="11"/>
  <c r="S21" i="11"/>
  <c r="R21" i="11"/>
  <c r="Q21" i="11"/>
  <c r="P21" i="11"/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Y24" i="4" l="1"/>
  <c r="W24" i="4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l="1"/>
  <c r="R38" i="4"/>
  <c r="R39" i="4" s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<sst xmlns="http://schemas.openxmlformats.org/spreadsheetml/2006/main" count="2998" uniqueCount="416">
  <si>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</si>
  <si>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</si>
  <si>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</si>
  <si>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</si>
  <si>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</si>
  <si>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</si>
  <si>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</si>
  <si>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</si>
  <si>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</si>
  <si>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</si>
  <si>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</si>
  <si>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</si>
  <si>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</si>
  <si>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</si>
  <si>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</si>
  <si>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</si>
  <si>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</si>
  <si>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</si>
  <si>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</si>
  <si>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</si>
  <si>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</si>
  <si>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</si>
  <si>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</si>
  <si>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</si>
  <si>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</si>
  <si>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</si>
  <si>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</si>
  <si>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</si>
  <si>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</si>
  <si>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</si>
  <si>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</si>
  <si>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</si>
  <si>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</si>
  <si>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</si>
  <si>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</si>
  <si>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</si>
  <si>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</si>
  <si>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</si>
  <si>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</si>
  <si>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</si>
  <si>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</si>
  <si>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</si>
  <si>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</si>
  <si>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</si>
  <si>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</si>
  <si>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</si>
  <si>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</si>
  <si>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</si>
  <si>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</si>
  <si>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</si>
  <si>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</si>
  <si>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</si>
  <si>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</si>
  <si>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</si>
  <si>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</si>
  <si>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</si>
  <si>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</si>
  <si>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</si>
  <si>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</si>
  <si>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</si>
  <si>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</si>
  <si>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</si>
  <si>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</si>
  <si>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</si>
  <si>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</si>
  <si>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</si>
  <si>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</si>
  <si>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</si>
  <si>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</si>
  <si>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</si>
  <si>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</si>
  <si>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</si>
  <si>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</si>
  <si>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</si>
  <si>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</si>
  <si>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</si>
  <si>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</si>
  <si>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</si>
  <si>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</si>
  <si>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</si>
  <si>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</si>
  <si>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</si>
  <si>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</si>
  <si>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</si>
  <si>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</si>
  <si>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</si>
  <si>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</si>
  <si>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</si>
  <si>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</si>
  <si>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</si>
  <si>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</si>
  <si>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</si>
  <si>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</si>
  <si>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</si>
  <si>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</si>
  <si>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</si>
  <si>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</si>
  <si>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</si>
  <si>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</si>
  <si>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</si>
  <si>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</si>
  <si>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</si>
  <si>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</si>
  <si>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</si>
  <si>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</si>
  <si>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</si>
  <si>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</si>
  <si>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</si>
  <si>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</si>
  <si>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</si>
  <si>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</si>
  <si>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</si>
  <si>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</si>
  <si>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</si>
  <si>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</si>
  <si>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</si>
  <si>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</si>
  <si>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</si>
  <si>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</si>
  <si>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</si>
  <si>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</si>
  <si>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</si>
  <si>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</si>
  <si>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</si>
  <si>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</si>
  <si>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</si>
  <si>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</si>
  <si>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</si>
  <si>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</si>
  <si>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</si>
  <si>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</si>
  <si>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</si>
  <si>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</si>
  <si>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</si>
  <si>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</si>
  <si>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</si>
  <si>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</si>
  <si>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</si>
  <si>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</si>
  <si>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</si>
  <si>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</si>
  <si>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</si>
  <si>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</si>
  <si>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</si>
  <si>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</si>
  <si>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</si>
  <si>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</si>
  <si>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</si>
  <si>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</si>
  <si>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</si>
  <si>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</si>
  <si>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</si>
  <si>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</si>
  <si>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</si>
  <si>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</si>
  <si>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</si>
  <si>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</si>
  <si>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</si>
  <si>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</si>
  <si>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</si>
  <si>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</si>
  <si>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</si>
  <si>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</si>
  <si>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</si>
  <si>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</si>
  <si>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</si>
  <si>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</si>
  <si>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</si>
  <si>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</si>
  <si>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</si>
  <si>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</si>
  <si>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</si>
  <si>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</si>
  <si>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</si>
  <si>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</si>
  <si>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</si>
  <si>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</si>
  <si>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</si>
  <si>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</si>
  <si>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</si>
  <si>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</si>
  <si>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</si>
  <si>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</si>
  <si>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</si>
  <si>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</si>
  <si>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</si>
  <si>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</si>
  <si>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</si>
  <si>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</si>
  <si>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</si>
  <si>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</si>
  <si>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</si>
  <si>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</si>
  <si>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</si>
  <si>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</si>
  <si>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</si>
  <si>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</si>
  <si>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</si>
  <si>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</si>
  <si>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</si>
  <si>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</si>
  <si>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</si>
  <si>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</si>
  <si>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</si>
  <si>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</si>
  <si>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</si>
  <si>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</si>
  <si>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</si>
  <si>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</si>
  <si>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</si>
  <si>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</si>
  <si>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</si>
  <si>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</si>
  <si>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</si>
  <si>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</si>
  <si>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</si>
  <si>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</si>
  <si>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</si>
  <si>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</si>
  <si>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</si>
  <si>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</si>
  <si>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</si>
  <si>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</si>
  <si>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</si>
  <si>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</si>
  <si>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</si>
  <si>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</si>
  <si>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</si>
  <si>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</si>
  <si>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</si>
  <si>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</si>
  <si>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</si>
  <si>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</si>
  <si>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</si>
  <si>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</si>
  <si>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</si>
  <si>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</si>
  <si>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</si>
  <si>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</si>
  <si>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</si>
  <si>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</si>
  <si>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</si>
  <si>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</si>
  <si>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</si>
  <si>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</si>
  <si>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</si>
  <si>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</si>
  <si>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</si>
  <si>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</si>
  <si>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</si>
  <si>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</si>
  <si>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</si>
  <si>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</si>
  <si>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</si>
  <si>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</si>
  <si>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</si>
  <si>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</si>
  <si>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</si>
  <si>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</si>
  <si>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</si>
  <si>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</si>
  <si>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</si>
  <si>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</si>
  <si>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</si>
  <si>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</si>
  <si>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</si>
  <si>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</si>
  <si>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</si>
  <si>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</si>
  <si>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</si>
  <si>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</si>
  <si>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</si>
  <si>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</si>
  <si>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</si>
  <si>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</si>
  <si>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</si>
  <si>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</si>
  <si>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</si>
  <si>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</si>
  <si>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</si>
  <si>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</si>
  <si>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</si>
  <si>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</si>
  <si>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</si>
  <si>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</si>
  <si>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</si>
  <si>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</si>
  <si>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</si>
  <si>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</si>
  <si>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</si>
  <si>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</si>
  <si>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</si>
  <si>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</si>
  <si>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</si>
  <si>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</si>
  <si>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</si>
  <si>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</si>
  <si>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</si>
  <si>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</si>
  <si>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</si>
  <si>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</si>
  <si>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</si>
  <si>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</si>
  <si>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</si>
  <si>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</si>
  <si>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</si>
  <si>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</si>
  <si>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</si>
  <si>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</si>
  <si>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</si>
  <si>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</si>
  <si>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</si>
  <si>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</si>
  <si>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</si>
  <si>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</si>
  <si>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</si>
  <si>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</si>
  <si>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</si>
  <si>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</si>
  <si>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</si>
  <si>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</si>
  <si>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</si>
  <si>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</si>
  <si>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</si>
  <si>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</si>
  <si>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</si>
  <si>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</si>
  <si>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</si>
  <si>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</si>
  <si>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</si>
  <si>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</si>
  <si>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</si>
  <si>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</si>
  <si>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</si>
  <si>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</si>
  <si>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</si>
  <si>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</si>
  <si>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</si>
  <si>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</si>
  <si>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</si>
  <si>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</si>
  <si>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</si>
  <si>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</si>
  <si>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</si>
  <si>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</si>
  <si>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</si>
  <si>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</si>
  <si>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</si>
  <si>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</si>
  <si>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</si>
  <si>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</si>
  <si>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</si>
  <si>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</si>
  <si>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</si>
  <si>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</si>
  <si>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</si>
  <si>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</si>
  <si>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</si>
  <si>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</si>
  <si>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</si>
  <si>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</si>
  <si>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</si>
  <si>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</si>
  <si>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</si>
  <si>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</si>
  <si>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</si>
  <si>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</si>
  <si>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</si>
  <si>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</si>
  <si>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</si>
  <si>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</si>
  <si>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</si>
  <si>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</si>
  <si>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</si>
  <si>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</si>
  <si>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</si>
  <si>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</si>
  <si>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</si>
  <si>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</si>
  <si>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</si>
  <si>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</si>
  <si>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</si>
  <si>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</si>
  <si>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</si>
  <si>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</si>
  <si>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</si>
  <si>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</si>
  <si>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</si>
  <si>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</si>
  <si>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</si>
  <si>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</si>
  <si>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</si>
  <si>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</si>
  <si>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</si>
  <si>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</si>
  <si>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</si>
  <si>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</si>
  <si>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</si>
  <si>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</si>
  <si>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</si>
  <si>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</si>
  <si>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</si>
  <si>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</si>
  <si>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</si>
  <si>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</si>
  <si>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</si>
  <si>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</si>
  <si>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</si>
  <si>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</si>
  <si>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</si>
  <si>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</si>
  <si>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</si>
  <si>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</si>
  <si>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</si>
  <si>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Enero-Noviembre</t>
  </si>
  <si>
    <t>Ejecución Presupuestal Acumulada a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</si>
</sst>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0.87392386243840048</c:v>
                </c:pt>
                <c:pt idx="2">
                  <c:v>0.91983862874214917</c:v>
                </c:pt>
                <c:pt idx="3">
                  <c:v>0.85719775883184157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0.93522602154551004</c:v>
                </c:pt>
                <c:pt idx="2">
                  <c:v>0.93122178299834424</c:v>
                </c:pt>
                <c:pt idx="3">
                  <c:v>0.83333317439307319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0.89425646963711347</c:v>
                </c:pt>
                <c:pt idx="2">
                  <c:v>0.9236141760890082</c:v>
                </c:pt>
                <c:pt idx="3">
                  <c:v>0.84928238964384628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29513.91529139</c:v>
                </c:pt>
                <c:pt idx="1">
                  <c:v>28949.045940389999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15674.787694550001</c:v>
                </c:pt>
                <c:pt idx="1">
                  <c:v>13967.020042759999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45188.702985939999</c:v>
                </c:pt>
                <c:pt idx="1">
                  <c:v>42916.065983149994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83.040515852245548</c:v>
                </c:pt>
                <c:pt idx="1">
                  <c:v>80.236380906782301</c:v>
                </c:pt>
                <c:pt idx="2">
                  <c:v>80.236380906782301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1" t="s">
        <v>347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</row>
    <row r="3" spans="1:23" x14ac:dyDescent="0.2">
      <c r="A3" s="271" t="s">
        <v>348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</row>
    <row r="4" spans="1:23" x14ac:dyDescent="0.2">
      <c r="A4" s="271" t="s">
        <v>349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7" t="s">
        <v>375</v>
      </c>
      <c r="E4" s="298"/>
      <c r="F4" s="298"/>
      <c r="G4" s="298"/>
      <c r="H4" s="298"/>
      <c r="I4" s="298"/>
      <c r="J4" s="298"/>
      <c r="K4" s="299"/>
    </row>
    <row r="5" spans="2:11" ht="21" x14ac:dyDescent="0.25">
      <c r="B5" s="300" t="s">
        <v>351</v>
      </c>
      <c r="C5" s="302" t="s">
        <v>352</v>
      </c>
      <c r="D5" s="301" t="s">
        <v>353</v>
      </c>
      <c r="E5" s="303"/>
      <c r="F5" s="303"/>
      <c r="G5" s="303"/>
      <c r="H5" s="303" t="s">
        <v>354</v>
      </c>
      <c r="I5" s="303"/>
      <c r="J5" s="303"/>
      <c r="K5" s="304"/>
    </row>
    <row r="6" spans="2:11" ht="21" x14ac:dyDescent="0.25">
      <c r="B6" s="301"/>
      <c r="C6" s="290"/>
      <c r="D6" s="301" t="s">
        <v>355</v>
      </c>
      <c r="E6" s="303"/>
      <c r="F6" s="303" t="s">
        <v>356</v>
      </c>
      <c r="G6" s="303"/>
      <c r="H6" s="303" t="s">
        <v>355</v>
      </c>
      <c r="I6" s="303"/>
      <c r="J6" s="303" t="s">
        <v>356</v>
      </c>
      <c r="K6" s="304"/>
    </row>
    <row r="7" spans="2:11" ht="21" x14ac:dyDescent="0.35">
      <c r="B7" s="301"/>
      <c r="C7" s="29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NOVIEMBRE 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0.87392386243840048</v>
      </c>
      <c r="G8" s="91">
        <f>+'EJECUCION NOVIEMBRE  2024'!S36/1000000</f>
        <v>29513.91529139</v>
      </c>
      <c r="H8" s="90">
        <v>0.91983862874214917</v>
      </c>
      <c r="I8" s="91">
        <f>+C8*H8</f>
        <v>31064.536096653024</v>
      </c>
      <c r="J8" s="90">
        <f>+K8/C8</f>
        <v>0.85719775883184157</v>
      </c>
      <c r="K8" s="99">
        <f>+'EJECUCION NOVIEMBRE  2024'!T36/1000000</f>
        <v>28949.045940389999</v>
      </c>
    </row>
    <row r="9" spans="2:11" ht="21" x14ac:dyDescent="0.25">
      <c r="B9" s="105" t="s">
        <v>360</v>
      </c>
      <c r="C9" s="128">
        <f>+'EJECUCION NOVIEMBRE 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0.93522602154551004</v>
      </c>
      <c r="G9" s="91">
        <f>+'EJECUCION NOVIEMBRE  2024'!S39/1000000</f>
        <v>15674.787694550001</v>
      </c>
      <c r="H9" s="90">
        <v>0.93122178299834424</v>
      </c>
      <c r="I9" s="91">
        <f>H9*C9</f>
        <v>15607.674945696592</v>
      </c>
      <c r="J9" s="90">
        <f>+K9/C9</f>
        <v>0.83333317439307319</v>
      </c>
      <c r="K9" s="100">
        <f>+'EJECUCION NOVIEMBRE  2024'!T39/1000000</f>
        <v>13967.020042759999</v>
      </c>
    </row>
    <row r="10" spans="2:11" ht="21.75" thickBot="1" x14ac:dyDescent="0.3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0.89425646963711347</v>
      </c>
      <c r="G10" s="102">
        <f>SUM(G8:G9)</f>
        <v>45188.702985939999</v>
      </c>
      <c r="H10" s="103">
        <f>+I10/C10</f>
        <v>0.9236141760890082</v>
      </c>
      <c r="I10" s="102">
        <f>SUM(I8:I9)</f>
        <v>46672.21104234962</v>
      </c>
      <c r="J10" s="103">
        <f>+K10/C10</f>
        <v>0.84928238964384628</v>
      </c>
      <c r="K10" s="104">
        <f>SUM(K8:K9)</f>
        <v>42916.065983149994</v>
      </c>
    </row>
    <row r="11" spans="2:11" x14ac:dyDescent="0.25">
      <c r="B11" s="282" t="s">
        <v>362</v>
      </c>
      <c r="C11" s="282"/>
      <c r="D11" s="282"/>
      <c r="E11" s="282"/>
      <c r="F11" s="282"/>
      <c r="G11" s="282"/>
      <c r="H11" s="282"/>
      <c r="I11" s="282"/>
      <c r="J11" s="282"/>
      <c r="K11" s="282"/>
    </row>
    <row r="12" spans="2:11" ht="20.25" customHeight="1" x14ac:dyDescent="0.25">
      <c r="B12" s="296" t="s">
        <v>365</v>
      </c>
      <c r="C12" s="296"/>
      <c r="D12" s="85"/>
      <c r="E12" s="282" t="s">
        <v>363</v>
      </c>
      <c r="F12" s="282"/>
      <c r="G12" s="85"/>
      <c r="H12" s="69"/>
      <c r="I12" s="282" t="s">
        <v>364</v>
      </c>
      <c r="J12" s="282"/>
      <c r="K12" s="84"/>
    </row>
    <row r="15" spans="2:11" x14ac:dyDescent="0.25">
      <c r="D15" s="281"/>
      <c r="E15" s="28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94"/>
      <c r="C18" s="292" t="s">
        <v>28</v>
      </c>
      <c r="D18" s="292"/>
      <c r="E18" s="293" t="s">
        <v>29</v>
      </c>
      <c r="F18" s="293"/>
    </row>
    <row r="19" spans="2:6" ht="29.25" customHeight="1" thickBot="1" x14ac:dyDescent="0.3">
      <c r="B19" s="29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0.87392386243840048</v>
      </c>
      <c r="E20" s="86">
        <f>+H8</f>
        <v>0.91983862874214917</v>
      </c>
      <c r="F20" s="86">
        <f>+J8</f>
        <v>0.85719775883184157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0.93522602154551004</v>
      </c>
      <c r="E21" s="86">
        <f>+H9</f>
        <v>0.93122178299834424</v>
      </c>
      <c r="F21" s="86">
        <f>+J9</f>
        <v>0.83333317439307319</v>
      </c>
    </row>
    <row r="22" spans="2:6" ht="21" thickBot="1" x14ac:dyDescent="0.3">
      <c r="B22" s="76" t="s">
        <v>369</v>
      </c>
      <c r="C22" s="86">
        <f>+D10</f>
        <v>0.92952228545481252</v>
      </c>
      <c r="D22" s="86">
        <f>+F10</f>
        <v>0.89425646963711347</v>
      </c>
      <c r="E22" s="86">
        <f>+H10</f>
        <v>0.9236141760890082</v>
      </c>
      <c r="F22" s="86">
        <f>+J10</f>
        <v>0.84928238964384628</v>
      </c>
    </row>
    <row r="57" spans="2:8" ht="15.75" thickBot="1" x14ac:dyDescent="0.3"/>
    <row r="58" spans="2:8" ht="24" thickBot="1" x14ac:dyDescent="0.4">
      <c r="B58" s="87"/>
      <c r="C58" s="283" t="str">
        <f>+MID(D4,13,35)</f>
        <v xml:space="preserve">Ejecucion a 31 de enero de 2016 </v>
      </c>
      <c r="D58" s="284"/>
      <c r="E58" s="284"/>
      <c r="F58" s="284"/>
      <c r="G58" s="285"/>
      <c r="H58" s="92"/>
    </row>
    <row r="59" spans="2:8" ht="42.75" customHeight="1" x14ac:dyDescent="0.25">
      <c r="B59" s="286" t="s">
        <v>351</v>
      </c>
      <c r="C59" s="288" t="s">
        <v>352</v>
      </c>
      <c r="D59" s="289" t="s">
        <v>353</v>
      </c>
      <c r="E59" s="289"/>
      <c r="F59" s="289" t="s">
        <v>354</v>
      </c>
      <c r="G59" s="290"/>
      <c r="H59" s="92"/>
    </row>
    <row r="60" spans="2:8" ht="21" x14ac:dyDescent="0.35">
      <c r="B60" s="287"/>
      <c r="C60" s="28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33771.723785000002</v>
      </c>
      <c r="D61" s="90">
        <f>+E61/C61</f>
        <v>0.87392386243840048</v>
      </c>
      <c r="E61" s="91">
        <f>+G8</f>
        <v>29513.91529139</v>
      </c>
      <c r="F61" s="90">
        <f>+G61/C61</f>
        <v>0.85719775883184157</v>
      </c>
      <c r="G61" s="99">
        <f>+K8</f>
        <v>28949.045940389999</v>
      </c>
      <c r="H61" s="92"/>
    </row>
    <row r="62" spans="2:8" ht="21" x14ac:dyDescent="0.25">
      <c r="B62" s="112" t="s">
        <v>360</v>
      </c>
      <c r="C62" s="110">
        <f>+C9</f>
        <v>16760.427248</v>
      </c>
      <c r="D62" s="90">
        <f>+E62/C62</f>
        <v>0.93522602154551004</v>
      </c>
      <c r="E62" s="91">
        <f>+G9</f>
        <v>15674.787694550001</v>
      </c>
      <c r="F62" s="90">
        <f>+G62/C62</f>
        <v>0.83333317439307319</v>
      </c>
      <c r="G62" s="100">
        <f>+K9</f>
        <v>13967.020042759999</v>
      </c>
      <c r="H62" s="92"/>
    </row>
    <row r="63" spans="2:8" ht="21.75" thickBot="1" x14ac:dyDescent="0.3">
      <c r="B63" s="113" t="s">
        <v>361</v>
      </c>
      <c r="C63" s="111">
        <f>SUM(C61:C62)</f>
        <v>50532.151033000002</v>
      </c>
      <c r="D63" s="103">
        <f>+E63/C63</f>
        <v>0.89425646963711347</v>
      </c>
      <c r="E63" s="102">
        <f>SUM(E61:E62)</f>
        <v>45188.702985939999</v>
      </c>
      <c r="F63" s="103">
        <f>+G63/C63</f>
        <v>0.84928238964384628</v>
      </c>
      <c r="G63" s="104">
        <f>SUM(G61:G62)</f>
        <v>42916.065983149994</v>
      </c>
      <c r="H63" s="92"/>
    </row>
    <row r="64" spans="2:8" ht="35.25" customHeight="1" x14ac:dyDescent="0.25">
      <c r="B64" s="291" t="s">
        <v>362</v>
      </c>
      <c r="C64" s="291"/>
      <c r="D64" s="291"/>
      <c r="E64" s="291"/>
      <c r="F64" s="291"/>
      <c r="G64" s="291"/>
      <c r="H64" s="92"/>
    </row>
    <row r="65" spans="2:7" x14ac:dyDescent="0.25">
      <c r="B65" s="282"/>
      <c r="C65" s="28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75"/>
      <c r="C69" s="277" t="s">
        <v>28</v>
      </c>
      <c r="D69" s="278"/>
      <c r="E69" s="277" t="s">
        <v>29</v>
      </c>
      <c r="F69" s="278"/>
    </row>
    <row r="70" spans="2:7" ht="15.75" thickBot="1" x14ac:dyDescent="0.3">
      <c r="B70" s="276"/>
      <c r="C70" s="279"/>
      <c r="D70" s="280"/>
      <c r="E70" s="279"/>
      <c r="F70" s="28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0.87392386243840048</v>
      </c>
      <c r="D71" s="75">
        <f>+E61</f>
        <v>29513.91529139</v>
      </c>
      <c r="E71" s="74">
        <f t="shared" si="0"/>
        <v>0.85719775883184157</v>
      </c>
      <c r="F71" s="75">
        <f t="shared" si="0"/>
        <v>28949.045940389999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0.93522602154551004</v>
      </c>
      <c r="D72" s="75">
        <f t="shared" si="0"/>
        <v>15674.787694550001</v>
      </c>
      <c r="E72" s="74">
        <f t="shared" si="0"/>
        <v>0.83333317439307319</v>
      </c>
      <c r="F72" s="75">
        <f t="shared" si="0"/>
        <v>13967.020042759999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0.89425646963711347</v>
      </c>
      <c r="D73" s="75">
        <f t="shared" si="0"/>
        <v>45188.702985939999</v>
      </c>
      <c r="E73" s="74">
        <f t="shared" si="0"/>
        <v>0.84928238964384628</v>
      </c>
      <c r="F73" s="75">
        <f t="shared" si="0"/>
        <v>42916.065983149994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72" t="s">
        <v>374</v>
      </c>
      <c r="C110" s="273"/>
      <c r="D110" s="27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NOVIEMBRE  2024'!W16</f>
        <v>100</v>
      </c>
      <c r="F111" s="122">
        <f>+'EJECUCION NOVIEMBRE  2024'!X16</f>
        <v>100</v>
      </c>
      <c r="G111" s="123">
        <f>+'EJECUCION NOVIEMBRE  2024'!Y16</f>
        <v>100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NOVIEMBRE  2024'!#REF!</f>
        <v>#REF!</v>
      </c>
      <c r="F112" s="124" t="e">
        <f>+'EJECUCION NOVIEMBRE  2024'!#REF!</f>
        <v>#REF!</v>
      </c>
      <c r="G112" s="125" t="e">
        <f>+'EJECUCION NOVIEMBRE  2024'!#REF!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NOVIEMBRE  2024'!W19</f>
        <v>83.040515852245548</v>
      </c>
      <c r="F113" s="124">
        <f>+'EJECUCION NOVIEMBRE  2024'!X19</f>
        <v>80.236380906782301</v>
      </c>
      <c r="G113" s="125">
        <f>+'EJECUCION NOVIEMBRE  2024'!Y19</f>
        <v>80.236380906782301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NOVIEMBRE  2024'!#REF!</f>
        <v>#REF!</v>
      </c>
      <c r="F114" s="124" t="e">
        <f>+'EJECUCION NOVIEMBRE  2024'!#REF!</f>
        <v>#REF!</v>
      </c>
      <c r="G114" s="125" t="e">
        <f>+'EJECUCION NOVIEMBRE  2024'!#REF!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NOVIEMBRE  2024'!#REF!</f>
        <v>#REF!</v>
      </c>
      <c r="F115" s="126" t="e">
        <f>+'EJECUCION NOVIEMBRE  2024'!#REF!</f>
        <v>#REF!</v>
      </c>
      <c r="G115" s="127" t="e">
        <f>+'EJECUCION NOVIEMBRE  2024'!#REF!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opLeftCell="B25" zoomScale="90" zoomScaleNormal="90" workbookViewId="0">
      <selection activeCell="B5" sqref="B5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08" t="s">
        <v>347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132"/>
    </row>
    <row r="3" spans="2:26" ht="14.25" x14ac:dyDescent="0.2">
      <c r="B3" s="308" t="s">
        <v>348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133"/>
    </row>
    <row r="4" spans="2:26" ht="14.25" x14ac:dyDescent="0.2">
      <c r="B4" s="308" t="s">
        <v>415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132" t="str">
        <f>+TRIM(B4)</f>
        <v>Ejecución Presupuestal Acumulada a 30 de Noviembre 2024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647000000</v>
      </c>
      <c r="N7" s="204">
        <f>+'Datos Iniciales'!R5</f>
        <v>727700000</v>
      </c>
      <c r="O7" s="204">
        <f>+'Datos Iniciales'!S5</f>
        <v>20306330639</v>
      </c>
      <c r="P7" s="204">
        <f>+'Datos Iniciales'!T5</f>
        <v>0</v>
      </c>
      <c r="Q7" s="204">
        <f>+'Datos Iniciales'!U5</f>
        <v>20306330639</v>
      </c>
      <c r="R7" s="204">
        <f>+'Datos Iniciales'!V5</f>
        <v>0</v>
      </c>
      <c r="S7" s="204">
        <f>+'Datos Iniciales'!W5</f>
        <v>17415597639</v>
      </c>
      <c r="T7" s="204">
        <f>+'Datos Iniciales'!X5</f>
        <v>17390634554</v>
      </c>
      <c r="U7" s="204">
        <f>+'Datos Iniciales'!Y5</f>
        <v>17390634554</v>
      </c>
      <c r="V7" s="204">
        <f>+'Datos Iniciales'!Z5</f>
        <v>17390634554</v>
      </c>
      <c r="W7" s="161">
        <f t="shared" ref="W7:W8" si="0">+S7/O7*100</f>
        <v>85.764375399028978</v>
      </c>
      <c r="X7" s="161">
        <f>+T7/O7*100</f>
        <v>85.641442873976644</v>
      </c>
      <c r="Y7" s="162">
        <f t="shared" ref="Y7" si="1">+V7/O7*100</f>
        <v>85.641442873976644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659000000</v>
      </c>
      <c r="N8" s="205">
        <f>+'Datos Iniciales'!R6</f>
        <v>0</v>
      </c>
      <c r="O8" s="205">
        <f>+'Datos Iniciales'!S6</f>
        <v>7908438347</v>
      </c>
      <c r="P8" s="205">
        <f>+'Datos Iniciales'!T6</f>
        <v>0</v>
      </c>
      <c r="Q8" s="205">
        <f>+'Datos Iniciales'!U6</f>
        <v>7908438347</v>
      </c>
      <c r="R8" s="205">
        <f>+'Datos Iniciales'!V6</f>
        <v>0</v>
      </c>
      <c r="S8" s="205">
        <f>+'Datos Iniciales'!W6</f>
        <v>6258639866</v>
      </c>
      <c r="T8" s="205">
        <f>+'Datos Iniciales'!X6</f>
        <v>6255853466</v>
      </c>
      <c r="U8" s="205">
        <f>+'Datos Iniciales'!Y6</f>
        <v>6255853466</v>
      </c>
      <c r="V8" s="205">
        <f>+'Datos Iniciales'!Z6</f>
        <v>6095870999</v>
      </c>
      <c r="W8" s="163">
        <f t="shared" si="0"/>
        <v>79.138757759604488</v>
      </c>
      <c r="X8" s="163">
        <f t="shared" ref="X8" si="2">+T8/O8*100</f>
        <v>79.103524507757029</v>
      </c>
      <c r="Y8" s="164">
        <f t="shared" ref="Y8" si="3">+V8/O8*100</f>
        <v>77.080590775705019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1397700000</v>
      </c>
      <c r="N9" s="206">
        <f>+'Datos Iniciales'!R7</f>
        <v>0</v>
      </c>
      <c r="O9" s="206">
        <f>+'Datos Iniciales'!S7</f>
        <v>3821864013</v>
      </c>
      <c r="P9" s="206">
        <f>+'Datos Iniciales'!T7</f>
        <v>0</v>
      </c>
      <c r="Q9" s="206">
        <f>+'Datos Iniciales'!U7</f>
        <v>3821864013</v>
      </c>
      <c r="R9" s="206">
        <f>+'Datos Iniciales'!V7</f>
        <v>0</v>
      </c>
      <c r="S9" s="206">
        <f>+'Datos Iniciales'!W7</f>
        <v>2681800751</v>
      </c>
      <c r="T9" s="206">
        <f>+'Datos Iniciales'!X7</f>
        <v>2676151102</v>
      </c>
      <c r="U9" s="206">
        <f>+'Datos Iniciales'!Y7</f>
        <v>2676151102</v>
      </c>
      <c r="V9" s="206">
        <f>+'Datos Iniciales'!Z7</f>
        <v>2676151102</v>
      </c>
      <c r="W9" s="165">
        <f t="shared" ref="W9" si="4">+S9/O9*100</f>
        <v>70.169967897285318</v>
      </c>
      <c r="X9" s="165">
        <f t="shared" ref="X9" si="5">+T9/O9*100</f>
        <v>70.022143459241917</v>
      </c>
      <c r="Y9" s="166">
        <f t="shared" ref="Y9" si="6">+V9/O9*100</f>
        <v>70.022143459241917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2926530677.0300002</v>
      </c>
      <c r="R11" s="233">
        <f>+'Datos Iniciales'!V8</f>
        <v>44645080.969999999</v>
      </c>
      <c r="S11" s="233">
        <f>+'Datos Iniciales'!W8</f>
        <v>2642682393.4099998</v>
      </c>
      <c r="T11" s="233">
        <f>+'Datos Iniciales'!X8</f>
        <v>2129748652.4100001</v>
      </c>
      <c r="U11" s="233">
        <f>+'Datos Iniciales'!Y8</f>
        <v>2129748652.4100001</v>
      </c>
      <c r="V11" s="233">
        <f>+'Datos Iniciales'!Z8</f>
        <v>2128906212.8900001</v>
      </c>
      <c r="W11" s="234">
        <f>+S11/O11*100</f>
        <v>88.943994184607917</v>
      </c>
      <c r="X11" s="235">
        <f t="shared" ref="X11" si="7">+T11/O11*100</f>
        <v>71.680332160612622</v>
      </c>
      <c r="Y11" s="236">
        <f t="shared" ref="Y11" si="8">+V11/O11*100</f>
        <v>71.651978418235331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 x14ac:dyDescent="0.2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13500000</v>
      </c>
      <c r="N13" s="204">
        <f>+'Datos Iniciales'!R9</f>
        <v>0</v>
      </c>
      <c r="O13" s="204">
        <f>+'Datos Iniciales'!S9</f>
        <v>315999465</v>
      </c>
      <c r="P13" s="204">
        <f>+'Datos Iniciales'!T9</f>
        <v>0</v>
      </c>
      <c r="Q13" s="204">
        <f>+'Datos Iniciales'!U9</f>
        <v>315999465</v>
      </c>
      <c r="R13" s="204">
        <f>+'Datos Iniciales'!V9</f>
        <v>0</v>
      </c>
      <c r="S13" s="204">
        <f>+'Datos Iniciales'!W9</f>
        <v>269759419</v>
      </c>
      <c r="T13" s="204">
        <f>+'Datos Iniciales'!X9</f>
        <v>269759419</v>
      </c>
      <c r="U13" s="204">
        <f>+'Datos Iniciales'!Y9</f>
        <v>269759419</v>
      </c>
      <c r="V13" s="204">
        <f>+'Datos Iniciales'!Z9</f>
        <v>269759419</v>
      </c>
      <c r="W13" s="161">
        <f t="shared" ref="W13:W15" si="9">+S13/O13*100</f>
        <v>85.367049276491656</v>
      </c>
      <c r="X13" s="161">
        <f t="shared" ref="X13:X15" si="10">+T13/O13*100</f>
        <v>85.367049276491656</v>
      </c>
      <c r="Y13" s="162">
        <f t="shared" ref="Y13:Y15" si="11">+V13/O13*100</f>
        <v>85.367049276491656</v>
      </c>
    </row>
    <row r="14" spans="2:26" ht="33.75" x14ac:dyDescent="0.2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59500000</v>
      </c>
      <c r="N14" s="205">
        <f>+'Datos Iniciales'!R10</f>
        <v>0</v>
      </c>
      <c r="O14" s="205">
        <f>+'Datos Iniciales'!S10</f>
        <v>149497280</v>
      </c>
      <c r="P14" s="205">
        <f>+'Datos Iniciales'!T10</f>
        <v>0</v>
      </c>
      <c r="Q14" s="205">
        <f>+'Datos Iniciales'!U10</f>
        <v>149497280</v>
      </c>
      <c r="R14" s="205">
        <f>+'Datos Iniciales'!V10</f>
        <v>0</v>
      </c>
      <c r="S14" s="205">
        <f>+'Datos Iniciales'!W10</f>
        <v>77365458</v>
      </c>
      <c r="T14" s="205">
        <f>+'Datos Iniciales'!X10</f>
        <v>58828982</v>
      </c>
      <c r="U14" s="205">
        <f>+'Datos Iniciales'!Y10</f>
        <v>58828982</v>
      </c>
      <c r="V14" s="205">
        <f>+'Datos Iniciales'!Z10</f>
        <v>58828982</v>
      </c>
      <c r="W14" s="163">
        <f t="shared" si="9"/>
        <v>51.750411780067175</v>
      </c>
      <c r="X14" s="163">
        <f t="shared" si="10"/>
        <v>39.351205587151824</v>
      </c>
      <c r="Y14" s="164">
        <f t="shared" si="11"/>
        <v>39.351205587151824</v>
      </c>
    </row>
    <row r="15" spans="2:26" ht="24" customHeight="1" x14ac:dyDescent="0.2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13460180.98</v>
      </c>
      <c r="U15" s="205">
        <f>+'Datos Iniciales'!Y11</f>
        <v>13460180.98</v>
      </c>
      <c r="V15" s="205">
        <f>+'Datos Iniciales'!Z11</f>
        <v>13460180.98</v>
      </c>
      <c r="W15" s="163">
        <f t="shared" si="9"/>
        <v>7.8859461106647126</v>
      </c>
      <c r="X15" s="163">
        <f t="shared" si="10"/>
        <v>7.8859461106647126</v>
      </c>
      <c r="Y15" s="164">
        <f t="shared" si="11"/>
        <v>7.8859461106647126</v>
      </c>
    </row>
    <row r="16" spans="2:26" ht="29.25" customHeight="1" x14ac:dyDescent="0.2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59867200</v>
      </c>
      <c r="U16" s="205">
        <f>+'Datos Iniciales'!Y12</f>
        <v>59867200</v>
      </c>
      <c r="V16" s="205">
        <f>+'Datos Iniciales'!Z12</f>
        <v>59867200</v>
      </c>
      <c r="W16" s="163">
        <f t="shared" ref="W16:W20" si="12">+S16/O16*100</f>
        <v>100</v>
      </c>
      <c r="X16" s="163">
        <f t="shared" ref="X16:X20" si="13">+T16/O16*100</f>
        <v>100</v>
      </c>
      <c r="Y16" s="164">
        <f t="shared" ref="Y16:Y20" si="14">+V16/O16*100</f>
        <v>100</v>
      </c>
    </row>
    <row r="17" spans="2:25" ht="29.25" customHeight="1" thickBot="1" x14ac:dyDescent="0.25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94742384</v>
      </c>
      <c r="R17" s="206">
        <f>+'Datos Iniciales'!V13</f>
        <v>22123016</v>
      </c>
      <c r="S17" s="206">
        <f>+'Datos Iniciales'!W13</f>
        <v>94742384</v>
      </c>
      <c r="T17" s="206">
        <f>+'Datos Iniciales'!X13</f>
        <v>94742384</v>
      </c>
      <c r="U17" s="206">
        <f>+'Datos Iniciales'!Y13</f>
        <v>94742384</v>
      </c>
      <c r="V17" s="206">
        <f>+'Datos Iniciales'!Z13</f>
        <v>94742384</v>
      </c>
      <c r="W17" s="165">
        <f t="shared" ref="W17" si="15">+S17/O17*100</f>
        <v>81.069661336888416</v>
      </c>
      <c r="X17" s="165">
        <f t="shared" ref="X17" si="16">+T17/O17*100</f>
        <v>81.069661336888416</v>
      </c>
      <c r="Y17" s="166">
        <f t="shared" ref="Y17" si="17">+V17/O17*100</f>
        <v>81.069661336888416</v>
      </c>
    </row>
    <row r="18" spans="2:25" ht="29.25" customHeight="1" thickBot="1" x14ac:dyDescent="0.25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 x14ac:dyDescent="0.25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71150</v>
      </c>
      <c r="Q19" s="204">
        <f>+'Datos Iniciales'!U14</f>
        <v>3777701142</v>
      </c>
      <c r="R19" s="204">
        <f>+'Datos Iniciales'!V14</f>
        <v>0</v>
      </c>
      <c r="S19" s="204">
        <f>+'Datos Iniciales'!W14</f>
        <v>3137081599</v>
      </c>
      <c r="T19" s="204">
        <f>+'Datos Iniciales'!X14</f>
        <v>3031147766</v>
      </c>
      <c r="U19" s="204">
        <f>+'Datos Iniciales'!Y14</f>
        <v>3031147766</v>
      </c>
      <c r="V19" s="204">
        <f>+'Datos Iniciales'!Z14</f>
        <v>3031147766</v>
      </c>
      <c r="W19" s="161">
        <f t="shared" si="12"/>
        <v>83.040515852245548</v>
      </c>
      <c r="X19" s="161">
        <f t="shared" si="13"/>
        <v>80.236380906782301</v>
      </c>
      <c r="Y19" s="162">
        <f t="shared" si="14"/>
        <v>80.236380906782301</v>
      </c>
    </row>
    <row r="20" spans="2:25" ht="34.5" thickBot="1" x14ac:dyDescent="0.25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140865604</v>
      </c>
      <c r="Q20" s="205">
        <f>+'Datos Iniciales'!U15</f>
        <v>920554396</v>
      </c>
      <c r="R20" s="205">
        <f>+'Datos Iniciales'!V15</f>
        <v>0</v>
      </c>
      <c r="S20" s="205">
        <f>+'Datos Iniciales'!W15</f>
        <v>920554396</v>
      </c>
      <c r="T20" s="205">
        <f>+'Datos Iniciales'!X15</f>
        <v>638925008</v>
      </c>
      <c r="U20" s="205">
        <f>+'Datos Iniciales'!Y15</f>
        <v>638925008</v>
      </c>
      <c r="V20" s="205">
        <f>+'Datos Iniciales'!Z15</f>
        <v>638925008</v>
      </c>
      <c r="W20" s="163">
        <f t="shared" si="12"/>
        <v>86.728570782536607</v>
      </c>
      <c r="X20" s="163">
        <f t="shared" si="13"/>
        <v>60.195305157242188</v>
      </c>
      <c r="Y20" s="164">
        <f t="shared" si="14"/>
        <v>60.195305157242188</v>
      </c>
    </row>
    <row r="21" spans="2:25" ht="34.5" thickBot="1" x14ac:dyDescent="0.25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4164544.72</v>
      </c>
      <c r="Q21" s="205">
        <f>+'Datos Iniciales'!U16</f>
        <v>4074828388.2800002</v>
      </c>
      <c r="R21" s="205">
        <f>+'Datos Iniciales'!V16</f>
        <v>0</v>
      </c>
      <c r="S21" s="205">
        <f>+'Datos Iniciales'!W16</f>
        <v>3322190713.2800002</v>
      </c>
      <c r="T21" s="205">
        <f>+'Datos Iniciales'!X16</f>
        <v>3249449580.02</v>
      </c>
      <c r="U21" s="205">
        <f>+'Datos Iniciales'!Y16</f>
        <v>3248995524.02</v>
      </c>
      <c r="V21" s="205">
        <f>+'Datos Iniciales'!Z16</f>
        <v>3248995524.02</v>
      </c>
      <c r="W21" s="163">
        <f t="shared" ref="W21" si="18">+S21/O21*100</f>
        <v>81.446346386204937</v>
      </c>
      <c r="X21" s="163">
        <f t="shared" ref="X21" si="19">+T21/O21*100</f>
        <v>79.663035298031488</v>
      </c>
      <c r="Y21" s="164">
        <f t="shared" ref="Y21" si="20">+V21/O21*100</f>
        <v>79.65190372689473</v>
      </c>
    </row>
    <row r="22" spans="2:25" ht="34.5" thickBot="1" x14ac:dyDescent="0.25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260647360</v>
      </c>
      <c r="T22" s="206">
        <f>+'Datos Iniciales'!X17</f>
        <v>227284941.22999999</v>
      </c>
      <c r="U22" s="206">
        <f>+'Datos Iniciales'!Y17</f>
        <v>227284941.22999999</v>
      </c>
      <c r="V22" s="206">
        <f>+'Datos Iniciales'!Z17</f>
        <v>206789032.22999999</v>
      </c>
      <c r="W22" s="165">
        <f t="shared" ref="W22" si="21">+S22/O22*100</f>
        <v>74.861157354703138</v>
      </c>
      <c r="X22" s="165">
        <f t="shared" ref="X22" si="22">+T22/O22*100</f>
        <v>65.27905653743619</v>
      </c>
      <c r="Y22" s="166">
        <f t="shared" ref="Y22" si="23">+V22/O22*100</f>
        <v>59.392377045356639</v>
      </c>
    </row>
    <row r="23" spans="2:25" ht="34.5" thickBot="1" x14ac:dyDescent="0.25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102794258.67</v>
      </c>
      <c r="Q23" s="206">
        <f>+'Datos Iniciales'!U18</f>
        <v>5484333698.3299999</v>
      </c>
      <c r="R23" s="206">
        <f>+'Datos Iniciales'!V18</f>
        <v>0</v>
      </c>
      <c r="S23" s="206">
        <f>+'Datos Iniciales'!W18</f>
        <v>4458890510.3299999</v>
      </c>
      <c r="T23" s="206">
        <f>+'Datos Iniciales'!X18</f>
        <v>4347701585</v>
      </c>
      <c r="U23" s="206">
        <f>+'Datos Iniciales'!Y18</f>
        <v>4346209266</v>
      </c>
      <c r="V23" s="206">
        <f>+'Datos Iniciales'!Z18</f>
        <v>4346209266</v>
      </c>
      <c r="W23" s="165">
        <f t="shared" ref="W23:W25" si="24">+S23/O23*100</f>
        <v>79.806486349458766</v>
      </c>
      <c r="X23" s="165">
        <f t="shared" ref="X23:X25" si="25">+T23/O23*100</f>
        <v>77.81639544433294</v>
      </c>
      <c r="Y23" s="166">
        <f t="shared" ref="Y23:Y25" si="26">+V23/O23*100</f>
        <v>77.789685495831932</v>
      </c>
    </row>
    <row r="24" spans="2:25" ht="34.5" thickBot="1" x14ac:dyDescent="0.25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3609187</v>
      </c>
      <c r="Q24" s="206">
        <f>+'Datos Iniciales'!U19</f>
        <v>564196447</v>
      </c>
      <c r="R24" s="206">
        <f>+'Datos Iniciales'!V19</f>
        <v>22600000</v>
      </c>
      <c r="S24" s="206">
        <f>+'Datos Iniciales'!W19</f>
        <v>564196447</v>
      </c>
      <c r="T24" s="206">
        <f>+'Datos Iniciales'!X19</f>
        <v>341664500</v>
      </c>
      <c r="U24" s="206">
        <f>+'Datos Iniciales'!Y19</f>
        <v>333664500</v>
      </c>
      <c r="V24" s="206">
        <f>+'Datos Iniciales'!Z19</f>
        <v>325253460</v>
      </c>
      <c r="W24" s="165">
        <f t="shared" si="24"/>
        <v>95.560816921337164</v>
      </c>
      <c r="X24" s="165">
        <f t="shared" si="25"/>
        <v>57.86945115771033</v>
      </c>
      <c r="Y24" s="166">
        <f t="shared" si="26"/>
        <v>55.089829986276861</v>
      </c>
    </row>
    <row r="25" spans="2:25" ht="34.5" thickBot="1" x14ac:dyDescent="0.25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209040252.06</v>
      </c>
      <c r="Q25" s="206">
        <f>+'Datos Iniciales'!U20</f>
        <v>3107493813.9400001</v>
      </c>
      <c r="R25" s="206">
        <f>+'Datos Iniciales'!V20</f>
        <v>0</v>
      </c>
      <c r="S25" s="206">
        <f>+'Datos Iniciales'!W20</f>
        <v>3011226668.9400001</v>
      </c>
      <c r="T25" s="206">
        <f>+'Datos Iniciales'!X20</f>
        <v>2130846662.51</v>
      </c>
      <c r="U25" s="206">
        <f>+'Datos Iniciales'!Y20</f>
        <v>2130846662.51</v>
      </c>
      <c r="V25" s="206">
        <f>+'Datos Iniciales'!Z20</f>
        <v>2130846662.51</v>
      </c>
      <c r="W25" s="165">
        <f t="shared" si="24"/>
        <v>90.794383805976565</v>
      </c>
      <c r="X25" s="165">
        <f t="shared" si="25"/>
        <v>64.249201730044874</v>
      </c>
      <c r="Y25" s="166">
        <f t="shared" si="26"/>
        <v>64.249201730044874</v>
      </c>
    </row>
    <row r="26" spans="2:25" ht="12.75" thickBot="1" x14ac:dyDescent="0.25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4783679529</v>
      </c>
      <c r="N27" s="251">
        <f t="shared" si="27"/>
        <v>734679529</v>
      </c>
      <c r="O27" s="251">
        <f t="shared" si="27"/>
        <v>54581151033</v>
      </c>
      <c r="P27" s="251">
        <f t="shared" si="27"/>
        <v>460544996.44999999</v>
      </c>
      <c r="Q27" s="251">
        <f t="shared" si="27"/>
        <v>53874407465.520004</v>
      </c>
      <c r="R27" s="251">
        <f t="shared" si="27"/>
        <v>246198571.03</v>
      </c>
      <c r="S27" s="251">
        <f t="shared" si="27"/>
        <v>45188702985.940002</v>
      </c>
      <c r="T27" s="251">
        <f t="shared" si="27"/>
        <v>42916065983.150002</v>
      </c>
      <c r="U27" s="251">
        <f t="shared" si="27"/>
        <v>42906119608.150002</v>
      </c>
      <c r="V27" s="251">
        <f t="shared" si="27"/>
        <v>42716387752.629997</v>
      </c>
      <c r="W27" s="185">
        <f t="shared" ref="W27" si="28">+S27/O27*100</f>
        <v>82.791773589785095</v>
      </c>
      <c r="X27" s="186">
        <f t="shared" ref="X27" si="29">+T27/O27*100</f>
        <v>78.627997341431595</v>
      </c>
      <c r="Y27" s="187">
        <f t="shared" ref="Y27" si="30">+V27/O27*100</f>
        <v>78.262160002458515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305" t="s">
        <v>333</v>
      </c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7"/>
    </row>
    <row r="32" spans="2:25" ht="38.25" customHeight="1" thickBot="1" x14ac:dyDescent="0.25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4">
        <f t="shared" ref="L33:V33" si="31">SUM(L7:L9)</f>
        <v>30060632999</v>
      </c>
      <c r="M33" s="218">
        <f t="shared" si="31"/>
        <v>2703700000</v>
      </c>
      <c r="N33" s="218">
        <f t="shared" si="31"/>
        <v>727700000</v>
      </c>
      <c r="O33" s="218">
        <f t="shared" si="31"/>
        <v>32036632999</v>
      </c>
      <c r="P33" s="218">
        <f t="shared" si="31"/>
        <v>0</v>
      </c>
      <c r="Q33" s="218">
        <f t="shared" si="31"/>
        <v>32036632999</v>
      </c>
      <c r="R33" s="218">
        <f t="shared" si="31"/>
        <v>0</v>
      </c>
      <c r="S33" s="218">
        <f t="shared" si="31"/>
        <v>26356038256</v>
      </c>
      <c r="T33" s="218">
        <f t="shared" si="31"/>
        <v>26322639122</v>
      </c>
      <c r="U33" s="218">
        <f t="shared" si="31"/>
        <v>26322639122</v>
      </c>
      <c r="V33" s="218">
        <f t="shared" si="31"/>
        <v>26162656655</v>
      </c>
      <c r="W33" s="202">
        <f>+S33/O33*100</f>
        <v>82.268440184780601</v>
      </c>
      <c r="X33" s="161">
        <f>+T33/O33*100</f>
        <v>82.164187237846249</v>
      </c>
      <c r="Y33" s="162">
        <f>+V33/O33*100</f>
        <v>81.66481370191633</v>
      </c>
    </row>
    <row r="34" spans="11:25" ht="20.25" customHeight="1" x14ac:dyDescent="0.2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2926530677.0300002</v>
      </c>
      <c r="R34" s="219">
        <f t="shared" si="32"/>
        <v>44645080.969999999</v>
      </c>
      <c r="S34" s="219">
        <f t="shared" si="32"/>
        <v>2642682393.4099998</v>
      </c>
      <c r="T34" s="219">
        <f t="shared" si="32"/>
        <v>2129748652.4100001</v>
      </c>
      <c r="U34" s="219">
        <f t="shared" si="32"/>
        <v>2129748652.4100001</v>
      </c>
      <c r="V34" s="219">
        <f t="shared" si="32"/>
        <v>2128906212.8900001</v>
      </c>
      <c r="W34" s="203">
        <f>+S34/O34*100</f>
        <v>88.943994184607917</v>
      </c>
      <c r="X34" s="163">
        <f>+T34/O34*100</f>
        <v>71.680332160612622</v>
      </c>
      <c r="Y34" s="164">
        <f>+V34/O34*100</f>
        <v>71.651978418235331</v>
      </c>
    </row>
    <row r="35" spans="11:25" ht="20.25" customHeight="1" thickBot="1" x14ac:dyDescent="0.25">
      <c r="K35" s="152" t="s">
        <v>336</v>
      </c>
      <c r="L35" s="256">
        <f t="shared" ref="L35:V35" si="33">SUM(L13:L17)</f>
        <v>732935499</v>
      </c>
      <c r="M35" s="220">
        <f t="shared" si="33"/>
        <v>79979529</v>
      </c>
      <c r="N35" s="220">
        <f t="shared" si="33"/>
        <v>0</v>
      </c>
      <c r="O35" s="220">
        <f t="shared" si="33"/>
        <v>812915028</v>
      </c>
      <c r="P35" s="220">
        <f t="shared" si="33"/>
        <v>0</v>
      </c>
      <c r="Q35" s="220">
        <f t="shared" si="33"/>
        <v>633961537.94000006</v>
      </c>
      <c r="R35" s="220">
        <f t="shared" si="33"/>
        <v>178953490.06</v>
      </c>
      <c r="S35" s="220">
        <f t="shared" si="33"/>
        <v>515194641.98000002</v>
      </c>
      <c r="T35" s="220">
        <f t="shared" si="33"/>
        <v>496658165.98000002</v>
      </c>
      <c r="U35" s="220">
        <f t="shared" si="33"/>
        <v>496658165.98000002</v>
      </c>
      <c r="V35" s="220">
        <f t="shared" si="33"/>
        <v>496658165.98000002</v>
      </c>
      <c r="W35" s="215">
        <f>+S35/O35*100</f>
        <v>63.376198524404693</v>
      </c>
      <c r="X35" s="200">
        <f>+T35/O35*100</f>
        <v>61.095950852565615</v>
      </c>
      <c r="Y35" s="201">
        <f>+V35/O35*100</f>
        <v>61.095950852565615</v>
      </c>
    </row>
    <row r="36" spans="11:25" ht="21.75" customHeight="1" thickBot="1" x14ac:dyDescent="0.25">
      <c r="K36" s="148" t="s">
        <v>337</v>
      </c>
      <c r="L36" s="257">
        <f>SUM(L33:L35)</f>
        <v>33771723785</v>
      </c>
      <c r="M36" s="221">
        <f t="shared" ref="M36:V36" si="34">SUM(M33:M35)</f>
        <v>2783679529</v>
      </c>
      <c r="N36" s="221">
        <f t="shared" si="34"/>
        <v>734679529</v>
      </c>
      <c r="O36" s="221">
        <f t="shared" si="34"/>
        <v>35820723785</v>
      </c>
      <c r="P36" s="221">
        <f t="shared" si="34"/>
        <v>0</v>
      </c>
      <c r="Q36" s="221">
        <f t="shared" si="34"/>
        <v>35597125213.970001</v>
      </c>
      <c r="R36" s="221">
        <f t="shared" si="34"/>
        <v>223598571.03</v>
      </c>
      <c r="S36" s="221">
        <f t="shared" si="34"/>
        <v>29513915291.389999</v>
      </c>
      <c r="T36" s="221">
        <f t="shared" si="34"/>
        <v>28949045940.389999</v>
      </c>
      <c r="U36" s="221">
        <f t="shared" si="34"/>
        <v>28949045940.389999</v>
      </c>
      <c r="V36" s="221">
        <f t="shared" si="34"/>
        <v>28788221033.869999</v>
      </c>
      <c r="W36" s="216">
        <f>+S36/O36*100</f>
        <v>82.393408543433765</v>
      </c>
      <c r="X36" s="217">
        <f>+T36/O36*100</f>
        <v>80.816474044872507</v>
      </c>
      <c r="Y36" s="188">
        <f>+V36/O36*100</f>
        <v>80.367502361649997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460544996.44999999</v>
      </c>
      <c r="Q38" s="258">
        <f t="shared" si="35"/>
        <v>18277282251.549999</v>
      </c>
      <c r="R38" s="258">
        <f t="shared" si="35"/>
        <v>22600000</v>
      </c>
      <c r="S38" s="258">
        <f t="shared" si="35"/>
        <v>15674787694.550001</v>
      </c>
      <c r="T38" s="258">
        <f t="shared" si="35"/>
        <v>13967020042.76</v>
      </c>
      <c r="U38" s="258">
        <f t="shared" si="35"/>
        <v>13957073667.76</v>
      </c>
      <c r="V38" s="258">
        <f t="shared" si="35"/>
        <v>13928166718.76</v>
      </c>
      <c r="W38" s="212">
        <f>+S38/O38*100</f>
        <v>83.55240255107222</v>
      </c>
      <c r="X38" s="213">
        <f>+T38/O38*100</f>
        <v>74.449370785246842</v>
      </c>
      <c r="Y38" s="169">
        <f>+V38/O38*100</f>
        <v>74.242268231097171</v>
      </c>
    </row>
    <row r="39" spans="11:25" ht="20.25" customHeight="1" thickBot="1" x14ac:dyDescent="0.25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460544996.44999999</v>
      </c>
      <c r="Q39" s="222">
        <f t="shared" si="36"/>
        <v>18277282251.549999</v>
      </c>
      <c r="R39" s="222">
        <f t="shared" si="36"/>
        <v>22600000</v>
      </c>
      <c r="S39" s="222">
        <f t="shared" si="36"/>
        <v>15674787694.550001</v>
      </c>
      <c r="T39" s="222">
        <f t="shared" si="36"/>
        <v>13967020042.76</v>
      </c>
      <c r="U39" s="222">
        <f t="shared" si="36"/>
        <v>13957073667.76</v>
      </c>
      <c r="V39" s="222">
        <f t="shared" si="36"/>
        <v>13928166718.76</v>
      </c>
      <c r="W39" s="214">
        <f>+S39/O39*100</f>
        <v>83.55240255107222</v>
      </c>
      <c r="X39" s="189">
        <f>+T39/O39*100</f>
        <v>74.449370785246842</v>
      </c>
      <c r="Y39" s="190">
        <f>+V39/O39*100</f>
        <v>74.242268231097171</v>
      </c>
    </row>
    <row r="40" spans="11:25" ht="14.25" customHeight="1" thickBot="1" x14ac:dyDescent="0.25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 x14ac:dyDescent="0.25">
      <c r="K41" s="154" t="s">
        <v>341</v>
      </c>
      <c r="L41" s="261">
        <f>+L39+L36</f>
        <v>50532151033</v>
      </c>
      <c r="M41" s="224">
        <f t="shared" ref="M41:V41" si="37">+M39+M36</f>
        <v>4783679529</v>
      </c>
      <c r="N41" s="224">
        <f t="shared" si="37"/>
        <v>734679529</v>
      </c>
      <c r="O41" s="224">
        <f t="shared" si="37"/>
        <v>54581151033</v>
      </c>
      <c r="P41" s="224">
        <f t="shared" si="37"/>
        <v>460544996.44999999</v>
      </c>
      <c r="Q41" s="224">
        <f t="shared" si="37"/>
        <v>53874407465.520004</v>
      </c>
      <c r="R41" s="224">
        <f t="shared" si="37"/>
        <v>246198571.03</v>
      </c>
      <c r="S41" s="224">
        <f t="shared" si="37"/>
        <v>45188702985.940002</v>
      </c>
      <c r="T41" s="224">
        <f t="shared" si="37"/>
        <v>42916065983.150002</v>
      </c>
      <c r="U41" s="224">
        <f t="shared" si="37"/>
        <v>42906119608.150002</v>
      </c>
      <c r="V41" s="224">
        <f t="shared" si="37"/>
        <v>42716387752.629997</v>
      </c>
      <c r="W41" s="209">
        <f>+S41/O41*100</f>
        <v>82.791773589785095</v>
      </c>
      <c r="X41" s="210">
        <f>+T41/O41*100</f>
        <v>78.627997341431595</v>
      </c>
      <c r="Y41" s="211">
        <f>+V41/O41*100</f>
        <v>78.262160002458515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62"/>
      <c r="Q47" s="146"/>
      <c r="S47" s="146"/>
    </row>
    <row r="49" spans="13:22" ht="15.75" x14ac:dyDescent="0.2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 t="s">
        <v>372</v>
      </c>
      <c r="N50" s="159" t="s">
        <v>413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 x14ac:dyDescent="0.2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tabSelected="1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J14" sqref="J14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9.5703125" customWidth="1"/>
    <col min="13" max="13" width="8.140625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270">
        <v>20387030639</v>
      </c>
      <c r="Q5" s="270">
        <v>647000000</v>
      </c>
      <c r="R5" s="270">
        <v>727700000</v>
      </c>
      <c r="S5" s="270">
        <v>20306330639</v>
      </c>
      <c r="T5" s="270">
        <v>0</v>
      </c>
      <c r="U5" s="270">
        <v>20306330639</v>
      </c>
      <c r="V5" s="270">
        <v>0</v>
      </c>
      <c r="W5" s="270">
        <v>17415597639</v>
      </c>
      <c r="X5" s="270">
        <v>17390634554</v>
      </c>
      <c r="Y5" s="270">
        <v>17390634554</v>
      </c>
      <c r="Z5" s="270">
        <v>17390634554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270">
        <v>7249438347</v>
      </c>
      <c r="Q6" s="270">
        <v>659000000</v>
      </c>
      <c r="R6" s="270">
        <v>0</v>
      </c>
      <c r="S6" s="270">
        <v>7908438347</v>
      </c>
      <c r="T6" s="270">
        <v>0</v>
      </c>
      <c r="U6" s="270">
        <v>7908438347</v>
      </c>
      <c r="V6" s="270">
        <v>0</v>
      </c>
      <c r="W6" s="270">
        <v>6258639866</v>
      </c>
      <c r="X6" s="270">
        <v>6255853466</v>
      </c>
      <c r="Y6" s="270">
        <v>6255853466</v>
      </c>
      <c r="Z6" s="270">
        <v>6095870999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270">
        <v>2424164013</v>
      </c>
      <c r="Q7" s="270">
        <v>1397700000</v>
      </c>
      <c r="R7" s="270">
        <v>0</v>
      </c>
      <c r="S7" s="270">
        <v>3821864013</v>
      </c>
      <c r="T7" s="270">
        <v>0</v>
      </c>
      <c r="U7" s="270">
        <v>3821864013</v>
      </c>
      <c r="V7" s="270">
        <v>0</v>
      </c>
      <c r="W7" s="270">
        <v>2681800751</v>
      </c>
      <c r="X7" s="270">
        <v>2676151102</v>
      </c>
      <c r="Y7" s="270">
        <v>2676151102</v>
      </c>
      <c r="Z7" s="270">
        <v>2676151102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270">
        <v>2978155287</v>
      </c>
      <c r="Q8" s="270">
        <v>0</v>
      </c>
      <c r="R8" s="270">
        <v>6979529</v>
      </c>
      <c r="S8" s="270">
        <v>2971175758</v>
      </c>
      <c r="T8" s="270">
        <v>0</v>
      </c>
      <c r="U8" s="270">
        <v>2926530677.0300002</v>
      </c>
      <c r="V8" s="270">
        <v>44645080.969999999</v>
      </c>
      <c r="W8" s="270">
        <v>2642682393.4099998</v>
      </c>
      <c r="X8" s="270">
        <v>2129748652.4100001</v>
      </c>
      <c r="Y8" s="270">
        <v>2129748652.4100001</v>
      </c>
      <c r="Z8" s="270">
        <v>2128906212.8900001</v>
      </c>
    </row>
    <row r="9" spans="1:26" ht="33.75" x14ac:dyDescent="0.25">
      <c r="A9" s="4" t="s">
        <v>32</v>
      </c>
      <c r="B9" s="5" t="s">
        <v>400</v>
      </c>
      <c r="C9" s="6" t="s">
        <v>387</v>
      </c>
      <c r="D9" s="4" t="s">
        <v>35</v>
      </c>
      <c r="E9" s="4" t="s">
        <v>385</v>
      </c>
      <c r="F9" s="4" t="s">
        <v>388</v>
      </c>
      <c r="G9" s="4" t="s">
        <v>382</v>
      </c>
      <c r="H9" s="4" t="s">
        <v>389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390</v>
      </c>
      <c r="P9" s="270">
        <v>302499465</v>
      </c>
      <c r="Q9" s="270">
        <v>13500000</v>
      </c>
      <c r="R9" s="270">
        <v>0</v>
      </c>
      <c r="S9" s="270">
        <v>315999465</v>
      </c>
      <c r="T9" s="270">
        <v>0</v>
      </c>
      <c r="U9" s="270">
        <v>315999465</v>
      </c>
      <c r="V9" s="270">
        <v>0</v>
      </c>
      <c r="W9" s="270">
        <v>269759419</v>
      </c>
      <c r="X9" s="270">
        <v>269759419</v>
      </c>
      <c r="Y9" s="270">
        <v>269759419</v>
      </c>
      <c r="Z9" s="270">
        <v>269759419</v>
      </c>
    </row>
    <row r="10" spans="1:26" ht="33.75" x14ac:dyDescent="0.25">
      <c r="A10" s="4" t="s">
        <v>32</v>
      </c>
      <c r="B10" s="5" t="s">
        <v>400</v>
      </c>
      <c r="C10" s="6" t="s">
        <v>391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392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398</v>
      </c>
      <c r="P10" s="270">
        <v>89997280</v>
      </c>
      <c r="Q10" s="270">
        <v>59500000</v>
      </c>
      <c r="R10" s="270">
        <v>0</v>
      </c>
      <c r="S10" s="270">
        <v>149497280</v>
      </c>
      <c r="T10" s="270">
        <v>0</v>
      </c>
      <c r="U10" s="270">
        <v>149497280</v>
      </c>
      <c r="V10" s="270">
        <v>0</v>
      </c>
      <c r="W10" s="270">
        <v>77365458</v>
      </c>
      <c r="X10" s="270">
        <v>58828982</v>
      </c>
      <c r="Y10" s="270">
        <v>58828982</v>
      </c>
      <c r="Z10" s="270">
        <v>58828982</v>
      </c>
    </row>
    <row r="11" spans="1:26" ht="33.75" x14ac:dyDescent="0.25">
      <c r="A11" s="4" t="s">
        <v>32</v>
      </c>
      <c r="B11" s="5" t="s">
        <v>400</v>
      </c>
      <c r="C11" s="6" t="s">
        <v>403</v>
      </c>
      <c r="D11" s="4" t="s">
        <v>35</v>
      </c>
      <c r="E11" s="4" t="s">
        <v>385</v>
      </c>
      <c r="F11" s="4" t="s">
        <v>39</v>
      </c>
      <c r="G11" s="4"/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69</v>
      </c>
      <c r="P11" s="270">
        <v>170685683</v>
      </c>
      <c r="Q11" s="270">
        <v>0</v>
      </c>
      <c r="R11" s="270">
        <v>0</v>
      </c>
      <c r="S11" s="270">
        <v>170685683</v>
      </c>
      <c r="T11" s="270">
        <v>0</v>
      </c>
      <c r="U11" s="270">
        <v>13855208.939999999</v>
      </c>
      <c r="V11" s="270">
        <v>156830474.06</v>
      </c>
      <c r="W11" s="270">
        <v>13460180.98</v>
      </c>
      <c r="X11" s="270">
        <v>13460180.98</v>
      </c>
      <c r="Y11" s="270">
        <v>13460180.98</v>
      </c>
      <c r="Z11" s="270">
        <v>13460180.98</v>
      </c>
    </row>
    <row r="12" spans="1:26" ht="33.75" x14ac:dyDescent="0.25">
      <c r="A12" s="4" t="s">
        <v>32</v>
      </c>
      <c r="B12" s="5" t="s">
        <v>400</v>
      </c>
      <c r="C12" s="6" t="s">
        <v>393</v>
      </c>
      <c r="D12" s="4" t="s">
        <v>35</v>
      </c>
      <c r="E12" s="4" t="s">
        <v>394</v>
      </c>
      <c r="F12" s="4" t="s">
        <v>379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395</v>
      </c>
      <c r="P12" s="270">
        <v>52887671</v>
      </c>
      <c r="Q12" s="270">
        <v>6979529</v>
      </c>
      <c r="R12" s="270">
        <v>0</v>
      </c>
      <c r="S12" s="270">
        <v>59867200</v>
      </c>
      <c r="T12" s="270">
        <v>0</v>
      </c>
      <c r="U12" s="270">
        <v>59867200</v>
      </c>
      <c r="V12" s="270">
        <v>0</v>
      </c>
      <c r="W12" s="270">
        <v>59867200</v>
      </c>
      <c r="X12" s="270">
        <v>59867200</v>
      </c>
      <c r="Y12" s="270">
        <v>59867200</v>
      </c>
      <c r="Z12" s="270">
        <v>59867200</v>
      </c>
    </row>
    <row r="13" spans="1:26" ht="33.75" x14ac:dyDescent="0.25">
      <c r="A13" s="4" t="s">
        <v>32</v>
      </c>
      <c r="B13" s="5" t="s">
        <v>400</v>
      </c>
      <c r="C13" s="6" t="s">
        <v>396</v>
      </c>
      <c r="D13" s="4" t="s">
        <v>35</v>
      </c>
      <c r="E13" s="4" t="s">
        <v>394</v>
      </c>
      <c r="F13" s="4" t="s">
        <v>388</v>
      </c>
      <c r="G13" s="4" t="s">
        <v>379</v>
      </c>
      <c r="H13" s="4"/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397</v>
      </c>
      <c r="P13" s="270">
        <v>116865400</v>
      </c>
      <c r="Q13" s="270">
        <v>0</v>
      </c>
      <c r="R13" s="270">
        <v>0</v>
      </c>
      <c r="S13" s="270">
        <v>116865400</v>
      </c>
      <c r="T13" s="270">
        <v>0</v>
      </c>
      <c r="U13" s="270">
        <v>94742384</v>
      </c>
      <c r="V13" s="270">
        <v>22123016</v>
      </c>
      <c r="W13" s="270">
        <v>94742384</v>
      </c>
      <c r="X13" s="270">
        <v>94742384</v>
      </c>
      <c r="Y13" s="270">
        <v>94742384</v>
      </c>
      <c r="Z13" s="270">
        <v>94742384</v>
      </c>
    </row>
    <row r="14" spans="1:26" ht="45" x14ac:dyDescent="0.25">
      <c r="A14" s="4" t="s">
        <v>32</v>
      </c>
      <c r="B14" s="5" t="s">
        <v>400</v>
      </c>
      <c r="C14" s="6" t="s">
        <v>404</v>
      </c>
      <c r="D14" s="4" t="s">
        <v>71</v>
      </c>
      <c r="E14" s="4" t="s">
        <v>377</v>
      </c>
      <c r="F14" s="4" t="s">
        <v>73</v>
      </c>
      <c r="G14" s="4" t="s">
        <v>46</v>
      </c>
      <c r="H14" s="4" t="s">
        <v>405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406</v>
      </c>
      <c r="P14" s="270">
        <v>3777772292</v>
      </c>
      <c r="Q14" s="270">
        <v>0</v>
      </c>
      <c r="R14" s="270">
        <v>0</v>
      </c>
      <c r="S14" s="270">
        <v>3777772292</v>
      </c>
      <c r="T14" s="270">
        <v>71150</v>
      </c>
      <c r="U14" s="270">
        <v>3777701142</v>
      </c>
      <c r="V14" s="270">
        <v>0</v>
      </c>
      <c r="W14" s="270">
        <v>3137081599</v>
      </c>
      <c r="X14" s="270">
        <v>3031147766</v>
      </c>
      <c r="Y14" s="270">
        <v>3031147766</v>
      </c>
      <c r="Z14" s="270">
        <v>3031147766</v>
      </c>
    </row>
    <row r="15" spans="1:26" ht="4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62</v>
      </c>
      <c r="N15" s="4" t="s">
        <v>40</v>
      </c>
      <c r="O15" s="5" t="s">
        <v>406</v>
      </c>
      <c r="P15" s="270">
        <v>0</v>
      </c>
      <c r="Q15" s="270">
        <v>1061420000</v>
      </c>
      <c r="R15" s="270">
        <v>0</v>
      </c>
      <c r="S15" s="270">
        <v>1061420000</v>
      </c>
      <c r="T15" s="270">
        <v>140865604</v>
      </c>
      <c r="U15" s="270">
        <v>920554396</v>
      </c>
      <c r="V15" s="270">
        <v>0</v>
      </c>
      <c r="W15" s="270">
        <v>920554396</v>
      </c>
      <c r="X15" s="270">
        <v>638925008</v>
      </c>
      <c r="Y15" s="270">
        <v>638925008</v>
      </c>
      <c r="Z15" s="270">
        <v>638925008</v>
      </c>
    </row>
    <row r="16" spans="1:26" ht="45" x14ac:dyDescent="0.25">
      <c r="A16" s="4" t="s">
        <v>32</v>
      </c>
      <c r="B16" s="5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270">
        <v>4078992933</v>
      </c>
      <c r="Q16" s="270">
        <v>0</v>
      </c>
      <c r="R16" s="270">
        <v>0</v>
      </c>
      <c r="S16" s="270">
        <v>4078992933</v>
      </c>
      <c r="T16" s="270">
        <v>4164544.72</v>
      </c>
      <c r="U16" s="270">
        <v>4074828388.2800002</v>
      </c>
      <c r="V16" s="270">
        <v>0</v>
      </c>
      <c r="W16" s="270">
        <v>3322190713.2800002</v>
      </c>
      <c r="X16" s="270">
        <v>3249449580.02</v>
      </c>
      <c r="Y16" s="270">
        <v>3248995524.02</v>
      </c>
      <c r="Z16" s="270">
        <v>3248995524.02</v>
      </c>
    </row>
    <row r="17" spans="1:26" ht="45" x14ac:dyDescent="0.25">
      <c r="A17" s="4" t="s">
        <v>32</v>
      </c>
      <c r="B17" s="5" t="s">
        <v>400</v>
      </c>
      <c r="C17" s="6" t="s">
        <v>407</v>
      </c>
      <c r="D17" s="4" t="s">
        <v>71</v>
      </c>
      <c r="E17" s="4" t="s">
        <v>377</v>
      </c>
      <c r="F17" s="4" t="s">
        <v>73</v>
      </c>
      <c r="G17" s="4" t="s">
        <v>68</v>
      </c>
      <c r="H17" s="4" t="s">
        <v>405</v>
      </c>
      <c r="I17" s="4"/>
      <c r="J17" s="4"/>
      <c r="K17" s="4"/>
      <c r="L17" s="4" t="s">
        <v>38</v>
      </c>
      <c r="M17" s="4" t="s">
        <v>62</v>
      </c>
      <c r="N17" s="4" t="s">
        <v>40</v>
      </c>
      <c r="O17" s="5" t="s">
        <v>406</v>
      </c>
      <c r="P17" s="270">
        <v>0</v>
      </c>
      <c r="Q17" s="270">
        <v>348174366</v>
      </c>
      <c r="R17" s="270">
        <v>0</v>
      </c>
      <c r="S17" s="270">
        <v>348174366</v>
      </c>
      <c r="T17" s="270">
        <v>0</v>
      </c>
      <c r="U17" s="270">
        <v>348174366</v>
      </c>
      <c r="V17" s="270">
        <v>0</v>
      </c>
      <c r="W17" s="270">
        <v>260647360</v>
      </c>
      <c r="X17" s="270">
        <v>227284941.22999999</v>
      </c>
      <c r="Y17" s="270">
        <v>227284941.22999999</v>
      </c>
      <c r="Z17" s="270">
        <v>206789032.22999999</v>
      </c>
    </row>
    <row r="18" spans="1:26" ht="45" x14ac:dyDescent="0.25">
      <c r="A18" s="4" t="s">
        <v>32</v>
      </c>
      <c r="B18" s="5" t="s">
        <v>400</v>
      </c>
      <c r="C18" s="6" t="s">
        <v>408</v>
      </c>
      <c r="D18" s="4" t="s">
        <v>71</v>
      </c>
      <c r="E18" s="4" t="s">
        <v>376</v>
      </c>
      <c r="F18" s="4" t="s">
        <v>73</v>
      </c>
      <c r="G18" s="4" t="s">
        <v>147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270">
        <v>5587127957</v>
      </c>
      <c r="Q18" s="270">
        <v>0</v>
      </c>
      <c r="R18" s="270">
        <v>0</v>
      </c>
      <c r="S18" s="270">
        <v>5587127957</v>
      </c>
      <c r="T18" s="270">
        <v>102794258.67</v>
      </c>
      <c r="U18" s="270">
        <v>5484333698.3299999</v>
      </c>
      <c r="V18" s="270">
        <v>0</v>
      </c>
      <c r="W18" s="270">
        <v>4458890510.3299999</v>
      </c>
      <c r="X18" s="270">
        <v>4347701585</v>
      </c>
      <c r="Y18" s="270">
        <v>4346209266</v>
      </c>
      <c r="Z18" s="270">
        <v>4346209266</v>
      </c>
    </row>
    <row r="19" spans="1:26" ht="45" x14ac:dyDescent="0.25">
      <c r="A19" s="4" t="s">
        <v>32</v>
      </c>
      <c r="B19" s="5" t="s">
        <v>400</v>
      </c>
      <c r="C19" s="6" t="s">
        <v>408</v>
      </c>
      <c r="D19" s="4" t="s">
        <v>71</v>
      </c>
      <c r="E19" s="4" t="s">
        <v>376</v>
      </c>
      <c r="F19" s="4" t="s">
        <v>73</v>
      </c>
      <c r="G19" s="4" t="s">
        <v>147</v>
      </c>
      <c r="H19" s="4" t="s">
        <v>405</v>
      </c>
      <c r="I19" s="4"/>
      <c r="J19" s="4"/>
      <c r="K19" s="4"/>
      <c r="L19" s="4" t="s">
        <v>38</v>
      </c>
      <c r="M19" s="4" t="s">
        <v>62</v>
      </c>
      <c r="N19" s="4" t="s">
        <v>40</v>
      </c>
      <c r="O19" s="5" t="s">
        <v>406</v>
      </c>
      <c r="P19" s="270">
        <v>0</v>
      </c>
      <c r="Q19" s="270">
        <v>590405634</v>
      </c>
      <c r="R19" s="270">
        <v>0</v>
      </c>
      <c r="S19" s="270">
        <v>590405634</v>
      </c>
      <c r="T19" s="270">
        <v>3609187</v>
      </c>
      <c r="U19" s="270">
        <v>564196447</v>
      </c>
      <c r="V19" s="270">
        <v>22600000</v>
      </c>
      <c r="W19" s="270">
        <v>564196447</v>
      </c>
      <c r="X19" s="270">
        <v>341664500</v>
      </c>
      <c r="Y19" s="270">
        <v>333664500</v>
      </c>
      <c r="Z19" s="270">
        <v>325253460</v>
      </c>
    </row>
    <row r="20" spans="1:26" ht="45" x14ac:dyDescent="0.25">
      <c r="A20" s="4" t="s">
        <v>32</v>
      </c>
      <c r="B20" s="5" t="s">
        <v>400</v>
      </c>
      <c r="C20" s="6" t="s">
        <v>409</v>
      </c>
      <c r="D20" s="4" t="s">
        <v>71</v>
      </c>
      <c r="E20" s="4" t="s">
        <v>376</v>
      </c>
      <c r="F20" s="4" t="s">
        <v>73</v>
      </c>
      <c r="G20" s="4" t="s">
        <v>154</v>
      </c>
      <c r="H20" s="4" t="s">
        <v>405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406</v>
      </c>
      <c r="P20" s="270">
        <v>3316534066</v>
      </c>
      <c r="Q20" s="270">
        <v>0</v>
      </c>
      <c r="R20" s="270">
        <v>0</v>
      </c>
      <c r="S20" s="270">
        <v>3316534066</v>
      </c>
      <c r="T20" s="270">
        <v>209040252.06</v>
      </c>
      <c r="U20" s="270">
        <v>3107493813.9400001</v>
      </c>
      <c r="V20" s="270">
        <v>0</v>
      </c>
      <c r="W20" s="270">
        <v>3011226668.9400001</v>
      </c>
      <c r="X20" s="270">
        <v>2130846662.51</v>
      </c>
      <c r="Y20" s="270">
        <v>2130846662.51</v>
      </c>
      <c r="Z20" s="270">
        <v>2130846662.51</v>
      </c>
    </row>
    <row r="21" spans="1:26" x14ac:dyDescent="0.25">
      <c r="A21" s="4" t="s">
        <v>1</v>
      </c>
      <c r="B21" s="5" t="s">
        <v>1</v>
      </c>
      <c r="C21" s="6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5" t="s">
        <v>1</v>
      </c>
      <c r="P21" s="270">
        <f>SUM(P5:P20)</f>
        <v>50532151033</v>
      </c>
      <c r="Q21" s="270">
        <f t="shared" ref="Q21:Z21" si="0">SUM(Q5:Q20)</f>
        <v>4783679529</v>
      </c>
      <c r="R21" s="270">
        <f t="shared" si="0"/>
        <v>734679529</v>
      </c>
      <c r="S21" s="270">
        <f t="shared" si="0"/>
        <v>54581151033</v>
      </c>
      <c r="T21" s="270">
        <f t="shared" si="0"/>
        <v>460544996.44999999</v>
      </c>
      <c r="U21" s="270">
        <f t="shared" si="0"/>
        <v>53874407465.520004</v>
      </c>
      <c r="V21" s="270">
        <f t="shared" si="0"/>
        <v>246198571.03</v>
      </c>
      <c r="W21" s="270">
        <f t="shared" si="0"/>
        <v>45188702985.940002</v>
      </c>
      <c r="X21" s="270">
        <f t="shared" si="0"/>
        <v>42916065983.150002</v>
      </c>
      <c r="Y21" s="270">
        <f t="shared" si="0"/>
        <v>42906119608.150002</v>
      </c>
      <c r="Z21" s="270">
        <f t="shared" si="0"/>
        <v>42716387752.630005</v>
      </c>
    </row>
    <row r="22" spans="1:26" x14ac:dyDescent="0.25">
      <c r="A22" s="4" t="s">
        <v>1</v>
      </c>
      <c r="B22" s="309" t="s">
        <v>1</v>
      </c>
      <c r="C22" s="6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" t="s">
        <v>1</v>
      </c>
      <c r="P22" s="269" t="s">
        <v>1</v>
      </c>
      <c r="Q22" s="269" t="s">
        <v>1</v>
      </c>
      <c r="R22" s="269" t="s">
        <v>1</v>
      </c>
      <c r="S22" s="269" t="s">
        <v>1</v>
      </c>
      <c r="T22" s="269" t="s">
        <v>1</v>
      </c>
      <c r="U22" s="269" t="s">
        <v>1</v>
      </c>
      <c r="V22" s="269" t="s">
        <v>1</v>
      </c>
      <c r="W22" s="269" t="s">
        <v>1</v>
      </c>
      <c r="X22" s="269" t="s">
        <v>1</v>
      </c>
      <c r="Y22" s="269" t="s">
        <v>1</v>
      </c>
      <c r="Z22" s="269" t="s">
        <v>1</v>
      </c>
    </row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NOVIEMBRE 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2024-10-01T14:36:33Z</cp:lastPrinted>
  <dcterms:created xsi:type="dcterms:W3CDTF">2015-08-03T13:34:35Z</dcterms:created>
  <dcterms:modified xsi:type="dcterms:W3CDTF">2024-12-02T13:32:00Z</dcterms:modified>
</cp:coreProperties>
</file>