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yara\Mis documentos\WEB LOCAL\PUBLICACIONES 2019\PAA 2019\"/>
    </mc:Choice>
  </mc:AlternateContent>
  <bookViews>
    <workbookView xWindow="0" yWindow="0" windowWidth="28800" windowHeight="12450" firstSheet="4" activeTab="4"/>
  </bookViews>
  <sheets>
    <sheet name="programado paa" sheetId="8" r:id="rId1"/>
    <sheet name="sin programar paa" sheetId="9" r:id="rId2"/>
    <sheet name="servicios publicos" sheetId="10" r:id="rId3"/>
    <sheet name="CONSOLIDADO PAGOS 2018 - 2019" sheetId="15" r:id="rId4"/>
    <sheet name="2019-10-02-PAA" sheetId="17" r:id="rId5"/>
  </sheets>
  <externalReferences>
    <externalReference r:id="rId6"/>
    <externalReference r:id="rId7"/>
    <externalReference r:id="rId8"/>
    <externalReference r:id="rId9"/>
    <externalReference r:id="rId10"/>
    <externalReference r:id="rId11"/>
  </externalReferences>
  <definedNames>
    <definedName name="_xlnm._FilterDatabase" localSheetId="4" hidden="1">'2019-10-02-PAA'!$A$19:$AG$293</definedName>
    <definedName name="_xlnm.Print_Area" localSheetId="4">'2019-10-02-PAA'!$A$11:$AG$295</definedName>
    <definedName name="_xlnm.Print_Area" localSheetId="3">'CONSOLIDADO PAGOS 2018 - 2019'!$A$1:$AK$48</definedName>
    <definedName name="base_1">[1]BASE_DATOS!$A$1:$C$147</definedName>
    <definedName name="ELEMENTOS_DE_ASEO">"BASE_DATOS"</definedName>
    <definedName name="Fuente3">[2]Hoja2!$A$1:$C$207</definedName>
    <definedName name="gloria" localSheetId="4">#REF!</definedName>
    <definedName name="JUAN" localSheetId="4">#REF!</definedName>
    <definedName name="julian" localSheetId="4">#REF!</definedName>
    <definedName name="MAO">'[3]PLAN COMPRAS_2003'!$A$4:$D$382</definedName>
    <definedName name="MOA">'[3]PLAN COMPRAS_2003'!$A$4:$D$382</definedName>
    <definedName name="RUTH" localSheetId="4">#REF!</definedName>
    <definedName name="_xlnm.Print_Titles" localSheetId="4">'2019-10-02-PAA'!$19:$19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8" i="17" l="1"/>
  <c r="Y18" i="17"/>
  <c r="M283" i="17" l="1"/>
  <c r="M18" i="17" s="1"/>
  <c r="N283" i="17" l="1"/>
  <c r="N275" i="17"/>
  <c r="N273" i="17"/>
  <c r="N272" i="17"/>
  <c r="N260" i="17"/>
  <c r="B254" i="17"/>
  <c r="B253" i="17"/>
  <c r="Z238" i="17"/>
  <c r="Z165" i="17"/>
  <c r="Z119" i="17"/>
  <c r="A61" i="17"/>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54" i="17"/>
  <c r="A55" i="17" s="1"/>
  <c r="A56" i="17" s="1"/>
  <c r="A57" i="17" s="1"/>
  <c r="A58" i="17" s="1"/>
  <c r="A59" i="17" s="1"/>
  <c r="A32" i="17"/>
  <c r="A33" i="17" s="1"/>
  <c r="A34" i="17" s="1"/>
  <c r="A35" i="17" s="1"/>
  <c r="A36" i="17" s="1"/>
  <c r="A37" i="17" s="1"/>
  <c r="A38" i="17" s="1"/>
  <c r="A39" i="17" s="1"/>
  <c r="A40" i="17" s="1"/>
  <c r="A41" i="17" s="1"/>
  <c r="A43" i="17" s="1"/>
  <c r="A44" i="17" s="1"/>
  <c r="A45" i="17" s="1"/>
  <c r="A46" i="17" s="1"/>
  <c r="A47" i="17" s="1"/>
  <c r="A48" i="17" s="1"/>
  <c r="A49" i="17" s="1"/>
  <c r="A50" i="17" s="1"/>
  <c r="A51" i="17" s="1"/>
  <c r="A52" i="17" s="1"/>
  <c r="Z30" i="17"/>
  <c r="A26" i="17"/>
  <c r="A27" i="17" s="1"/>
  <c r="A21" i="17"/>
  <c r="A22" i="17" s="1"/>
  <c r="A23" i="17" s="1"/>
  <c r="A24" i="17" s="1"/>
  <c r="V11" i="17"/>
  <c r="U11" i="17"/>
  <c r="T11" i="17"/>
  <c r="V14" i="17" s="1"/>
  <c r="V10" i="17"/>
  <c r="V12" i="17" s="1"/>
  <c r="U10" i="17"/>
  <c r="U12" i="17" s="1"/>
  <c r="T10" i="17"/>
  <c r="T12" i="17" s="1"/>
  <c r="N18" i="17" l="1"/>
  <c r="E12" i="17" s="1"/>
  <c r="Z18" i="17"/>
  <c r="V13" i="17"/>
  <c r="A95" i="17"/>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V15" i="17"/>
  <c r="J4" i="15" l="1"/>
  <c r="K4" i="15"/>
  <c r="L4" i="15" s="1"/>
  <c r="J7" i="15"/>
  <c r="K7" i="15"/>
  <c r="L7" i="15" s="1"/>
  <c r="J10" i="15"/>
  <c r="K10" i="15"/>
  <c r="L10" i="15" s="1"/>
  <c r="C12" i="15"/>
  <c r="D12" i="15"/>
  <c r="E12" i="15"/>
  <c r="J13" i="15"/>
  <c r="K13" i="15"/>
  <c r="L13" i="15" s="1"/>
  <c r="J16" i="15"/>
  <c r="L16" i="15" s="1"/>
  <c r="K16" i="15"/>
  <c r="J19" i="15"/>
  <c r="K19" i="15"/>
  <c r="L19" i="15" s="1"/>
  <c r="C21" i="15"/>
  <c r="D21" i="15"/>
  <c r="E21" i="15"/>
  <c r="J22" i="15"/>
  <c r="K22" i="15"/>
  <c r="L22" i="15" s="1"/>
  <c r="J25" i="15"/>
  <c r="L25" i="15" s="1"/>
  <c r="K25" i="15"/>
  <c r="H28" i="15"/>
  <c r="I28" i="15"/>
  <c r="I29" i="15" s="1"/>
  <c r="C33" i="15"/>
  <c r="D33" i="15"/>
  <c r="E33" i="15"/>
  <c r="J34" i="15"/>
  <c r="K34" i="15"/>
  <c r="L34" i="15" s="1"/>
  <c r="J36" i="15"/>
  <c r="L36" i="15" s="1"/>
  <c r="K36" i="15"/>
  <c r="J38" i="15"/>
  <c r="K38" i="15"/>
  <c r="L38" i="15" s="1"/>
  <c r="J40" i="15"/>
  <c r="K40" i="15"/>
  <c r="L40" i="15"/>
  <c r="J42" i="15"/>
  <c r="K42" i="15"/>
  <c r="L42" i="15" s="1"/>
  <c r="J44" i="15"/>
  <c r="L44" i="15" s="1"/>
  <c r="K44" i="15"/>
  <c r="J46" i="15"/>
  <c r="K46" i="15"/>
  <c r="L46" i="15" s="1"/>
  <c r="J48" i="15"/>
  <c r="K48" i="15"/>
  <c r="L48" i="15"/>
  <c r="H50" i="15"/>
  <c r="I50" i="15"/>
  <c r="I51" i="15" s="1"/>
  <c r="H55" i="15"/>
  <c r="I55" i="15" l="1"/>
  <c r="J55" i="15" s="1"/>
  <c r="L4" i="10"/>
  <c r="L5" i="10"/>
  <c r="L6" i="10"/>
  <c r="L7" i="10"/>
  <c r="L8" i="10"/>
  <c r="L9" i="10"/>
  <c r="L3" i="10"/>
  <c r="J9" i="10" l="1"/>
  <c r="I7" i="10" l="1"/>
  <c r="H7" i="10"/>
  <c r="J7" i="10" s="1"/>
  <c r="J4" i="10"/>
  <c r="J5" i="10"/>
  <c r="J6" i="10"/>
  <c r="J3" i="10"/>
  <c r="L29" i="8" l="1"/>
</calcChain>
</file>

<file path=xl/comments1.xml><?xml version="1.0" encoding="utf-8"?>
<comments xmlns="http://schemas.openxmlformats.org/spreadsheetml/2006/main">
  <authors>
    <author>Gabriela Diaz Galindo</author>
  </authors>
  <commentList>
    <comment ref="A2"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B2"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C2"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D2"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E2" authorId="0" shapeId="0">
      <text>
        <r>
          <rPr>
            <b/>
            <sz val="9"/>
            <color indexed="81"/>
            <rFont val="Tahoma"/>
            <family val="2"/>
          </rPr>
          <t>Gabriela Diaz Galindo:</t>
        </r>
        <r>
          <rPr>
            <sz val="9"/>
            <color indexed="81"/>
            <rFont val="Tahoma"/>
            <family val="2"/>
          </rPr>
          <t xml:space="preserve">
Establecer la cantidad de la necesidad requerida</t>
        </r>
      </text>
    </comment>
    <comment ref="F2"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G2"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H2" authorId="0" shapeId="0">
      <text>
        <r>
          <rPr>
            <b/>
            <sz val="9"/>
            <color indexed="81"/>
            <rFont val="Tahoma"/>
            <family val="2"/>
          </rPr>
          <t>Gabriela Diaz Galindo:</t>
        </r>
        <r>
          <rPr>
            <sz val="9"/>
            <color indexed="81"/>
            <rFont val="Tahoma"/>
            <family val="2"/>
          </rPr>
          <t xml:space="preserve">
Determinar el tipo de contratación requerida. Consulte con el Grupo de Gestión Contractual.</t>
        </r>
      </text>
    </comment>
  </commentList>
</comments>
</file>

<file path=xl/comments2.xml><?xml version="1.0" encoding="utf-8"?>
<comments xmlns="http://schemas.openxmlformats.org/spreadsheetml/2006/main">
  <authors>
    <author>Gabriela Diaz Galindo</author>
    <author>Julian Mauricio Martínez</author>
    <author>Diana Marcela Gualteros Sanchez</author>
  </authors>
  <commentList>
    <comment ref="A19"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text>
        <r>
          <rPr>
            <b/>
            <sz val="9"/>
            <color indexed="81"/>
            <rFont val="Tahoma"/>
            <family val="2"/>
          </rPr>
          <t>Gabriela Diaz Galindo:</t>
        </r>
        <r>
          <rPr>
            <sz val="9"/>
            <color indexed="81"/>
            <rFont val="Tahoma"/>
            <family val="2"/>
          </rPr>
          <t xml:space="preserve">
Establecer la cantidad de la necesidad requerida</t>
        </r>
      </text>
    </comment>
    <comment ref="H19"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 ref="B50" authorId="1" shapeId="0">
      <text>
        <r>
          <rPr>
            <b/>
            <sz val="9"/>
            <color indexed="81"/>
            <rFont val="Tahoma"/>
            <family val="2"/>
          </rPr>
          <t>Julian Mauricio Martínez:</t>
        </r>
        <r>
          <rPr>
            <sz val="9"/>
            <color indexed="81"/>
            <rFont val="Tahoma"/>
            <family val="2"/>
          </rPr>
          <t xml:space="preserve">
</t>
        </r>
      </text>
    </comment>
    <comment ref="D250" authorId="2" shapeId="0">
      <text>
        <r>
          <rPr>
            <b/>
            <sz val="9"/>
            <color indexed="81"/>
            <rFont val="Tahoma"/>
            <family val="2"/>
          </rPr>
          <t>Diana Marcela Gualteros Sanchez:</t>
        </r>
        <r>
          <rPr>
            <sz val="9"/>
            <color indexed="81"/>
            <rFont val="Tahoma"/>
            <family val="2"/>
          </rPr>
          <t xml:space="preserve">
80140000 ESTE CODIGO NO APLICA</t>
        </r>
      </text>
    </comment>
  </commentList>
</comments>
</file>

<file path=xl/sharedStrings.xml><?xml version="1.0" encoding="utf-8"?>
<sst xmlns="http://schemas.openxmlformats.org/spreadsheetml/2006/main" count="4874" uniqueCount="1444">
  <si>
    <t>PLAN ANUAL DE ADQUISICIONES 2019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</si>
  <si>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</si>
  <si>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</si>
  <si>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</si>
  <si>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</si>
  <si>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</si>
  <si>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</si>
  <si>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</si>
  <si>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</si>
  <si>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</si>
  <si>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</si>
  <si>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</si>
  <si>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</si>
  <si>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</si>
  <si>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</si>
  <si>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</si>
  <si>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</si>
  <si>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</si>
  <si>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</si>
  <si>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</si>
  <si>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</si>
  <si>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</si>
  <si>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</si>
  <si>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</si>
  <si>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</si>
  <si>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</si>
  <si>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</si>
  <si>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</si>
  <si>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</si>
  <si>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</si>
  <si>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</si>
  <si>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</si>
  <si>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</si>
  <si>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</si>
  <si>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</si>
  <si>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</si>
  <si>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</si>
  <si>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</si>
  <si>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</si>
  <si>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</si>
  <si>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</si>
  <si>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</si>
  <si>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</si>
  <si>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</si>
  <si>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</si>
  <si>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</si>
  <si>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</si>
  <si>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</si>
  <si>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</si>
  <si>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</si>
  <si>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</si>
  <si>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</si>
  <si>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</si>
  <si>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</si>
  <si>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</si>
  <si>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</si>
  <si>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</si>
  <si>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</si>
  <si>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</si>
  <si>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</si>
  <si>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</si>
  <si>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</si>
  <si>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</si>
  <si>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</si>
  <si>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</si>
  <si>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</si>
  <si>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</si>
  <si>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Grupo de Gestión Administrativa</t>
  </si>
  <si>
    <t>Adquisición de llantas, necesarias para el normal funcionamiento del parque automotor de la FUNCION PUBLICA</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</si>
  <si>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</si>
  <si>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</si>
  <si>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</si>
  <si>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</si>
  <si>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</si>
  <si>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</si>
  <si>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</si>
  <si>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</si>
  <si>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</si>
  <si>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</si>
  <si>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MAYO</t>
  </si>
  <si>
    <t>ACUERDO MARCO DE PRECIOS</t>
  </si>
  <si>
    <t>A-02-02-01-003-002-01 PASTA DE PAPEL, PAPEL Y CARTÓN</t>
  </si>
  <si>
    <t xml:space="preserve">Adquisición  y suministro de tóner y cartuchos para impresoras. </t>
  </si>
  <si>
    <t>JUNIO</t>
  </si>
  <si>
    <t>A-02-02-01-003-005-01 PINTURAS Y BARNICES Y PRODUCTOS RELACIONADOS; COLORES PARA LA PINTURA ARTÍSTICA; TINTAS</t>
  </si>
  <si>
    <t>AGOSTO</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</si>
  <si>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t>
  </si>
  <si>
    <t>MENOR CUANTÍA</t>
  </si>
  <si>
    <t>A-02-02-02-008-007-01 SERVICIOS DE MANTENIMIENTO Y REPARACIÓN DE PRODUCTOS METÁLICOS ELABORADOS, MAQUINARIA Y EQUIPO</t>
  </si>
  <si>
    <t>SI</t>
  </si>
  <si>
    <t>PENDIENTE</t>
  </si>
  <si>
    <t>Prestacion del servicio de Aseo y Cafeteria para el edificio Sede del Departamento</t>
  </si>
  <si>
    <t>NOVIEMBRE</t>
  </si>
  <si>
    <t xml:space="preserve">ACUERDO MARCO DE PRECIOS </t>
  </si>
  <si>
    <t>A-02-02-02-008-005-03 SERVICIOS DE LIMPIEZA</t>
  </si>
  <si>
    <t>Adquisición de SEGUROS SOAT PARA VEHICULOS</t>
  </si>
  <si>
    <t>A-02-02-02-007-001-03-5-07 SERVICIOS DE SEGURO OBLIGATORIO DE ACCIDENTES DE TRÁNSITO (SOAT)</t>
  </si>
  <si>
    <t xml:space="preserve">
78101803</t>
  </si>
  <si>
    <t xml:space="preserve">Servicio de Transporte de vehículo automotor </t>
  </si>
  <si>
    <t>ABRIL</t>
  </si>
  <si>
    <t>MÍNIMA CUANTÍA</t>
  </si>
  <si>
    <t>A-02-02-02-006-005  SERVICIOS DE TRANSPORTE DE CARGA</t>
  </si>
  <si>
    <t>Contratar el servicio de Mantenimiento y cargue de extintores de la Función Pública, incluidos repuestos.</t>
  </si>
  <si>
    <t>MARZO</t>
  </si>
  <si>
    <t>A-02-02-02-008-007-01-5 SERVICIOS DE MANTENIMIENTO Y REPARACIÓN DE OTRA MAQUINARIA Y OTRO EQUIPO</t>
  </si>
  <si>
    <t>SEPTIEMBRE</t>
  </si>
  <si>
    <t>72101510
72101511   
72101509
72101506
72101507
72151605</t>
  </si>
  <si>
    <t xml:space="preserve">Revisión, mantenimiento preventivo y correctivo de los sistemas de sonido ambiental- sonido del auditorio, hidráulico, de detección y extinción de incendios y sanitario . </t>
  </si>
  <si>
    <t>148-2019</t>
  </si>
  <si>
    <t>RIDA SOLUCIONES INTEGRALES S.A.S.</t>
  </si>
  <si>
    <t>Prestar el servicio de mantenimiento preventivo y correctivo a los sistemas hidrosanitarios, extinción de incendio, alarmas de evacuación e incendios y sonido ambiental del edificio sede de Función Pública</t>
  </si>
  <si>
    <t xml:space="preserve">PRESTACION DE SERVICIOS </t>
  </si>
  <si>
    <t xml:space="preserve">Función Pública pagará el valor del Contrato, en mensualidades vencidas,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</si>
  <si>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15 de diciembre de 2019, contando a partir del perfeccionamiento del mismo, registro presupuestal y aprobación de pólizas.</t>
  </si>
  <si>
    <t>DIANA PAOLA MOROS SANABRIA</t>
  </si>
  <si>
    <t xml:space="preserve">GRUPO DE GESTION ADMINISTRATIVA </t>
  </si>
  <si>
    <t>Reparaciones locativas edificio sede</t>
  </si>
  <si>
    <t>A-02-02-02-005-004-02-9 SERVICIOS GENERALES DE CONSTRUCCIÓN DE OTRAS OBRAS DE INGENIERÍA CIVIL</t>
  </si>
  <si>
    <t>27110000
26121600
39121700
39101800
39101600
31201500
39111800
46171500
27112800
31161500
12352300
23131500
31210000
30151800
39111800</t>
  </si>
  <si>
    <t>Adquirir herramientas y materiales metálicos de ferretería para el mantenimiento preventivo y correctivo del inmueble del Departamento</t>
  </si>
  <si>
    <t>A-02-02-01-004-002 PRODUCTOS METÁLICOS ELABORADOS (EXCEPTO MAQUINARIA Y EQUIPO)</t>
  </si>
  <si>
    <t>Adquirir herramientas y materiales de ferretería para el mantenimiento preventivo y correctivo del inmueble del Departamento</t>
  </si>
  <si>
    <t>A-02-02-01-003-007 VIDRIO Y PRODUCTOS DE VIDRIO Y OTROS PRODUCTOS NO METÁLICOS N.C.P.</t>
  </si>
  <si>
    <t xml:space="preserve">Adquisición del programa de seguros de responsabilidad civil para los vehículos de la entidad </t>
  </si>
  <si>
    <t>A-02-02-02-007-001-03-5-05 SERVICIOS DE SEGUROS GENERALES DE RESPONSABILIDAD CIVIL</t>
  </si>
  <si>
    <t>Renovar la suscripción y el soporte técnico del Sistema de Turnos Web de la entidad</t>
  </si>
  <si>
    <t>ENERO</t>
  </si>
  <si>
    <t>CONTRATACIÓN DIRECTA</t>
  </si>
  <si>
    <t>081-2019</t>
  </si>
  <si>
    <t>E&amp;M INGENIERIA SAS</t>
  </si>
  <si>
    <t>Renovar la suscripción y el soporte técnico, del Sistema de Turnos Web de la entidad.</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</si>
  <si>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</si>
  <si>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</si>
  <si>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</si>
  <si>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Oficina de Tecnologías de la Información y las Comunicaciones</t>
  </si>
  <si>
    <t>Adquisición de perifericos</t>
  </si>
  <si>
    <t>A-02-01-01-004-005-02 MAQUINARIA DE INFORMÁTICA Y SUS PARTES, PIEZAS Y ACCESORIOS</t>
  </si>
  <si>
    <t>JULIO CÉSAR RIVERA  EXT. 501
jrivera@funcionpublica.gov.co</t>
  </si>
  <si>
    <t>Adquisición de Unidades de Imagen para Impresoras</t>
  </si>
  <si>
    <t>Adquisición de sillas ergonómicas para el personal del Departamento</t>
  </si>
  <si>
    <t>A-02-01-01-003-08-01-1 ASIENTOS</t>
  </si>
  <si>
    <t>154-2019</t>
  </si>
  <si>
    <t>PANAMERICANA LIBRERÍA Y PAPELERIA S.A.</t>
  </si>
  <si>
    <t>Adquisición de sillas ergonómicas giratorias para Función Pública, conforme a las condiciones técnicas establecidas en el presente documento.</t>
  </si>
  <si>
    <t>CONTRATO DE COMPRAVENTA</t>
  </si>
  <si>
    <t>Función Pública pagará el valor del contrato en un (1) solo pago, por un valor estimado de VEINTE MILLONES DE PESOS ($20’000.000,00)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</si>
  <si>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t>
  </si>
  <si>
    <t xml:space="preserve">Renovar la suscripción y el soporte técnico del sistema biométrico del Departamento </t>
  </si>
  <si>
    <t>81112200
81112300</t>
  </si>
  <si>
    <t>Soporte técnico y mantenimiento preventivo y correctico de los equipos de computo y dispositivos tecnológicos, con soporte técnico, suministro de repuestos y personal de apoyo en sitio para el Departamento Administrativo de la Función Pública.</t>
  </si>
  <si>
    <t>A-02-02-02-008-007-01-3 SERVICIOS DE MANTENIMIENTO Y REPARACIÓN DE COMPUTADORES Y EQUIPO PERIFÉRICO</t>
  </si>
  <si>
    <t>78111502
90121502</t>
  </si>
  <si>
    <t>Tiquetes aereos nacionales</t>
  </si>
  <si>
    <t>FEBRERO</t>
  </si>
  <si>
    <t xml:space="preserve">30 de abril </t>
  </si>
  <si>
    <t>A-02-02-02-006-004 SERVICIOS DE TRANSPORTE DE PASAJEROS</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</si>
  <si>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</si>
  <si>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</si>
  <si>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</si>
  <si>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</si>
  <si>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</si>
  <si>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</si>
  <si>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</si>
  <si>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Dirección de Desarrollo Organizacional</t>
  </si>
  <si>
    <t>INVERSIÓN</t>
  </si>
  <si>
    <t>C-0505-1000-1 RECURSO 11 - CSF DESARROLLO Y FORTALECIM DE CAPACIDADES DE LAS ENTIDADES TERRITORIALES DE LA CIRCUNSCRIPCION NACIONAL</t>
  </si>
  <si>
    <t>JUAN PABLO REMOLINA  EXT. 821
jremolina@funcionpublica.gov.co</t>
  </si>
  <si>
    <t>Suministro e instalación de cableado estructurado en el edificio sede del DAFP:</t>
  </si>
  <si>
    <t>A-02-02-02-005-004-06 SERVICIOS DE INSTALACIONES</t>
  </si>
  <si>
    <t>Grupo de Gestión Documental</t>
  </si>
  <si>
    <t>55121503
44103124
44121634</t>
  </si>
  <si>
    <t>Adquirir insumos para la radicación de la información de Función Pública,</t>
  </si>
  <si>
    <t>JUDY MAGALI RODRÍGUEZ SANTANA EXT. 420
jrodriguez@funcionpublica.gov.co</t>
  </si>
  <si>
    <t>155-2019</t>
  </si>
  <si>
    <t>Adquirir insumos para la radicación de la información de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</si>
  <si>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</si>
  <si>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JUDI MAGALI RODRIGUEZ SANTANA</t>
  </si>
  <si>
    <t>GRUPO DE GESTION DOCUMENTAL</t>
  </si>
  <si>
    <t>Grupo de Gestión Humana</t>
  </si>
  <si>
    <t>53101902 53102102
53101904 53111501
 53111601 53111601
46181503 46181604</t>
  </si>
  <si>
    <t xml:space="preserve">Adquisición de la dotación de labor y elementos de trabajo.  </t>
  </si>
  <si>
    <t>A-02-02-01-002-008 DOTACIÓN (PRENDAS DE VESTIR Y CALZADO)</t>
  </si>
  <si>
    <t>LUZ MARY RIAÑO CARMARGO EXT. 530
lriano@funcionpublica.gov.co</t>
  </si>
  <si>
    <t>152-2019</t>
  </si>
  <si>
    <t>UNIVERSAL &amp; CO S.A.S.</t>
  </si>
  <si>
    <t>Adquirir la dotación de vestuario y calzado de labor, para los servidores de Función Pública, que tienen derecho por la naturaleza de su labor, acorde con las especificaciones técnicas.</t>
  </si>
  <si>
    <t>Función Pública cancelará el valor del contrato, en dos (2) pagos, conforme las entregas realizadas, previa presentación de la respectiva factura y expedición del certificado de recibido a satisfacción y evaluación al contratista (Compraventa , Prestación de Servicios, Obra Pública) por parte del Supervisor del Contrato.</t>
  </si>
  <si>
    <t>Hasta el veintisiete (27) de diciembre de 2019, contado a partir del perfeccionamiento del mismo,  previo registro presupuesta! y aprobación de garantía.</t>
  </si>
  <si>
    <t>LAURA DANIELA ARIAS FONTECHA</t>
  </si>
  <si>
    <t>GRUPO DE GESTION HUMANA</t>
  </si>
  <si>
    <t>Dotacion industrial para el personal de apoyo de la entidad.</t>
  </si>
  <si>
    <t>Contratar la prestación del servicio de transporte  terrestre, para el traslado de los servidores del Departamento Administrativo de la Función Pública y los hijos de estos.</t>
  </si>
  <si>
    <t>A-02-02-02-009-006-09 SERVICIOS DE ESPARCIMIENTO, CULTURALES Y DEPORTIVOS</t>
  </si>
  <si>
    <t xml:space="preserve">Adquisición para la compra de incentivos pecuniarios o no pecuniarios según consideración del Comité de Capacitación y Estímulos </t>
  </si>
  <si>
    <t>Prestación de los servicios de Centro de Datos y Nube Privada</t>
  </si>
  <si>
    <t>OCTUBRE</t>
  </si>
  <si>
    <t>A-02-02-02-008-003-01-3 SERVICIOS DE TECNOLOGÍA DE LA INFORMACIÓN (TI) DE CONSULTORÍA Y DE APOYO</t>
  </si>
  <si>
    <t>Equipos de cómputo - escritorio para las áreas de la Entidad.</t>
  </si>
  <si>
    <t>Prestar el servicio de custodia, transporte y almacenamiento externo de los medios magnéticos que contienen las copias de respaldo de la información del Departamento, de acuerdo con las condiciones técnicas establecidas en los Estudios Previos</t>
  </si>
  <si>
    <t>Grupo de Gestión Financiera</t>
  </si>
  <si>
    <t>Adquisición de dispositivos de firma digital para los servidores del Departamento que son  usuarios del SIIF.</t>
  </si>
  <si>
    <t>NOHORA CONSTANZA SIABATO EXT. 430
nsiabato@funcionpublica.gov.co</t>
  </si>
  <si>
    <t>Dirección Jurídica</t>
  </si>
  <si>
    <t>Suscripción al servicio de actualización jurídica vía internet</t>
  </si>
  <si>
    <t>ARMANDO LÓPEZ CORTÉS EXT. 741
alopez@funcionpublica.gov.co</t>
  </si>
  <si>
    <t xml:space="preserve">80121500
80121600
80121700
80121800
</t>
  </si>
  <si>
    <t>Vigilancia judicial</t>
  </si>
  <si>
    <t>A-02-02-02-008 -002-01 SERVICIOS JURÍDICOS</t>
  </si>
  <si>
    <t>A-02-02-02-008-003-01-1 SERVICIOS DE CONSULTORÍA EN ADMINISTRACIÓN Y SERVICIOS DE GESTIÓN</t>
  </si>
  <si>
    <t>55101519
82111900
82101500</t>
  </si>
  <si>
    <t>Publicación de Edictos y convocatorias del Departamento Administrativo de la Función Pública en un diario de amplia circulación Nacional</t>
  </si>
  <si>
    <t>A-02-02-02-008-009-01 SERVICIOS DE EDICIÓN, IMPRESIÓN Y REPRODUCCIÓN</t>
  </si>
  <si>
    <t>48102009  56101538  56101519</t>
  </si>
  <si>
    <t>MESAS PARA EL AUDITORIO DE LA ENTIDAD</t>
  </si>
  <si>
    <t>A-02-01-01-003-08-01-4 OTROS MUEBLES N.C.P.</t>
  </si>
  <si>
    <t>149-2019</t>
  </si>
  <si>
    <t>CENCOSUD COLOMBIA S.A.</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</si>
  <si>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</si>
  <si>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</si>
  <si>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</si>
  <si>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56112102  56112103  56101522</t>
  </si>
  <si>
    <t>Estibador para bodega del almacén</t>
  </si>
  <si>
    <t>138-2019</t>
  </si>
  <si>
    <t>Adquirir un (1) Estibador Ultradelgado para el almacén de Función Pública, de conformidad con las especificaciones técnicas incluidas en el presente documento.</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</si>
  <si>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</si>
  <si>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
44102002 
55121807
44111515
44121636
</t>
  </si>
  <si>
    <t xml:space="preserve">Adquirir elementos para la carnetización del personal de la entidad </t>
  </si>
  <si>
    <t>140-2019</t>
  </si>
  <si>
    <t>CENCOSUD COLOMBIA S.A</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</si>
  <si>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</si>
  <si>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</si>
  <si>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</si>
  <si>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</si>
  <si>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 xml:space="preserve">14111815
 82121500
 82121503
</t>
  </si>
  <si>
    <t xml:space="preserve">Servicio de impresión de carnet´s para el personal de la entidad </t>
  </si>
  <si>
    <t>Adquisición de bienes para el bienestar de los servidores públicos de la entidad.</t>
  </si>
  <si>
    <t>A-02-01-01-004-006-09 OTRO EQUIPO ELÉCTRICO Y SUS PARTES Y PIEZAS</t>
  </si>
  <si>
    <t>Planta eléctrica para el edificio sede 50 kva</t>
  </si>
  <si>
    <t>A-02-01-01-004-006-01  MOTORES, GENERADORES Y TRANSFORMADORES ELÉCTRICOS Y SUS PARTES Y PIEZAS</t>
  </si>
  <si>
    <t>47121702
47121709
41111507
42171917
27110000
26121600
39121700
39101800
39101600
31201500
39111800
46171500
27112800
31161500
12352300
23131500
31210000
30151800
39111800</t>
  </si>
  <si>
    <t>Equipos y materiales para  necesidades del plan de austeridad y gestión ambiental - residuos sólidos</t>
  </si>
  <si>
    <t>A-02-02-01-003-006-02 OSTROS PRODUCTOS DE CAUCHO</t>
  </si>
  <si>
    <t>55121700
55121900</t>
  </si>
  <si>
    <t>Señalización Interna del edificio</t>
  </si>
  <si>
    <t>Certificación de inspección de acreditación  de los dos ascensores</t>
  </si>
  <si>
    <t>Avalúo comercial de bien inmuebles y bienes muebles</t>
  </si>
  <si>
    <t>81112501 
43231508</t>
  </si>
  <si>
    <t>Suscripción y soporte al servicio del software de inventarios</t>
  </si>
  <si>
    <t>C-0599-1000-5 RECURSO 11 . CSF
 TECNOLOGÍAS DE LA INFORMACIÓN</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</si>
  <si>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</si>
  <si>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</si>
  <si>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</si>
  <si>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</si>
  <si>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</si>
  <si>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JULIO CESAR RIVERO MORATO</t>
  </si>
  <si>
    <t xml:space="preserve">OFICINA DE TECNOLOGIAS DE LA INFORMACION Y LAS COMUNICACIONES </t>
  </si>
  <si>
    <t>Sedes mantenidas</t>
  </si>
  <si>
    <t>80101500
80101600
80101509</t>
  </si>
  <si>
    <t>Estudios técnicos, sistema hidráulicos, sanitarios, eléctricos y de iluminación, de extinción y detección de incendios, de seguridad, y de adecuación de fachadas y obras complementarias</t>
  </si>
  <si>
    <t>CONCURSO DE MÉRITOS</t>
  </si>
  <si>
    <t>C-0599-1000-4 RECURSO 10 - CSF MEJORAMIENTO DE LA IMAGEN Y FUNCIONALIDAD DEL EDIFICIO SEDE DEL DAFP</t>
  </si>
  <si>
    <t>Soporte técnico y mantenimiento preventivo y correctico de los aires acondicionados del auditorio de la entidad.</t>
  </si>
  <si>
    <t>Servicio de Asistencia técnica en la implementación de las políticas de Función Pública</t>
  </si>
  <si>
    <t>Oficina Asesora de Planeación</t>
  </si>
  <si>
    <t>Audiencia Publica de Rendición de Cuentas de Función Pública.</t>
  </si>
  <si>
    <t xml:space="preserve">CONTRATO INTERADMINISTRATIVO </t>
  </si>
  <si>
    <t>CARLOS FERNANDO GUZMÁN EXT. 850 
cguzman@funcionpublica.gov.co</t>
  </si>
  <si>
    <t xml:space="preserve">Evento de Planeación </t>
  </si>
  <si>
    <t>Oficina de Control Interno</t>
  </si>
  <si>
    <t>Capacitación a los servidores de la Oficina de Control Interno en mapas de aseguramiento</t>
  </si>
  <si>
    <t>A-02-02-02-009-002-09 OTROS TIPOS DE EDUCACIÓN Y SERVICIOS DE APOYO EDUCATIVO</t>
  </si>
  <si>
    <t>LUZ STELLA PATIÑO EXT. 600 lpatino@funcionpublica.gov.co</t>
  </si>
  <si>
    <t>Oficina Asesora de Comunicaciones</t>
  </si>
  <si>
    <t xml:space="preserve">Combo de Micrófono inalámbrico de solapa y de mano (H5 / 518 - 542MHz) 
</t>
  </si>
  <si>
    <t>A-02-01-01-004-007-03 RADIORRECEPTORES Y RECEPTORES DE TELEVISIÓN; APARATOS PARA LA GRABACIÓN Y REPRODUCCIÓN DE SONIDO Y VIDEO; MICRÓFONOS, ALTAVOCES, AMPLIFICADORES, ETC.</t>
  </si>
  <si>
    <t xml:space="preserve">DIANA MARíA BOHÓRQUEZ EXT. 520
dbohorquez@funcionpublica.gov.co </t>
  </si>
  <si>
    <t>Cargadores para cámaras de video panasonic y cargadores de pilas</t>
  </si>
  <si>
    <t>A-02-01-01-004-006-04 ACUMULADORES, PILAS Y BATERÍAS PRIMARIAS Y SUS PARTES Y PIEZAS</t>
  </si>
  <si>
    <t>Grabadora digital de audio</t>
  </si>
  <si>
    <t>No</t>
  </si>
  <si>
    <t>Cables de carga para teclados y mouse Mac</t>
  </si>
  <si>
    <t>Febrero</t>
  </si>
  <si>
    <t xml:space="preserve">Flash externo para cámara fotográfica </t>
  </si>
  <si>
    <t>82111901 83121701 83121702 83121703</t>
  </si>
  <si>
    <t>Servicio externo de Monitoreo de medios que permita el rastreo de infomación en medios regionales y nacionales de radio , prensa y televisón, en donde la entidad no cuenta con medios para registrarlos y conocer el impacto..</t>
  </si>
  <si>
    <t>A-02-02-02-008-004-02 SERVICIOS DE TELECOMUNICACIONES A TRAVÉS DE INTERNET</t>
  </si>
  <si>
    <t>Mantenimiento de equipos cámaras fotográficas y de video</t>
  </si>
  <si>
    <t>Marzo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</si>
  <si>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</si>
  <si>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153-2019</t>
  </si>
  <si>
    <t>SUBATOURS S.A.S</t>
  </si>
  <si>
    <t>Suministrar tiquetes aéreos nacionales para llevar a cabo el desplazamiento de los servidores y contratistas del Departamento Administrativo de la Función Pública, de conformidad con los lineamientos establecidos en el Acuerdo Marco de Precios de Colombia Compra Eficiente.</t>
  </si>
  <si>
    <t>Función Pública pagará el valor del contrato, de conformidad con las condiciones estipuladas por Colombia Compra Eficiente, en el Acuerdo Marco de Precio resultante de la Licitación Pública CCENEG-008-1-2018, para el suministro de Tiquetes Aéreos en las entidades del Estado y teniendo en cuenta,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</si>
  <si>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veintisiete (27) de diciembre de 2019, de conformidad con lo estipulado por el Acuerdo Marco de Precios de Colombia Compra Eficiente</t>
  </si>
  <si>
    <t xml:space="preserve">DIANA MARCELA GÓMEZ ANZOLA </t>
  </si>
  <si>
    <t>Dirección de Empleo Público</t>
  </si>
  <si>
    <t>Equipos de computo portátiles con cámara web incluida</t>
  </si>
  <si>
    <t>Grandes superficies</t>
  </si>
  <si>
    <t>FRANCISCO CAMARGO SALAS EXT. 701
fcamargo@funcionpublica.gov.co</t>
  </si>
  <si>
    <t>Licencias Project</t>
  </si>
  <si>
    <t>A-02-02-01-004-007-08 PAQUETES DE SOFTWARE</t>
  </si>
  <si>
    <t>Ver lineamientos de la OAP</t>
  </si>
  <si>
    <t>Gobierno Digital</t>
  </si>
  <si>
    <t>Implementación de la estrategias de Gobierno Digital</t>
  </si>
  <si>
    <t>Convenio interadmitnistrativo</t>
  </si>
  <si>
    <t>C-0599-1000-5 RECURSO 11 . SSF
 TECNOLOGÍAS DE LA INFORMACIÓN</t>
  </si>
  <si>
    <t>Soporte SAN HUS 110 + Nuevos Discos</t>
  </si>
  <si>
    <t>43212200
43201800
81111500
43201600</t>
  </si>
  <si>
    <t>Soporte de las SAN</t>
  </si>
  <si>
    <t>SELECCIÓN ABREVIADA. SUBASTA INVERSA</t>
  </si>
  <si>
    <t>Soporte y  Baterías UPS</t>
  </si>
  <si>
    <t>Almacenamiento</t>
  </si>
  <si>
    <t xml:space="preserve">Adquisición de solución de almacenamiento </t>
  </si>
  <si>
    <t>Licenciamiento SIGEP II</t>
  </si>
  <si>
    <t>C-0505 1000-2 RECURSO 11 - SSF - IMPLEMENT Y FORTALECIM  DE LAS POLÍTICAS PÚBLICAS A NIVEL NACIONAL</t>
  </si>
  <si>
    <t>Herramienta de chat</t>
  </si>
  <si>
    <t>Herramienta de Chat para la Función Pública</t>
  </si>
  <si>
    <t>Contratación Directa</t>
  </si>
  <si>
    <t>Correo Masivo</t>
  </si>
  <si>
    <t>Solución de envío de correo masivo para Función Pública</t>
  </si>
  <si>
    <t>CONTRATACIÓN DE MÍNIMA CUANTÍA</t>
  </si>
  <si>
    <t>Voz IP</t>
  </si>
  <si>
    <t>Soporte Voz IP e integración con el CRM</t>
  </si>
  <si>
    <t>Licencia TOAD</t>
  </si>
  <si>
    <t>81112200
81111500
81111800
43232300
81112500
81112501</t>
  </si>
  <si>
    <t>Suscripción a los servicios de soporte de TOAD, acorde con las Especificaciones Técnicas</t>
  </si>
  <si>
    <t>Licenciamiento Microsoft Office 365</t>
  </si>
  <si>
    <t>Licenciamiento Microsoft Software assurance</t>
  </si>
  <si>
    <t>Adquirir la suscripción al Licenciamiento Microsoft Software Assurance según las características señaladas en el anexo técnico.</t>
  </si>
  <si>
    <t>Soporte Microsoft</t>
  </si>
  <si>
    <t>Suscripción a la bolsa de horas de servicios Microsoft, para soporte especializado y capacitación</t>
  </si>
  <si>
    <t>Licenciamiento CRM</t>
  </si>
  <si>
    <t>Renovación licenciamiento CRM - Servicio al Ciudadano</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</si>
  <si>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</si>
  <si>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</si>
  <si>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</si>
  <si>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</si>
  <si>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</si>
  <si>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</si>
  <si>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Software de inventarios</t>
  </si>
  <si>
    <t>81112501
43231508</t>
  </si>
  <si>
    <t>Suscripción al servicio de software de inventarios</t>
  </si>
  <si>
    <t>Solución de Backup</t>
  </si>
  <si>
    <t>43233400
81111500
81111800
81112200
81112000</t>
  </si>
  <si>
    <t>Suscripción a solución de BackUP según la Ficha Técnica establecida.</t>
  </si>
  <si>
    <t>Proactivanet</t>
  </si>
  <si>
    <t>43231501
81112200
81111500
81111800
81111811</t>
  </si>
  <si>
    <t>Prestar los servicios de soporte y derechos de actualizacion de versiones, para la correcta operación de la mesa de servicio de la herramienta proactivaNET.</t>
  </si>
  <si>
    <t>Renovación Adobe Creative Cloud</t>
  </si>
  <si>
    <t>Adquirir la renovación de la suscripción del licenciamiento Suite Adobe Creative Cloud durante doce (12) meses</t>
  </si>
  <si>
    <t>Soporte y licenciamiento Linux</t>
  </si>
  <si>
    <t xml:space="preserve">81111500
81111800
81112200
</t>
  </si>
  <si>
    <t>Antivirus</t>
  </si>
  <si>
    <t>81111500
81111800
81112200
43233200
43233205</t>
  </si>
  <si>
    <t>Suscripción al licenciamiento de software de antivirus</t>
  </si>
  <si>
    <t>Sistema de nómina</t>
  </si>
  <si>
    <t>LICITACIÓN PÚBLICA</t>
  </si>
  <si>
    <t>Sistema de contratos</t>
  </si>
  <si>
    <t xml:space="preserve">Adquisición del Sistema de Información de Contratos </t>
  </si>
  <si>
    <t>SELECCIÓN ABREVIADA SUBASTA INVERSA</t>
  </si>
  <si>
    <t>Renovación SUIT - Diseño</t>
  </si>
  <si>
    <t>Renovación FURAG MiPG - Diseño</t>
  </si>
  <si>
    <t>Diseño y levantamiento de requerimientos del Sistema de información FURAG MIPG</t>
  </si>
  <si>
    <t>Gestión del cambio / Estrategia de uso y apropiación</t>
  </si>
  <si>
    <t>Implementación de la estrategia de uso y apropiación y gestión del cambio</t>
  </si>
  <si>
    <t xml:space="preserve"> UNIDAD</t>
  </si>
  <si>
    <t>Capacitación</t>
  </si>
  <si>
    <t>Contratar servicios de transferencia de conocimiento en capacidades técnicas para el equipo humano de la oficina de TIC</t>
  </si>
  <si>
    <t>Oracle Licenciamiento y soporte</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</si>
  <si>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</si>
  <si>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</si>
  <si>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</si>
  <si>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</si>
  <si>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 xml:space="preserve">17719                                                    17619 </t>
  </si>
  <si>
    <t>Un (1) año, contado a partir de la entrega del equipo, previo perfeccionamiento y registro presupuestal.</t>
  </si>
  <si>
    <t xml:space="preserve">EDWIN VARGAS ANTOLINEZ </t>
  </si>
  <si>
    <t>Soporte extendido SIGEP</t>
  </si>
  <si>
    <t>150-2019</t>
  </si>
  <si>
    <t>HEINSOHN HUMAN GLOBAL SOLUTIONS S.A.S</t>
  </si>
  <si>
    <t xml:space="preserve">Prestar el servicio de soporte técnico especializado para el Sistema de Información de Gestión de Empleo Público (SIGEP). </t>
  </si>
  <si>
    <t xml:space="preserve">Función Pública pagará el valor del contrato en mensualidades vencidas, cada una por valor de los servicios efectivamente prestados correspondiente a las horas consumidas por la entidad, incluido IVA y demás impuestos y gastos asociados a la ejecución. Lo anterior previa presentación del informe de ejecución correspondiente y el certificado de cumplimiento y evaluación del contratista firmado por el supervisor, sin que el monto total de los servicios prestados pueda exceder la cuantía total del contrato. </t>
  </si>
  <si>
    <t xml:space="preserve">Hasta el treinta (30) de junio de 2019 y a partir de su perfeccionamiento, registro presupuestal y aprobación de pólizas. </t>
  </si>
  <si>
    <t xml:space="preserve">FRANCISCO JOSE URBINA SUAREZ </t>
  </si>
  <si>
    <t>Soporte y suscripción Liferay</t>
  </si>
  <si>
    <t>81112200
81111500
81111800
43232300</t>
  </si>
  <si>
    <t>Suscripción al licenciamiento, servicios de soporte para las licencias del software Liferay DXP, así como entrenamiento y bolsa de horas de soporte especializado conforme lo especificado en la ficha técnica.</t>
  </si>
  <si>
    <t>Custodia de medios</t>
  </si>
  <si>
    <t>Prestar el servicio de custodia, transporte y almacenamiento externo de los medios magnéticos, de acuerdo con las condiciones técnicas establecidas en los Estudios Previos</t>
  </si>
  <si>
    <t>Nube Privada</t>
  </si>
  <si>
    <t>Prestación de los servicios de Centro de Datos y Nube privada</t>
  </si>
  <si>
    <t>Nube pública</t>
  </si>
  <si>
    <t>Prestación de los servicios de Centro de Datos y Nube pública</t>
  </si>
  <si>
    <t>Certificados digital</t>
  </si>
  <si>
    <t>Adquisición de certificados de sitio seguro</t>
  </si>
  <si>
    <t>Prestar servicios profesionales en la Dirección de Desarrollo Organizacional de Función Pública</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</si>
  <si>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</si>
  <si>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</si>
  <si>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</si>
  <si>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PRESTACION DE SERVICIOS PROFESIONALES</t>
  </si>
  <si>
    <t>Función Pública cancelará el valor total del contrato en once  (11) pagos, así: a) Diez (10) pagos mensuales de OCHO MILLONES SETEC IENTOS CINCUENTA MIL PESOS ($8'750.000) M/CTE. y b) Un último pago de CUATRO MILLONES TRESCIENTOS  SETENTA Y CINCO MIL PESOS ($4'375.000) M/CTE.</t>
  </si>
  <si>
    <t>Diez (10) meses y quince (15) días, contados a partir del perfeccionamiento del mismo y registro presupuestal.</t>
  </si>
  <si>
    <t>JUAN PABLO REMOLINA PULIDO</t>
  </si>
  <si>
    <t xml:space="preserve">DIRECCION DE DESARROLLO ORGANIZACIONAL  </t>
  </si>
  <si>
    <t>003-2019</t>
  </si>
  <si>
    <t>JAIME ANDRES URAZAN LEAL</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</si>
  <si>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</si>
  <si>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</si>
  <si>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 xml:space="preserve">Once (11) meses y quince (15) días, contados a partir del perfeccionamiento del mismo y registro presupuestal. </t>
  </si>
  <si>
    <t xml:space="preserve">JUAN PABLO REMOLINA PULIDO </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</si>
  <si>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</si>
  <si>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</si>
  <si>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</si>
  <si>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</si>
  <si>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 xml:space="preserve">CLAUDIA GISELA JIMÉNEZ PENAGOS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</si>
  <si>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</si>
  <si>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</si>
  <si>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</si>
  <si>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</si>
  <si>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Once meses (11), contados a partir del perfeccionamiento del mismo y registro presupuestal.</t>
  </si>
  <si>
    <t>CLAUDIA GISELA JIMENEZ</t>
  </si>
  <si>
    <t>034-2019</t>
  </si>
  <si>
    <t>GABRIEL HERNAN MOLANO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</si>
  <si>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</si>
  <si>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</si>
  <si>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Prestar servicios de apoyo a la gestión en la Dirección de Desarrollo Organizacional de Función Pública</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</si>
  <si>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</si>
  <si>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</si>
  <si>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</si>
  <si>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PRESTACION DE SERVICIOS DE APOYO A LA GESTION</t>
  </si>
  <si>
    <t>Función Pública cancelará el valor total del contrato en once (11) pagos mensuales de DOS MILLONES DE PESOS ($2.000.000) M/CTE.</t>
  </si>
  <si>
    <t>Once (11) meses, contado a partir del perfeccionamiento del mismo y registro presupuesta!.</t>
  </si>
  <si>
    <t>C-0505-1000-1 RECURSO 11 - SSF - DESARROLLO Y FORTALECIM DE CAPACIDADES DE DE LAS ENTIDADES TERRITORIALES DE LA CIRCUNSCRIPCION NACIONAL</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</si>
  <si>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</si>
  <si>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</si>
  <si>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</si>
  <si>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</si>
  <si>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(10)  meses  y quince  (15)  días, contados   a partir  del perfeccionamiento    del mismo  y registro  presupuestal.</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</si>
  <si>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</si>
  <si>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</si>
  <si>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</si>
  <si>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</si>
  <si>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123-2019</t>
  </si>
  <si>
    <t>JORGE ENRIQUE CAMPOS PEREZ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</si>
  <si>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</si>
  <si>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 a) Diez (10) mensualidades de OCHO MILLONES SETECIENTOS CINCUENTA MIL PESOS ($8'750.000) M/CTE</t>
  </si>
  <si>
    <t>Diez (10) meses, contados a partir del perfeccionamiento del mismo y registro presupuestal.</t>
  </si>
  <si>
    <t>104-2019</t>
  </si>
  <si>
    <t>RICARDO ANDRES MOLINA SUAREZ</t>
  </si>
  <si>
    <t>Función Pública cancelará el valor total de cada contrato en once (11) pagos, así: a) Diez (10) mensualidades de OCHO MILLONES SETECIENTOS CINCUENTA MIL PESOS ($8'750.000) M/CTE. y, b) Un último pago de CUATRO MILLONES TRESCIENTOS CINCUENTA MIL PESOS ($4'350.000) M/CTE</t>
  </si>
  <si>
    <t>110-2019</t>
  </si>
  <si>
    <t>PAULA CAROLINA VILLAMIZAR PERILLA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</si>
  <si>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</si>
  <si>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106-2019</t>
  </si>
  <si>
    <t>GIOVANNA CONSUELO PARDO BERNAL</t>
  </si>
  <si>
    <t>107-2019</t>
  </si>
  <si>
    <t>GERMAN EDUARDO URIBE SANABRIA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</si>
  <si>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</si>
  <si>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</si>
  <si>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108-2019</t>
  </si>
  <si>
    <t>GLADYS RAMIREZ PEÑA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</si>
  <si>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</si>
  <si>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109-2019</t>
  </si>
  <si>
    <t>LINA MARIA PADILLA SAIBIS</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</si>
  <si>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</si>
  <si>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103-2019</t>
  </si>
  <si>
    <t>SONIA JHOANA MUÑOZ RAMIREZ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</si>
  <si>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</si>
  <si>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</si>
  <si>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</si>
  <si>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(1O) pagos, así: a) Diez (10) mensualidades de OCHO MILLONES SETECIENTOS CINCUENTA MIL PESOS ($8'750.000) M/CTE.</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</si>
  <si>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</si>
  <si>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</si>
  <si>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</si>
  <si>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</si>
  <si>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Nueve (9) meses y quince (15) días, contados a partir del perfeccionamiento del mismo y registro presupuestal.</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</si>
  <si>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</si>
  <si>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</si>
  <si>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</si>
  <si>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</si>
  <si>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</si>
  <si>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</si>
  <si>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</si>
  <si>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</si>
  <si>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</si>
  <si>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</si>
  <si>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</si>
  <si>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 to de los mismos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</si>
  <si>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</si>
  <si>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</si>
  <si>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</si>
  <si>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</si>
  <si>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OSWALDO GALEANO CARVAJAL</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</si>
  <si>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</si>
  <si>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</si>
  <si>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</si>
  <si>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</si>
  <si>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101-2019</t>
  </si>
  <si>
    <t>LINA MARIA AYCARDI ALDANA</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</si>
  <si>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</si>
  <si>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</si>
  <si>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</si>
  <si>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</si>
  <si>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</si>
  <si>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</si>
  <si>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</si>
  <si>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</si>
  <si>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</si>
  <si>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</si>
  <si>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CLAUDIA GISELA JIMENEZ PENAGOS</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</si>
  <si>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</si>
  <si>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</si>
  <si>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</si>
  <si>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</si>
  <si>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Prestar servicios profesionales en la Dirección de Empleo Público de Función Pública</t>
  </si>
  <si>
    <t>C-0505 1000-2 RECURSO 11 - CSF IMPLEMENT Y FORTALECIM  DE LAS POLÍTICAS PÚBLICAS A NIVEL NACIONAL</t>
  </si>
  <si>
    <t>049-2019</t>
  </si>
  <si>
    <t>CHRISTIAN ALEXANDER FLOREZ GUERRERO</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</si>
  <si>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</si>
  <si>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Función Pública cancelará el valor total del contrato en once (11) pagos mensuales por valor de SEIS MILLONES TRESCIENTOS MIL PESOS ($6'300.000) MCTE.</t>
  </si>
  <si>
    <t xml:space="preserve">FRANCISCO ALFONSO CAMARGO SALAS </t>
  </si>
  <si>
    <t>DIRECCION DE EMPLEO PUBLICO</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</si>
  <si>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</si>
  <si>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</si>
  <si>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</si>
  <si>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</si>
  <si>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</si>
  <si>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</si>
  <si>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</si>
  <si>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</si>
  <si>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</si>
  <si>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</si>
  <si>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</si>
  <si>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</si>
  <si>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Dirección de Gestión del Conocimiento</t>
  </si>
  <si>
    <t>Prestar servicios profesionales en la Dirección de Gestión del Conocimiento de Función Pública</t>
  </si>
  <si>
    <t>MARÍA MAGDALENA FORERO EXT. 921
mforero@funcionpublica.gov.co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</si>
  <si>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</si>
  <si>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</si>
  <si>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</si>
  <si>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</si>
  <si>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</si>
  <si>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</si>
  <si>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</si>
  <si>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</si>
  <si>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</si>
  <si>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</si>
  <si>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</si>
  <si>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</si>
  <si>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</si>
  <si>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</si>
  <si>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</si>
  <si>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</si>
  <si>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</si>
  <si>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</si>
  <si>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</si>
  <si>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</si>
  <si>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 xml:space="preserve">MARIA MAGDALENA FORERO MORENO </t>
  </si>
  <si>
    <t>Dirección de Gestión y Desempeño Institucional</t>
  </si>
  <si>
    <t>Prestar servicios profesionales en la Dirección de Gestión y Desempeño Institucional de Función Pública</t>
  </si>
  <si>
    <t>MARÍA DEL PILAR GARCÍA EXT. 611
mpgarcia@funcionpublica.gov.co</t>
  </si>
  <si>
    <t>009-2019</t>
  </si>
  <si>
    <t>ARLINGTON FONSECA LEMUS</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</si>
  <si>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</si>
  <si>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</si>
  <si>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 xml:space="preserve">MARÍA DEL PILAR GARCÍA GONZÁLEZ </t>
  </si>
  <si>
    <t>DIRECCION DE GESTION Y DESEMPEÑO INSTITUCIONAL</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</si>
  <si>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</si>
  <si>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</si>
  <si>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</si>
  <si>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</si>
  <si>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</si>
  <si>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</si>
  <si>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</si>
  <si>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</si>
  <si>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</si>
  <si>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</si>
  <si>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</si>
  <si>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119-2019</t>
  </si>
  <si>
    <t>MARIA NOHEMI PERDOMO RAMIREZ</t>
  </si>
  <si>
    <t>Función Pública cancelará el valor total del contrato en DIEZ (10) pagos, así: DIEZ (10) mensualidades vencidas, cada una por valor de CINCO MILLONES CUATROCIENTOS MIL PESOS ($5'400.000) M/CTE</t>
  </si>
  <si>
    <t>118-2019</t>
  </si>
  <si>
    <t>JEIMY PAOLA ORTIZ GRACIA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</si>
  <si>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</si>
  <si>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</si>
  <si>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 xml:space="preserve">EVA MERCEDES ROJAS VALDÉS </t>
  </si>
  <si>
    <t>057-2019</t>
  </si>
  <si>
    <t>DORLEY ENRIQUE LEON LOPEZ</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</si>
  <si>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</si>
  <si>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Función Pública cancelará el valor  total  del  contrato  en  once  (11)  pagos mensuales por valor de CINCO MILLONES  OCHOCIENTOS  MIL  PESOS ($5'800.000) MICTE</t>
  </si>
  <si>
    <t xml:space="preserve">MIRYAM CUBILLOS </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</si>
  <si>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</si>
  <si>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</si>
  <si>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</si>
  <si>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</si>
  <si>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DOLLY AMAYA CABALLERO</t>
  </si>
  <si>
    <t>Prestar servicios de apoyo a la gestión en la Dirección de Gestión y Desempeño Institucional de Función Pública</t>
  </si>
  <si>
    <t>111-2019</t>
  </si>
  <si>
    <t>CESAR ANDRÉS MARÍN CAMACHO</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</si>
  <si>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</si>
  <si>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del contrato en diez (10) pagos mensuales por valor de UN MILLÓN NOVECIENTOS CINCUENTA  MIL PESOS ($1'950.000) M/CTE.</t>
  </si>
  <si>
    <t>Diez (10)  meses, contados   a partir  del perfeccionamiento    del mismo  y registro  presupuestal.</t>
  </si>
  <si>
    <t>Dirección de Participación, Transparencia y Servicio al Ciudadano</t>
  </si>
  <si>
    <t>Prestar servicios profesionales en la Dirección de Participación, Transparencia y Servicio al Ciudadano de Función Pública</t>
  </si>
  <si>
    <t>FERNANDO AUGUSTO SEGURA EXT. 631
fsegura@funcionpublica.gov.co</t>
  </si>
  <si>
    <t>041-2019</t>
  </si>
  <si>
    <t>EDINSON GABRIEL MALAGÓN MAYORGA</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</si>
  <si>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</si>
  <si>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</si>
  <si>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</si>
  <si>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</si>
  <si>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066-2019</t>
  </si>
  <si>
    <t>JUAN DAVID MENDOZA VARGAS</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</si>
  <si>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</si>
  <si>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del contrato  en once (11) pagos mensuales por  valor  de  SIETE  MILLONES  TRESCIENTOS CINCUENTA   MIL PESOS ($7,350.000) M/CTE.</t>
  </si>
  <si>
    <t xml:space="preserve">FERNANDO AUGUSTO SEGURA RESTREPO </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</si>
  <si>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</si>
  <si>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</si>
  <si>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</si>
  <si>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</si>
  <si>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</si>
  <si>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</si>
  <si>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</si>
  <si>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</si>
  <si>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</si>
  <si>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</si>
  <si>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</si>
  <si>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</si>
  <si>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Dirección General</t>
  </si>
  <si>
    <t>Prestar servicios profesionales en la Dirección General de Función Pública</t>
  </si>
  <si>
    <t>SANTIAGO ARANGO CORRALES EXT. 905
sarango@funcionpublica.gov.co</t>
  </si>
  <si>
    <t>026-2019</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</si>
  <si>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</si>
  <si>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</si>
  <si>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Función Pública cancelará el valor total del contrato en once (11) pagos mensuales por valor de CINCO MILLONES CUATROCIENTOS MIL PESOS ($5.400.000) MICTE.</t>
  </si>
  <si>
    <t>JULIANA TORRES QUIJANO</t>
  </si>
  <si>
    <t>DIRECCION GENERAL</t>
  </si>
  <si>
    <t>058-2019</t>
  </si>
  <si>
    <t>ASTRID JULIANA TORRES GARZON</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</si>
  <si>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</si>
  <si>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Función Pública cancelará el valor total del contrato en once (11) pagos mensuales de DOS MILLONES QUINIENTOS MIL PESOS ($2.500.000) M/CTE</t>
  </si>
  <si>
    <t>005-2019</t>
  </si>
  <si>
    <t>JUAN MANUEL MENDOZA VARGAS</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</si>
  <si>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</si>
  <si>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Función Pública cancelará el valor total del contrato en doce (12) pagos, así: a) Once (11) pagos mensuales por valor de DOS MILLONES QUINIENTOS  MIL PESOS ($2.500.000) M/CTE., Y b) Un último pago por valor de UN MILLÓN DOSCIENTOS   CINCUENTA   MIL  PESOS  ($1.250.000)   M/CTE</t>
  </si>
  <si>
    <t>SANTIAGO ARANGO CORRALES</t>
  </si>
  <si>
    <t>Prestar servicios de apoyo a la gestión en la Dirección General de Función Pública</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</si>
  <si>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</si>
  <si>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</si>
  <si>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</si>
  <si>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</si>
  <si>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</si>
  <si>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</si>
  <si>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Prestar servicios profesionales en la Dirección Jurídica de Función Pública</t>
  </si>
  <si>
    <t>070-2019</t>
  </si>
  <si>
    <t>MANUEL VICENTE CRUZ ALARCON</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</si>
  <si>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</si>
  <si>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del   contrato en once  (11) pagos mensuales de NUEVE MILLONES DOSCIENTOS MIL PESOS ($9'200.000) M/CTE.</t>
  </si>
  <si>
    <t xml:space="preserve">ARMANDO LÓPEZ CORTÉS </t>
  </si>
  <si>
    <t>DIRECCION JURIDICA</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</si>
  <si>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</si>
  <si>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</si>
  <si>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</si>
  <si>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</si>
  <si>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</si>
  <si>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</si>
  <si>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</si>
  <si>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</si>
  <si>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</si>
  <si>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</si>
  <si>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 xml:space="preserve">LUIS FERNANDO NUÑEZ RINCON </t>
  </si>
  <si>
    <t>024-2019</t>
  </si>
  <si>
    <t>MARIA ANGELICA TELLO COLEY</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</si>
  <si>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</si>
  <si>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</si>
  <si>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</si>
  <si>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</si>
  <si>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</si>
  <si>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</si>
  <si>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</si>
  <si>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</si>
  <si>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</si>
  <si>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</si>
  <si>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</si>
  <si>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Prestar servicios de apoyo a la gestión en la Dirección Jurídica de Función Pública</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</si>
  <si>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</si>
  <si>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</si>
  <si>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</si>
  <si>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</si>
  <si>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</si>
  <si>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</si>
  <si>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</si>
  <si>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</si>
  <si>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</si>
  <si>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</si>
  <si>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</si>
  <si>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Función Pública cancelará el   valor total del contrato en once (11) pagos mensuales de  CUATRO MILLONES QUINIENTOS MIL   PESOS ($4'500.000) M/CTE.</t>
  </si>
  <si>
    <t xml:space="preserve">HAROLD ISRAEL HERREÑO SUÁREZ </t>
  </si>
  <si>
    <t>142-2019</t>
  </si>
  <si>
    <t>PEDRO ALFONSO HERNÁNDEZ MARTÍNEZ</t>
  </si>
  <si>
    <t>Prestar servicios profesionales para apoyar a la Dirección Jurídica del Departamento Administrativo de la Función Pública en aspectos relacionados con el régimen juríd ico de los servidores públicos, tales como, inhabilidades e incompatibilidades, ingreso y retiro del servicio, carrera administrativa del sistema general, especial y específicos , situaciones administrativas y revisión a los proyectos  de  ley  que cursen en el congreso  de  la  república y  proyectos  de Decretos para firma del Presidente de la Republica. para lo cual deberá elaborar documentos y conceptos que desarrollen estos temas.</t>
  </si>
  <si>
    <t>Función Pública cancelará el valor total del contrato en seis (6) pagos mensuales de DIEZ MILLONES DE PESOS ($10'000.000) M/CTE.</t>
  </si>
  <si>
    <t>Seis (6) meses, contados a partir del perfeccionam iento del mismo y registro presupuestal.</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</si>
  <si>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</si>
  <si>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</si>
  <si>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</si>
  <si>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</si>
  <si>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Subdirección</t>
  </si>
  <si>
    <t>Prestar servicios profesionales en la Subdirección de Función Pública</t>
  </si>
  <si>
    <t>JULIÁN ALBERTO TRUJILLO MARÍN EXT. 915
jtrujillo@funcionpublica.gov.co</t>
  </si>
  <si>
    <t>100-2019</t>
  </si>
  <si>
    <t>CLAUDIA INES SILVA PRIETO</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</si>
  <si>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</si>
  <si>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Función Pública cancelará el valor total del contrato once (11) pagos así: a) Diez (10) pagos mensuales de SEIS MILLONES CIEN MIL PESOS ($6'100.000) M/CTE. Y b) Un último pago por valor de TRES MILLONES CINCUENTA MIL PESOS ($3'050.000) M/CTE.</t>
  </si>
  <si>
    <t xml:space="preserve">JOSE FERNANDO CEBALLOS  </t>
  </si>
  <si>
    <t>Prestar servicios de apoyo a la gestión en el Grupo de Gestión Administrativa de Función Pública</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</si>
  <si>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</si>
  <si>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</si>
  <si>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</si>
  <si>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</si>
  <si>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 xml:space="preserve">JULIAN MAURICIO MARTINEZ ALVARADO </t>
  </si>
  <si>
    <t>Prestar servicios profesionales en el Grupo de Gestión Administrativa de Función Pública</t>
  </si>
  <si>
    <t>027-2019</t>
  </si>
  <si>
    <t>GABRIEL EDUARDO ISIDRO RAMOS</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</si>
  <si>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</si>
  <si>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</si>
  <si>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Grupo de Gestión Contractual</t>
  </si>
  <si>
    <t>Prestar servicios profesionales en el Grupo de Gestión Contractual de Función Pública</t>
  </si>
  <si>
    <t>DORIS ATAHUALPA POLANCO EXT. 410
datahualpa@funcionpublica.gov.co</t>
  </si>
  <si>
    <t>001-2019</t>
  </si>
  <si>
    <t>LINA PATRICIA DIMATÉ BENJUMEA</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</si>
  <si>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</si>
  <si>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</si>
  <si>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LUZ DARY CUEVAS MUÑOZ</t>
  </si>
  <si>
    <t>GRUPO DE GESTION CONTRACTUAL</t>
  </si>
  <si>
    <t>002-2019</t>
  </si>
  <si>
    <t>DIANA PATRICIA BERMUDEZ CETINA</t>
  </si>
  <si>
    <t>Prestar servicios de apoyo a la gestión en el Grupo de Gestión Contractual de Función Pública</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</si>
  <si>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</si>
  <si>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</si>
  <si>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</si>
  <si>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</si>
  <si>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Prestar servicios profesionales en el Grupo de Gestión Documental de Función Pública</t>
  </si>
  <si>
    <t>059-2019</t>
  </si>
  <si>
    <t>KAROL YOLIMA MERCHAN PARRA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</si>
  <si>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</si>
  <si>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CINCO  MILLONES   CUATROCIENTOS MIL PESOS  ($5.400.000) M/CTE.</t>
  </si>
  <si>
    <t>Prestar servicios profesionales en el Grupo de Gestión Humana de Función Pública</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</si>
  <si>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</si>
  <si>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</si>
  <si>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</si>
  <si>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</si>
  <si>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Grupo de Servicio al Ciudadano Institucional</t>
  </si>
  <si>
    <t>Prestar servicios profesionales en el Grupo de Servicio al Ciudadano Institucional de Función Pública</t>
  </si>
  <si>
    <t>JAIME HUMBERTO JIMÉNEZ VERGEL EXT. 300
jjimenez@funcionpublica.gov.co</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</si>
  <si>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</si>
  <si>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</si>
  <si>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</si>
  <si>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</si>
  <si>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 xml:space="preserve">JAIME HUMBERTO JIMÉNEZ VERGEL  </t>
  </si>
  <si>
    <t>GRUPO DE SERVICIO AL CIUDADANO INSTITUCIONAL</t>
  </si>
  <si>
    <t>060-2019</t>
  </si>
  <si>
    <t>JORGE MARIO SIMANCAS CARDENAS</t>
  </si>
  <si>
    <t>Función Pública cancelará el  valor  total  de cada  contrato en  once  (11)  pagos mensuales de CINCO  MILLONES CUATROCIENTOS MIL PESOS  ($5'400.000) M/CTE.</t>
  </si>
  <si>
    <t xml:space="preserve">JAIME HUMBERTO JIMÉNEZ VERGEL </t>
  </si>
  <si>
    <t>061-2019</t>
  </si>
  <si>
    <t>WILLIAM ALEXANDER JUNIELES</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</si>
  <si>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</si>
  <si>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</si>
  <si>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</si>
  <si>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</si>
  <si>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</si>
  <si>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Función Pública cancelará el valor total de cada contrato en once (11) pagos mensuales por valor de CINCO MILLONES CUATROCIENTOS MIL PESOS ($5'400.000) M/CTE.</t>
  </si>
  <si>
    <t>011-2019</t>
  </si>
  <si>
    <t>YENNY STELLA CHACÓN SANTAMARIA</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</si>
  <si>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</si>
  <si>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Función  Pública  cancelará  el valor total de cada contrato  en doce  (12) pagos,  así:
a)  Once  (11)  pagos  mensuales por  valor  de  CUATRO   MILLONES DE  PESOS ($4.000.000)  M/CTE.  Y  b)  Un  último  pago  por  valor  de  DOS  MILLONES DE PESOS ($2.000.000) M/CTE</t>
  </si>
  <si>
    <t>010-2019</t>
  </si>
  <si>
    <t>BEATRIZ HELENA HERNADEZ VARGAS</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</si>
  <si>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</si>
  <si>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Función  Pública  cancelará  el valor total de cada contrato  en doce  (12) pagos,  así:
a) Once (11) pagos mensuales por valor de CUATRO MILLONES DE PESOS ($4.000.000) M/CTE. Y b) Un último pago por  valor  de  DOS  MILLONES  DE PESOS ($2.000.000) M/CTE</t>
  </si>
  <si>
    <t>Prestar servicios profesionales en la Oficina Asesora de Comunicaciones de Función Pública</t>
  </si>
  <si>
    <t>073-2019</t>
  </si>
  <si>
    <t>DAVID LEONARDO ROMERO LEON</t>
  </si>
  <si>
    <t>Prestar servicios profesionales en la Oficina Asesora de Comunicaciones de Función Pública para apoyar la redacción de artículos, columnas y generación de contenidos informativos, para la difusión de la gestión institucional de la Entidad.</t>
  </si>
  <si>
    <t>Función Pública cancelará el valor total del contrato en once (11) pagos, así: a) diez (10) pagos mensuales de CUATRO MILLONES NOVECIENTOS MIL PESOS ($4'900.000) MICTE. y b) Un último pago de DOS MILLONES CUATROCIENTOS CINCUENTA MIL PESOS ($2'450.000) MICTE</t>
  </si>
  <si>
    <t>DIANA MARÍA BOHÓRQUEZ LOSADA</t>
  </si>
  <si>
    <t>OFICINA ASESORA DE COMUNICACIONES</t>
  </si>
  <si>
    <t>037-2019</t>
  </si>
  <si>
    <t>JORGE IVAN GIRALDO DIAZ</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</si>
  <si>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</si>
  <si>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</si>
  <si>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075-2019</t>
  </si>
  <si>
    <t>WILLIAM JAVIER PINTO SOLER</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</si>
  <si>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</si>
  <si>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Función Pública cancelará  el valor  total del contrato  en once  (11)  pagos  por valor de  SEIS   MILLONES CIEN   MIL  PESOS ($6'100.000)    M/CTE</t>
  </si>
  <si>
    <t>040-2019</t>
  </si>
  <si>
    <t>NOHORA SUSANA BONILLA GUZMAN</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</si>
  <si>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</si>
  <si>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Función Pública cancelará el valor total del contrato en once (11) pagos mensuales por valor de CUATRO MILLONES NOVECIENTOS MIL PESOS ($4'900.000) M/CTE.</t>
  </si>
  <si>
    <t>Prestar servicios de apoyo a la gestión en la Oficina Asesora de Comunicaciones de Función Pública</t>
  </si>
  <si>
    <t>077-2019</t>
  </si>
  <si>
    <t>BRANDON NUMBIER MARULANDA BERNAL</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</si>
  <si>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</si>
  <si>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mensuales de DOS MILLONES CIEN MIL PESOS ($2'100.000) M/CTE.</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</si>
  <si>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</si>
  <si>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</si>
  <si>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</si>
  <si>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</si>
  <si>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 xml:space="preserve">DIANA MARÍA BOHORQUEZ LOSADA </t>
  </si>
  <si>
    <t>099-2019</t>
  </si>
  <si>
    <t>JAVIER RICARDO SANCHEZ LIZARAZO</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</si>
  <si>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</si>
  <si>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Función Pública cancelará el valor total del contrato en doce (11) pagos, así: a) Diez (10) pagos mensuales de CINCO MILLONES CUATROCIENTOS MIL PESOS ($5'400.000) MICTE. Y b) Un último pago de DOS MILLONES
SETECIENTOS MIL PESOS ($2700.000) M/CTE</t>
  </si>
  <si>
    <t xml:space="preserve">DIANA MARÍA BOHÓRQUEZ LOZADA </t>
  </si>
  <si>
    <t>Prestar servicios profesionales en la Oficina Asesora de Planeación de Función Pública</t>
  </si>
  <si>
    <t>072-2019</t>
  </si>
  <si>
    <t>MARITZA IBARRA DUARTE</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</si>
  <si>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</si>
  <si>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Función  Pública  cancelará   el valor  total  del  contrato  en  once  (11)  pagos,  así: a) Once  (11)  mensualidades vencidas, cada  una  por  valor  de  CINCO   MILLONES OCHOCIENTOS MIL  PESOS  ($5'800.000) M/CTE.</t>
  </si>
  <si>
    <t xml:space="preserve">CARLOS ANDRES GUZMÁN RODRIGUEZ </t>
  </si>
  <si>
    <t>OFICINA ASESORA DE PLANEACION</t>
  </si>
  <si>
    <t xml:space="preserve">Oficina Asesora de Planeación </t>
  </si>
  <si>
    <t>Prestar servicios profesionales en la Oficina Asesora de Planeación  de Función Pública</t>
  </si>
  <si>
    <t>012-2019</t>
  </si>
  <si>
    <t>JOHANNA JIMENEZ CORREA</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</si>
  <si>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</si>
  <si>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</si>
  <si>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CARLOS ANDRÉS GUZMÁN RODRÍGUEZ  </t>
  </si>
  <si>
    <t>035-2019</t>
  </si>
  <si>
    <t>ALEXANDER HERNANDEZ ZORRO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</si>
  <si>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</si>
  <si>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 xml:space="preserve">OLGA LUCÍA ARANGO BARBARÁN </t>
  </si>
  <si>
    <t>038-2019</t>
  </si>
  <si>
    <t>DIANA MARITZA BUENHOMBRE GUERRERO</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</si>
  <si>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</si>
  <si>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</si>
  <si>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</si>
  <si>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</si>
  <si>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065-2019</t>
  </si>
  <si>
    <t>LUISA FERNANDA ESTEBAN RUIZ</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</si>
  <si>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</si>
  <si>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</si>
  <si>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068-2019</t>
  </si>
  <si>
    <t>MIGUEL SEBASTIAN RINCON ORTEGA</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</si>
  <si>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</si>
  <si>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</si>
  <si>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069-2019</t>
  </si>
  <si>
    <t>CARLOS ANDRES SALINAS ANDRADE</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</si>
  <si>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</si>
  <si>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Función Pública  cancelará el valor total del contrato en once  (11) pagos mensuales  de CUATRO  MILLONES  DE PESOS  ($4'000.000)   M/CTE</t>
  </si>
  <si>
    <t>Prestar servicios de apoyo a la gestión en la Oficina Asesora de Planeación  de Función Pública</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</si>
  <si>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</si>
  <si>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</si>
  <si>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</si>
  <si>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</si>
  <si>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 xml:space="preserve">CARLOS ANDRES GUZMAN RODRIGUEZ </t>
  </si>
  <si>
    <t>Prestar servicios profesionales en la Oficina de Control Interno de Función Pública</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</si>
  <si>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</si>
  <si>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</si>
  <si>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</si>
  <si>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</si>
  <si>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</si>
  <si>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</si>
  <si>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Prestar servicios profesionales en la Oficina de Tecnologías de la Información y las Comunicaciones de Función Pública</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</si>
  <si>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</si>
  <si>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</si>
  <si>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</si>
  <si>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</si>
  <si>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</si>
  <si>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</si>
  <si>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</si>
  <si>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</si>
  <si>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</si>
  <si>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</si>
  <si>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</si>
  <si>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</si>
  <si>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</si>
  <si>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</si>
  <si>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</si>
  <si>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043-2019</t>
  </si>
  <si>
    <t>GREISTLY KARINE VEGA PEREZ</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</si>
  <si>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</si>
  <si>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Función PLlblica cancelará el valor total del contrato en once (11) pagos mensuales de CUATRO MILLONES QUINIENTOS MIL PESOS ($4'500.000) MICTE.</t>
  </si>
  <si>
    <t xml:space="preserve">HECTOR JULIO MELO OCAMPO </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</si>
  <si>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</si>
  <si>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</si>
  <si>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</si>
  <si>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</si>
  <si>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</si>
  <si>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</si>
  <si>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</si>
  <si>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</si>
  <si>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</si>
  <si>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 xml:space="preserve">JULIO CESAR RIVERA MORATO </t>
  </si>
  <si>
    <t>050-2019</t>
  </si>
  <si>
    <t>PEDRO ANTONIO GARCIA MEDINA</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</si>
  <si>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</si>
  <si>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de SEIS MILLONES SEISCIENTOS MIL ($6'600.000) M/CTE.</t>
  </si>
  <si>
    <t>FRANCISCO JOSÉ URBINA SUÁREZ</t>
  </si>
  <si>
    <t>Analista Junior SUIT</t>
  </si>
  <si>
    <t>Oficial de seguridad</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</si>
  <si>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</si>
  <si>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</si>
  <si>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</si>
  <si>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</si>
  <si>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t>Ocho  (8)   meses  y   quince   (15)  días  calendario,  contados a  partir  del perfeccionamiento del contrato, registro presupuesta! y aprobación de pólizas (si aplica).</t>
  </si>
  <si>
    <t>098-2019</t>
  </si>
  <si>
    <t>JHON EDINSON HALLEY MOSQUERA MIRANDA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</si>
  <si>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</si>
  <si>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Función Pública cancelará el valor total del contrato en once (11) pagos así: a) Diez (10) pagos mensuales de SEIS MILLONES SEISCIENTOS MIL PESOS ($6'600.000) M/CTE. Y b) Un último pago de TRES MILLONES TRECIENTOS MIL PESOS ($3'300.000) M/CTE.</t>
  </si>
  <si>
    <t>Servicio de información  de gestión pública</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</si>
  <si>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</si>
  <si>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</si>
  <si>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</si>
  <si>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</si>
  <si>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 xml:space="preserve">14719                                                         1619 </t>
  </si>
  <si>
    <t>Siete (7) meses, contados a partir del perfeccionamiento del mismo y registro presupuestal.</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</si>
  <si>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</si>
  <si>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</si>
  <si>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</si>
  <si>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</si>
  <si>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</si>
  <si>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</si>
  <si>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</si>
  <si>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</si>
  <si>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014-2019</t>
  </si>
  <si>
    <t>ANDREA ALEJANDRA VELASCO TRIANA</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</si>
  <si>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</si>
  <si>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</si>
  <si>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</si>
  <si>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</si>
  <si>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015-2019</t>
  </si>
  <si>
    <t>LAURA BIBIANA RIVERA GALEANO</t>
  </si>
  <si>
    <t xml:space="preserve">OIRIS OLMOS SOSA </t>
  </si>
  <si>
    <t>016-2019</t>
  </si>
  <si>
    <t>YARIMA ZULAY RUEDA BERMUDEZ</t>
  </si>
  <si>
    <t>017-2019</t>
  </si>
  <si>
    <t>YARILENE VEGA PEREZ</t>
  </si>
  <si>
    <t>018-2019</t>
  </si>
  <si>
    <t>DIANA MARITZA PINZON FRANCO</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</si>
  <si>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</si>
  <si>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</si>
  <si>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</si>
  <si>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</si>
  <si>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</si>
  <si>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094-2019</t>
  </si>
  <si>
    <t>JOHANN ANDRES TRIANA OLAYA</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</si>
  <si>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</si>
  <si>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Función Pública cancelará el valor total del contrato  en siete (7) pagos  mensuales de TRES  MILLONES  TRESCIENTOS   MIL PESOS  ($3'300.000)   MICTE.</t>
  </si>
  <si>
    <t xml:space="preserve">FRANCISCO JOSÉ URBINA SUÁREZ </t>
  </si>
  <si>
    <t>076-2019</t>
  </si>
  <si>
    <t>ANDRES SOTO NEIRA</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</si>
  <si>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</si>
  <si>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Función  Pública  cancelará  el valor  total del contrato  en seis  (6) pagos  mensuales de SEIS MILLONES  CIEN MIL PESOS ($6'100.000)  M/CTE</t>
  </si>
  <si>
    <t>Seis  (6) meses,  contados  a partir  del perfeccionamiento del mismo y registro presupuestal.</t>
  </si>
  <si>
    <t xml:space="preserve">EDWIN ALBERTO VARGAS ANTOLINEZ </t>
  </si>
  <si>
    <t>074-2019</t>
  </si>
  <si>
    <t>JOAN SEBASTIAN BARRERA MOLINA</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</si>
  <si>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</si>
  <si>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Función  Pública  cancelará  el valor total del contrato  en siete  (7) pagos  mensuales de SEIS MILLONES  CIEN MIL PESOS  ($6'100.000)  M/CTE.</t>
  </si>
  <si>
    <t>Siete  (7) meses,  contados  a partir  del perfeccionamiento del mismo y registro  presupuestal.</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</si>
  <si>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</si>
  <si>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</si>
  <si>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</si>
  <si>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</si>
  <si>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</si>
  <si>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Secretaría General</t>
  </si>
  <si>
    <t>Prestar servicios profesionales en la Secretaría General de Función Pública</t>
  </si>
  <si>
    <t>NATALIA ASTRID CARDONA EXT. 802
ncardona@funcionpublica.gov.co</t>
  </si>
  <si>
    <t>004-2019</t>
  </si>
  <si>
    <t>JUAN DAVID CAMACHO PIÑEROS</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</si>
  <si>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</si>
  <si>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Función Pública cancelará el va lor total del contrato en doce (12) pagos, así: a) Once (11) pagos mensuales por va lor de DOS MILLONES QUINIENTOS MIL PESOS ($2'500.000) M/CTE. y b) Un (1) último pago por valor de UN MILLÓN DOSCIENTOS  CINCUENTA  MIL PESOS ($1'250.000)  M/CTE</t>
  </si>
  <si>
    <t xml:space="preserve">NATALIA ASTRID CARDONA RAMÍREZ </t>
  </si>
  <si>
    <t>SECRETARIA GENERAL</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</si>
  <si>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</si>
  <si>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</si>
  <si>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</si>
  <si>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</si>
  <si>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 xml:space="preserve">CLAUDIA PATRICIA HERNÁNDEZ LEÓN </t>
  </si>
  <si>
    <t>SUBDIRECCIÓN</t>
  </si>
  <si>
    <t>006-2019</t>
  </si>
  <si>
    <t>JULIAN ALBERTO TRUJILLO</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</si>
  <si>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</si>
  <si>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</si>
  <si>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007-2019</t>
  </si>
  <si>
    <t>LINA MARCELA GONZALEZ GONZALEZ</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</si>
  <si>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</si>
  <si>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valor total del contrato en doce  (12)  pagos,  así:  a) Once (11) pagos mensuales por valor de DOS  MILLONES  SETECIENTOS  MIL PESOS ($2.700.000) M/CTE., Y b) Un último pago por valor de UN MILLÓN TRESCIENTOS    CINCUENTA   MIL  PESOS   ($1.350.000)   M/CTE</t>
  </si>
  <si>
    <t>MARIA FERNANDA PARADA RUEDA</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</si>
  <si>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</si>
  <si>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</si>
  <si>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</si>
  <si>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</si>
  <si>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Servicio de vigilancia y recepción en el edificio sede de Función Pública</t>
  </si>
  <si>
    <t>24 MESES</t>
  </si>
  <si>
    <t>A-02-02-02-008-005-02 SERVICIOS DE INVESTIGACIÓN Y SEGURIDAD</t>
  </si>
  <si>
    <t>157-2019</t>
  </si>
  <si>
    <t>VIAJA POR EL MUNDO WEB NICKISIX 360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</si>
  <si>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</si>
  <si>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</si>
  <si>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20 de diciembre de 2019, de conformidad con lo estipulado por el Acuerdo Marco de Precios de Colombia Compra Eficiente.</t>
  </si>
  <si>
    <t xml:space="preserve">JULIAN MAURICIO MARTÍNEZ ALVARADO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</si>
  <si>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</si>
  <si>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</si>
  <si>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</si>
  <si>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</si>
  <si>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091-2019</t>
  </si>
  <si>
    <t>LUISA MARIA JARAMILLO OSORIO</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</si>
  <si>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</si>
  <si>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</si>
  <si>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EVA MERCEDES ROJAS VALDÉS</t>
  </si>
  <si>
    <t>Compra de sesiones de andamios para construcción.</t>
  </si>
  <si>
    <t>113-2019</t>
  </si>
  <si>
    <t>Adquirir sesiones de andamios tubulares con ruedas y plataforma para Función Pública, de conformidad con las especificaciones técnicas incluidas en el presente documento.</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</si>
  <si>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</si>
  <si>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Prestar el servicio de apoyo logístico a nivel nacional, para la organización de los eventos de difusión de políticas requeridos por el Departamento Administrativo de la Función Pública</t>
  </si>
  <si>
    <t>Contratación directa</t>
  </si>
  <si>
    <t>151-2019</t>
  </si>
  <si>
    <t>SOCIEDAD HOTELERA TEQUENDAMA S.A.</t>
  </si>
  <si>
    <t>Prestar  servicios  de  apoyo   logístico  necesarios  para   la  organización  y realización de los eventos requeridos por Función Pública en la vigencia 2019.</t>
  </si>
  <si>
    <t>CONTRATO INTERADMINISTRATIVO</t>
  </si>
  <si>
    <t>Función Pública cancelará el valor total del contrato así: a) Un primer desembolso por valor de CIEN MILLONES DE PESOS $100'000.000) M/CTE., en el mes de mayo de 2019. b) Un segundo desembolso por valor de CIENTO SETENTA Y OCHO MILLONES DE PESOS ($178'000.000) M/CTE., en el mes
de julio de 2019, y c) Un último desembolso de CIEN MILLONES DE PESOS ($100'000.000) M/CTE.</t>
  </si>
  <si>
    <t>Hasta  el  trece  (13)  de  diciembre  de  2019, contado a partir  del PLAZO DE EJECUCIÓN perfeccionamiento del contrato, registro presupuesta! y aprobación de pólizas.</t>
  </si>
  <si>
    <t>Instalación nuevo oda</t>
  </si>
  <si>
    <t>Servicios de virtualización ODA</t>
  </si>
  <si>
    <t xml:space="preserve">Renovación IPV6 </t>
  </si>
  <si>
    <t>086-2019</t>
  </si>
  <si>
    <t>MCO GLOBAL SAS</t>
  </si>
  <si>
    <t>Suscribir  la  renovac 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</si>
  <si>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</si>
  <si>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</si>
  <si>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</si>
  <si>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</si>
  <si>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</si>
  <si>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</si>
  <si>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</si>
  <si>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</si>
  <si>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</si>
  <si>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Negociación colectiva</t>
  </si>
  <si>
    <t>Prestar los servicios profesionales en la Subdirección de Función Pública para apoyar en la revisión de los pliegos de solicitudes que presenten las organizaciones sindicales del sector público en el marco del proceso de negociación colectiva de 2019, así como para acompañar la preparación, desarrollo  y discusión de los temas en la mesa general  de negociación.</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</si>
  <si>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</si>
  <si>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</si>
  <si>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</si>
  <si>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</si>
  <si>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</si>
  <si>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Compra de mesa oficial de  tenis (ping pong) para actividades de bienestar de los funcionarios de la entidad</t>
  </si>
  <si>
    <t>117-2019</t>
  </si>
  <si>
    <t>Adquirir una (1) mesa de ping pong, de conformidad con las especificaciones técnicas incluidas en el presente documento.</t>
  </si>
  <si>
    <t>Función Pública pagará el valor del contrato en un (1) solo pago, por un valor estimado de  UN  MILLÓN  NOVECIENTOS  NOVENTA  Y  NUEVE  MIL  OCHOCIENTO  PESOS ($1.999 .800) M/CTE, incluido IVA y demás gastos asociados, dentro de los treinta (30) días hábiles siguientes a la presentación de la factura y a la expedición del certificado de recibido a satisfacción por parte del Supervisor del Contrato, sin que el monto total de los servicios prestados pueda exceder la cuantía total del mismo.</t>
  </si>
  <si>
    <t xml:space="preserve">LAURA DANIELA ARIAS FONTECHA </t>
  </si>
  <si>
    <t>Adquisición nuevo ODA</t>
  </si>
  <si>
    <t>Pruebas no funcionales del SIGEP II</t>
  </si>
  <si>
    <t>Concurso de Méritos</t>
  </si>
  <si>
    <t>Consultoría diseño RRHH</t>
  </si>
  <si>
    <t>Renovación VMWARE</t>
  </si>
  <si>
    <t>Enfoque étnico</t>
  </si>
  <si>
    <t>Prestar los servicios profesionales en la Dirección de Participación, Transparencia y Servicio al Ciudadano para apoyar en la identificación de criterios para apropiar el enfoque étnico en la política a cargo del Departamento y asesorar a los grupos de valor en su implementación</t>
  </si>
  <si>
    <t>Servicios de Fumigación de las áreas locativas del DAFP</t>
  </si>
  <si>
    <t>A-02-02-02-009-004-04 SERVICIOS DE DESCONTAMINACIÓN</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</si>
  <si>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</si>
  <si>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Parametrtización CRM</t>
  </si>
  <si>
    <t>Servicios de parametrización y ajustes del CRM</t>
  </si>
  <si>
    <t>CONCURSO DE MERITOS</t>
  </si>
  <si>
    <t>Prestar los servicios profesionales en la Subdirección de Función Pública para apoyar en el seguimiento al trámite de adopción del Plan Nacional de Desarrollo 2018-2022, así como al cumplimiento de los compromisos que se asignan al Departamento en la vigencia 2019</t>
  </si>
  <si>
    <t>JULIAN MAURICIO MARTINEZ ALVARADO
COORDINADOR GRUPO GESTIÓN ADMINISTRATIVA</t>
  </si>
  <si>
    <t>CTA</t>
  </si>
  <si>
    <t>SUB
CTA</t>
  </si>
  <si>
    <t>OBJ</t>
  </si>
  <si>
    <t>ORD</t>
  </si>
  <si>
    <t>SOR
ORD</t>
  </si>
  <si>
    <t>FUENTE</t>
  </si>
  <si>
    <t>DESCRIPCION</t>
  </si>
  <si>
    <t>01</t>
  </si>
  <si>
    <t>02</t>
  </si>
  <si>
    <t>006</t>
  </si>
  <si>
    <t>003</t>
  </si>
  <si>
    <t>ACTIVOS FIJOS NO CLASIFICADOS COMO MAQUINARIA Y EQUIPO</t>
  </si>
  <si>
    <t>008</t>
  </si>
  <si>
    <t>004</t>
  </si>
  <si>
    <t>MAQUINARIA Y EQUIPO</t>
  </si>
  <si>
    <t>005</t>
  </si>
  <si>
    <t>007</t>
  </si>
  <si>
    <t>002</t>
  </si>
  <si>
    <t>A-02-02-01-002 PRODUCTOS ALIMENTICIOS, BEBIDAS Y TABACO; TEXTILES, PRENDAS DE VESTIR Y PRODUCTOS DE CUERO</t>
  </si>
  <si>
    <t>A-02-02-01-003 OTROS BIENES TRANSPORTABLES (EXCEPTO PRODUCTOS METÁLICOS, MAQUINARIA Y EQUIPO)</t>
  </si>
  <si>
    <t>PRODUCTOS DE HORNOS DE COQUE; PRODUCTOS DE REFINACIÓN DE PETRÓLEO Y COMBUSTIBLE NUCLEAR</t>
  </si>
  <si>
    <t>A-02-02-02-005 SERVICIOS DE LA CONSTRUCCIÓN</t>
  </si>
  <si>
    <t>A-02-02-02-005-004-05 SERVICIOS ESPECIALES DE CONSTRUCCIÓN</t>
  </si>
  <si>
    <t>A-02-02-02-006 SERVICIOS DE ALOJAMIENTO; SERVICIOS DE SUMINISTRO DE COMIDAS Y BEBIDAS; SERVICIOS DE TRANSPORTE; Y SERVICIOS DE DISTRIBUCIÓN DE ELECTRICIDAD, GAS Y AGUA</t>
  </si>
  <si>
    <t>009</t>
  </si>
  <si>
    <t>SERVICIOS DE DISTRIBUCIÓN DE ELECTRICIDAD, Y SERVICIOS DE DISTRIBUCIÓN DE GAS (POR CUENTA PROPIA)</t>
  </si>
  <si>
    <t>SERVICIOS DE DISTRIBUCIÓN DE AGUA (POR CUENTA PROPIA)</t>
  </si>
  <si>
    <t>A-02-02-02-007 SERVICIOS FINANCIEROS Y SERVICIOS CONEXOS, SERVICIOS INMOBILIARIOS Y SERVICIOS DE LEASING</t>
  </si>
  <si>
    <t>A-02-02-02-008 SERVICIOS PRESTADOS A LAS EMPRESAS Y SERVICIOS DE PRODUCCIÓN</t>
  </si>
  <si>
    <t>SERVICIOS DE TELEFONÍA Y OTRAS TELECOMUNICACIONES</t>
  </si>
  <si>
    <t xml:space="preserve">A-02-02-02-008-007-02-4 SERVICIOS DE REPARACIÓN DE MUEBLES </t>
  </si>
  <si>
    <t>A-02-02-02-009 SERVICIOS PARA LA COMUNIDAD, SOCIALES Y PERSONALES</t>
  </si>
  <si>
    <t>SERVICIOS DE RECOLECCIÓN DE DESECHOS</t>
  </si>
  <si>
    <t>GRANDES SUPERFICIS</t>
  </si>
  <si>
    <t>160-2019</t>
  </si>
  <si>
    <t>T&amp;S COMP TECNOLOGIA Y SERVICIOS SAS</t>
  </si>
  <si>
    <t xml:space="preserve">Prestar los servicios de soporte y mantenimiento preventivo y correctivo de Hardware y Software, incluido repuestos, para los equipos de cómputo de Función Pública, de acuerdo con el Anexo de Especificaciones Técnicas Mínimas del proceso. </t>
  </si>
  <si>
    <t xml:space="preserve">Función Pública pagará el valor del contrato que resulte del proceso de selección, en mensualidades vencidas, de acuerdo con los servicios efectivamente prestados, previa presentación de la factura y expedición del certificado de recibido a satisfacción por parte del Supervisor del contrato, sin que el monto total de los servicios prestados pueda exceder la cuantía total del mismo. </t>
  </si>
  <si>
    <t xml:space="preserve">Hasta el 28 de febrero de 2020, contado a partir del perfeccionamiento del mismo, registro presupuestal y aprobación de pólizas. </t>
  </si>
  <si>
    <t>159-2019</t>
  </si>
  <si>
    <t>LUIS EDUARDO CARVAJALINO SANCHEZ</t>
  </si>
  <si>
    <t>Contratar el servicio para realizar el avaluó comercial de los bienes muebles e inmuebles de propiedad del Departamento Administrativo de la Función Pública dando cumplimiento a la normatividad vigente, con el fin de conocer el valor real comercial y con base en ello actualizar contablemente el valor de sus activos.</t>
  </si>
  <si>
    <t>CONTRATO DE CONSULTORIA</t>
  </si>
  <si>
    <t>La Función Pública pagará el valor del contrato en un (1) solo pago, incluido IVA y demás gastos asociados, previa presentación de la factura, a la expedición del certificado  de recibido a satisfacción por parte del supervisor del contrato, sin que el monto total de los servicios prestados pueda exceder la cuantía total del mismo.</t>
  </si>
  <si>
    <t>Será de sesenta (60) días calendario, contado a partir del perfeccionamiento del mismo, previo registro presupuesta! y aprobación de pólizas .</t>
  </si>
  <si>
    <t>PAOLA ANDREA MUÑOZ GARCIA</t>
  </si>
  <si>
    <t>156-2019</t>
  </si>
  <si>
    <t>TCM TECNOLOG IAS DE CLASE MUNDIAL</t>
  </si>
  <si>
    <t xml:space="preserve">Contratar la suscripción al servicio de soporte, bolsa de horas y derechos de actualización de versiones, para los módulos de la herramienta ProactivaNET que posee Función Pública, acorde con la Ficha Técnica del proceso. </t>
  </si>
  <si>
    <t>Un (1) único pago, previa entrega de la certificación de la suscripción al servicio de soporte, derechos de actualización de versiones , suscripción a la bolsa de horas y a la entrega del cronograma para la transferenc ia de conocimientos, previa presentación de la respectiva factura y expedición del certificado de recibido a satisfacción por parte del Supervisor ele! Contrato, sin que el monto total de los serv icios prestados pueda exceder la cuant ía total del Contrato.</t>
  </si>
  <si>
    <t xml:space="preserve">Será de un (1) año, contado a partir del perfeccionamiento del contrato, registro presupuesta!, aprobación de pólizas y suscripción del acta de inicio. </t>
  </si>
  <si>
    <t>ANDREA MARTINEZ CALVO</t>
  </si>
  <si>
    <t>158-2019</t>
  </si>
  <si>
    <t>LAURA CAMILA RONDÓN LIZARAZO</t>
  </si>
  <si>
    <t>Prestar los servicios profesionales en la Subdirección de Función Pública para apoyar en el seguimiento al trámite de adopción e implementación del Plan Nacional de Desarrollo 2018-2022, y en el desarrollo de acciones para el cumplimiento de los compromisos que el Plan asigna al Departamento, en la vigencia 2019.</t>
  </si>
  <si>
    <t>Función Pública cancelará el valor total del contrato en ocho (8) pagos así: a) Siete mensualidades cada una por valor de SIETE MILLONES DE PESOS ($7’000.000 M/CTE), y b) Un último pago por valor de TRES MILLONES QUINIENTOS MIL PESOS (3’500.000) M/CTE.</t>
  </si>
  <si>
    <t>Siete (7) meses y quince (15) días, contados a partir del perfeccionamiento del contrato, registro presupuestal.</t>
  </si>
  <si>
    <t>Analista FURAG</t>
  </si>
  <si>
    <t>MINIMA CUANTÍA</t>
  </si>
  <si>
    <t>161-2019</t>
  </si>
  <si>
    <t>Adquisición de un (1) combo de micrófono inalámbrico y solapa, un (1) Flash speedlite para cámaras fotográficas, y una (1) Grabadora de voz digital, de conformidad con las especificaciones técnicas incluidas en el presente documento.</t>
  </si>
  <si>
    <t>Función Pública pagará el valor del contrato en un (1) solo pago, por un valor estimado de CINCO MILLONES SETECIENTOS MIL PESOS ($5’700.000,00)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</si>
  <si>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GABRIELA ROSALIA OSORIO VALDERRAMA </t>
  </si>
  <si>
    <t>Avalúo comercial y Comercialización de bienes muebles dados de baja - cisa</t>
  </si>
  <si>
    <t>Subdirección de Desarrollo Organizaciobal</t>
  </si>
  <si>
    <t>Prestar servicios profesionales en la dirección de Desarrollo Organizacional</t>
  </si>
  <si>
    <t>HUGO ARMANDO PEREZ BALLESTEROS EXT. 820
hperezo@funcionpublica.gov.co</t>
  </si>
  <si>
    <t>164-2019</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</si>
  <si>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</si>
  <si>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DIECINUEVE MILLONES SEISCIENTOS CINCUENTA Y OCHO MIL UN PESOS M/CTE ($19’658.001),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</si>
  <si>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163-2019</t>
  </si>
  <si>
    <t>Adquirir los Periféricos para los equipos de cómputo de Función Pública, de conformidad con los lineamientos establecidos en la Tienda Virtual del Estado Colombiano – Grandes Superficies.</t>
  </si>
  <si>
    <t>Función Pública pagará el valor del contrato en un (1) solo pago, por un valor estimado de DIECISIETE MILLONES SETECIENTOS MIL PESOS ($17’700.000)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</si>
  <si>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162-2019</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</si>
  <si>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tecnica del Acuerdo MArco de Precios.</t>
  </si>
  <si>
    <t>Grupo de Gestión Meritocrática</t>
  </si>
  <si>
    <t>Adquirir 2000 pines de la Prueba psicológica especializada en evaluación de competencias laborales
Estatales</t>
  </si>
  <si>
    <t>FRANCISCO JAVIER AMÉZQUITA RODRIGUEZ EXT. 810
famezquita@funcionpublica.gov.co</t>
  </si>
  <si>
    <t>Aunar esfuerzos entre las entidades para evaluar la calidad del proceso estadístico a cargo  de Función Pública</t>
  </si>
  <si>
    <t>CARLOS ANDRÉS GUZMAN EXT. 850
cguzman@funcionpublica.gov.co</t>
  </si>
  <si>
    <t>JULIAN FELIPE AGUILAR EXT. 500
jaguilar@funcionpublica.gov.co</t>
  </si>
  <si>
    <t xml:space="preserve">72102103 -72102104 - 72102103 </t>
  </si>
  <si>
    <t>Adquirir la suscripción al Licenciamiento Office 365,  Microsoft y bolsa de horas de servicios Microsoft, para soporte especializado y capacitación</t>
  </si>
  <si>
    <t>Soporte Oracle</t>
  </si>
  <si>
    <t>173-2019</t>
  </si>
  <si>
    <t>Adquisición de elementos de papeleria, útiles de escritorio y oficina, necesarios para el normal funcionamiento de Función Pública, con los lineamientos establecidos en la Tienda Virtual del Estado Colombiano - Grandes Superficies.</t>
  </si>
  <si>
    <t>Función Pública como pagará el valor del contrato en un (1) solo pago, a la entrega de los elementos previa presentación de la factura, expedición del certificado de recibido a satisfacción por parte del supervisor del contrato, sin que el monto total pueda exceder la cuantia total del mismo.</t>
  </si>
  <si>
    <t>171-2019</t>
  </si>
  <si>
    <t>LA PREVISORA S.A. COMPAÑÍA DE SEGUROS</t>
  </si>
  <si>
    <t>Adquirir los seguros obligatorios de accidentes de tránsito – SOAT para cada uno de los vehículos que conforman el parque automotor de uso y responsabilidad de la entidad de acuerdo al Plan Anual de Adquisiciones 2019, y según las especificaciones técnicas mínimas que se describen en el presente documento</t>
  </si>
  <si>
    <t>Función Pública cancelará el valor de cada SOAT expedido, de acuerdo con las tarifas comerciales vigentes, en un solo pago, previa presentación de la respectiva factura por parte del Contratista y expedición del certificado de recibido a satisfacción por parte del Supervisor del contrato, sin que el monto total de los seguros emitidos puedan exceder la cuantía total del mismo.</t>
  </si>
  <si>
    <t>Hasta el 31 de diciembre de 2019, contado a partir del perfeccionamiento del mismo, previo registro presupuestal y aprobación de pólizas.</t>
  </si>
  <si>
    <t>167-2019</t>
  </si>
  <si>
    <t>COMPETENCIA PLUS SAS</t>
  </si>
  <si>
    <t>Prestar el servicio de entrega de reportes y monitoreo de información y noticias que traten sobre el Departamento Administrativo de la Función Pública, difundidas en medios de comunicación y redes sociales a nivel nacional y regional, de acuerdo con el anexo de Especificaciones Técnicas Mínimas del proceso</t>
  </si>
  <si>
    <t>Hhasta el dieciocho (18) de diciembre de 2019, contando a partir del perfeccionamiento del mismo, registro presupuestal, aprobación de pólizas y suscripción del acta de inicio.</t>
  </si>
  <si>
    <t>DIANA MARIA BOHORQUEZ LOSADA</t>
  </si>
  <si>
    <t>JEFE OFICINA ASESORA DE COMUNICACIONES</t>
  </si>
  <si>
    <t>165-2019</t>
  </si>
  <si>
    <t>OLIMPIA MANAGEMENT S.A.</t>
  </si>
  <si>
    <t>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t>
  </si>
  <si>
    <t xml:space="preserve">Función Pública pagará el valor del contrato en 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 la realización de la transferencia de conocimientos y la presentación de la respectiva factura y expedición del certificado de recibido a satisfacción por parte del Supervisor del Contrato, sin que el monto total de los servicios prestados pueda exceder la cuantía total del Contrato. </t>
  </si>
  <si>
    <t>Un (1) año, contado a partir del perfeccionamiento del mismo, registro presupuestal, aprobación de pólizas y suscripción del acta de inicio.</t>
  </si>
  <si>
    <t>EVELIO LOPEZ SUAREZ</t>
  </si>
  <si>
    <t>172-2019</t>
  </si>
  <si>
    <t>ARIA PSW S.A.S</t>
  </si>
  <si>
    <t>Contratar la suscripción y soporte técnico para el Licenciamiento Liferay que posee Función Pública; así como una bolsa de horas de soporte especializado, acorde con la Ficha Técnica del proceso.</t>
  </si>
  <si>
    <t>Función Pública pagará el valor del contrato en un (1) único pago, previa entrega de la certificación de indique la suscripción y el derecho de uso por un (1) año de los servicios de soporte, para las tres (3) licencias del software Liferay DXP, detallando que dos (2) licencias son de producción y una (1) de pre producción, el documento que contenga la organización interna de trabajo, la aprobación por parte del supervisor de las hojas de vida y el documento para la bolsa de cincuenta (50) horas para soporte especializado, previa presentación de la respectiva factura y expedición del certificado de recibido a satisfacción por parte del supervisor del contrato, sin que el monto total de los servicios prestados pueda exceder la cuantía total pactada.</t>
  </si>
  <si>
    <t>EDUARD ALFONSO GAVIRIA VERA</t>
  </si>
  <si>
    <t>175-2019</t>
  </si>
  <si>
    <t>JUAN DIEGO LOPEZ GUILLEN</t>
  </si>
  <si>
    <t>Prestar los servicios profesionales en la Dirección de Desarrollo  Organizacional para apoyar en la identificación, organización y revisión de información pertinente para llevar a cabo las reformas institucionales y sectoriales priorizadas por el Gobierno Nacional, en cumplimiento de las facultades extraordinarias dadas en la Ley del Plan Nacional de Desarrollo.</t>
  </si>
  <si>
    <t xml:space="preserve">Función Pública cancelará el valor total del contrato en seis (6) pagos así: a) Cinco
(5) pagos mensuales por  valor de DOS MILLONES QUINIENTOS MIL PESOS ($2'500.000) M/CTE., incluido IVA y demás gastos asociados a la ejecución del mismo , previa presentación  del informe correspondiente y del certificado de cumplimiento y evaluación del contratista firmado por el supervisor; y b) Un pago final por va lor de UN MILLÓN DOSCIENTOS CINCUENTA MIL PESOS ($1.250.000) M/CTE., incluido IVA y demás gastos asociados a la ejecución del mismo, previa presentación del informe correspondiente y del certificado de cumplimiento y evaluación del contratista firmado por el supervisor,  sin  que  el monto total de los servicios prestados pueda exceder la cuantía total pactada 
</t>
  </si>
  <si>
    <t>Cinco (5) meses, quince (15) días, contados a partir del perfeccionamiento del mismo y registro presupuestal.</t>
  </si>
  <si>
    <t>174-2019</t>
  </si>
  <si>
    <t>ANA MARGARITA BUSTAMANTE PALACIO</t>
  </si>
  <si>
    <t>Prestar servicios profesionales en la Dirección de Desarrollo Organizacional de Función Pública para apoyar en la revisión, caracterización y documentación  de las experiencias de mejora de procesos internos en las entidades priorizadas por el gobierno nacional, y en la producción de recomendaciones a ser implementadas en el desarrollo de los procesos de rediseño institucional.</t>
  </si>
  <si>
    <t xml:space="preserve">Función Pública cancelará el valor total del contrato en seis (6) pagos así: a) cinco
(5) pagos  mensuales por valor de CUATRO MILLONES  QUINIENTOS  MIL PESOS ($4'500.000) M/CTE., incluido IVA y demás gastos asociados a  la ejecución del mismo, previa presentación del informe correspondiente y del certificado de cumplimiento y evaluación del contratista firmado  por el supervisor ;b) un pago final por valor de DOS MILLONES DOSCIENTOS CINCUENTA MIL PESOS ($2.250.000) M/CTE., incluido IVA y demás gastos asociados a la ejecución del mismo, previa presentación del informe correspondiente y del certificado de cumplimiento y evaluación del contratista firmado por el supervisor , sin que el monto total de los servicios prestados pueda exceder la cuantía total pactada
</t>
  </si>
  <si>
    <t>166-2019</t>
  </si>
  <si>
    <t>RICARDO HOYOS VALENCIA</t>
  </si>
  <si>
    <t>Prestar Servicios Profesionales en la Oficina de Tecnologías de la Información y las Comunicaciones de Función Pública para realizar el levantamiento de requerimientos para la renovación del Formulario Único de Reporte de Avances de la Gestión-FURAG.</t>
  </si>
  <si>
    <t>Dos (2) pagos mensuales de NUEVE MILLONES DOSCIENTOS MIL PESOS ($9'200,000)M/CTE.</t>
  </si>
  <si>
    <t>Dos (2) meses, contados a partir del perfeccionamiento del contrato, registro presupuestal.</t>
  </si>
  <si>
    <t>168-2019</t>
  </si>
  <si>
    <t>NET APPLICATIONS SAS</t>
  </si>
  <si>
    <t>Contratar los servicios de asistencia técnica especializada en el despliegue de Oracle Data Guard para las bases de datos de Función Pública, el despliegue de máquinas
virtuales para dos (2) equipos Orade Database Appliance (ODA) X7-2 HA y un (1) equipo ODA X4-2 HA propiedad de la Entidad, acorde con la ficha técnica del proceso.</t>
  </si>
  <si>
    <t>Función Pública pagará el valor del contrato en un (1) único pago, previa entrega de: 1. La configuración del servicio de Oracle Data Guard para las bases de datos de
Función Pública, el despliegue de máquinas virtuales para dos (2) equipos Oracle
Database Appliance (ODA) X7-2 HA y un (1) equipo ODA X4-2 HA propiedad de
la Entidad, acorde con la ficha técnica del proceso.
2. La entrega del documento donde conste la suscripción por un año al programa
"Oracle Database New Features Learning Subscription".
3. La certificación de compromiso de la realización de una bolsa de cuarenta (40)
horas de soporte post-entrega, con vigencia máxima de un año, para atención de
incidentes de manera remota o presencial con alcance de los productos
intervenidos, estos son; Oracle Database Appliance (ODA) X7-2 HA, Oracle Data
Guard, Plataforma de OVM, Oracle RAC y Oracle Data Base.
4. Un acta del taller en modalidad presencial o virtual, dirigido a los servidores
públicos que la Entidad determine, con duración mínima de ocho (8) horas.
5. Informe que contenga las actividades realizadas para el cumplimiento de cada
una de los ítems que hacen parte de la Ficha Técnica y pruebas ejecutadas para
comprobar su funcionamiento y documento donde conste suscripción por un año
al programa "Oracle Database New Features Learning Subscription". Junto a los
anteriores documentos, la respectiva factura y expedición del certificado de
recibido a satisfacción por parte del supervisor del contrato, sin que el monto total
de los servicios prestados pueda exceder la cuantía total pactada.
Función Pública, como requisito previo para autorizar el único pago del contrato,
verificará que el contratista se encuentre al día con los aportes al Sistema Integral de
Seguridad Social en Salud, Pensión y Riesgos Laborales del personal asignado que
participa total o parcialmente en la prestación de los servicios, así como los propios del
SENA, ICBF y Cajas de Compensación Familiar, de conformidad con lo establecido en el
inciso 30 del artículo 50 de la ley 789 de 2002.</t>
  </si>
  <si>
    <t>Trece (13) meses, contado a partir del perfeccionamiento del mismo, registro presupuestal, aprobación de pólizas y suscripción del acta de inicio.</t>
  </si>
  <si>
    <t>169-2019</t>
  </si>
  <si>
    <t>BIENESTAR Y SALUD EMPRESARIAL SAS</t>
  </si>
  <si>
    <t>Contratar la Prestación de los Servicios, para la realización de valoraciones ocupacionales y exámenes médicos de ingreso, retiro, periódicos y otros complementarios, que sean necesarios realizar a los servidores y contratistas del Departamento Administrativo de la Función Pública.</t>
  </si>
  <si>
    <t>Función Pública pagará el valor del Contrato en mensualidades vencidas, de acuerdo con los exámenes médicos efectivamente realizados en el correspondiente mes, previa presentación de la factura y la expedición del Certificado de Recibido a Satisfacción por parte del Supervisor del Contrato, sin que el monto total de los servicios prestados pueda exceder la cuantía total del mismo.</t>
  </si>
  <si>
    <t xml:space="preserve">Hasta el veintisiete (27) de diciembre de 2019, o hasta agotar el presupuesto, lo primero que ocurra, contado a partir del perfeccionamiento del mismo, registro presupuestal y aprobación de pólizas. </t>
  </si>
  <si>
    <t>NATALIA ASTRID CARDONA RAMIREZ</t>
  </si>
  <si>
    <t>SILLAS PARA EL AUDITORIO</t>
  </si>
  <si>
    <t>DESCRIPCION FUENTE PRESUPUESTAL</t>
  </si>
  <si>
    <t>SALDO PENDIENTE DE PROGRAMAR EN EL PAA</t>
  </si>
  <si>
    <t>POSIBLE CONCEPTO DE GASTO EN SEGUNDO LUGAR</t>
  </si>
  <si>
    <t xml:space="preserve">TONER Y DEMÁS UTILES DE PAPELERIA. </t>
  </si>
  <si>
    <t>DOTACIÓN DE PERSONAL, NECESIDADES DE BIENESTAR SOCIAL, PARTE COMPRA SILLAS ERGONÓMICAS</t>
  </si>
  <si>
    <t>PARA ARREGLOS LOCATIVOS Y PARTE COMPRA DE SILLAS ERGONÓMICAS</t>
  </si>
  <si>
    <t>PARA CUBRIR MAYORES NECESIDADES DE CAJA MENOR</t>
  </si>
  <si>
    <t>PARTE PARA MAYOR VALOR DE VIÁTICOS Y GASTOS DE VIAJE.</t>
  </si>
  <si>
    <t>PARTE PARA NECESIDADES DE SERVICIOS PÚBLICOS Y VIÁTICOS Y GASTOS DE VIAJE</t>
  </si>
  <si>
    <t>VALOR TOTAL</t>
  </si>
  <si>
    <t>PARA POSIBLE  MAYOR VALOR DE POLIZAS TODO RIESGO PARA VEHICULOS,</t>
  </si>
  <si>
    <t>PARTE PARA COMPRA SILLAS ERGONÓMICAS</t>
  </si>
  <si>
    <t>APROPIADO</t>
  </si>
  <si>
    <t>EJECUTADO</t>
  </si>
  <si>
    <t>SALDO POR EJECUTAR</t>
  </si>
  <si>
    <t>TENDENCIA DEL SERVICIO</t>
  </si>
  <si>
    <t>ESTABLE</t>
  </si>
  <si>
    <t>AL ALZA POR REPARACIÓN DE CONTADOR</t>
  </si>
  <si>
    <t>ESTABLE DESPUES DE MEJORAR PLANES DE DATOS</t>
  </si>
  <si>
    <t>PENDIENTE ACORDE CON NECESIDADES</t>
  </si>
  <si>
    <t>AL ALZA POR MAYOR CONSUMO, A PESAR DE ESTAR EN EL TALLER POR REPARACIÓN DE MOTOR LA CAMIONETA JEEP CHEROKEE DE LA SECRETARÍA GENERAL</t>
  </si>
  <si>
    <t>Diseño y desarrollo del Sistema de información SUIT versión 4</t>
  </si>
  <si>
    <t>CONTRATACION DIRECTA</t>
  </si>
  <si>
    <t>Soporte técnico y mantenimiento preventivo y correctivo de los aires acondicionados del auditorio de la entidad.</t>
  </si>
  <si>
    <t>Adquisición de bienes para el bienestar de los servidores públicos de la entidad. (GRECAS)</t>
  </si>
  <si>
    <t>A-02-02-01-003-08-09  OTROS ARTÍCULOS MANUFACTURADOS N.C.P.</t>
  </si>
  <si>
    <t>Dirección de Desarrollo Organizaciobal</t>
  </si>
  <si>
    <t xml:space="preserve">Prestar servicios profesionales en la Dirección de Participación, Transparencia y Servicio al Ciudadano </t>
  </si>
  <si>
    <t>43222600 43223300 43221700 43202200 43211800 26121600 23251800</t>
  </si>
  <si>
    <t>Dotación  para el auditorio de la entidad y sala de juntas : Manteles, bandejas, cubremanteles, recicipentes.</t>
  </si>
  <si>
    <t>Servicio de vigilancia y recepción en el edificio sede de Función Pública, a través de comisionado de bolsa.</t>
  </si>
  <si>
    <t>BOLSA MERCANTIL</t>
  </si>
  <si>
    <t>Dotación  para el auditorio de la entidad y sala de juntas:(carro de servIcio. Mesas cocteleras, atril)</t>
  </si>
  <si>
    <t>JULIAN FELIPE AGUILAR ARBOLEDA EXT. 530&lt;jaguilar@funcionpublica.gov.co&gt;</t>
  </si>
  <si>
    <t xml:space="preserve">Adquisición  de audífonos de diademas para la realización de actividades del programa de bilingüismo </t>
  </si>
  <si>
    <t>81111500
81111800</t>
  </si>
  <si>
    <t>43231500
81112200</t>
  </si>
  <si>
    <t>Adquisición del Sistema de Información de gestión humana</t>
  </si>
  <si>
    <t>83112400
83121700</t>
  </si>
  <si>
    <t>92101501
80140000</t>
  </si>
  <si>
    <t>global</t>
  </si>
  <si>
    <t>45101515
45101513
45101505
45101500
44102802</t>
  </si>
  <si>
    <t>MAQUINA PARA CARNÉS DE IDENTIFICACIÓN</t>
  </si>
  <si>
    <t>185-2019</t>
  </si>
  <si>
    <t>Adquisición de sillas interlocutoras para el auditorio de Función Pública, conforme las condiciones técnicas establecidas en el presente documento.</t>
  </si>
  <si>
    <t>Función Pública cancelará el valor total del contrato en un (1) solo pago, por un valor estimado de DIECISÉIS MILLONES SETECIENTOS VEINTE MIL PESOS ($16’720.000,00)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</si>
  <si>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Será de treinta (30) días calendario contado a partir de la expedición del registro presupuestal.</t>
  </si>
  <si>
    <t>183-2019</t>
  </si>
  <si>
    <t>PAOLA LILIANA QUIJANO BARÓN</t>
  </si>
  <si>
    <t>Prestar los servicios profesionales en la Dirección de Gestión del Conocimiento de Función Pública, para apoyar en la consolidación de la dimensión de gestión del conocimiento y la innovación al interior de la entidad y en el desarrollo de acciones de implementación de la sexta dimensión de Modelo Integrado de Planeación y Gestión, en entidades del orden nacional y territorial.</t>
  </si>
  <si>
    <t xml:space="preserve">Función Pública cancelará el valor total del contrato en seis (6) pagos, así: a) Cinco (5) mensualidades vencidas, por valor de SIETE MILLONES SEISCIENTOS MIL PESOS ($7'600.000) M/CTE, previa presentación del informe de ejecución correspondiente y b) Un último pago por valor de DOS MILLONES   QUINIENTOS   TREINTA   Y   TRES   MIL   PESOS   ($2'533.000),
incluidos impuestos y demás gastos asociados a la ejecución , previa entrega de los productos y la presentación del informe correspondiente y del certificado de cumplimiento y evaluación del contratista firmado por el supervisor , sin que el monto total de los servicios prestados pueda exceder la cuantía total pactada.
</t>
  </si>
  <si>
    <t>Cinco (5) meses y diez (1O) días calendario, contados a partir del perfeccionamiento del contrato. registro presupuesta! y aprobación de pólizas (si aplica).</t>
  </si>
  <si>
    <t>MARÍA MAGDALENA FORERO MORENO</t>
  </si>
  <si>
    <t>179-2019</t>
  </si>
  <si>
    <t>SONIA MERCEDEZ RODRIGUEZ REINEL</t>
  </si>
  <si>
    <t>Prestar servicios profesionales  en la Dirección de Participación, Transparencia y Servicio al Ciudadano de Función Pública para apoyar en la identificación de criterios para apropiar el enfoque étnico en las políticas de función pública  y mejorar sus capacidades internas para producir herramientas, lineamientos y metodologías para concertar, articular. capacitar y fortalecer a los  grupos indígenas. negros, afros, raizales, palenqucros y Rrom, en los temas a cargo del Departamento.</t>
  </si>
  <si>
    <t>Función Pública cancelará el valor total del contrato en seis (6) pagos, así: a) cinco
(5) mensuales de SIETE MILLONES DE PESOS ($7'000.000) M/CTE. incluido IVA y demás gastos asociados a la ejecución , y b) Un último pago de TRES MILLONES QUINIENTOS MIL PESOS ($3'500.000) M/CTE. incluido IVA y demás gastos asociados a la ejecución, previa presentación del informe correspondiente , de la entrega del producto solicitado y del certificado de cumplimiento y evaluación del contratista firmado por el supervisor , sin que el monto total de los servicios prestados pueda exceder la cuantía total pactada.</t>
  </si>
  <si>
    <t>Cinco (5) meses y quince (15) días, contados a partir del perfeccionamiento del mismo y registro presupuestal.</t>
  </si>
  <si>
    <t>184-2019</t>
  </si>
  <si>
    <t xml:space="preserve">LUIS ALBERTO  MONTES INFANTE </t>
  </si>
  <si>
    <t>Prestar el servicio de fumigación , desinfección y control preventivo de insectos y roedores en las áreas locativas del edificio sede de Función Pública.</t>
  </si>
  <si>
    <t>Función Pública pagará el valor del Contrato, de acuerdo con los servicios efectivamente prestados, para lo cual EL CONTRATISTA deberá realizar los controles preventivos establec idos en los  presentes  estudios  previos, requeridos por la Entidad durante la ejecución del contrato.</t>
  </si>
  <si>
    <t>Hasta el 10 de diciembre de 2019 contando a partir del perfeccionamiento del mismo , registro presupuestal.</t>
  </si>
  <si>
    <t>MILTON ANDRES PINILLA CÁRDENAS</t>
  </si>
  <si>
    <t>182-2019</t>
  </si>
  <si>
    <t>CORPORACIÓN  COLOMBIA  DIGITAL</t>
  </si>
  <si>
    <t>Adoptar los lineamientos de la Política de Gobierno Digital de MinTIC para Función Pública definidas en el anexo técnico, generando capacidades institucionales a través de.un proceso de gestión del cambio.</t>
  </si>
  <si>
    <t xml:space="preserve">Función Pública cancelará el valor total del contrato en cinco (5) pagos, así: a) Un primer pago, del veinticinco por ciento (25%) del valor total del contrato, correspondiente a la suma de CIENTO CINCUENTA Y UN MILLONES TRESCIENTOS VEINTICUATRO MIL SETECIENTOS OCHENTA Y SIETE PESOS  CON  CINCUENTA  CENTAVOS  ($151'324.787.50)   M/CTE,  a  la
aprobación por parte del Supervisor de Función Pública del Documento con el plan de trabajo de la implementación donde se establezca el cronograma y actividades a desarrollar y los productos definidos para el primer pago. b) Un segundo pago, del veinte por ciento (20%) del valor total del contrato, correspondie nte a la suma de CIENTO VEINTIUN MILLONES CINCUENTA Y NUEVE MIL OCHOCIENTOS TREINTA PESOS ($121'059.830) M/CTE, previa
aprobación por parte del Supervisor de los entregables y productos definidos para el pago número 2. c) Un tercer pago, del veinte por ciento (20%) total del contrato, correspondiente a la suma de CIENTO VEINTIUN MILLONESdel valor CINCUENTA Y NUEVE MIL OCHOCIENTOS TREINTA PESOS ($121'059.830)
M/CTE, previa aprobación por parte del Supervisor de los entregables y productos definidos para el pago número 3. d) Un cuarto pago, del veinte por ciento (20%) del valor total del contrato, correspondiente a la suma de CIENTO VEINTIUN MILLONES CINCUENTA Y NUEVE MIL OCHOCIENTOS TREINTA
PESOS ($121'059 .830) M/CTE, previa aprobación por parte del Supervisor de los entregables y productos definidos para el pago número 4. e) Un último pago, del quince por ciento (15%) del valor total del contrato, correspondiente a la suma de NOVENTA MILLONES SETECIENTOS NOVENTA Y CUATRO MIL OCHOCIENTOS SETENTA Y DOS PESOS CON CINCUENTA CENTAVOS
($90'794.872.50) M/CTE, previa entrega del informe final de las actividades que incluye, los  documentos finales, artefactos , y entregables revisados y aprobados de acuerdo a lo especificado en el plan de trabajo de la política de Gobierno Digital y su respectivo repositorio de evidencias. Así como los entregables y productos definidos para el pago número 5, los valores incluyen IVA y demás impuestos a que haya lugar.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
</t>
  </si>
  <si>
    <t>Hasta el treinta y uno (31) de diciembre de 2019 , contado a partir del perfeccionamiento del contrato, registro presupuesta! y aprobación de pólizas (si aplica).</t>
  </si>
  <si>
    <t>181-2019</t>
  </si>
  <si>
    <t>KAREN JHOANA PALACIOS BOTÍA</t>
  </si>
  <si>
    <t>Prestar los servicios profesionales en la Dirección de Participación, Transparencia y Servicio al Ciudadano de Función Pública, para brindar asistencia técnica en la revisión de procesos y formulación de propuestas de mejora y estandar ización a trámites de entidades priorizadas, asi como en la elaboración y consolidación de estadísticas y análisis de datos relacionados con la implementación de las políticas de la dirección.</t>
  </si>
  <si>
    <t xml:space="preserve">Función Pública cancelará el valor total del contrato en seis (6) pagos, así: a) cinco (5) pagos mensuales por valor de SIETE MILLONES TRESCIENTOS CINCUENTA MIL PESOS ($7.350.000) M/CTE., y b) un último pago por valor de  TRES  MILLONES  SEISCIENTOS  SETENTA  Y  CINCO  MIL  PESOS
($3'675.000) incluidos impuestos y demás gastos asociados a la ejecución, previa presentación del informe correspondiente, de la entrega de los productos encomendados y del certificado de cumplimiento y evaluación del contratista firmado por el supervisor , sin que el monto total de los servicios prestados pueda exceder la cuantía total pactada.
</t>
  </si>
  <si>
    <t>Cinco (5) meses y quince (15) dias calendario, contados a partir del perfeccionamiento del mismo y registro presupuestal.</t>
  </si>
  <si>
    <t>32131000
39121000
81111500</t>
  </si>
  <si>
    <t>Reparación y reprogramación sistema de sonido auditorio</t>
  </si>
  <si>
    <t xml:space="preserve">46181503 46181604 46181533 46181504 46181708 46182000 46181804 </t>
  </si>
  <si>
    <t>186-2019</t>
  </si>
  <si>
    <t>UNIVERSIDAD NACIONAL DE COLOMBIA</t>
  </si>
  <si>
    <t>Realizar los estudios y diseños técnicos de los sistemas hidráulicos, sanitarios, eléctricos , extinción y detección de incendios, seguridad (salida de emergencia) , sonido ambiental, adecuación de la ventanería de la fachada y obras complementarias (especificaciones, cantidades y presupuestos) , para el edificio sede, ubicado en la Carrera 6 Nº 12 - 62 de la ciudad de Bogotá.</t>
  </si>
  <si>
    <t xml:space="preserve">Función Pública cancelará el valor total del contrato en cuatro (4) pagos, así: ª) Un primer (1) pago equivalente al cincuenta por ciento (50%) del valor total del contrato es decir la suma de CIENTO CINCUENTA   MILLONES  DE  PESOS   ($150'000.000)   M/CTE  a  la
firma del acta de inicio y presentación del Plan de Trabajo y las hojas de vida de los miembros del equipo de trabajo propuesto. .Q) Un segundo (2) pago equivalente al veinte por ciento (20%) del valor total del contrato por valor de SESENTA MILLONES DE PESOS ($60'000.000) M/CTE, a la entrega de los planos de las red.es existentes y su diagnóstico. f) Un tercer (3) pago equivalente al veinte por ciento (20%) del valor total del contrato por valor de SESENTA MILLONES DE PESOS ($60'000 .000) M/CTE, a la entrega de los planos de diseños , especificaciones , cantidades de obra y presupuesto. Y g) Un cuarto (4) y último pago equivalente al diez por ciento (10%) del valor total del contrato por valor de TREINTA MILLONES DE PESOS ($30'000.000) M/CTE, previa entrega del informe de ejecución que dé cuenta de la realización de la totalidad de actividades y aprobación del supervisor del contrato.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t>
  </si>
  <si>
    <t>Tres (3) meses y quince (15) días, contados a partir de la suscripción del  acta de inicio, previo cumplimiento de los requisitos de perfeccionamiento ejecución del mismo</t>
  </si>
  <si>
    <t>GRUPO DE GESTIÓN ADMINISTRATIVA</t>
  </si>
  <si>
    <t>189-2019</t>
  </si>
  <si>
    <t>Adquisición de productos y servicios Microsoft para la Función Pública conforme a los requerimientos técnicos mínimos establecidos por la Entidad y el Acuerdo Marco de Precios CCE-578-AMP-2017 de Colombia Compra Eficiente</t>
  </si>
  <si>
    <t>Función Pública pagará el valor del Contrato, de conformidad con las condiciones estipuladas por Colombia Compra Eficiente en el Acuerdo Marco de Precios, para la adquisición de bienes y servicios Microsoft, previa presentación de la respectiva factura y expedición del certificado de recibido a satisfacción por parte del Supervisor del Contrato, sin que el monto total de los servicios suministrados pueda exceder la cuantía total del contrato.</t>
  </si>
  <si>
    <t>Será por un (1) año, contado a partir del perfeccionamiento del mismo, registro presupuestal, y al vencimiento de la suscripción del Licenciamiento de Office esto es a partir del 7 de agosto de 2019.</t>
  </si>
  <si>
    <t>EVELIO LÓPEZ SUAREZ</t>
  </si>
  <si>
    <t xml:space="preserve">OFICINA DE TECNOLOGIAS DE LA INFORMACIÓN Y LAS COMUNICACIONES </t>
  </si>
  <si>
    <t>190-2019</t>
  </si>
  <si>
    <t>UT SOFT-IG</t>
  </si>
  <si>
    <t>192-2019</t>
  </si>
  <si>
    <t>SOFTWARE IT SAS</t>
  </si>
  <si>
    <t>Contratar la renovación de la suscripción anual (1 Año) de las Licencias de Adobe Creative Cloud for Teams suite completa que utiliza Función Pública, según las especificaciones técnicas mínimas establecidas en el presente documento</t>
  </si>
  <si>
    <t>PRESTACION DE SERVICIOS</t>
  </si>
  <si>
    <t xml:space="preserve">Función Pública cancelara el valor del contrato en un (1) solo pago, una vez perfeccionado, expedido el registro presupuestal, efectuada la aprobación de pólizas y a la entrega del documento donde se indique la suscripción al Licenciamiento de las cuatro (4) Licencias de la Suite de Adobe a nombre del Departamento Administrativo de la Función Pública, la cuenta y clave de uso de la consola. </t>
  </si>
  <si>
    <t xml:space="preserve">Hasta el día 14 de agosto de 2020, contado a partir del perfeccionamiento, expedición del registro presupuestal y aprobación de garantías. </t>
  </si>
  <si>
    <t>194-2019</t>
  </si>
  <si>
    <t>CORPORACIÓN AGENCIA NACIONAL DE GOBIERNO DIGITAL - AND</t>
  </si>
  <si>
    <t>Aunar esfuerzos entre la FUNCIÓN PÚBLICA la AGENCIA  NACIONAL DIGITAL, con el fin de realizar el análisis, diseño y desarrollo de la primera fase de la nueva versión del Sistema Único de Información de Trámites - SUIT para facilitar la evolución técnico-funcional en el marco de las políticas de transformac ión digital del Estado.</t>
  </si>
  <si>
    <t>CONVENIO INTERADMINISTRATIVO</t>
  </si>
  <si>
    <t xml:space="preserve">1) $ 114.411.000 (15%) Contra los entregables producto de la planeación del proyecto, contexto estratégico del proyecto e historias de usuario aprobadas del  levantamiento  de  requerimientos  en  el primer mes del proyecto.                                                       2) $ 305.096.000 (40%) Contra los entregables de la propuesta acordados   en   las  etapas   de   diseño   de
arquitectura técnica y las historias de usuario aprobadas durante el periodo.
3) $ 305.096.000 (40%) Contra los entregables producto de las etapas implementac ión de nuevas funcionalidades del sistema de información.                                                           4) $ 38.137.000 (5%) Contra el recibo a satisfacc ión de las funcionalidades del sistema de informac ión y el cierre del proyecto
</t>
  </si>
  <si>
    <t>Hasta el treinta y uno (31) de diciembre de 2019 , contado a partir del acta de inicio, previa expedición del registro presupuesta! y aprobación de  las garantías.</t>
  </si>
  <si>
    <t>FERNANDO AUGUSTO SEGURA RESTREPO                  JULIO CÉSAR RIVERA MORATO</t>
  </si>
  <si>
    <t xml:space="preserve">DIRECCIÓN DE PARTICIPACIÓN, TRANSPARENCIA Y SERVICIO AL CIUDADANO                                             OFICINA DE TECNOLOGIAS DE LA INFORMACIÓN Y LAS COMUNICACIONES </t>
  </si>
  <si>
    <t>191-2019</t>
  </si>
  <si>
    <t>LUZ EDITH OCHOA TASARES</t>
  </si>
  <si>
    <t>Prestar servicios profesionales a la Dirección de Desarrollo Organizacional de Función Pública, para apoyar la implementación de la Estrategia de Gestión Territorial a través del seguimiento a los compromisos instituciona les, la documentación de buenas prácticas,así como la orientación y acompañamiento técnico a las entidades territoriales asiqnadas.</t>
  </si>
  <si>
    <t xml:space="preserve">Función Pública cancelará el valor total del contrato en cinco (5) pagos así: a) Cuatro (4) mensualidades por valor de SEIS MILLONES OCHOCIENTOS MIL PESOS ($6.800.000)  M/CTE  y  b)  Un (1)  pago final  por valor  de  CINCOMILLONES   OCHOCIENTOS   NOVENTA   y   TRES   MIL   TRESCIENTOS TREINTA Y TRES PESOS ($5'893.333) M/CTE, incluidos impuestos y demás gastos asociados a la ejecución del mismo, previa presentación del informe correspondiente, de la entrega del producto definido y del certificado de cumplimiento y evaluación del contratista firmado por el supervisor , sin que el monto total de los servicios prestados pueda exceder la cuantía total pactada.
</t>
  </si>
  <si>
    <r>
      <rPr>
        <b/>
        <sz val="15"/>
        <color theme="1"/>
        <rFont val="Arial"/>
        <family val="2"/>
      </rPr>
      <t>13719</t>
    </r>
    <r>
      <rPr>
        <sz val="15"/>
        <color theme="1"/>
        <rFont val="Arial"/>
        <family val="2"/>
      </rPr>
      <t xml:space="preserve"> 25/1/2019</t>
    </r>
  </si>
  <si>
    <t>Cuatro (4) meses y veintiséis (26) días, contados a partir del perfeccionamiento del mismo y registro presupuestal.</t>
  </si>
  <si>
    <t>DIRECCIÓN DE DESARROLLO ORGANIZACIONAL</t>
  </si>
  <si>
    <t>188-2019</t>
  </si>
  <si>
    <t>CELIA AURORA CASTILLO CABARCAS</t>
  </si>
  <si>
    <t>Prestar servicios profesionales en el Grupo de Gestión Humana de Función Pública para apoyar los procesos relacionados con la implementación del Sistema de Información de Talento Humano para la Entidad.</t>
  </si>
  <si>
    <t>Función Pública  cancelará el valor total del contrato en cinco (5) pagos mensuales por valor de DOS MILLONES OCHOC IENTOS MIL PESOS ($2.800.000) M/CTE., incluidos impuestos y demás gastos asociados a la ejecución, previa presentación del informe de ejecución correspondiente y del certificado de cumplimiento y evaluación del contratista firmado por el supervisor, sin que el monto total de los servicios prestados pueda exceder la cuantía total pactada.</t>
  </si>
  <si>
    <t>Cinco (5) meses, contado a partir del perfeccionamiento del mismo y registro
presupuestal.</t>
  </si>
  <si>
    <t>JULIAN FELIPE AGUILAR ARBOLEDA</t>
  </si>
  <si>
    <t>GRUPO DE GESTIÓN HUMANA</t>
  </si>
  <si>
    <t xml:space="preserve">Adquirir la suscripción de la garantía extendida para la UPS ; así como el servicio de soporte, acorde a lo detallado en las condiciones técnicas </t>
  </si>
  <si>
    <t>43211500
81112200
81112300
81111500</t>
  </si>
  <si>
    <t>Adquisición de solución de Hiperconvergencia</t>
  </si>
  <si>
    <t>81111500
81111800
81112200</t>
  </si>
  <si>
    <t xml:space="preserve">Adquisición de licenciamiento Redhat </t>
  </si>
  <si>
    <t>Transición de IPv4 a IPv6</t>
  </si>
  <si>
    <t xml:space="preserve">Soporte al licenciamiento y equipos Oracle </t>
  </si>
  <si>
    <t>Soporte extendido del Switch</t>
  </si>
  <si>
    <t>Garantía Extendida del Switch</t>
  </si>
  <si>
    <t>SUBASTA INVERSA</t>
  </si>
  <si>
    <t>APROBADAS</t>
  </si>
  <si>
    <t>%</t>
  </si>
  <si>
    <t>ENERO - JULIO</t>
  </si>
  <si>
    <t>PAGOS TELEFONIA 2019</t>
  </si>
  <si>
    <t>PAGOS TELEFONIA 2018</t>
  </si>
  <si>
    <t>PERIODO EVALUADO</t>
  </si>
  <si>
    <t>CONSOLIDADO TOTAL SERVICIO DE TELEFONIA</t>
  </si>
  <si>
    <t>PORCENTAJE DE VARIACIÓN ENTRE VIGENCIAS</t>
  </si>
  <si>
    <t>% VARIACIÓN</t>
  </si>
  <si>
    <t>TOTAL 2019</t>
  </si>
  <si>
    <t>TOTAL 2018</t>
  </si>
  <si>
    <t>MES</t>
  </si>
  <si>
    <t>SERVICIO EMPRESA DE TELECOMUNICACIONES DE BOGOTÁ S.A. E.S.P.</t>
  </si>
  <si>
    <t>PAGOS COMBUSTIBLE 2019</t>
  </si>
  <si>
    <t>PAGOS COMBUSTIBLE 2018</t>
  </si>
  <si>
    <t>ORGANIZACIÓN TERPEL S.A. Y GRUPO EDS AUTOGAS S.A.S.</t>
  </si>
  <si>
    <t>PAGOS AGUA 2019</t>
  </si>
  <si>
    <t>PAGOS AGUA 2018</t>
  </si>
  <si>
    <t>EMPRESA DE ACUEDUCTO Y ALCANTARILLADO DE BOGOTA S.A. E.S.P.</t>
  </si>
  <si>
    <t>PAGOS LUZ 2019</t>
  </si>
  <si>
    <t>PAGOS LUZ 2018</t>
  </si>
  <si>
    <t>SERVICIO COLOMBIA TELECOMUNICACIONES S.A. E.S.P.</t>
  </si>
  <si>
    <t>CODENSA S.A. E.S.P.</t>
  </si>
  <si>
    <t>199-2019</t>
  </si>
  <si>
    <t>Adquir ir la Póliza de Responsabilidad Civil de vehículos para la protección de los automóviles pertenecientes al parque automotor de  Función Pública,  según las espec ificaciones técnicas mínimas que se describen en el presente documento.</t>
  </si>
  <si>
    <t>CONTRATO DE SEGUROS</t>
  </si>
  <si>
    <t>Función Pública pagará el valor del Contrato de conformidad con las condiciones estipuladas por Colombia Compra Eficiente en el Acuerdo Marco de Precios Nº CCENEG-012-1 -2019 , para el suministro de la Póliza de Responsabilidad Civil para automóviles, previa presentación de la respectiva factura y expedición del Certificado de Recibido a Satisfacción por parte del Supervisor del Contrato, sin que el monto total de los servicios pueda exceder la cuantía total del contrato.</t>
  </si>
  <si>
    <t>Un (1) año de acuerdo a las fechas y condiciones establecidas en la especificación técnica del presente documento, de conformidad con lo estipulado por el Acuerdo Marco de Precios de Colombia Compra Eficiente.</t>
  </si>
  <si>
    <t>195-2019</t>
  </si>
  <si>
    <t xml:space="preserve">LABORUM FASHION LTOA </t>
  </si>
  <si>
    <t>Adquisición de elementos de protección personal para los servidores de  Función  Pública  que  lo requieran, acorde con las especificaciones técnicas</t>
  </si>
  <si>
    <t>Función Pública cancelará el valor del contrato, en tres (3} pagos, contorm,.a las entregas realizadas previa presentacíón de la respectiva factura. Y expedición de certífícado de recíbído a satisfacción y evaluación al contratista por parte del Supervisor del contrato sin que el monto -total de los elementos suministrados pueda exced.er la cuantía total del contrato</t>
  </si>
  <si>
    <t>Hasta el veintisiete (27) de diciembre de 2019 contado a partir del perfeccionamiento del mismo, previo registro presupuestal.</t>
  </si>
  <si>
    <t>YUDY MARCELA CASTIBLANCO</t>
  </si>
  <si>
    <t>196-2019</t>
  </si>
  <si>
    <t>GESTIÓN DE SEGURIDAD ELECTRONICA S.A.</t>
  </si>
  <si>
    <t>Adquirir los Certificados Digitales SllF Nación, con sus correspondientes dispositivos criptográficos de almacenamiento  del  certificado  digital,  de  acuerdo  con  las  condiciones   técnicas establecidas</t>
  </si>
  <si>
    <t>Función Publica pagará el valor del contrato en un (1) único pago, previa entrega de los dieciocho (18) certificados digitales SIIF Nación, previa presentación de la factura y expedición del certificado de recibido a satisfacción por el supervisor del contrato.</t>
  </si>
  <si>
    <t xml:space="preserve">Un (1) año, contado a partir del perfeccionamiento del mismo, previo registro presupuestal. </t>
  </si>
  <si>
    <t>NOHORA CONSTANZA SIABATO LOZANO</t>
  </si>
  <si>
    <t>GRUPO DE GESTION FINANCIERA</t>
  </si>
  <si>
    <t>197-2019</t>
  </si>
  <si>
    <t>FALABELLA DE COLOMBIA S.A.</t>
  </si>
  <si>
    <t>Adquisición de elementos y mobiliario para eventos a utilizar en las actividades institucionales que se desarrollen en el auditorio principal del Departamento Administrativo de la Función Pública.</t>
  </si>
  <si>
    <t xml:space="preserve">Función Pública pagará el valor del contrato en un (1) solo pago, por un valor estimado de NUEVE MILLONES NIVENTA Y UN MIL SETECIENTOS OCHENTA Y TRES PESOS ($9.091.783) M/CTE incluido IVA y demás gastos asociados , dentro de los treinta (30) días calendario siguientes a la presentación de la factura, expedición del certificado  de recibido a satisfacción y certificado de ingreso al almacén por parte del supervisor del contrato, sin que el monto total de los servicios  prestados pueda exceder la cuantía total del  mismo.
</t>
  </si>
  <si>
    <t>198-2019</t>
  </si>
  <si>
    <t>HENRIQUE JULIO SOSA MACHADO</t>
  </si>
  <si>
    <t>Prestar los servicios profesionales en la Dirección de Desarrollo Organizacional para apoyar en la identificación, revísíón y documentación de oportunidades de reforma de entidades y sectores , relacionados con las iniciativas transformacionales del Gobierno nacional, priorizadas por la Consejería Presidencial para la Gestión del Cumplimiento.</t>
  </si>
  <si>
    <t>Cuatro (4) pagos mensuales por valor de CINCO MILLONES DE PESOS ($5'000.000) M/CTE., incluidos impuestos y demás gastos asociados a la ejecución del mismo, previa presentación del informe correspondiente, del certificado de cumplimiento y evaluación del contratista firmado por el supervisor, así como la entrega del producto 3. Para  el último pago del contrato, el contratista deberá hacer entrega de los productos 1 y 2, sin que el monto total de los servicios prestados pueda exceder la cuantía total pactada.</t>
  </si>
  <si>
    <t>93141506
80141625</t>
  </si>
  <si>
    <t>Contratar los Servicios de Bienestar Social e Incentivos para los servidores de la Función Pública y sus Familias</t>
  </si>
  <si>
    <t>203-2019</t>
  </si>
  <si>
    <t>MÁQUINAS PROCESOS Y LOGÍSTICA M P &amp; L S.A.S</t>
  </si>
  <si>
    <t xml:space="preserve">Prestar el servicio de mantenimiento preventivo y correctivo, incluido el suministro e instalación de repuestos, a dos (2) ascensores instalados en el edificio sede del Departamento Administrativo de la Función Pública, ubicado en la carrera 6 N° 12- 62 de la cuidad de Boqotá D.C.
</t>
  </si>
  <si>
    <t xml:space="preserve">Función Pública cancelará el valor total del contrato así:
-Durante el año 2019: La suma de DIECINUEVE MILLONES CIENTO SESENTA  Y  SEIS MIL SEISCIENTOS SESENTA  Y  SIETE  PESOS
($19.166.667) M/CTE incluido IVA y demás gastos asociados a la ejecución del contrato, distribuidos en cuatro (4) pagos. Tres (3) pagos por un valor  de CINCO MILLONES  DE PESOS ($5.000.000)  M/CTE
incluido IVA y demás gastos asociados a la ejecución del contrato , y un último pago por un valor de CUATRO MILLONES CIENTO SESENTA Y SEIS  MIL SEISCIENTOS  SESENTA  Y  SIETE  PESOS  ($4.166.667)
M/CTE incluido IVA  y demás gastos asociados a la ejecución del contrato, con cargo al presupuesto de funcionamiento de la presente vigencia fiscal, de conformidad con los servicios efectivamente prestados y facturados.
-Durante el año 2020: La suma de TREINTA Y TRES MILLONES TRESCIENTOS MIL PESOS ($33.300.000) M/CTE incluido IVA y demás
gastos asociados a la ejecución del contrato , distribuidos en doce (12) pagos cada uno por un valor de DOS MILLONES SETECIENTOS SETENTA Y CINCO MIL PESOS ($2.775.000)  M/CTE incluido IVA y
demás gastos asociados a la ejecución del contrato, acorde con los servicios efectivamente prestados y facturados , de conformidad con el cupo de vigencia futura aprobada por el Director General del Presupuesto Público Nacional del Ministerio de Hacienda y Crédito Público.
-Durante el año 2021: La suma de TREINTA Y DOS MILLONES SETECIENTOS  VEINTICI NCO   MIL  PESOS   ($32.725.000)   M/CTE
incluido IVA y demás gastos asociados a la ejecución del contrato, distribuidos en once (11) pagos cada uno por un valor de DOS MILLONES   NOVECIENTOS   SETENTA   Y   CINCO   MIL   PESOS
($2.975.000) M/CTE incluido IVA y demás gastos asociados a la ejecución del contrato, acorde con los servicios efectivamente prestados y facturados , de conformidad con el cupo de vigencia futura aprobada
</t>
  </si>
  <si>
    <t xml:space="preserve">DIANA PAOLA MOROS SANABRIA </t>
  </si>
  <si>
    <t>202-2019</t>
  </si>
  <si>
    <t>INGELECTRO S.A.S</t>
  </si>
  <si>
    <t xml:space="preserve"> 
Prestar el servicio de reprogramación de la matriz de audio QSC ' el sistema de sonido del auditorio de la entidad.
</t>
  </si>
  <si>
    <t>Función Pública cancelará el valor total del contrato así: un (1) solo pago, de acuerdo con los servicios efectivamente prestados, para lo cual EL CONTRATISTA deberá presentar la certificación de garantía del trabajo realizado.</t>
  </si>
  <si>
    <t>201-2019</t>
  </si>
  <si>
    <t>PARAMETRIZANDO INGENIERÍA S.A.S.</t>
  </si>
  <si>
    <t>Prestar el servicio de inspección y certificación de los dos (2) ascensores del edificio sede de  Función Pública.</t>
  </si>
  <si>
    <t>Función Publica pagará el valor del contrato en un (1) único pago, previa entrega de la certificación de los dos (2) ascensores del edificio sede de Función Pública, para lo cual EL CONTRATISTA deberá realizar los controles preventivos establecidos en los presentes estudios previos, requeridos por la Entidad durante la ejecución del contrato.</t>
  </si>
  <si>
    <t>Servidores y equipos de comunicaciones</t>
  </si>
  <si>
    <t>204-2019</t>
  </si>
  <si>
    <t>Adquisición de diademas para la estrategia de bilingüismo para los servidores del Departamento Administrativo Función Pública, conforme a las condic iones técnicas establecidas en el presente documento.</t>
  </si>
  <si>
    <t>FUNCIÓN PÚBLICA cancelará el valor total del contrato en un (1) solo pago, por un valor estimado de TRESC IENTOS OCHENTA  Y SIETE MIL NOVECIENTOS PESOS
M/CTE. ($387.900), incluido IVA y demás gastos asociados, dentro de los treinta (30) días siguientes a la presentación de la factura y a la expedición del certificado de recibido a satisfacción y certificado de ingreso al almacén por parte del supervisor del contrato , sin que el monto total de los servicios prestados pueda exceder la cuantía total del mismo.</t>
  </si>
  <si>
    <t>MÓNICA ANDREA DONADO TRUJILLO</t>
  </si>
  <si>
    <t xml:space="preserve">CONTRATACIÓN DIRECTA </t>
  </si>
  <si>
    <t>26131500
72102900</t>
  </si>
  <si>
    <t>Adquisición de planta eléctrica</t>
  </si>
  <si>
    <t>septiembre</t>
  </si>
  <si>
    <t>VALOR NETO DEL CONTRATO VIGENCIA 2019</t>
  </si>
  <si>
    <t>Reparación de bienes muebles</t>
  </si>
  <si>
    <t>81111500
81111800
81112200
43233500</t>
  </si>
  <si>
    <t>205-2019</t>
  </si>
  <si>
    <t>NATURA  SOFlWARE  S.A.S.</t>
  </si>
  <si>
    <t>Contratar la suscripción al servicio de Chat sistema Agenti y todos sus componentes , en modalidad de software como servicio, el cual otorga el derecho de uso, junto con el respectivo soporte y mantenimiento por un (1) año, conforme con  las condiciones establecidas  en la ficha técnica.</t>
  </si>
  <si>
    <t xml:space="preserve">Función Pública cancelará elvalor totaldel contrato en un (1) solo pago por valor de CUARENTA Y NUEVE  MILLONES NOVECIENTOS CINCUENTA   MIL  PESOS   ($49.950.000)   M/CTE.   y   demás   gastos asociados a la ejecución del contrato, previa presentación del informe de ejecución correspondiente, la entrega de la suscripción al derecho de uso de la herramienta de Chat y el documento de la suscripción de la bolsa de horas y del certificado de cumplimiento y evaluación del contratista firmado por el supervisor, sin que el monto total de los servicios prestados pueda exceder la cuantía total de cada contrato.
</t>
  </si>
  <si>
    <t xml:space="preserve">Un (1) año a partir del diecisiete (17) de septiembre de 2019, previo perfeccionamiento del mismo y expedición del reqistro presupuesta! v aprobación de garantías. </t>
  </si>
  <si>
    <t>ANGELA MARIA GONZALEZ LOZADA
SECRETARIA GENERAL</t>
  </si>
  <si>
    <t>56101522
56112104</t>
  </si>
  <si>
    <t>Grupo de Gestión Adminsitrativa</t>
  </si>
  <si>
    <t>no</t>
  </si>
  <si>
    <t>Reparaciones locativas</t>
  </si>
  <si>
    <t xml:space="preserve">72101507
72121103
</t>
  </si>
  <si>
    <t>SCANNER</t>
  </si>
  <si>
    <t xml:space="preserve">EQUIPOS DE COMPUTO  </t>
  </si>
  <si>
    <t>FIRMA DIITALES</t>
  </si>
  <si>
    <t>206-2019</t>
  </si>
  <si>
    <t>Contratar la actualización y renovación del servicio de soporte del Software Update License and Support (SULS) para todo el licenciamiento Oracle y los Servicios de Soporte Técnico de Hardware Oracle Premier Support for Systems para los tres equipos ODA que posee Función Pública, conforme a los lineamientos establecidos en el contrato de Agregación de Demanda N° CCE- 211-AG-2015, con cargo al proyecto de inversión "IMPLEMENTACiÓN Y FORTALECIMIENTO DE LAS POLíTICAS LIDERADAS POR FUNCiÓN PÚBLICA A NIVEL NACIONAL.</t>
  </si>
  <si>
    <t>Función Pública pagará el valor del contrato, de conformidad con las condiciones estipuladas por Colombia Compra Eficiente en el Contrato de Agregación de Demanda CCE-211-AG-2015, para la adquisición del Soporte Oracle, previa presentación de la respectiva factura y expedición del certificado de recibido a
satisfacción por parte del Supervisor del Contrato, sin que el monto total de los servicios suministrados pueda exceder la cuantía total del contrato.</t>
  </si>
  <si>
    <t>Hasta el 4 de octubre de 2020, previa
expedición del registro presupuestal.</t>
  </si>
  <si>
    <t xml:space="preserve">RAFAEL RODRIGUEZ BARRIOS </t>
  </si>
  <si>
    <t>207-2019</t>
  </si>
  <si>
    <t xml:space="preserve">GAMA COMPAÑÍA SAS </t>
  </si>
  <si>
    <t>Instalar y certificar nuevos puntos de cableado estructurado, en el edificio sede del Departamento Administrativo de la Función Pública.</t>
  </si>
  <si>
    <t>Función Pública pagará el valor del Contrato, en un (1) solo pago, una vez se haya realizado la Instalación y certificación del cableado estructurado en el edificio sede de Función Pública, previa presentación de los siguientes documentos.</t>
  </si>
  <si>
    <t>Un (1) mes contado  a partir del perfeccionamiento  del mismo, registro  presupuesta!  y aprobación de pólizas.</t>
  </si>
  <si>
    <r>
      <rPr>
        <b/>
        <sz val="15"/>
        <rFont val="Arial"/>
        <family val="2"/>
      </rPr>
      <t>24219</t>
    </r>
    <r>
      <rPr>
        <sz val="15"/>
        <rFont val="Arial"/>
        <family val="2"/>
      </rPr>
      <t xml:space="preserve"> 19/7/2019</t>
    </r>
  </si>
  <si>
    <t>208-2019</t>
  </si>
  <si>
    <t>ALL TECHNOLOGICAL SERVICES ATS SAS</t>
  </si>
  <si>
    <t>Prestar el servicio de soporte técnico y mantenimiento preventivo y correctivo de los aires acondicionados del auditorio del edificio sede del Departamento Administrativo de la Función Pública, ubicado en la carrera 6 N° 12- 62 de la cuidad de Bogotá D.C</t>
  </si>
  <si>
    <t xml:space="preserve">Función Pública pagará el valor del Contrato,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</si>
  <si>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veinte (20) de agosto del 2021, contando a partir del perfeccionamiento del mismo, expedición del registro presupuestal, aprobación de garantía y suscripción del acta de inicio.</t>
  </si>
  <si>
    <r>
      <rPr>
        <b/>
        <sz val="15"/>
        <rFont val="Arial"/>
        <family val="2"/>
      </rPr>
      <t>26419</t>
    </r>
    <r>
      <rPr>
        <sz val="15"/>
        <rFont val="Arial"/>
        <family val="2"/>
      </rPr>
      <t xml:space="preserve"> 26/9/2019</t>
    </r>
  </si>
  <si>
    <t>209-2019</t>
  </si>
  <si>
    <t>AUGUSTO HERNÁNDEZ BECERRA</t>
  </si>
  <si>
    <t>Prestar los servicios profesionales en la Subdirección de Función Pública, para apoyar la revisión, redacción y concertación del articulado de los proyectos de decreto ley, en el marco de la implementación de las facultades extraordinarias conferidas en los artículos 331 y 333 de la Ley 1955 de 2019 .</t>
  </si>
  <si>
    <t xml:space="preserve">Función Pública cancelará el valor total del contrato en tres (3) pagos, así: a) dos (2) pagos mensuales por valor de DIECINUEVE MILLONES OCHOCIENTOS TREINTA Y TRES MIL TRESCIENTOS TREINTA Y TRES
PESOS ($19.833.333) M/CTE., incluido IVA y demás gastos asociados a la ejecución, previa presentación del informe correspondiente, de la entrega de los productos encomendados y del certificado de cumplimiento y evaluación del contratista firmado por el supervisor; y, b) un último pago, con corte al 20 de diciembre de 2019 , por valor de DIECINUEVE MILLONES OCHOCIENTOS TREINTA  Y  TRES  MIL TRESC IENTOS  TREINTA  Y  CUATRO    PESOS
($19.833.334) M/CTE., incluido IVA y demás gastos asociados a la ejecución, previa presentación del informe correspondiente , de la  entrega  de  los productos encomendados y del certificado de cumplimiento y evaluación del contratista firmado por el supervisor , sin que el monto total de los servicios prestados pueda exceder la cuantía total pactada.
</t>
  </si>
  <si>
    <t>Hasta el veinte (20) de diciembre de 2019, contados a partir del perfeccionamiento del mismo y expedición del reQistro oresupuestal.</t>
  </si>
  <si>
    <t>MARIA DEL PILAR GARCIA GONZALEZ</t>
  </si>
  <si>
    <t>DIRECCIÓN DE GESTIÓN Y DESEMPEÑO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</si>
</sst>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_);[Red]\(&quot;$&quot;\ #,##0\)"/>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s>
  <fonts count="91"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36"/>
      <color theme="5" tint="-0.499984740745262"/>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48"/>
      <color theme="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b/>
      <sz val="36"/>
      <name val="Arial"/>
      <family val="2"/>
    </font>
    <font>
      <sz val="24"/>
      <name val="Arial"/>
      <family val="2"/>
    </font>
    <font>
      <strike/>
      <sz val="24"/>
      <name val="Arial"/>
      <family val="2"/>
    </font>
    <font>
      <b/>
      <sz val="15"/>
      <name val="Arial"/>
      <family val="2"/>
    </font>
    <font>
      <sz val="15"/>
      <name val="Arial"/>
      <family val="2"/>
    </font>
    <font>
      <b/>
      <sz val="20"/>
      <name val="Arial"/>
      <family val="2"/>
    </font>
    <font>
      <sz val="15"/>
      <color theme="1"/>
      <name val="Arial"/>
      <family val="2"/>
    </font>
    <font>
      <b/>
      <strike/>
      <sz val="36"/>
      <name val="Arial"/>
      <family val="2"/>
    </font>
    <font>
      <b/>
      <sz val="15"/>
      <color theme="1"/>
      <name val="Arial"/>
      <family val="2"/>
    </font>
    <font>
      <b/>
      <sz val="20"/>
      <color theme="1"/>
      <name val="Arial"/>
      <family val="2"/>
    </font>
    <font>
      <strike/>
      <sz val="16"/>
      <color theme="1"/>
      <name val="Calibri"/>
      <family val="2"/>
      <scheme val="minor"/>
    </font>
    <font>
      <b/>
      <sz val="24"/>
      <name val="Arial"/>
      <family val="2"/>
    </font>
    <font>
      <sz val="18"/>
      <name val="Arial"/>
      <family val="2"/>
    </font>
    <font>
      <b/>
      <sz val="36"/>
      <name val="Arial Narrow"/>
      <family val="2"/>
    </font>
    <font>
      <b/>
      <sz val="9"/>
      <color indexed="81"/>
      <name val="Tahoma"/>
      <family val="2"/>
    </font>
    <font>
      <sz val="9"/>
      <color indexed="81"/>
      <name val="Tahoma"/>
      <family val="2"/>
    </font>
    <font>
      <sz val="11"/>
      <color rgb="FF000000"/>
      <name val="Calibri"/>
      <family val="2"/>
      <scheme val="minor"/>
    </font>
    <font>
      <sz val="8"/>
      <name val="Arial"/>
      <family val="2"/>
    </font>
    <font>
      <b/>
      <sz val="8"/>
      <color theme="0"/>
      <name val="Arial"/>
      <family val="2"/>
    </font>
    <font>
      <b/>
      <sz val="22"/>
      <name val="Arial"/>
      <family val="2"/>
    </font>
    <font>
      <sz val="11"/>
      <name val="Arial"/>
      <family val="2"/>
    </font>
    <font>
      <sz val="8"/>
      <color theme="1"/>
      <name val="Calibri"/>
      <family val="2"/>
      <scheme val="minor"/>
    </font>
    <font>
      <b/>
      <sz val="6"/>
      <color rgb="FF002060"/>
      <name val="Arial Narrow"/>
      <family val="2"/>
    </font>
    <font>
      <b/>
      <sz val="6"/>
      <name val="Arial"/>
      <family val="2"/>
    </font>
    <font>
      <sz val="6"/>
      <name val="Arial"/>
      <family val="2"/>
    </font>
    <font>
      <sz val="6"/>
      <color theme="1"/>
      <name val="Arial"/>
      <family val="2"/>
    </font>
    <font>
      <b/>
      <sz val="8"/>
      <color theme="1"/>
      <name val="Arial"/>
      <family val="2"/>
    </font>
    <font>
      <sz val="8"/>
      <color theme="0"/>
      <name val="Arial"/>
      <family val="2"/>
    </font>
    <font>
      <sz val="8"/>
      <color theme="1"/>
      <name val="Arial"/>
      <family val="2"/>
    </font>
    <font>
      <sz val="10"/>
      <color theme="1"/>
      <name val="Arial"/>
      <family val="2"/>
    </font>
    <font>
      <b/>
      <sz val="11"/>
      <color theme="1"/>
      <name val="Arial"/>
      <family val="2"/>
    </font>
    <font>
      <strike/>
      <sz val="24"/>
      <color theme="1"/>
      <name val="Arial"/>
      <family val="2"/>
    </font>
    <font>
      <b/>
      <sz val="20"/>
      <color indexed="81"/>
      <name val="Tahoma"/>
      <family val="2"/>
    </font>
    <font>
      <sz val="20"/>
      <color indexed="81"/>
      <name val="Tahoma"/>
      <family val="2"/>
    </font>
    <font>
      <b/>
      <sz val="11"/>
      <color rgb="FF00B050"/>
      <name val="Arial"/>
      <family val="2"/>
    </font>
    <font>
      <sz val="11"/>
      <color theme="1"/>
      <name val="Arial"/>
      <family val="2"/>
    </font>
    <font>
      <sz val="24"/>
      <name val="Calibri"/>
      <family val="2"/>
      <scheme val="minor"/>
    </font>
    <font>
      <strike/>
      <sz val="24"/>
      <name val="Calibri"/>
      <family val="2"/>
      <scheme val="minor"/>
    </font>
    <font>
      <sz val="22"/>
      <color theme="1"/>
      <name val="Calibri"/>
      <family val="2"/>
      <scheme val="minor"/>
    </font>
    <font>
      <sz val="22"/>
      <name val="Arial"/>
      <family val="2"/>
    </font>
    <font>
      <sz val="22"/>
      <color theme="1"/>
      <name val="Arial"/>
      <family val="2"/>
    </font>
    <font>
      <b/>
      <sz val="22"/>
      <color theme="1"/>
      <name val="Arial"/>
      <family val="2"/>
    </font>
    <font>
      <sz val="26"/>
      <color theme="1"/>
      <name val="Calibri"/>
      <family val="2"/>
      <scheme val="minor"/>
    </font>
    <font>
      <sz val="26"/>
      <color theme="0"/>
      <name val="Calibri"/>
      <family val="2"/>
      <scheme val="minor"/>
    </font>
    <font>
      <b/>
      <sz val="26"/>
      <color rgb="FFFF0000"/>
      <name val="Calibri"/>
      <family val="2"/>
      <scheme val="minor"/>
    </font>
    <font>
      <sz val="26"/>
      <name val="Arial"/>
      <family val="2"/>
    </font>
    <font>
      <b/>
      <sz val="26"/>
      <name val="Arial"/>
      <family val="2"/>
    </font>
    <font>
      <sz val="26"/>
      <color theme="1"/>
      <name val="Arial"/>
      <family val="2"/>
    </font>
    <font>
      <b/>
      <sz val="26"/>
      <color theme="1"/>
      <name val="Arial"/>
      <family val="2"/>
    </font>
  </fonts>
  <fills count="12">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9" tint="-0.249977111117893"/>
        <bgColor indexed="64"/>
      </patternFill>
    </fill>
    <fill>
      <patternFill patternType="solid">
        <fgColor rgb="FF0070C0"/>
        <bgColor indexed="64"/>
      </patternFill>
    </fill>
    <fill>
      <patternFill patternType="solid">
        <fgColor theme="5"/>
        <bgColor indexed="64"/>
      </patternFill>
    </fill>
    <fill>
      <patternFill patternType="solid">
        <fgColor rgb="FFC00000"/>
        <bgColor indexed="64"/>
      </patternFill>
    </fill>
  </fills>
  <borders count="22">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hair">
        <color indexed="64"/>
      </left>
      <right style="medium">
        <color indexed="64"/>
      </right>
      <top style="hair">
        <color indexed="64"/>
      </top>
      <bottom style="hair">
        <color indexed="64"/>
      </bottom>
      <diagonal/>
    </border>
  </borders>
  <cellStyleXfs count="57">
    <xf numFmtId="0" fontId="0" fillId="0" borderId="0"/>
    <xf numFmtId="0" fontId="12" fillId="2" borderId="0" applyNumberFormat="0" applyBorder="0" applyAlignment="0" applyProtection="0"/>
    <xf numFmtId="165" fontId="17" fillId="0" borderId="0" applyFont="0" applyFill="0" applyBorder="0" applyAlignment="0" applyProtection="0"/>
    <xf numFmtId="0" fontId="26" fillId="0" borderId="0" applyNumberFormat="0" applyFill="0" applyBorder="0" applyAlignment="0" applyProtection="0"/>
    <xf numFmtId="167" fontId="17" fillId="0" borderId="0" applyFont="0" applyFill="0" applyBorder="0" applyAlignment="0" applyProtection="0"/>
    <xf numFmtId="44" fontId="17" fillId="0" borderId="0" applyFont="0" applyFill="0" applyBorder="0" applyAlignment="0" applyProtection="0"/>
    <xf numFmtId="41" fontId="17" fillId="0" borderId="0" applyFont="0" applyFill="0" applyBorder="0" applyAlignment="0" applyProtection="0"/>
    <xf numFmtId="44" fontId="10" fillId="0" borderId="0" applyFont="0" applyFill="0" applyBorder="0" applyAlignment="0" applyProtection="0"/>
    <xf numFmtId="165" fontId="17" fillId="0" borderId="0" applyFont="0" applyFill="0" applyBorder="0" applyAlignment="0" applyProtection="0"/>
    <xf numFmtId="164" fontId="10" fillId="0" borderId="0" applyFont="0" applyFill="0" applyBorder="0" applyAlignment="0" applyProtection="0"/>
    <xf numFmtId="0" fontId="58" fillId="0" borderId="0"/>
    <xf numFmtId="0" fontId="17" fillId="0" borderId="0"/>
    <xf numFmtId="9" fontId="17"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44" fontId="9" fillId="0" borderId="0" applyFont="0" applyFill="0" applyBorder="0" applyAlignment="0" applyProtection="0"/>
    <xf numFmtId="41" fontId="9" fillId="0" borderId="0" applyFont="0" applyFill="0" applyBorder="0" applyAlignment="0" applyProtection="0"/>
    <xf numFmtId="165" fontId="9" fillId="0" borderId="0" applyFont="0" applyFill="0" applyBorder="0" applyAlignment="0" applyProtection="0"/>
    <xf numFmtId="165" fontId="8" fillId="0" borderId="0" applyFont="0" applyFill="0" applyBorder="0" applyAlignment="0" applyProtection="0"/>
    <xf numFmtId="167" fontId="8" fillId="0" borderId="0" applyFont="0" applyFill="0" applyBorder="0" applyAlignment="0" applyProtection="0"/>
    <xf numFmtId="44" fontId="8" fillId="0" borderId="0" applyFont="0" applyFill="0" applyBorder="0" applyAlignment="0" applyProtection="0"/>
    <xf numFmtId="41" fontId="8" fillId="0" borderId="0" applyFont="0" applyFill="0" applyBorder="0" applyAlignment="0" applyProtection="0"/>
    <xf numFmtId="165" fontId="8" fillId="0" borderId="0" applyFont="0" applyFill="0" applyBorder="0" applyAlignment="0" applyProtection="0"/>
    <xf numFmtId="165" fontId="7" fillId="0" borderId="0" applyFont="0" applyFill="0" applyBorder="0" applyAlignment="0" applyProtection="0"/>
    <xf numFmtId="167" fontId="7" fillId="0" borderId="0" applyFont="0" applyFill="0" applyBorder="0" applyAlignment="0" applyProtection="0"/>
    <xf numFmtId="44" fontId="7" fillId="0" borderId="0" applyFont="0" applyFill="0" applyBorder="0" applyAlignment="0" applyProtection="0"/>
    <xf numFmtId="41" fontId="7" fillId="0" borderId="0" applyFont="0" applyFill="0" applyBorder="0" applyAlignment="0" applyProtection="0"/>
    <xf numFmtId="165" fontId="7" fillId="0" borderId="0" applyFont="0" applyFill="0" applyBorder="0" applyAlignment="0" applyProtection="0"/>
    <xf numFmtId="165" fontId="6" fillId="0" borderId="0" applyFont="0" applyFill="0" applyBorder="0" applyAlignment="0" applyProtection="0"/>
    <xf numFmtId="167" fontId="6" fillId="0" borderId="0" applyFont="0" applyFill="0" applyBorder="0" applyAlignment="0" applyProtection="0"/>
    <xf numFmtId="44" fontId="6" fillId="0" borderId="0" applyFont="0" applyFill="0" applyBorder="0" applyAlignment="0" applyProtection="0"/>
    <xf numFmtId="41" fontId="6" fillId="0" borderId="0" applyFont="0" applyFill="0" applyBorder="0" applyAlignment="0" applyProtection="0"/>
    <xf numFmtId="165" fontId="6" fillId="0" borderId="0" applyFont="0" applyFill="0" applyBorder="0" applyAlignment="0" applyProtection="0"/>
    <xf numFmtId="165" fontId="5"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41" fontId="5" fillId="0" borderId="0" applyFont="0" applyFill="0" applyBorder="0" applyAlignment="0" applyProtection="0"/>
    <xf numFmtId="165" fontId="5"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41" fontId="4" fillId="0" borderId="0" applyFont="0" applyFill="0" applyBorder="0" applyAlignment="0" applyProtection="0"/>
    <xf numFmtId="165" fontId="4"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44" fontId="2" fillId="0" borderId="0" applyFont="0" applyFill="0" applyBorder="0" applyAlignment="0" applyProtection="0"/>
    <xf numFmtId="41"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4" fontId="10" fillId="0" borderId="0" applyFont="0" applyFill="0" applyBorder="0" applyAlignment="0" applyProtection="0"/>
  </cellStyleXfs>
  <cellXfs count="329">
    <xf numFmtId="0" fontId="0" fillId="0" borderId="0" xfId="0"/>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16" fillId="0" borderId="0" xfId="0" applyFont="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Border="1" applyAlignment="1">
      <alignment horizontal="right" vertical="center" wrapText="1"/>
    </xf>
    <xf numFmtId="0" fontId="18" fillId="4" borderId="0" xfId="0" applyFont="1" applyFill="1" applyBorder="1" applyAlignment="1">
      <alignment vertical="center" wrapText="1"/>
    </xf>
    <xf numFmtId="0" fontId="0" fillId="0" borderId="0" xfId="0" applyFont="1" applyAlignment="1">
      <alignment horizontal="center" vertical="center" wrapText="1"/>
    </xf>
    <xf numFmtId="0" fontId="20" fillId="0" borderId="0" xfId="0" applyFont="1" applyAlignment="1">
      <alignment wrapText="1"/>
    </xf>
    <xf numFmtId="0" fontId="0" fillId="0" borderId="0" xfId="0" applyFont="1" applyAlignment="1">
      <alignment wrapText="1"/>
    </xf>
    <xf numFmtId="0" fontId="0" fillId="0" borderId="1" xfId="0" applyFont="1" applyBorder="1" applyAlignment="1">
      <alignment wrapText="1"/>
    </xf>
    <xf numFmtId="0" fontId="13" fillId="0" borderId="0" xfId="0" applyFont="1" applyFill="1" applyAlignment="1">
      <alignment horizontal="center" wrapText="1"/>
    </xf>
    <xf numFmtId="0" fontId="14" fillId="0" borderId="0" xfId="0" applyFont="1" applyFill="1" applyAlignment="1">
      <alignment horizontal="center" wrapText="1"/>
    </xf>
    <xf numFmtId="0" fontId="22" fillId="4" borderId="0" xfId="0" applyFont="1" applyFill="1" applyBorder="1" applyAlignment="1">
      <alignment horizontal="center" vertical="center" wrapText="1"/>
    </xf>
    <xf numFmtId="0" fontId="23" fillId="0" borderId="0" xfId="0" applyFont="1" applyBorder="1" applyAlignment="1">
      <alignment horizontal="center" vertical="center" wrapText="1"/>
    </xf>
    <xf numFmtId="0" fontId="16" fillId="0" borderId="0" xfId="0" applyFont="1" applyBorder="1" applyAlignment="1">
      <alignment horizontal="left" vertical="center" wrapText="1"/>
    </xf>
    <xf numFmtId="0" fontId="13" fillId="0" borderId="0" xfId="0" applyFont="1" applyFill="1" applyAlignment="1">
      <alignment horizontal="center" vertical="center" wrapText="1"/>
    </xf>
    <xf numFmtId="0" fontId="14" fillId="0" borderId="0" xfId="0" applyFont="1" applyFill="1" applyAlignment="1">
      <alignment horizontal="center" vertical="center" wrapText="1"/>
    </xf>
    <xf numFmtId="0" fontId="15" fillId="3" borderId="0" xfId="0" applyFont="1" applyFill="1" applyAlignment="1">
      <alignment horizontal="center" vertical="center" wrapText="1"/>
    </xf>
    <xf numFmtId="0" fontId="15" fillId="0" borderId="2" xfId="0" applyFont="1" applyBorder="1" applyAlignment="1">
      <alignment horizontal="center" vertical="center" wrapText="1"/>
    </xf>
    <xf numFmtId="0" fontId="18" fillId="4" borderId="0" xfId="0" applyFont="1" applyFill="1" applyAlignment="1">
      <alignment vertical="center" wrapText="1"/>
    </xf>
    <xf numFmtId="0" fontId="15"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27" fillId="0" borderId="0" xfId="3" quotePrefix="1" applyFont="1" applyBorder="1" applyAlignment="1">
      <alignment horizontal="center" vertical="center" wrapText="1"/>
    </xf>
    <xf numFmtId="0" fontId="11"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right" vertical="center" wrapText="1"/>
    </xf>
    <xf numFmtId="0" fontId="28" fillId="0" borderId="2" xfId="0" applyFont="1" applyBorder="1" applyAlignment="1">
      <alignment horizontal="center" vertical="center" wrapText="1"/>
    </xf>
    <xf numFmtId="44" fontId="18" fillId="4" borderId="0" xfId="0" applyNumberFormat="1" applyFont="1" applyFill="1" applyAlignment="1">
      <alignment vertical="center" wrapText="1"/>
    </xf>
    <xf numFmtId="171" fontId="18" fillId="4" borderId="0" xfId="0" applyNumberFormat="1" applyFont="1" applyFill="1" applyAlignment="1">
      <alignment vertical="center" wrapText="1"/>
    </xf>
    <xf numFmtId="0" fontId="40" fillId="6" borderId="16" xfId="1" applyFont="1" applyFill="1" applyBorder="1" applyAlignment="1">
      <alignment horizontal="center" vertical="center" wrapText="1"/>
    </xf>
    <xf numFmtId="0" fontId="41" fillId="4" borderId="17" xfId="1" applyFont="1" applyFill="1" applyBorder="1" applyAlignment="1">
      <alignment horizontal="center" vertical="center" wrapText="1"/>
    </xf>
    <xf numFmtId="0" fontId="0" fillId="4" borderId="0" xfId="0" applyFill="1"/>
    <xf numFmtId="0" fontId="0" fillId="0" borderId="0" xfId="0" applyFill="1"/>
    <xf numFmtId="0" fontId="42" fillId="0" borderId="2"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3" fillId="0" borderId="5" xfId="0" applyFont="1" applyFill="1" applyBorder="1" applyAlignment="1">
      <alignment horizontal="center" vertical="center" wrapText="1"/>
    </xf>
    <xf numFmtId="0" fontId="43" fillId="0" borderId="2" xfId="0" applyFont="1" applyFill="1" applyBorder="1" applyAlignment="1">
      <alignment horizontal="left" vertical="center" wrapText="1"/>
    </xf>
    <xf numFmtId="0" fontId="44" fillId="0" borderId="2"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44" fillId="0" borderId="2" xfId="0" applyFont="1" applyFill="1" applyBorder="1" applyAlignment="1">
      <alignment horizontal="left" vertical="center" wrapText="1"/>
    </xf>
    <xf numFmtId="0" fontId="49" fillId="0" borderId="2" xfId="0" applyFont="1" applyFill="1" applyBorder="1" applyAlignment="1">
      <alignment horizontal="center" vertical="center" wrapText="1"/>
    </xf>
    <xf numFmtId="0" fontId="52" fillId="4" borderId="0" xfId="0" applyFont="1" applyFill="1"/>
    <xf numFmtId="0" fontId="52" fillId="0" borderId="0" xfId="0" applyFont="1" applyFill="1"/>
    <xf numFmtId="0" fontId="43" fillId="4" borderId="2" xfId="0" applyFont="1" applyFill="1" applyBorder="1" applyAlignment="1">
      <alignment horizontal="center" vertical="center" wrapText="1"/>
    </xf>
    <xf numFmtId="0" fontId="43" fillId="4" borderId="0" xfId="0" applyFont="1" applyFill="1" applyBorder="1" applyAlignment="1">
      <alignment horizontal="center" vertical="center" wrapText="1"/>
    </xf>
    <xf numFmtId="0" fontId="55" fillId="0" borderId="0" xfId="1" applyFont="1" applyFill="1" applyBorder="1" applyAlignment="1">
      <alignment horizontal="center" vertical="center" wrapText="1"/>
    </xf>
    <xf numFmtId="39" fontId="47" fillId="3" borderId="2" xfId="10" applyNumberFormat="1" applyFont="1" applyFill="1" applyBorder="1" applyAlignment="1">
      <alignment horizontal="right" vertical="center" wrapText="1"/>
    </xf>
    <xf numFmtId="0" fontId="60" fillId="8" borderId="17" xfId="10" applyNumberFormat="1" applyFont="1" applyFill="1" applyBorder="1" applyAlignment="1">
      <alignment horizontal="center" vertical="center" wrapText="1" readingOrder="1"/>
    </xf>
    <xf numFmtId="0" fontId="0" fillId="3" borderId="0" xfId="0" applyFill="1"/>
    <xf numFmtId="0" fontId="39" fillId="7" borderId="16" xfId="1" applyFont="1" applyFill="1" applyBorder="1" applyAlignment="1">
      <alignment horizontal="center" vertical="center" wrapText="1"/>
    </xf>
    <xf numFmtId="0" fontId="40" fillId="7" borderId="16" xfId="1" applyFont="1" applyFill="1" applyBorder="1" applyAlignment="1">
      <alignment horizontal="center" vertical="center" wrapText="1"/>
    </xf>
    <xf numFmtId="0" fontId="13" fillId="3" borderId="0" xfId="0" applyFont="1" applyFill="1" applyAlignment="1">
      <alignment horizontal="center" vertical="center" wrapText="1"/>
    </xf>
    <xf numFmtId="0" fontId="14" fillId="3" borderId="0" xfId="0" applyFont="1" applyFill="1" applyAlignment="1">
      <alignment horizontal="center" vertical="center" wrapText="1"/>
    </xf>
    <xf numFmtId="0" fontId="15"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28"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30"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6" fontId="10" fillId="3" borderId="2" xfId="0" applyNumberFormat="1" applyFont="1" applyFill="1" applyBorder="1" applyAlignment="1">
      <alignment wrapText="1"/>
    </xf>
    <xf numFmtId="0" fontId="15" fillId="3" borderId="11" xfId="0" applyFont="1" applyFill="1" applyBorder="1" applyAlignment="1">
      <alignment horizontal="center" vertical="center" wrapText="1"/>
    </xf>
    <xf numFmtId="14" fontId="34" fillId="3" borderId="0" xfId="0" applyNumberFormat="1" applyFont="1" applyFill="1" applyBorder="1" applyAlignment="1">
      <alignment horizontal="center" vertical="center" wrapText="1"/>
    </xf>
    <xf numFmtId="166" fontId="0" fillId="3" borderId="0" xfId="0" applyNumberFormat="1" applyFont="1" applyFill="1" applyAlignment="1">
      <alignment horizontal="center" vertical="center" wrapText="1"/>
    </xf>
    <xf numFmtId="14" fontId="16"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0" fontId="0" fillId="3" borderId="0" xfId="0" applyFont="1" applyFill="1" applyBorder="1" applyAlignment="1">
      <alignment horizontal="right" vertical="center" wrapText="1"/>
    </xf>
    <xf numFmtId="44" fontId="0" fillId="3" borderId="0" xfId="0" applyNumberFormat="1" applyFont="1" applyFill="1" applyAlignment="1">
      <alignment horizontal="center" vertical="center" wrapText="1"/>
    </xf>
    <xf numFmtId="0" fontId="20" fillId="3" borderId="0" xfId="0" applyFont="1" applyFill="1" applyAlignment="1">
      <alignment wrapText="1"/>
    </xf>
    <xf numFmtId="171" fontId="10" fillId="3" borderId="0" xfId="0" applyNumberFormat="1" applyFont="1" applyFill="1" applyBorder="1" applyAlignment="1">
      <alignment horizontal="center" vertical="center" wrapText="1"/>
    </xf>
    <xf numFmtId="171" fontId="35" fillId="3" borderId="0" xfId="0" applyNumberFormat="1" applyFont="1" applyFill="1" applyAlignment="1">
      <alignment horizontal="center" vertical="center" wrapText="1"/>
    </xf>
    <xf numFmtId="171" fontId="0" fillId="3" borderId="0" xfId="0" applyNumberFormat="1" applyFont="1" applyFill="1" applyAlignment="1">
      <alignment horizontal="center" vertical="center" wrapText="1"/>
    </xf>
    <xf numFmtId="0" fontId="23" fillId="3" borderId="0" xfId="0" applyFont="1" applyFill="1" applyBorder="1" applyAlignment="1">
      <alignment horizontal="center" vertical="center" wrapText="1"/>
    </xf>
    <xf numFmtId="0" fontId="36" fillId="3" borderId="0" xfId="0" applyFont="1" applyFill="1" applyBorder="1" applyAlignment="1">
      <alignment horizontal="left" vertical="center" wrapText="1"/>
    </xf>
    <xf numFmtId="0" fontId="10" fillId="3" borderId="0" xfId="0" applyFont="1" applyFill="1" applyBorder="1" applyAlignment="1">
      <alignment horizontal="center" vertical="center" wrapText="1"/>
    </xf>
    <xf numFmtId="0" fontId="63" fillId="0" borderId="0" xfId="0" applyFont="1" applyAlignment="1">
      <alignment horizontal="center" vertical="center" wrapText="1"/>
    </xf>
    <xf numFmtId="0" fontId="64" fillId="7" borderId="16" xfId="1" applyFont="1" applyFill="1" applyBorder="1" applyAlignment="1">
      <alignment horizontal="center" vertical="center" wrapText="1"/>
    </xf>
    <xf numFmtId="41" fontId="64" fillId="7" borderId="16" xfId="26" applyFont="1" applyFill="1" applyBorder="1" applyAlignment="1">
      <alignment horizontal="center" vertical="center" wrapText="1"/>
    </xf>
    <xf numFmtId="0" fontId="65" fillId="3" borderId="2" xfId="0" applyFont="1" applyFill="1" applyBorder="1" applyAlignment="1">
      <alignment horizontal="center" vertical="center" wrapText="1"/>
    </xf>
    <xf numFmtId="0" fontId="66" fillId="3" borderId="2" xfId="0" applyFont="1" applyFill="1" applyBorder="1" applyAlignment="1">
      <alignment horizontal="center" vertical="center" wrapText="1"/>
    </xf>
    <xf numFmtId="14" fontId="66" fillId="3" borderId="2" xfId="0" applyNumberFormat="1" applyFont="1" applyFill="1" applyBorder="1" applyAlignment="1">
      <alignment horizontal="center" vertical="center" wrapText="1"/>
    </xf>
    <xf numFmtId="170" fontId="66" fillId="3" borderId="2" xfId="23" applyNumberFormat="1" applyFont="1" applyFill="1" applyBorder="1" applyAlignment="1">
      <alignment horizontal="center" vertical="center" wrapText="1"/>
    </xf>
    <xf numFmtId="44" fontId="66" fillId="3" borderId="2" xfId="25" applyNumberFormat="1" applyFont="1" applyFill="1" applyBorder="1" applyAlignment="1">
      <alignment horizontal="center" vertical="center" wrapText="1"/>
    </xf>
    <xf numFmtId="0" fontId="65" fillId="3" borderId="17" xfId="0" applyFont="1" applyFill="1" applyBorder="1" applyAlignment="1">
      <alignment horizontal="center" vertical="center" wrapText="1"/>
    </xf>
    <xf numFmtId="0" fontId="66" fillId="3" borderId="17" xfId="0" applyFont="1" applyFill="1" applyBorder="1" applyAlignment="1">
      <alignment horizontal="center" vertical="center" wrapText="1"/>
    </xf>
    <xf numFmtId="14" fontId="66" fillId="3" borderId="17" xfId="0" applyNumberFormat="1" applyFont="1" applyFill="1" applyBorder="1" applyAlignment="1">
      <alignment horizontal="center" vertical="center" wrapText="1"/>
    </xf>
    <xf numFmtId="170" fontId="66" fillId="3" borderId="17" xfId="23" applyNumberFormat="1" applyFont="1" applyFill="1" applyBorder="1" applyAlignment="1">
      <alignment horizontal="center" vertical="center" wrapText="1"/>
    </xf>
    <xf numFmtId="44" fontId="66" fillId="3" borderId="17" xfId="25" applyNumberFormat="1" applyFont="1" applyFill="1" applyBorder="1" applyAlignment="1">
      <alignment horizontal="center" vertical="center" wrapText="1"/>
    </xf>
    <xf numFmtId="0" fontId="67" fillId="3" borderId="2" xfId="0" applyFont="1" applyFill="1" applyBorder="1" applyAlignment="1">
      <alignment horizontal="center" vertical="center" wrapText="1"/>
    </xf>
    <xf numFmtId="170" fontId="66" fillId="3" borderId="2" xfId="27" applyNumberFormat="1" applyFont="1" applyFill="1" applyBorder="1" applyAlignment="1">
      <alignment horizontal="center" vertical="center" wrapText="1"/>
    </xf>
    <xf numFmtId="0" fontId="63" fillId="0" borderId="0" xfId="0" applyFont="1"/>
    <xf numFmtId="164" fontId="60" fillId="8" borderId="17" xfId="9" applyFont="1" applyFill="1" applyBorder="1" applyAlignment="1">
      <alignment horizontal="center" vertical="center" wrapText="1" readingOrder="1"/>
    </xf>
    <xf numFmtId="44" fontId="63" fillId="0" borderId="0" xfId="0" applyNumberFormat="1" applyFont="1" applyAlignment="1">
      <alignment horizontal="center" vertical="center" wrapText="1"/>
    </xf>
    <xf numFmtId="49" fontId="60" fillId="8" borderId="17" xfId="10" applyNumberFormat="1" applyFont="1" applyFill="1" applyBorder="1" applyAlignment="1">
      <alignment horizontal="center" vertical="center" wrapText="1" readingOrder="1"/>
    </xf>
    <xf numFmtId="0" fontId="70" fillId="0" borderId="0" xfId="0" applyFont="1"/>
    <xf numFmtId="0" fontId="70" fillId="0" borderId="0" xfId="0" applyFont="1" applyAlignment="1">
      <alignment wrapText="1"/>
    </xf>
    <xf numFmtId="164" fontId="70" fillId="0" borderId="0" xfId="9" applyFont="1"/>
    <xf numFmtId="49" fontId="59" fillId="3" borderId="2" xfId="10" applyNumberFormat="1" applyFont="1" applyFill="1" applyBorder="1" applyAlignment="1">
      <alignment horizontal="center" vertical="center" wrapText="1" readingOrder="1"/>
    </xf>
    <xf numFmtId="0" fontId="70" fillId="3" borderId="2" xfId="10" applyNumberFormat="1" applyFont="1" applyFill="1" applyBorder="1" applyAlignment="1">
      <alignment horizontal="left" vertical="center" wrapText="1"/>
    </xf>
    <xf numFmtId="164" fontId="59" fillId="3" borderId="2" xfId="9" applyFont="1" applyFill="1" applyBorder="1" applyAlignment="1">
      <alignment vertical="center" wrapText="1" readingOrder="1"/>
    </xf>
    <xf numFmtId="39" fontId="59" fillId="3" borderId="2" xfId="10" applyNumberFormat="1" applyFont="1" applyFill="1" applyBorder="1" applyAlignment="1">
      <alignment horizontal="right" vertical="center" wrapText="1" readingOrder="1"/>
    </xf>
    <xf numFmtId="0" fontId="70" fillId="3" borderId="2" xfId="10" applyNumberFormat="1" applyFont="1" applyFill="1" applyBorder="1" applyAlignment="1">
      <alignment horizontal="left" vertical="center" wrapText="1" readingOrder="1"/>
    </xf>
    <xf numFmtId="49" fontId="69" fillId="8" borderId="2" xfId="10" applyNumberFormat="1" applyFont="1" applyFill="1" applyBorder="1" applyAlignment="1">
      <alignment horizontal="center" vertical="center" wrapText="1" readingOrder="1"/>
    </xf>
    <xf numFmtId="0" fontId="69" fillId="8" borderId="2" xfId="10" applyNumberFormat="1" applyFont="1" applyFill="1" applyBorder="1" applyAlignment="1">
      <alignment horizontal="center" vertical="center" wrapText="1"/>
    </xf>
    <xf numFmtId="164" fontId="69" fillId="8" borderId="2" xfId="9" applyFont="1" applyFill="1" applyBorder="1" applyAlignment="1">
      <alignment horizontal="center" vertical="center" wrapText="1" readingOrder="1"/>
    </xf>
    <xf numFmtId="0" fontId="70" fillId="3" borderId="2" xfId="0" applyFont="1" applyFill="1" applyBorder="1" applyAlignment="1">
      <alignment wrapText="1"/>
    </xf>
    <xf numFmtId="164" fontId="70" fillId="3" borderId="2" xfId="9" applyFont="1" applyFill="1" applyBorder="1"/>
    <xf numFmtId="164" fontId="70" fillId="0" borderId="0" xfId="0" applyNumberFormat="1" applyFont="1"/>
    <xf numFmtId="164" fontId="0" fillId="0" borderId="0" xfId="9" applyFont="1"/>
    <xf numFmtId="164" fontId="0" fillId="0" borderId="2" xfId="9" applyFont="1" applyBorder="1"/>
    <xf numFmtId="0" fontId="68" fillId="3" borderId="2" xfId="10" applyNumberFormat="1" applyFont="1" applyFill="1" applyBorder="1" applyAlignment="1">
      <alignment horizontal="left" vertical="center" wrapText="1" readingOrder="1"/>
    </xf>
    <xf numFmtId="164" fontId="70" fillId="0" borderId="2" xfId="9" applyFont="1" applyBorder="1"/>
    <xf numFmtId="164" fontId="70" fillId="0" borderId="2" xfId="9" applyFont="1" applyBorder="1" applyAlignment="1">
      <alignment wrapText="1"/>
    </xf>
    <xf numFmtId="164" fontId="71" fillId="0" borderId="2" xfId="9" applyFont="1" applyBorder="1"/>
    <xf numFmtId="164" fontId="23" fillId="0" borderId="2" xfId="9" applyFont="1" applyBorder="1"/>
    <xf numFmtId="164" fontId="72" fillId="0" borderId="2" xfId="9" applyFont="1" applyBorder="1"/>
    <xf numFmtId="164" fontId="63" fillId="0" borderId="2" xfId="9" applyFont="1" applyBorder="1" applyAlignment="1">
      <alignment wrapText="1"/>
    </xf>
    <xf numFmtId="14" fontId="43" fillId="0" borderId="2" xfId="0" applyNumberFormat="1" applyFont="1" applyFill="1" applyBorder="1" applyAlignment="1">
      <alignment horizontal="center" vertical="center" wrapText="1"/>
    </xf>
    <xf numFmtId="0" fontId="44" fillId="0" borderId="17" xfId="0" applyFont="1" applyFill="1" applyBorder="1" applyAlignment="1">
      <alignment horizontal="center" vertical="center" wrapText="1"/>
    </xf>
    <xf numFmtId="0" fontId="44" fillId="0" borderId="17" xfId="0" applyFont="1" applyFill="1" applyBorder="1" applyAlignment="1">
      <alignment horizontal="left" vertical="center" wrapText="1"/>
    </xf>
    <xf numFmtId="14" fontId="44" fillId="0" borderId="2" xfId="0" applyNumberFormat="1" applyFont="1" applyFill="1" applyBorder="1" applyAlignment="1">
      <alignment horizontal="center" vertical="center" wrapText="1"/>
    </xf>
    <xf numFmtId="0" fontId="43" fillId="0" borderId="17" xfId="0" applyFont="1" applyFill="1" applyBorder="1" applyAlignment="1">
      <alignment horizontal="center" vertical="center" wrapText="1"/>
    </xf>
    <xf numFmtId="0" fontId="73" fillId="0" borderId="2" xfId="0" applyFont="1" applyFill="1" applyBorder="1" applyAlignment="1">
      <alignment horizontal="left" vertical="center" wrapText="1"/>
    </xf>
    <xf numFmtId="0" fontId="53" fillId="0" borderId="2" xfId="0" applyFont="1" applyFill="1" applyBorder="1" applyAlignment="1">
      <alignment horizontal="center" vertical="center" wrapText="1"/>
    </xf>
    <xf numFmtId="0" fontId="45" fillId="0" borderId="0" xfId="0" applyFont="1" applyFill="1" applyBorder="1" applyAlignment="1">
      <alignment horizontal="center" vertical="center" wrapText="1"/>
    </xf>
    <xf numFmtId="15" fontId="46" fillId="0" borderId="0" xfId="0" applyNumberFormat="1" applyFont="1" applyFill="1" applyBorder="1" applyAlignment="1">
      <alignment horizontal="center" vertical="center" wrapText="1"/>
    </xf>
    <xf numFmtId="0" fontId="46" fillId="0" borderId="0" xfId="0" applyFont="1" applyFill="1" applyBorder="1" applyAlignment="1">
      <alignment horizontal="left" vertical="center" wrapText="1"/>
    </xf>
    <xf numFmtId="0" fontId="46" fillId="0" borderId="0" xfId="0" applyFont="1" applyFill="1" applyBorder="1" applyAlignment="1">
      <alignment horizontal="center" vertical="center" wrapText="1"/>
    </xf>
    <xf numFmtId="44" fontId="46" fillId="0" borderId="0" xfId="7" applyFont="1" applyFill="1" applyBorder="1" applyAlignment="1">
      <alignment horizontal="center" vertical="center" wrapText="1"/>
    </xf>
    <xf numFmtId="169" fontId="47" fillId="0" borderId="0" xfId="7" applyNumberFormat="1" applyFont="1" applyFill="1" applyBorder="1" applyAlignment="1">
      <alignment horizontal="center" vertical="center" wrapText="1"/>
    </xf>
    <xf numFmtId="169" fontId="46" fillId="0" borderId="0" xfId="7" applyNumberFormat="1" applyFont="1" applyFill="1" applyBorder="1" applyAlignment="1">
      <alignment horizontal="center" vertical="center" wrapText="1"/>
    </xf>
    <xf numFmtId="164" fontId="71" fillId="3" borderId="2" xfId="9" applyFont="1" applyFill="1" applyBorder="1"/>
    <xf numFmtId="0" fontId="3" fillId="0" borderId="0" xfId="43"/>
    <xf numFmtId="10" fontId="76" fillId="0" borderId="2" xfId="44" applyNumberFormat="1" applyFont="1" applyBorder="1" applyAlignment="1">
      <alignment horizontal="center" vertical="center"/>
    </xf>
    <xf numFmtId="164" fontId="72" fillId="0" borderId="2" xfId="43" applyNumberFormat="1" applyFont="1" applyBorder="1"/>
    <xf numFmtId="0" fontId="72" fillId="0" borderId="2" xfId="43" applyFont="1" applyBorder="1" applyAlignment="1">
      <alignment horizontal="center" vertical="center"/>
    </xf>
    <xf numFmtId="0" fontId="72" fillId="10" borderId="2" xfId="43" applyFont="1" applyFill="1" applyBorder="1" applyAlignment="1">
      <alignment horizontal="center"/>
    </xf>
    <xf numFmtId="164" fontId="72" fillId="0" borderId="18" xfId="43" applyNumberFormat="1" applyFont="1" applyBorder="1"/>
    <xf numFmtId="164" fontId="77" fillId="0" borderId="2" xfId="43" applyNumberFormat="1" applyFont="1" applyBorder="1"/>
    <xf numFmtId="0" fontId="72" fillId="10" borderId="18" xfId="43" applyFont="1" applyFill="1" applyBorder="1" applyAlignment="1">
      <alignment horizontal="center"/>
    </xf>
    <xf numFmtId="10" fontId="72" fillId="0" borderId="2" xfId="44" applyNumberFormat="1" applyFont="1" applyBorder="1" applyAlignment="1">
      <alignment horizontal="center" vertical="center"/>
    </xf>
    <xf numFmtId="0" fontId="72" fillId="0" borderId="2" xfId="43" applyFont="1" applyBorder="1" applyAlignment="1">
      <alignment horizontal="center"/>
    </xf>
    <xf numFmtId="10" fontId="0" fillId="0" borderId="0" xfId="44" applyNumberFormat="1" applyFont="1"/>
    <xf numFmtId="10" fontId="77" fillId="0" borderId="0" xfId="44" applyNumberFormat="1" applyFont="1" applyBorder="1" applyAlignment="1">
      <alignment horizontal="center"/>
    </xf>
    <xf numFmtId="164" fontId="62" fillId="0" borderId="2" xfId="43" applyNumberFormat="1" applyFont="1" applyBorder="1" applyAlignment="1">
      <alignment horizontal="center" vertical="center"/>
    </xf>
    <xf numFmtId="164" fontId="77" fillId="0" borderId="2" xfId="44" applyNumberFormat="1" applyFont="1" applyBorder="1"/>
    <xf numFmtId="164" fontId="77" fillId="0" borderId="19" xfId="43" applyNumberFormat="1" applyFont="1" applyFill="1" applyBorder="1"/>
    <xf numFmtId="164" fontId="77" fillId="0" borderId="2" xfId="45" applyNumberFormat="1" applyFont="1" applyBorder="1"/>
    <xf numFmtId="0" fontId="72" fillId="11" borderId="18" xfId="43" applyFont="1" applyFill="1" applyBorder="1" applyAlignment="1">
      <alignment horizontal="center"/>
    </xf>
    <xf numFmtId="164" fontId="72" fillId="0" borderId="0" xfId="43" applyNumberFormat="1" applyFont="1" applyBorder="1"/>
    <xf numFmtId="0" fontId="72" fillId="0" borderId="0" xfId="43" applyFont="1" applyBorder="1" applyAlignment="1">
      <alignment horizontal="center" vertical="center"/>
    </xf>
    <xf numFmtId="10" fontId="77" fillId="0" borderId="0" xfId="44" applyNumberFormat="1" applyFont="1" applyBorder="1" applyAlignment="1">
      <alignment horizontal="center" vertical="center"/>
    </xf>
    <xf numFmtId="10" fontId="72" fillId="0" borderId="0" xfId="44" applyNumberFormat="1" applyFont="1" applyBorder="1" applyAlignment="1">
      <alignment horizontal="center" vertical="center"/>
    </xf>
    <xf numFmtId="0" fontId="72" fillId="9" borderId="12" xfId="43" applyFont="1" applyFill="1" applyBorder="1" applyAlignment="1">
      <alignment horizontal="center"/>
    </xf>
    <xf numFmtId="0" fontId="72" fillId="9" borderId="18" xfId="43" applyFont="1" applyFill="1" applyBorder="1" applyAlignment="1">
      <alignment horizontal="center"/>
    </xf>
    <xf numFmtId="164" fontId="77" fillId="0" borderId="2" xfId="43" applyNumberFormat="1" applyFont="1" applyBorder="1" applyAlignment="1">
      <alignment horizontal="center"/>
    </xf>
    <xf numFmtId="0" fontId="72" fillId="0" borderId="0" xfId="43" applyFont="1" applyFill="1" applyBorder="1" applyAlignment="1">
      <alignment horizontal="center"/>
    </xf>
    <xf numFmtId="0" fontId="72" fillId="5" borderId="2" xfId="43" applyFont="1" applyFill="1" applyBorder="1" applyAlignment="1">
      <alignment horizontal="center"/>
    </xf>
    <xf numFmtId="0" fontId="72" fillId="5" borderId="18" xfId="43" applyFont="1" applyFill="1" applyBorder="1" applyAlignment="1">
      <alignment horizontal="center"/>
    </xf>
    <xf numFmtId="0" fontId="72" fillId="0" borderId="0" xfId="43" applyFont="1" applyFill="1" applyBorder="1" applyAlignment="1"/>
    <xf numFmtId="0" fontId="41" fillId="0" borderId="0" xfId="1" applyFont="1" applyFill="1" applyBorder="1" applyAlignment="1">
      <alignment horizontal="center" vertical="center" wrapText="1"/>
    </xf>
    <xf numFmtId="0" fontId="41" fillId="0" borderId="0" xfId="1" applyFont="1" applyFill="1" applyBorder="1" applyAlignment="1">
      <alignment horizontal="center" vertical="center" wrapText="1"/>
    </xf>
    <xf numFmtId="165" fontId="1" fillId="0" borderId="0" xfId="51" applyFont="1" applyBorder="1" applyAlignment="1">
      <alignment horizontal="right" vertical="center" wrapText="1"/>
    </xf>
    <xf numFmtId="0" fontId="19" fillId="0" borderId="0" xfId="51" applyNumberFormat="1" applyFont="1" applyAlignment="1">
      <alignment horizontal="left" wrapText="1"/>
    </xf>
    <xf numFmtId="0" fontId="14" fillId="0" borderId="2" xfId="51" applyNumberFormat="1" applyFont="1" applyBorder="1" applyAlignment="1">
      <alignment horizontal="center" vertical="center" wrapText="1"/>
    </xf>
    <xf numFmtId="165" fontId="1" fillId="0" borderId="0" xfId="51" applyFont="1" applyFill="1" applyAlignment="1">
      <alignment horizontal="right" vertical="center" wrapText="1"/>
    </xf>
    <xf numFmtId="168" fontId="29" fillId="0" borderId="2" xfId="52" applyNumberFormat="1" applyFont="1" applyBorder="1" applyAlignment="1">
      <alignment horizontal="left" wrapText="1"/>
    </xf>
    <xf numFmtId="168" fontId="30" fillId="0" borderId="2" xfId="52" applyNumberFormat="1" applyFont="1" applyBorder="1" applyAlignment="1">
      <alignment wrapText="1"/>
    </xf>
    <xf numFmtId="168" fontId="29" fillId="3" borderId="2" xfId="52" applyNumberFormat="1" applyFont="1" applyFill="1" applyBorder="1" applyAlignment="1">
      <alignment horizontal="left" wrapText="1"/>
    </xf>
    <xf numFmtId="168" fontId="30" fillId="3" borderId="2" xfId="52" applyNumberFormat="1" applyFont="1" applyFill="1" applyBorder="1" applyAlignment="1">
      <alignment wrapText="1"/>
    </xf>
    <xf numFmtId="0" fontId="19" fillId="3" borderId="2" xfId="51" applyNumberFormat="1" applyFont="1" applyFill="1" applyBorder="1" applyAlignment="1">
      <alignment horizontal="left" wrapText="1"/>
    </xf>
    <xf numFmtId="165" fontId="1" fillId="3" borderId="0" xfId="51" applyFont="1" applyFill="1" applyBorder="1" applyAlignment="1">
      <alignment horizontal="right" vertical="center" wrapText="1"/>
    </xf>
    <xf numFmtId="0" fontId="19" fillId="3" borderId="0" xfId="51" applyNumberFormat="1" applyFont="1" applyFill="1" applyAlignment="1">
      <alignment horizontal="left" wrapText="1"/>
    </xf>
    <xf numFmtId="167" fontId="10" fillId="3" borderId="0" xfId="52" applyFont="1" applyFill="1" applyBorder="1" applyAlignment="1">
      <alignment horizontal="center" wrapText="1"/>
    </xf>
    <xf numFmtId="165" fontId="35" fillId="3" borderId="0" xfId="51" applyFont="1" applyFill="1" applyAlignment="1">
      <alignment horizontal="center" vertical="center" wrapText="1"/>
    </xf>
    <xf numFmtId="166" fontId="19" fillId="3" borderId="0" xfId="51" applyNumberFormat="1" applyFont="1" applyFill="1" applyAlignment="1">
      <alignment horizontal="left" wrapText="1"/>
    </xf>
    <xf numFmtId="167" fontId="10" fillId="3" borderId="0" xfId="52" applyFont="1" applyFill="1" applyBorder="1" applyAlignment="1">
      <alignment horizontal="center" vertical="center" wrapText="1"/>
    </xf>
    <xf numFmtId="44" fontId="37" fillId="3" borderId="0" xfId="53" applyFont="1" applyFill="1" applyAlignment="1">
      <alignment horizontal="right" vertical="center" wrapText="1"/>
    </xf>
    <xf numFmtId="44" fontId="38" fillId="3" borderId="0" xfId="53" applyFont="1" applyFill="1" applyAlignment="1">
      <alignment horizontal="right" vertical="center" wrapText="1"/>
    </xf>
    <xf numFmtId="41" fontId="40" fillId="7" borderId="16" xfId="54" applyFont="1" applyFill="1" applyBorder="1" applyAlignment="1">
      <alignment horizontal="center" vertical="center" wrapText="1"/>
    </xf>
    <xf numFmtId="170" fontId="43" fillId="0" borderId="2" xfId="51" applyNumberFormat="1" applyFont="1" applyFill="1" applyBorder="1" applyAlignment="1">
      <alignment horizontal="right" vertical="center" wrapText="1"/>
    </xf>
    <xf numFmtId="44" fontId="43" fillId="0" borderId="2" xfId="53" applyNumberFormat="1" applyFont="1" applyFill="1" applyBorder="1" applyAlignment="1">
      <alignment horizontal="center" vertical="center" wrapText="1"/>
    </xf>
    <xf numFmtId="170" fontId="44" fillId="0" borderId="17" xfId="51" applyNumberFormat="1" applyFont="1" applyFill="1" applyBorder="1" applyAlignment="1">
      <alignment vertical="center" wrapText="1"/>
    </xf>
    <xf numFmtId="44" fontId="44" fillId="0" borderId="17" xfId="53" applyNumberFormat="1" applyFont="1" applyFill="1" applyBorder="1" applyAlignment="1">
      <alignment vertical="center" wrapText="1"/>
    </xf>
    <xf numFmtId="170" fontId="44" fillId="0" borderId="2" xfId="51" applyNumberFormat="1" applyFont="1" applyFill="1" applyBorder="1" applyAlignment="1">
      <alignment horizontal="right" vertical="center" wrapText="1"/>
    </xf>
    <xf numFmtId="44" fontId="44" fillId="0" borderId="2" xfId="53" applyNumberFormat="1" applyFont="1" applyFill="1" applyBorder="1" applyAlignment="1">
      <alignment horizontal="center" vertical="center" wrapText="1"/>
    </xf>
    <xf numFmtId="170" fontId="44" fillId="0" borderId="2" xfId="55" applyNumberFormat="1" applyFont="1" applyFill="1" applyBorder="1" applyAlignment="1">
      <alignment horizontal="right" vertical="center" wrapText="1"/>
    </xf>
    <xf numFmtId="0" fontId="42" fillId="3" borderId="0" xfId="0" applyFont="1" applyFill="1" applyBorder="1" applyAlignment="1">
      <alignment horizontal="center" vertical="center" wrapText="1"/>
    </xf>
    <xf numFmtId="0" fontId="43" fillId="3" borderId="0" xfId="0" applyFont="1" applyFill="1" applyBorder="1" applyAlignment="1">
      <alignment horizontal="left" vertical="center" wrapText="1"/>
    </xf>
    <xf numFmtId="0" fontId="0" fillId="0" borderId="0" xfId="0" applyAlignment="1">
      <alignment horizontal="center" vertical="center"/>
    </xf>
    <xf numFmtId="0" fontId="43" fillId="3" borderId="0" xfId="0" applyFont="1" applyFill="1" applyBorder="1" applyAlignment="1">
      <alignment horizontal="center" vertical="center" wrapText="1"/>
    </xf>
    <xf numFmtId="14" fontId="43" fillId="3" borderId="0" xfId="0" applyNumberFormat="1" applyFont="1" applyFill="1" applyBorder="1" applyAlignment="1">
      <alignment horizontal="center" vertical="center" wrapText="1"/>
    </xf>
    <xf numFmtId="170" fontId="43" fillId="3" borderId="0" xfId="51" applyNumberFormat="1" applyFont="1" applyFill="1" applyBorder="1" applyAlignment="1">
      <alignment horizontal="right" vertical="center" wrapText="1"/>
    </xf>
    <xf numFmtId="44" fontId="43" fillId="3" borderId="0" xfId="53" applyNumberFormat="1" applyFont="1" applyFill="1" applyBorder="1" applyAlignment="1">
      <alignment horizontal="center" vertical="center" wrapText="1"/>
    </xf>
    <xf numFmtId="0" fontId="0" fillId="7" borderId="0" xfId="0" applyFill="1"/>
    <xf numFmtId="0" fontId="80" fillId="0" borderId="0" xfId="0" applyFont="1" applyFill="1"/>
    <xf numFmtId="0" fontId="80" fillId="3" borderId="0" xfId="0" applyFont="1" applyFill="1"/>
    <xf numFmtId="0" fontId="84" fillId="0" borderId="0" xfId="0" applyFont="1" applyAlignment="1">
      <alignment wrapText="1"/>
    </xf>
    <xf numFmtId="0" fontId="84" fillId="0" borderId="0" xfId="0" applyFont="1" applyAlignment="1">
      <alignment horizontal="center" vertical="center" wrapText="1"/>
    </xf>
    <xf numFmtId="44" fontId="84" fillId="0" borderId="0" xfId="0" applyNumberFormat="1" applyFont="1" applyAlignment="1">
      <alignment wrapText="1"/>
    </xf>
    <xf numFmtId="0" fontId="84" fillId="3" borderId="0" xfId="0" applyFont="1" applyFill="1" applyAlignment="1">
      <alignment wrapText="1"/>
    </xf>
    <xf numFmtId="0" fontId="84" fillId="3" borderId="0" xfId="0" applyFont="1" applyFill="1" applyAlignment="1">
      <alignment horizontal="center" vertical="center" wrapText="1"/>
    </xf>
    <xf numFmtId="44" fontId="84" fillId="3" borderId="0" xfId="0" applyNumberFormat="1" applyFont="1" applyFill="1" applyAlignment="1">
      <alignment wrapText="1"/>
    </xf>
    <xf numFmtId="166" fontId="84" fillId="3" borderId="0" xfId="0" applyNumberFormat="1" applyFont="1" applyFill="1" applyAlignment="1">
      <alignment wrapText="1"/>
    </xf>
    <xf numFmtId="44" fontId="85" fillId="3" borderId="0" xfId="0" applyNumberFormat="1" applyFont="1" applyFill="1" applyAlignment="1">
      <alignment wrapText="1"/>
    </xf>
    <xf numFmtId="171" fontId="84" fillId="3" borderId="0" xfId="0" applyNumberFormat="1" applyFont="1" applyFill="1" applyAlignment="1">
      <alignment wrapText="1"/>
    </xf>
    <xf numFmtId="171" fontId="84" fillId="3" borderId="0" xfId="0" applyNumberFormat="1" applyFont="1" applyFill="1" applyAlignment="1">
      <alignment horizontal="center" vertical="center" wrapText="1"/>
    </xf>
    <xf numFmtId="44" fontId="33" fillId="3" borderId="0" xfId="0" applyNumberFormat="1" applyFont="1" applyFill="1" applyAlignment="1">
      <alignment horizontal="center" vertical="center" wrapText="1"/>
    </xf>
    <xf numFmtId="44" fontId="86" fillId="3" borderId="0" xfId="53" applyFont="1" applyFill="1" applyAlignment="1">
      <alignment horizontal="right" vertical="center" wrapText="1"/>
    </xf>
    <xf numFmtId="0" fontId="39" fillId="6" borderId="16" xfId="1" applyFont="1" applyFill="1" applyBorder="1" applyAlignment="1">
      <alignment horizontal="center" vertical="center" wrapText="1"/>
    </xf>
    <xf numFmtId="0" fontId="84" fillId="0" borderId="0" xfId="0" applyFont="1" applyFill="1"/>
    <xf numFmtId="0" fontId="84" fillId="3" borderId="0" xfId="0" applyFont="1" applyFill="1"/>
    <xf numFmtId="0" fontId="84" fillId="0" borderId="0" xfId="0" applyFont="1"/>
    <xf numFmtId="0" fontId="42" fillId="0" borderId="17" xfId="0" applyFont="1" applyFill="1" applyBorder="1" applyAlignment="1">
      <alignment horizontal="center" vertical="center" wrapText="1"/>
    </xf>
    <xf numFmtId="0" fontId="68" fillId="0" borderId="2" xfId="0" applyFont="1" applyBorder="1" applyAlignment="1">
      <alignment horizontal="center"/>
    </xf>
    <xf numFmtId="164" fontId="68" fillId="0" borderId="2" xfId="9" applyFont="1" applyBorder="1" applyAlignment="1">
      <alignment horizontal="center"/>
    </xf>
    <xf numFmtId="0" fontId="11" fillId="0" borderId="2" xfId="0" applyFont="1" applyBorder="1" applyAlignment="1">
      <alignment horizontal="center"/>
    </xf>
    <xf numFmtId="0" fontId="72" fillId="5" borderId="4" xfId="43" applyFont="1" applyFill="1" applyBorder="1" applyAlignment="1">
      <alignment horizontal="center"/>
    </xf>
    <xf numFmtId="0" fontId="72" fillId="5" borderId="20" xfId="43" applyFont="1" applyFill="1" applyBorder="1" applyAlignment="1">
      <alignment horizontal="center"/>
    </xf>
    <xf numFmtId="0" fontId="72" fillId="5" borderId="5" xfId="43" applyFont="1" applyFill="1" applyBorder="1" applyAlignment="1">
      <alignment horizontal="center"/>
    </xf>
    <xf numFmtId="0" fontId="72" fillId="10" borderId="2" xfId="43" applyFont="1" applyFill="1" applyBorder="1" applyAlignment="1">
      <alignment horizontal="center"/>
    </xf>
    <xf numFmtId="0" fontId="72" fillId="0" borderId="17" xfId="43" applyFont="1" applyBorder="1" applyAlignment="1">
      <alignment horizontal="center" vertical="center"/>
    </xf>
    <xf numFmtId="0" fontId="72" fillId="0" borderId="19" xfId="43" applyFont="1" applyBorder="1" applyAlignment="1">
      <alignment horizontal="center" vertical="center"/>
    </xf>
    <xf numFmtId="0" fontId="72" fillId="0" borderId="18" xfId="43" applyFont="1" applyBorder="1" applyAlignment="1">
      <alignment horizontal="center" vertical="center"/>
    </xf>
    <xf numFmtId="164" fontId="72" fillId="0" borderId="2" xfId="43" applyNumberFormat="1" applyFont="1" applyBorder="1" applyAlignment="1">
      <alignment horizontal="center" vertical="center"/>
    </xf>
    <xf numFmtId="0" fontId="72" fillId="0" borderId="2" xfId="43" applyFont="1" applyBorder="1" applyAlignment="1">
      <alignment horizontal="center" vertical="center"/>
    </xf>
    <xf numFmtId="10" fontId="72" fillId="0" borderId="2" xfId="44" applyNumberFormat="1" applyFont="1" applyBorder="1" applyAlignment="1">
      <alignment horizontal="center" vertical="center"/>
    </xf>
    <xf numFmtId="0" fontId="72" fillId="9" borderId="2" xfId="43" applyFont="1" applyFill="1" applyBorder="1" applyAlignment="1">
      <alignment horizontal="center"/>
    </xf>
    <xf numFmtId="0" fontId="72" fillId="11" borderId="2" xfId="43" applyFont="1" applyFill="1" applyBorder="1" applyAlignment="1">
      <alignment horizontal="center"/>
    </xf>
    <xf numFmtId="0" fontId="72" fillId="0" borderId="2" xfId="43" applyFont="1" applyBorder="1" applyAlignment="1">
      <alignment horizontal="center"/>
    </xf>
    <xf numFmtId="0" fontId="72" fillId="10" borderId="4" xfId="43" applyFont="1" applyFill="1" applyBorder="1" applyAlignment="1">
      <alignment horizontal="center"/>
    </xf>
    <xf numFmtId="0" fontId="72" fillId="10" borderId="20" xfId="43" applyFont="1" applyFill="1" applyBorder="1" applyAlignment="1">
      <alignment horizontal="center"/>
    </xf>
    <xf numFmtId="0" fontId="72" fillId="10" borderId="5" xfId="43" applyFont="1" applyFill="1" applyBorder="1" applyAlignment="1">
      <alignment horizontal="center"/>
    </xf>
    <xf numFmtId="164" fontId="72" fillId="0" borderId="17" xfId="43" applyNumberFormat="1" applyFont="1" applyBorder="1" applyAlignment="1">
      <alignment horizontal="center" vertical="center"/>
    </xf>
    <xf numFmtId="164" fontId="72" fillId="0" borderId="18" xfId="43" applyNumberFormat="1" applyFont="1" applyBorder="1" applyAlignment="1">
      <alignment horizontal="center" vertical="center"/>
    </xf>
    <xf numFmtId="10" fontId="72" fillId="0" borderId="17" xfId="44" applyNumberFormat="1" applyFont="1" applyBorder="1" applyAlignment="1">
      <alignment horizontal="center" vertical="center"/>
    </xf>
    <xf numFmtId="10" fontId="72" fillId="0" borderId="18" xfId="44" applyNumberFormat="1" applyFont="1" applyBorder="1" applyAlignment="1">
      <alignment horizontal="center" vertical="center"/>
    </xf>
    <xf numFmtId="10" fontId="72" fillId="0" borderId="19" xfId="44" applyNumberFormat="1" applyFont="1" applyBorder="1" applyAlignment="1">
      <alignment horizontal="center" vertical="center"/>
    </xf>
    <xf numFmtId="164" fontId="72" fillId="0" borderId="19" xfId="43" applyNumberFormat="1" applyFont="1" applyBorder="1" applyAlignment="1">
      <alignment horizontal="center" vertical="center"/>
    </xf>
    <xf numFmtId="0" fontId="42" fillId="0" borderId="17" xfId="0" applyFont="1" applyFill="1" applyBorder="1" applyAlignment="1">
      <alignment horizontal="center" vertical="center" wrapText="1"/>
    </xf>
    <xf numFmtId="0" fontId="42" fillId="0" borderId="18" xfId="0" applyFont="1" applyFill="1" applyBorder="1" applyAlignment="1">
      <alignment horizontal="center" vertical="center" wrapText="1"/>
    </xf>
    <xf numFmtId="0" fontId="41" fillId="0" borderId="0" xfId="1" applyFont="1" applyFill="1" applyBorder="1" applyAlignment="1">
      <alignment horizontal="center" vertical="center" wrapText="1"/>
    </xf>
    <xf numFmtId="0" fontId="23" fillId="3" borderId="15" xfId="0" applyFont="1" applyFill="1" applyBorder="1" applyAlignment="1">
      <alignment horizontal="left" vertical="center" wrapText="1"/>
    </xf>
    <xf numFmtId="167" fontId="10" fillId="3" borderId="0" xfId="52" applyFont="1" applyFill="1" applyBorder="1" applyAlignment="1">
      <alignment horizontal="center" wrapText="1"/>
    </xf>
    <xf numFmtId="167" fontId="10" fillId="3" borderId="0" xfId="52"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4" xfId="0" applyFont="1" applyFill="1" applyBorder="1" applyAlignment="1">
      <alignment horizontal="left" vertical="center" wrapText="1"/>
    </xf>
    <xf numFmtId="0" fontId="24" fillId="3" borderId="5" xfId="0" applyFont="1" applyFill="1" applyBorder="1" applyAlignment="1">
      <alignment horizontal="left" vertical="center" wrapText="1"/>
    </xf>
    <xf numFmtId="0" fontId="31"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31" fillId="3" borderId="12"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31" fillId="3" borderId="14" xfId="0" applyFont="1" applyFill="1" applyBorder="1" applyAlignment="1">
      <alignment horizontal="center" vertical="center" wrapText="1"/>
    </xf>
    <xf numFmtId="169" fontId="32" fillId="3" borderId="4" xfId="0" applyNumberFormat="1" applyFont="1" applyFill="1" applyBorder="1" applyAlignment="1">
      <alignment horizontal="right" vertical="center" wrapText="1"/>
    </xf>
    <xf numFmtId="169" fontId="32" fillId="3" borderId="5" xfId="0" applyNumberFormat="1" applyFont="1" applyFill="1" applyBorder="1" applyAlignment="1">
      <alignment horizontal="right" vertical="center" wrapText="1"/>
    </xf>
    <xf numFmtId="170" fontId="33" fillId="3" borderId="2" xfId="0" applyNumberFormat="1" applyFont="1" applyFill="1" applyBorder="1" applyAlignment="1">
      <alignment horizontal="right" vertical="center" wrapText="1"/>
    </xf>
    <xf numFmtId="167" fontId="33" fillId="3" borderId="2" xfId="52" applyFont="1" applyFill="1" applyBorder="1" applyAlignment="1">
      <alignment horizontal="right" vertical="center" wrapText="1"/>
    </xf>
    <xf numFmtId="14" fontId="32" fillId="5" borderId="4" xfId="0" applyNumberFormat="1" applyFont="1" applyFill="1" applyBorder="1" applyAlignment="1">
      <alignment horizontal="right" vertical="center" wrapText="1"/>
    </xf>
    <xf numFmtId="14" fontId="32" fillId="5" borderId="5" xfId="0" applyNumberFormat="1" applyFont="1" applyFill="1" applyBorder="1" applyAlignment="1">
      <alignment horizontal="right" vertical="center" wrapText="1"/>
    </xf>
    <xf numFmtId="0" fontId="21" fillId="0" borderId="0" xfId="0" applyFont="1" applyBorder="1" applyAlignment="1">
      <alignment horizontal="center" vertical="center" wrapText="1"/>
    </xf>
    <xf numFmtId="0" fontId="23" fillId="0" borderId="0" xfId="0" applyFont="1" applyBorder="1" applyAlignment="1">
      <alignment horizontal="left" vertical="center" wrapText="1"/>
    </xf>
    <xf numFmtId="0" fontId="24"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4" fillId="0" borderId="2" xfId="0" quotePrefix="1" applyFont="1" applyBorder="1" applyAlignment="1">
      <alignment horizontal="center" vertical="center" wrapText="1"/>
    </xf>
    <xf numFmtId="0" fontId="24" fillId="0" borderId="0" xfId="0" quotePrefix="1" applyFont="1" applyAlignment="1">
      <alignment horizontal="center" vertical="center" wrapText="1"/>
    </xf>
    <xf numFmtId="16" fontId="43" fillId="0" borderId="2" xfId="0" applyNumberFormat="1" applyFont="1" applyFill="1" applyBorder="1" applyAlignment="1">
      <alignment horizontal="center" vertical="center" wrapText="1"/>
    </xf>
    <xf numFmtId="0" fontId="43" fillId="0" borderId="8" xfId="0" applyFont="1" applyFill="1" applyBorder="1" applyAlignment="1">
      <alignment horizontal="center" vertical="center" wrapText="1"/>
    </xf>
    <xf numFmtId="0" fontId="43" fillId="0" borderId="2" xfId="0" applyFont="1" applyFill="1" applyBorder="1" applyAlignment="1">
      <alignment vertical="center" wrapText="1"/>
    </xf>
    <xf numFmtId="170" fontId="43" fillId="0" borderId="2" xfId="51" applyNumberFormat="1" applyFont="1" applyFill="1" applyBorder="1" applyAlignment="1">
      <alignment vertical="center" wrapText="1"/>
    </xf>
    <xf numFmtId="0" fontId="79" fillId="0" borderId="21" xfId="0" applyFont="1" applyFill="1" applyBorder="1" applyAlignment="1">
      <alignment horizontal="center" vertical="center" wrapText="1"/>
    </xf>
    <xf numFmtId="170" fontId="44" fillId="0" borderId="2" xfId="51" applyNumberFormat="1" applyFont="1" applyFill="1" applyBorder="1" applyAlignment="1">
      <alignment vertical="center" wrapText="1"/>
    </xf>
    <xf numFmtId="0" fontId="43" fillId="0" borderId="19" xfId="0" applyFont="1" applyFill="1" applyBorder="1" applyAlignment="1">
      <alignment horizontal="center" vertical="center" wrapText="1"/>
    </xf>
    <xf numFmtId="44" fontId="43" fillId="0" borderId="2" xfId="53" applyNumberFormat="1" applyFont="1" applyFill="1" applyBorder="1" applyAlignment="1">
      <alignment vertical="center" wrapText="1"/>
    </xf>
    <xf numFmtId="0" fontId="78" fillId="0" borderId="21" xfId="0" applyFont="1" applyFill="1" applyBorder="1" applyAlignment="1">
      <alignment horizontal="center" vertical="center" wrapText="1"/>
    </xf>
    <xf numFmtId="0" fontId="43" fillId="0" borderId="17" xfId="0" applyFont="1" applyFill="1" applyBorder="1" applyAlignment="1">
      <alignment vertical="center" wrapText="1"/>
    </xf>
    <xf numFmtId="170" fontId="43" fillId="0" borderId="17" xfId="46" applyNumberFormat="1" applyFont="1" applyFill="1" applyBorder="1" applyAlignment="1">
      <alignment vertical="center" wrapText="1"/>
    </xf>
    <xf numFmtId="0" fontId="43" fillId="0" borderId="2" xfId="0" applyNumberFormat="1" applyFont="1" applyFill="1" applyBorder="1" applyAlignment="1">
      <alignment horizontal="center" vertical="center" wrapText="1"/>
    </xf>
    <xf numFmtId="0" fontId="54" fillId="0" borderId="2" xfId="0" applyFont="1" applyFill="1" applyBorder="1" applyAlignment="1">
      <alignment horizontal="center" vertical="center" wrapText="1"/>
    </xf>
    <xf numFmtId="170" fontId="43" fillId="0" borderId="2" xfId="55" applyNumberFormat="1" applyFont="1" applyFill="1" applyBorder="1" applyAlignment="1">
      <alignment horizontal="right" vertical="center" wrapText="1"/>
    </xf>
    <xf numFmtId="17" fontId="43" fillId="0" borderId="2" xfId="0" applyNumberFormat="1" applyFont="1" applyFill="1" applyBorder="1" applyAlignment="1">
      <alignment horizontal="center" vertical="center" wrapText="1"/>
    </xf>
    <xf numFmtId="6" fontId="43" fillId="0" borderId="2" xfId="53" applyNumberFormat="1" applyFont="1" applyFill="1" applyBorder="1" applyAlignment="1">
      <alignment horizontal="right" vertical="center" wrapText="1"/>
    </xf>
    <xf numFmtId="44" fontId="43" fillId="0" borderId="2" xfId="53" applyNumberFormat="1" applyFont="1" applyFill="1" applyBorder="1" applyAlignment="1">
      <alignment horizontal="right" vertical="center" wrapText="1"/>
    </xf>
    <xf numFmtId="170" fontId="43" fillId="0" borderId="2" xfId="50" applyNumberFormat="1" applyFont="1" applyFill="1" applyBorder="1" applyAlignment="1">
      <alignment horizontal="right" vertical="center" wrapText="1"/>
    </xf>
    <xf numFmtId="44" fontId="43" fillId="0" borderId="2" xfId="48" applyNumberFormat="1" applyFont="1" applyFill="1" applyBorder="1" applyAlignment="1">
      <alignment horizontal="center" vertical="center" wrapText="1"/>
    </xf>
    <xf numFmtId="170" fontId="44" fillId="0" borderId="2" xfId="50" applyNumberFormat="1" applyFont="1" applyFill="1" applyBorder="1" applyAlignment="1">
      <alignment horizontal="right" vertical="center" wrapText="1"/>
    </xf>
    <xf numFmtId="44" fontId="44" fillId="0" borderId="2" xfId="48" applyNumberFormat="1" applyFont="1" applyFill="1" applyBorder="1" applyAlignment="1">
      <alignment horizontal="center" vertical="center" wrapText="1"/>
    </xf>
    <xf numFmtId="0" fontId="42" fillId="0" borderId="5" xfId="0" applyFont="1" applyFill="1" applyBorder="1" applyAlignment="1">
      <alignment horizontal="center" vertical="center" wrapText="1"/>
    </xf>
    <xf numFmtId="0" fontId="45" fillId="0" borderId="2" xfId="0" applyFont="1" applyFill="1" applyBorder="1" applyAlignment="1">
      <alignment horizontal="center" vertical="center" wrapText="1"/>
    </xf>
    <xf numFmtId="15" fontId="46" fillId="0" borderId="2" xfId="0" applyNumberFormat="1" applyFont="1" applyFill="1" applyBorder="1" applyAlignment="1">
      <alignment horizontal="center" vertical="center" wrapText="1"/>
    </xf>
    <xf numFmtId="0" fontId="46" fillId="0" borderId="2" xfId="0" applyFont="1" applyFill="1" applyBorder="1" applyAlignment="1">
      <alignment horizontal="left" vertical="center" wrapText="1"/>
    </xf>
    <xf numFmtId="0" fontId="46" fillId="0" borderId="2" xfId="0" applyFont="1" applyFill="1" applyBorder="1" applyAlignment="1">
      <alignment horizontal="center" vertical="center" wrapText="1"/>
    </xf>
    <xf numFmtId="44" fontId="46" fillId="0" borderId="2" xfId="7" applyFont="1" applyFill="1" applyBorder="1" applyAlignment="1">
      <alignment horizontal="center" vertical="center" wrapText="1"/>
    </xf>
    <xf numFmtId="169" fontId="47" fillId="0" borderId="2" xfId="7" applyNumberFormat="1" applyFont="1" applyFill="1" applyBorder="1" applyAlignment="1">
      <alignment horizontal="center" vertical="center" wrapText="1"/>
    </xf>
    <xf numFmtId="169" fontId="46" fillId="0" borderId="2" xfId="7" applyNumberFormat="1" applyFont="1" applyFill="1" applyBorder="1" applyAlignment="1">
      <alignment horizontal="center" vertical="center" wrapText="1"/>
    </xf>
    <xf numFmtId="0" fontId="46" fillId="0" borderId="2" xfId="7" applyNumberFormat="1" applyFont="1" applyFill="1" applyBorder="1" applyAlignment="1">
      <alignment horizontal="center" vertical="center" wrapText="1"/>
    </xf>
    <xf numFmtId="0" fontId="24" fillId="0" borderId="2" xfId="0" applyFont="1" applyFill="1" applyBorder="1"/>
    <xf numFmtId="44" fontId="48" fillId="0" borderId="2" xfId="7" applyFont="1" applyFill="1" applyBorder="1" applyAlignment="1">
      <alignment horizontal="center" vertical="center" wrapText="1"/>
    </xf>
    <xf numFmtId="169" fontId="51" fillId="0" borderId="2" xfId="7" applyNumberFormat="1" applyFont="1" applyFill="1" applyBorder="1" applyAlignment="1">
      <alignment horizontal="center" vertical="center" wrapText="1"/>
    </xf>
    <xf numFmtId="0" fontId="50" fillId="0" borderId="2" xfId="0" applyFont="1" applyFill="1" applyBorder="1" applyAlignment="1">
      <alignment horizontal="center" vertical="center" wrapText="1"/>
    </xf>
    <xf numFmtId="15" fontId="48" fillId="0" borderId="2" xfId="0" applyNumberFormat="1" applyFont="1" applyFill="1" applyBorder="1" applyAlignment="1">
      <alignment horizontal="center" vertical="center" wrapText="1"/>
    </xf>
    <xf numFmtId="0" fontId="48" fillId="0" borderId="2" xfId="0" applyFont="1" applyFill="1" applyBorder="1" applyAlignment="1">
      <alignment horizontal="left" vertical="center" wrapText="1"/>
    </xf>
    <xf numFmtId="0" fontId="48" fillId="0" borderId="2" xfId="0" applyFont="1" applyFill="1" applyBorder="1" applyAlignment="1">
      <alignment horizontal="center" vertical="center" wrapText="1"/>
    </xf>
    <xf numFmtId="0" fontId="48" fillId="0" borderId="2" xfId="7" applyNumberFormat="1" applyFont="1" applyFill="1" applyBorder="1" applyAlignment="1">
      <alignment horizontal="center" vertical="center" wrapText="1"/>
    </xf>
    <xf numFmtId="169" fontId="48" fillId="0" borderId="2" xfId="7" applyNumberFormat="1" applyFont="1" applyFill="1" applyBorder="1" applyAlignment="1">
      <alignment horizontal="center" vertical="center" wrapText="1"/>
    </xf>
    <xf numFmtId="44" fontId="46" fillId="0" borderId="2" xfId="56" applyFont="1" applyFill="1" applyBorder="1" applyAlignment="1">
      <alignment horizontal="center" vertical="center" wrapText="1"/>
    </xf>
    <xf numFmtId="169" fontId="47" fillId="0" borderId="2" xfId="56" applyNumberFormat="1" applyFont="1" applyFill="1" applyBorder="1" applyAlignment="1">
      <alignment horizontal="center" vertical="center" wrapText="1"/>
    </xf>
    <xf numFmtId="0" fontId="46" fillId="0" borderId="2" xfId="56" applyNumberFormat="1" applyFont="1" applyFill="1" applyBorder="1" applyAlignment="1">
      <alignment horizontal="center" vertical="center" wrapText="1"/>
    </xf>
    <xf numFmtId="44" fontId="87" fillId="0" borderId="2" xfId="7" applyFont="1" applyFill="1" applyBorder="1" applyAlignment="1">
      <alignment horizontal="center" vertical="center" wrapText="1"/>
    </xf>
    <xf numFmtId="169" fontId="88" fillId="0" borderId="2" xfId="7" applyNumberFormat="1" applyFont="1" applyFill="1" applyBorder="1" applyAlignment="1">
      <alignment horizontal="center" vertical="center" wrapText="1"/>
    </xf>
    <xf numFmtId="44" fontId="89" fillId="0" borderId="2" xfId="7" applyFont="1" applyFill="1" applyBorder="1" applyAlignment="1">
      <alignment horizontal="center" vertical="center" wrapText="1"/>
    </xf>
    <xf numFmtId="169" fontId="90" fillId="0" borderId="2" xfId="7" applyNumberFormat="1" applyFont="1" applyFill="1" applyBorder="1" applyAlignment="1">
      <alignment horizontal="center" vertical="center" wrapText="1"/>
    </xf>
    <xf numFmtId="44" fontId="81" fillId="0" borderId="2" xfId="7" applyFont="1" applyFill="1" applyBorder="1" applyAlignment="1">
      <alignment horizontal="center" vertical="center" wrapText="1"/>
    </xf>
    <xf numFmtId="169" fontId="61" fillId="0" borderId="2" xfId="7" applyNumberFormat="1" applyFont="1" applyFill="1" applyBorder="1" applyAlignment="1">
      <alignment horizontal="center" vertical="center" wrapText="1"/>
    </xf>
    <xf numFmtId="0" fontId="0" fillId="0" borderId="2" xfId="0" applyFill="1" applyBorder="1"/>
    <xf numFmtId="44" fontId="82" fillId="0" borderId="2" xfId="7" applyFont="1" applyFill="1" applyBorder="1" applyAlignment="1">
      <alignment horizontal="center" vertical="center" wrapText="1"/>
    </xf>
    <xf numFmtId="169" fontId="83" fillId="0" borderId="2" xfId="7" applyNumberFormat="1" applyFont="1" applyFill="1" applyBorder="1" applyAlignment="1">
      <alignment horizontal="center" vertical="center" wrapText="1"/>
    </xf>
    <xf numFmtId="14" fontId="46" fillId="0" borderId="2" xfId="0" applyNumberFormat="1" applyFont="1" applyFill="1" applyBorder="1" applyAlignment="1">
      <alignment horizontal="center" vertical="center" wrapText="1"/>
    </xf>
  </cellXfs>
  <cellStyles count="57">
    <cellStyle name="Énfasis1" xfId="1" builtinId="29"/>
    <cellStyle name="Hipervínculo" xfId="3" builtinId="8"/>
    <cellStyle name="Millares [0] 2" xfId="2"/>
    <cellStyle name="Millares [0] 2 2" xfId="8"/>
    <cellStyle name="Millares [0] 2 2 2" xfId="17"/>
    <cellStyle name="Millares [0] 2 2 2 2" xfId="22"/>
    <cellStyle name="Millares [0] 2 2 2 2 2" xfId="27"/>
    <cellStyle name="Millares [0] 2 2 2 2 2 2" xfId="32"/>
    <cellStyle name="Millares [0] 2 2 2 2 2 3" xfId="37"/>
    <cellStyle name="Millares [0] 2 2 2 2 2 4" xfId="42"/>
    <cellStyle name="Millares [0] 2 2 2 2 2 4 2" xfId="50"/>
    <cellStyle name="Millares [0] 2 2 2 2 2 4 3" xfId="55"/>
    <cellStyle name="Millares [0] 2 3" xfId="13"/>
    <cellStyle name="Millares [0] 2 3 2" xfId="18"/>
    <cellStyle name="Millares [0] 2 3 2 2" xfId="23"/>
    <cellStyle name="Millares [0] 2 3 2 2 2" xfId="28"/>
    <cellStyle name="Millares [0] 2 3 2 2 3" xfId="33"/>
    <cellStyle name="Millares [0] 2 3 2 2 4" xfId="38"/>
    <cellStyle name="Millares [0] 2 3 2 2 4 2" xfId="46"/>
    <cellStyle name="Millares [0] 2 3 2 2 4 3" xfId="51"/>
    <cellStyle name="Millares [0] 3" xfId="6"/>
    <cellStyle name="Millares [0] 3 2" xfId="16"/>
    <cellStyle name="Millares [0] 3 2 2" xfId="21"/>
    <cellStyle name="Millares [0] 3 2 2 2" xfId="26"/>
    <cellStyle name="Millares [0] 3 2 2 2 2" xfId="31"/>
    <cellStyle name="Millares [0] 3 2 2 2 3" xfId="36"/>
    <cellStyle name="Millares [0] 3 2 2 2 4" xfId="41"/>
    <cellStyle name="Millares [0] 3 2 2 2 4 2" xfId="49"/>
    <cellStyle name="Millares [0] 3 2 2 2 4 3" xfId="54"/>
    <cellStyle name="Moneda" xfId="56" builtinId="4"/>
    <cellStyle name="Moneda [0]" xfId="9" builtinId="7"/>
    <cellStyle name="Moneda [0] 2" xfId="45"/>
    <cellStyle name="Moneda [0] 2 2" xfId="4"/>
    <cellStyle name="Moneda [0] 2 2 2" xfId="14"/>
    <cellStyle name="Moneda [0] 2 2 2 2" xfId="19"/>
    <cellStyle name="Moneda [0] 2 2 2 2 2" xfId="24"/>
    <cellStyle name="Moneda [0] 2 2 2 2 2 2" xfId="29"/>
    <cellStyle name="Moneda [0] 2 2 2 2 2 3" xfId="34"/>
    <cellStyle name="Moneda [0] 2 2 2 2 2 4" xfId="39"/>
    <cellStyle name="Moneda [0] 2 2 2 2 2 4 2" xfId="47"/>
    <cellStyle name="Moneda [0] 2 2 2 2 2 4 3" xfId="52"/>
    <cellStyle name="Moneda 2" xfId="7"/>
    <cellStyle name="Moneda 2 2" xfId="5"/>
    <cellStyle name="Moneda 2 2 2" xfId="15"/>
    <cellStyle name="Moneda 2 2 2 2" xfId="20"/>
    <cellStyle name="Moneda 2 2 2 2 2" xfId="25"/>
    <cellStyle name="Moneda 2 2 2 2 2 2" xfId="30"/>
    <cellStyle name="Moneda 2 2 2 2 2 3" xfId="35"/>
    <cellStyle name="Moneda 2 2 2 2 2 4" xfId="40"/>
    <cellStyle name="Moneda 2 2 2 2 2 4 2" xfId="48"/>
    <cellStyle name="Moneda 2 2 2 2 2 4 3" xfId="53"/>
    <cellStyle name="Normal" xfId="0" builtinId="0"/>
    <cellStyle name="Normal 2" xfId="10"/>
    <cellStyle name="Normal 3" xfId="11"/>
    <cellStyle name="Normal 4" xfId="43"/>
    <cellStyle name="Porcentaje 2" xfId="12"/>
    <cellStyle name="Porcentaje 3"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gonzalez\Documents\2019\CONTRATACION\2019-01-03_Necesidades_cpspyag_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yara\AppData\Local\Microsoft\Windows\Temporary%20Internet%20Files\Content.Outlook\ZHB26R28\Copia%20de%20CUADRO%20DE%20REPARTO%20GGC%20Y%20CUADRO%20DE%20SEGUIMIENTO%20A%20LOS%20CONTRATOS%202019-J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de PSPYAG 2019"/>
      <sheetName val="meritocracia y entrevista"/>
      <sheetName val="Hoja2"/>
    </sheetNames>
    <sheetDataSet>
      <sheetData sheetId="0">
        <row r="5">
          <cell r="B5" t="str">
            <v>Línea PAA</v>
          </cell>
          <cell r="C5" t="str">
            <v>Nombre producto (llave articuladora) Solo para proyectos de inversión.</v>
          </cell>
        </row>
        <row r="6">
          <cell r="B6">
            <v>98</v>
          </cell>
          <cell r="C6" t="str">
            <v>Servicio de diseño, desarrollo e implementación de la Estrategia Territorial</v>
          </cell>
        </row>
        <row r="7">
          <cell r="B7">
            <v>99</v>
          </cell>
          <cell r="C7" t="str">
            <v>Servicio de asistencia técnica para la implementación del los Planes de Acción Técnicos</v>
          </cell>
        </row>
        <row r="8">
          <cell r="B8">
            <v>100</v>
          </cell>
          <cell r="C8" t="str">
            <v>Servicio de diseño, desarrollo e implementación de la Estrategia Territorial</v>
          </cell>
        </row>
        <row r="9">
          <cell r="B9">
            <v>101</v>
          </cell>
          <cell r="C9" t="str">
            <v>Servicio de asistencia técnica para la implementación del los Planes de Acción Técnicos</v>
          </cell>
        </row>
        <row r="10">
          <cell r="B10">
            <v>102</v>
          </cell>
          <cell r="C10" t="str">
            <v>Servicio de seguimiento a la gestión territorial</v>
          </cell>
        </row>
        <row r="11">
          <cell r="B11">
            <v>103</v>
          </cell>
          <cell r="C11" t="str">
            <v>Servicio de seguimiento a la gestión territorial</v>
          </cell>
        </row>
        <row r="12">
          <cell r="B12">
            <v>104</v>
          </cell>
          <cell r="C12" t="str">
            <v>Servicio de diseño, desarrollo e implementación de la Estrategia Territorial</v>
          </cell>
        </row>
        <row r="13">
          <cell r="B13">
            <v>105</v>
          </cell>
          <cell r="C13" t="str">
            <v>Servicio de asistencia técnica para la implementación del los Planes de Acción Técnicos</v>
          </cell>
        </row>
        <row r="14">
          <cell r="B14">
            <v>106</v>
          </cell>
          <cell r="C14" t="str">
            <v>Servicio de asistencia técnica para la implementación del los Planes de Acción Técnicos</v>
          </cell>
        </row>
        <row r="15">
          <cell r="B15">
            <v>107</v>
          </cell>
          <cell r="C15" t="str">
            <v>Servicio de asistencia técnica para la implementación del los Planes de Acción Técnicos</v>
          </cell>
        </row>
        <row r="16">
          <cell r="B16">
            <v>108</v>
          </cell>
          <cell r="C16" t="str">
            <v>Servicio de asistencia técnica para la implementación del los Planes de Acción Técnicos</v>
          </cell>
        </row>
        <row r="17">
          <cell r="B17">
            <v>109</v>
          </cell>
          <cell r="C17" t="str">
            <v>Servicio de asistencia técnica para la implementación del los Planes de Acción Técnicos</v>
          </cell>
        </row>
        <row r="18">
          <cell r="B18">
            <v>110</v>
          </cell>
          <cell r="C18" t="str">
            <v>Servicio de asistencia técnica para la implementación del los Planes de Acción Técnicos</v>
          </cell>
        </row>
        <row r="19">
          <cell r="B19">
            <v>111</v>
          </cell>
          <cell r="C19" t="str">
            <v>Servicio de asistencia técnica para la implementación del los Planes de Acción Técnicos</v>
          </cell>
        </row>
        <row r="20">
          <cell r="B20">
            <v>112</v>
          </cell>
          <cell r="C20" t="str">
            <v>Servicio de asistencia técnica para la implementación del los Planes de Acción Técnicos</v>
          </cell>
        </row>
        <row r="21">
          <cell r="B21">
            <v>113</v>
          </cell>
          <cell r="C21" t="str">
            <v>Servicio de asistencia técnica para la implementación del los Planes de Acción Técnicos</v>
          </cell>
        </row>
        <row r="22">
          <cell r="B22">
            <v>114</v>
          </cell>
          <cell r="C22" t="str">
            <v>Servicio de asistencia técnica para la implementación del los Planes de Acción Técnicos</v>
          </cell>
        </row>
        <row r="23">
          <cell r="B23">
            <v>115</v>
          </cell>
          <cell r="C23" t="str">
            <v>Servicio de asistencia técnica para la implementación del los Planes de Acción Técnicos</v>
          </cell>
        </row>
        <row r="24">
          <cell r="B24">
            <v>116</v>
          </cell>
          <cell r="C24" t="str">
            <v>Servicio de asistencia técnica para la implementación del los Planes de Acción Técnicos</v>
          </cell>
        </row>
        <row r="25">
          <cell r="B25">
            <v>117</v>
          </cell>
          <cell r="C25" t="str">
            <v>Servicio de asistencia técnica para la implementación del los Planes de Acción Técnicos</v>
          </cell>
        </row>
        <row r="26">
          <cell r="B26">
            <v>118</v>
          </cell>
          <cell r="C26" t="str">
            <v>Servicio de asistencia técnica para la implementación del los Planes de Acción Técnicos</v>
          </cell>
        </row>
        <row r="27">
          <cell r="B27">
            <v>119</v>
          </cell>
          <cell r="C27" t="str">
            <v>Servicio de asistencia técnica para la implementación del los Planes de Acción Técnicos</v>
          </cell>
        </row>
        <row r="28">
          <cell r="B28">
            <v>120</v>
          </cell>
          <cell r="C28" t="str">
            <v>Servicio de asistencia técnica para la implementación del los Planes de Acción Técnicos</v>
          </cell>
        </row>
        <row r="29">
          <cell r="B29">
            <v>121</v>
          </cell>
          <cell r="C29" t="str">
            <v>Servicios de asistencia técnica para el diseño institucional de las entidades del orden nacional</v>
          </cell>
        </row>
        <row r="30">
          <cell r="B30">
            <v>122</v>
          </cell>
          <cell r="C30" t="str">
            <v>Servicios de asistencia técnica para el diseño institucional de las entidades del orden nacional</v>
          </cell>
        </row>
        <row r="31">
          <cell r="B31">
            <v>123</v>
          </cell>
          <cell r="C31" t="str">
            <v>Diseñar y evaluar herramientas y material de apoyo para la asesoría y acompañamiento de las entidades territoriales priorizadas</v>
          </cell>
        </row>
        <row r="32">
          <cell r="B32">
            <v>124</v>
          </cell>
          <cell r="C32" t="str">
            <v>Diseñar y evaluar herramientas y material de apoyo para la asesoría y acompañamiento de las entidades territoriales priorizadas</v>
          </cell>
        </row>
        <row r="33">
          <cell r="B33">
            <v>125</v>
          </cell>
          <cell r="C33" t="str">
            <v>Servicios de asistencia técnica para el diseño institucional de las entidades del orden nacional</v>
          </cell>
        </row>
        <row r="34">
          <cell r="B34">
            <v>126</v>
          </cell>
          <cell r="C34" t="str">
            <v>Servicio de Asistencia Técnica en la implementación de la política de empleo público</v>
          </cell>
        </row>
        <row r="35">
          <cell r="B35">
            <v>127</v>
          </cell>
          <cell r="C35" t="str">
            <v>Sistemas de Información de Gestión Pública</v>
          </cell>
        </row>
        <row r="36">
          <cell r="B36">
            <v>128</v>
          </cell>
          <cell r="C36" t="str">
            <v>Sistemas de Información de Gestión Pública</v>
          </cell>
        </row>
        <row r="37">
          <cell r="B37">
            <v>129</v>
          </cell>
          <cell r="C37" t="str">
            <v>Servicio de Asistencia Técnica en la implementación de la política de empleo público</v>
          </cell>
        </row>
        <row r="38">
          <cell r="B38">
            <v>130</v>
          </cell>
          <cell r="C38" t="str">
            <v>Documentos metodológicos</v>
          </cell>
        </row>
        <row r="39">
          <cell r="B39">
            <v>131</v>
          </cell>
          <cell r="C39" t="str">
            <v>Documentos de lineamientos técnicos</v>
          </cell>
        </row>
        <row r="40">
          <cell r="B40">
            <v>132</v>
          </cell>
          <cell r="C40" t="str">
            <v>Documentos de lineamientos técnicos</v>
          </cell>
        </row>
        <row r="41">
          <cell r="B41">
            <v>133</v>
          </cell>
          <cell r="C41" t="str">
            <v>Documentos de lineamientos técnicos</v>
          </cell>
        </row>
        <row r="42">
          <cell r="B42">
            <v>134</v>
          </cell>
          <cell r="C42" t="str">
            <v>Servicio de asistencia técnica en la implementación del Modelo Integrado de Planeación y Gestión</v>
          </cell>
        </row>
        <row r="43">
          <cell r="B43">
            <v>135</v>
          </cell>
          <cell r="C43" t="str">
            <v>Servicio de asistencia técnica en la implementación del Modelo Integrado de Planeación y Gestión</v>
          </cell>
        </row>
        <row r="44">
          <cell r="B44">
            <v>136</v>
          </cell>
          <cell r="C44" t="str">
            <v>Servicio de asistencia técnica en la implementación del Modelo Integrado de Planeación y Gestión</v>
          </cell>
        </row>
        <row r="45">
          <cell r="B45">
            <v>137</v>
          </cell>
          <cell r="C45" t="str">
            <v>Servicio de asistencia técnica en la implementación del Modelo Integrado de Planeación y Gestión</v>
          </cell>
        </row>
        <row r="46">
          <cell r="B46">
            <v>138</v>
          </cell>
          <cell r="C46" t="str">
            <v>Servicio de asistencia técnica en la implementación del Modelo Integrado de Planeación y Gestión</v>
          </cell>
        </row>
        <row r="47">
          <cell r="B47">
            <v>139</v>
          </cell>
          <cell r="C47" t="str">
            <v>Sistema de Control Interno</v>
          </cell>
        </row>
        <row r="48">
          <cell r="B48">
            <v>140</v>
          </cell>
          <cell r="C48" t="str">
            <v>Servicio de asistencia técnica en el diseño e implementación de incentivos a la gestión Pública</v>
          </cell>
        </row>
        <row r="49">
          <cell r="B49">
            <v>141</v>
          </cell>
          <cell r="C49" t="str">
            <v>Sistema de Control Interno</v>
          </cell>
        </row>
        <row r="50">
          <cell r="B50">
            <v>142</v>
          </cell>
          <cell r="C50" t="str">
            <v>Servicio de Asistencia técnica en la implementación de las políticas de Función Pública</v>
          </cell>
        </row>
        <row r="51">
          <cell r="B51">
            <v>143</v>
          </cell>
          <cell r="C51" t="str">
            <v>Documentos de lineamientos técnicos</v>
          </cell>
        </row>
        <row r="52">
          <cell r="B52">
            <v>144</v>
          </cell>
          <cell r="C52" t="str">
            <v>Servicio de asistencia técnica para la implementación de la política de trámites</v>
          </cell>
        </row>
        <row r="53">
          <cell r="B53">
            <v>145</v>
          </cell>
          <cell r="C53" t="str">
            <v>Servicio de educación informal de Multiplicadores en procesos de control social</v>
          </cell>
        </row>
        <row r="54">
          <cell r="B54">
            <v>146</v>
          </cell>
          <cell r="C54" t="str">
            <v>Servicio de asistencia técnica para la implementación de la política de trámites</v>
          </cell>
        </row>
        <row r="55">
          <cell r="B55">
            <v>147</v>
          </cell>
          <cell r="C55" t="str">
            <v>Servicios de asistencia técnica en Políticas y lineamientos para incrementar la participación ciudadana en la gestión, transparencia y acceso a la información</v>
          </cell>
        </row>
        <row r="56">
          <cell r="B56">
            <v>148</v>
          </cell>
          <cell r="C56" t="str">
            <v>Servicio de Asistencia técnica en la implementación de las políticas de Función Pública</v>
          </cell>
        </row>
        <row r="57">
          <cell r="B57">
            <v>149</v>
          </cell>
          <cell r="C57" t="str">
            <v>Servicio de Asistencia técnica en la implementación de las políticas de Función Pública</v>
          </cell>
        </row>
        <row r="58">
          <cell r="B58">
            <v>150</v>
          </cell>
          <cell r="C58" t="str">
            <v>Servicio de Asistencia técnica en la implementación de las políticas de Función Pública</v>
          </cell>
        </row>
        <row r="59">
          <cell r="B59">
            <v>151</v>
          </cell>
          <cell r="C59" t="str">
            <v>Servicio de Asistencia técnica en la implementación de las políticas de Función Pública</v>
          </cell>
        </row>
        <row r="60">
          <cell r="B60">
            <v>152</v>
          </cell>
          <cell r="C60" t="str">
            <v>Documentos normativos</v>
          </cell>
        </row>
        <row r="61">
          <cell r="B61">
            <v>153</v>
          </cell>
          <cell r="C61" t="str">
            <v>Servicio de información de gestión pública</v>
          </cell>
        </row>
        <row r="62">
          <cell r="B62">
            <v>154</v>
          </cell>
          <cell r="C62" t="str">
            <v>Servicio de información de gestión pública</v>
          </cell>
        </row>
        <row r="63">
          <cell r="B63">
            <v>155</v>
          </cell>
          <cell r="C63" t="str">
            <v>Servicio de información de gestión pública</v>
          </cell>
        </row>
        <row r="64">
          <cell r="B64">
            <v>156</v>
          </cell>
          <cell r="C64" t="str">
            <v>Servicio de información de gestión pública</v>
          </cell>
        </row>
        <row r="65">
          <cell r="B65">
            <v>157</v>
          </cell>
          <cell r="C65" t="str">
            <v>Servicio de información de gestión pública</v>
          </cell>
        </row>
        <row r="66">
          <cell r="B66">
            <v>158</v>
          </cell>
          <cell r="C66" t="str">
            <v>Sistemas de Información de Gestión Pública</v>
          </cell>
        </row>
        <row r="67">
          <cell r="B67">
            <v>159</v>
          </cell>
          <cell r="C67" t="str">
            <v>Servicio de información de gestión pública</v>
          </cell>
        </row>
        <row r="68">
          <cell r="B68">
            <v>160</v>
          </cell>
          <cell r="C68" t="str">
            <v>Documentos normativos</v>
          </cell>
        </row>
        <row r="69">
          <cell r="B69">
            <v>161</v>
          </cell>
          <cell r="C69" t="str">
            <v>Documentos normativos</v>
          </cell>
        </row>
        <row r="70">
          <cell r="B70">
            <v>162</v>
          </cell>
          <cell r="C70" t="str">
            <v>Sistemas de Información de Gestión Pública</v>
          </cell>
        </row>
        <row r="71">
          <cell r="B71">
            <v>163</v>
          </cell>
          <cell r="C71" t="str">
            <v xml:space="preserve">Elaboración del estudio y diagnostico para determinar la modificación, actualización, derogatoria o expedición de una nueva normatividad relacionada con las normas sobre organización y funcionamiento de las entidades del orden nacional </v>
          </cell>
        </row>
        <row r="72">
          <cell r="B72">
            <v>164</v>
          </cell>
          <cell r="C72" t="str">
            <v>Documentos normativos</v>
          </cell>
        </row>
        <row r="73">
          <cell r="B73">
            <v>165</v>
          </cell>
          <cell r="C73" t="str">
            <v>Documentos normativos</v>
          </cell>
        </row>
        <row r="74">
          <cell r="B74">
            <v>166</v>
          </cell>
          <cell r="C74" t="str">
            <v>Documentos normativos</v>
          </cell>
        </row>
        <row r="75">
          <cell r="B75">
            <v>167</v>
          </cell>
          <cell r="C75" t="str">
            <v>Documentos normativos</v>
          </cell>
        </row>
        <row r="76">
          <cell r="B76">
            <v>168</v>
          </cell>
          <cell r="C76" t="str">
            <v>NO APLICA</v>
          </cell>
        </row>
        <row r="77">
          <cell r="B77">
            <v>169</v>
          </cell>
          <cell r="C77" t="str">
            <v>NO APLICA</v>
          </cell>
        </row>
        <row r="78">
          <cell r="B78">
            <v>170</v>
          </cell>
          <cell r="C78" t="str">
            <v>Servicio de Asistencia técnica en la implementación de las políticas de Función Pública</v>
          </cell>
        </row>
        <row r="79">
          <cell r="B79">
            <v>171</v>
          </cell>
          <cell r="C79" t="str">
            <v>Servicio de Asistencia técnica en la implementación de las políticas de Función Pública</v>
          </cell>
        </row>
        <row r="80">
          <cell r="B80">
            <v>172</v>
          </cell>
          <cell r="C80" t="str">
            <v>Servicio de Asistencia técnica en la implementación de las políticas de Función Pública</v>
          </cell>
        </row>
        <row r="81">
          <cell r="B81">
            <v>173</v>
          </cell>
          <cell r="C81" t="str">
            <v>Servicio de Asistencia técnica en la implementación de las políticas de Función Pública</v>
          </cell>
        </row>
        <row r="82">
          <cell r="B82">
            <v>174</v>
          </cell>
          <cell r="C82" t="str">
            <v>Servicio de Asistencia técnica en la implementación de las políticas de Función Pública</v>
          </cell>
        </row>
        <row r="83">
          <cell r="B83">
            <v>175</v>
          </cell>
          <cell r="C83" t="str">
            <v>Servicio de Asistencia técnica en la implementación de las políticas de Función Pública</v>
          </cell>
        </row>
        <row r="84">
          <cell r="B84">
            <v>176</v>
          </cell>
          <cell r="C84" t="str">
            <v>Servicio de Asistencia técnica en la implementación de las políticas de Función Pública</v>
          </cell>
        </row>
        <row r="85">
          <cell r="B85">
            <v>177</v>
          </cell>
          <cell r="C85" t="str">
            <v>Servicio de Asistencia técnica en la implementación de las políticas de Función Pública</v>
          </cell>
        </row>
        <row r="86">
          <cell r="B86">
            <v>178</v>
          </cell>
          <cell r="C86" t="str">
            <v>Servicio de Asistencia técnica en la implementación de las políticas de Función Pública</v>
          </cell>
        </row>
        <row r="87">
          <cell r="B87">
            <v>179</v>
          </cell>
          <cell r="C87" t="str">
            <v>Servicio de Asistencia técnica en la implementación de las políticas de Función Pública</v>
          </cell>
        </row>
        <row r="88">
          <cell r="B88">
            <v>180</v>
          </cell>
          <cell r="C88" t="str">
            <v>Servicio de Asistencia técnica en la implementación de las políticas de Función Pública</v>
          </cell>
        </row>
        <row r="89">
          <cell r="B89">
            <v>181</v>
          </cell>
          <cell r="C89" t="str">
            <v>Documentos metodológicos</v>
          </cell>
        </row>
        <row r="90">
          <cell r="B90">
            <v>182</v>
          </cell>
          <cell r="C90" t="str">
            <v>Documentos metodológicos</v>
          </cell>
        </row>
        <row r="91">
          <cell r="B91">
            <v>183</v>
          </cell>
          <cell r="C91" t="str">
            <v>Servicio de Asistencia técnica en la implementación de las políticas de Función Pública</v>
          </cell>
        </row>
        <row r="92">
          <cell r="B92">
            <v>184</v>
          </cell>
          <cell r="C92" t="str">
            <v>Servicio de Asistencia técnica en la implementación de las políticas de Función Pública</v>
          </cell>
        </row>
        <row r="93">
          <cell r="B93">
            <v>185</v>
          </cell>
          <cell r="C93" t="str">
            <v>Servicio de Asistencia técnica en la implementación de las políticas de Función Pública</v>
          </cell>
        </row>
        <row r="94">
          <cell r="B94">
            <v>186</v>
          </cell>
          <cell r="C94" t="str">
            <v>Documentos metodológicos</v>
          </cell>
        </row>
        <row r="95">
          <cell r="B95">
            <v>187</v>
          </cell>
          <cell r="C95" t="str">
            <v>Documentos metodológicos</v>
          </cell>
        </row>
        <row r="96">
          <cell r="B96">
            <v>188</v>
          </cell>
          <cell r="C96" t="str">
            <v>Administrar la Estrategia de Gestión Territorial de la Función Pública</v>
          </cell>
        </row>
        <row r="97">
          <cell r="B97">
            <v>189</v>
          </cell>
          <cell r="C97" t="str">
            <v>Servicio de Asistencia técnica en la implementación de las políticas de Función Pública</v>
          </cell>
        </row>
        <row r="98">
          <cell r="B98">
            <v>190</v>
          </cell>
          <cell r="C98" t="str">
            <v>Documentos de Planeación</v>
          </cell>
        </row>
        <row r="99">
          <cell r="B99">
            <v>191</v>
          </cell>
          <cell r="C99" t="str">
            <v>Documentos de Planeación</v>
          </cell>
        </row>
        <row r="100">
          <cell r="B100">
            <v>192</v>
          </cell>
          <cell r="C100" t="str">
            <v>Servicio de Asistencia técnica en la implementación de las políticas de Función Pública</v>
          </cell>
        </row>
        <row r="101">
          <cell r="B101">
            <v>193</v>
          </cell>
          <cell r="C101" t="str">
            <v>Documentos de Planeación</v>
          </cell>
        </row>
        <row r="102">
          <cell r="B102">
            <v>194</v>
          </cell>
          <cell r="C102" t="str">
            <v>Documentos de Planeación</v>
          </cell>
        </row>
        <row r="103">
          <cell r="B103">
            <v>195</v>
          </cell>
          <cell r="C103" t="str">
            <v>Documentos de Planeación</v>
          </cell>
        </row>
        <row r="104">
          <cell r="B104">
            <v>196</v>
          </cell>
          <cell r="C104" t="str">
            <v>Documentos de Planeación</v>
          </cell>
        </row>
        <row r="105">
          <cell r="B105">
            <v>197</v>
          </cell>
          <cell r="C105" t="str">
            <v>Sistema de Control Interno</v>
          </cell>
        </row>
        <row r="106">
          <cell r="B106">
            <v>198</v>
          </cell>
          <cell r="C106" t="str">
            <v>Servicio de información de gestión pública</v>
          </cell>
        </row>
        <row r="107">
          <cell r="B107">
            <v>199</v>
          </cell>
          <cell r="C107" t="str">
            <v>Servicio de información de gestión pública</v>
          </cell>
        </row>
        <row r="108">
          <cell r="B108">
            <v>200</v>
          </cell>
          <cell r="C108" t="str">
            <v xml:space="preserve"> Documento para la planeación estratégica en TI</v>
          </cell>
        </row>
        <row r="109">
          <cell r="B109">
            <v>201</v>
          </cell>
          <cell r="C109" t="str">
            <v xml:space="preserve"> Documento para la planeación estratégica en TI</v>
          </cell>
        </row>
        <row r="110">
          <cell r="B110">
            <v>202</v>
          </cell>
          <cell r="C110" t="str">
            <v xml:space="preserve"> Documento para la planeación estratégica en TI</v>
          </cell>
        </row>
        <row r="111">
          <cell r="B111">
            <v>203</v>
          </cell>
          <cell r="C111" t="str">
            <v>Servicios de información actualizado</v>
          </cell>
        </row>
        <row r="112">
          <cell r="B112">
            <v>204</v>
          </cell>
          <cell r="C112" t="str">
            <v>Servicios de información actualizado</v>
          </cell>
        </row>
        <row r="113">
          <cell r="B113">
            <v>205</v>
          </cell>
          <cell r="C113" t="str">
            <v>Servicios de información actualizado</v>
          </cell>
        </row>
        <row r="114">
          <cell r="B114">
            <v>206</v>
          </cell>
          <cell r="C114" t="str">
            <v>Servicios de información actualizado</v>
          </cell>
        </row>
        <row r="115">
          <cell r="B115">
            <v>207</v>
          </cell>
          <cell r="C115" t="str">
            <v>Servicios de información actualizado</v>
          </cell>
        </row>
        <row r="116">
          <cell r="B116">
            <v>208</v>
          </cell>
          <cell r="C116" t="str">
            <v>Sistemas de Información de Gestión Pública</v>
          </cell>
        </row>
        <row r="117">
          <cell r="B117">
            <v>209</v>
          </cell>
          <cell r="C117" t="str">
            <v>Sistemas de Información de Gestión Pública</v>
          </cell>
        </row>
        <row r="118">
          <cell r="B118">
            <v>210</v>
          </cell>
          <cell r="C118" t="str">
            <v>Sistemas de Información de Gestión Pública</v>
          </cell>
        </row>
        <row r="119">
          <cell r="B119">
            <v>211</v>
          </cell>
          <cell r="C119" t="str">
            <v>Sistemas de Información de Gestión Pública</v>
          </cell>
        </row>
        <row r="120">
          <cell r="B120">
            <v>212</v>
          </cell>
          <cell r="C120" t="str">
            <v>Sistemas de Información de Gestión Pública</v>
          </cell>
        </row>
        <row r="121">
          <cell r="B121">
            <v>213</v>
          </cell>
          <cell r="C121" t="str">
            <v>Sistemas de Información de Gestión Pública</v>
          </cell>
        </row>
        <row r="122">
          <cell r="B122">
            <v>214</v>
          </cell>
          <cell r="C122" t="str">
            <v>Sistemas de Información de Gestión Pública</v>
          </cell>
        </row>
        <row r="123">
          <cell r="B123">
            <v>215</v>
          </cell>
          <cell r="C123" t="str">
            <v>Sistemas de Información de Gestión Pública</v>
          </cell>
        </row>
        <row r="124">
          <cell r="B124">
            <v>216</v>
          </cell>
          <cell r="C124" t="str">
            <v>Sistemas de Información de Gestión Pública</v>
          </cell>
        </row>
        <row r="125">
          <cell r="B125">
            <v>217</v>
          </cell>
          <cell r="C125" t="str">
            <v>Sistemas de Información de Gestión Pública</v>
          </cell>
        </row>
        <row r="126">
          <cell r="B126">
            <v>218</v>
          </cell>
          <cell r="C126" t="str">
            <v>Sistemas de Información de Gestión Pública</v>
          </cell>
        </row>
        <row r="127">
          <cell r="B127">
            <v>219</v>
          </cell>
          <cell r="C127" t="str">
            <v>Sistemas de Información de Gestión Pública</v>
          </cell>
        </row>
        <row r="128">
          <cell r="B128">
            <v>220</v>
          </cell>
          <cell r="C128" t="str">
            <v>Sistemas de Información de Gestión Pública</v>
          </cell>
        </row>
        <row r="129">
          <cell r="B129">
            <v>221</v>
          </cell>
          <cell r="C129" t="str">
            <v>Servicios de información actualizado</v>
          </cell>
        </row>
        <row r="130">
          <cell r="B130">
            <v>222</v>
          </cell>
          <cell r="C130" t="str">
            <v>NO APLICA</v>
          </cell>
        </row>
        <row r="131">
          <cell r="B131">
            <v>223</v>
          </cell>
          <cell r="C131" t="str">
            <v>Servicio de Asistencia técnica en la implementación de las políticas de Función Pública</v>
          </cell>
        </row>
        <row r="132">
          <cell r="B132">
            <v>224</v>
          </cell>
          <cell r="C132" t="str">
            <v>Servicio de Asistencia técnica en la implementación de las políticas de Función Pública</v>
          </cell>
        </row>
        <row r="133">
          <cell r="B133">
            <v>225</v>
          </cell>
          <cell r="C133" t="str">
            <v>Servicio de Asistencia técnica en la implementación de las políticas de Función Pública</v>
          </cell>
        </row>
        <row r="134">
          <cell r="B134">
            <v>226</v>
          </cell>
          <cell r="C134" t="str">
            <v>Servicio de Asistencia técnica en la implementación de las políticas de Función Pública</v>
          </cell>
        </row>
        <row r="135">
          <cell r="B135">
            <v>227</v>
          </cell>
          <cell r="C135" t="str">
            <v>Servicio de Asistencia técnica en la implementación de las políticas de Función Pública</v>
          </cell>
        </row>
        <row r="136">
          <cell r="B136">
            <v>230</v>
          </cell>
          <cell r="C136" t="str">
            <v>Servicio de Asistencia técnica en la implementación de las políticas de Función Pública</v>
          </cell>
        </row>
        <row r="137">
          <cell r="B137">
            <v>231</v>
          </cell>
          <cell r="C137" t="str">
            <v>Servicio de Asistencia técnica en la implementación de las políticas de Función Pública</v>
          </cell>
        </row>
        <row r="138">
          <cell r="B138">
            <v>232</v>
          </cell>
          <cell r="C138" t="str">
            <v>Servicio de Asistencia técnica en la implementación de las políticas de Función Pública</v>
          </cell>
        </row>
        <row r="139">
          <cell r="B139">
            <v>233</v>
          </cell>
          <cell r="C139" t="str">
            <v>Servicio de Asistencia técnica en la implementación de las políticas de Función Pública</v>
          </cell>
        </row>
        <row r="140">
          <cell r="B140">
            <v>234</v>
          </cell>
          <cell r="C140" t="str">
            <v>Servicio de Asistencia técnica en la implementación de las políticas de Función Pública</v>
          </cell>
        </row>
        <row r="141">
          <cell r="B141">
            <v>235</v>
          </cell>
          <cell r="C141" t="str">
            <v>Servicio de Asistencia técnica en la implementación de las políticas de Función Pública</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29"/>
  <sheetViews>
    <sheetView zoomScale="95" zoomScaleNormal="95" workbookViewId="0">
      <selection activeCell="C7" sqref="C7"/>
    </sheetView>
  </sheetViews>
  <sheetFormatPr baseColWidth="10" defaultColWidth="11" defaultRowHeight="11.25" x14ac:dyDescent="0.35"/>
  <cols>
    <col min="1" max="1" width="4.08984375" style="83" customWidth="1"/>
    <col min="2" max="2" width="5.7265625" style="83" customWidth="1"/>
    <col min="3" max="3" width="15.08984375" style="83" customWidth="1"/>
    <col min="4" max="4" width="5" style="83" customWidth="1"/>
    <col min="5" max="5" width="3.36328125" style="83" customWidth="1"/>
    <col min="6" max="6" width="4.90625" style="83" customWidth="1"/>
    <col min="7" max="7" width="3.6328125" style="83" customWidth="1"/>
    <col min="8" max="8" width="4.26953125" style="83" customWidth="1"/>
    <col min="9" max="9" width="10.453125" style="83" customWidth="1"/>
    <col min="10" max="10" width="6.453125" style="83" customWidth="1"/>
    <col min="11" max="11" width="6.7265625" style="83" customWidth="1"/>
    <col min="12" max="16384" width="11" style="83"/>
  </cols>
  <sheetData>
    <row r="2" spans="1:11" ht="61.5" customHeight="1" x14ac:dyDescent="0.35">
      <c r="A2" s="84" t="s">
        <v>36</v>
      </c>
      <c r="B2" s="84" t="s">
        <v>38</v>
      </c>
      <c r="C2" s="84" t="s">
        <v>40</v>
      </c>
      <c r="D2" s="84" t="s">
        <v>41</v>
      </c>
      <c r="E2" s="84" t="s">
        <v>42</v>
      </c>
      <c r="F2" s="84" t="s">
        <v>43</v>
      </c>
      <c r="G2" s="84" t="s">
        <v>44</v>
      </c>
      <c r="H2" s="84" t="s">
        <v>45</v>
      </c>
      <c r="I2" s="84" t="s">
        <v>47</v>
      </c>
      <c r="J2" s="85" t="s">
        <v>48</v>
      </c>
      <c r="K2" s="84" t="s">
        <v>49</v>
      </c>
    </row>
    <row r="3" spans="1:11" ht="49.5" x14ac:dyDescent="0.35">
      <c r="A3" s="86">
        <v>33</v>
      </c>
      <c r="B3" s="87" t="s">
        <v>202</v>
      </c>
      <c r="C3" s="87" t="s">
        <v>203</v>
      </c>
      <c r="D3" s="87" t="s">
        <v>69</v>
      </c>
      <c r="E3" s="87">
        <v>1</v>
      </c>
      <c r="F3" s="88" t="s">
        <v>92</v>
      </c>
      <c r="G3" s="87">
        <v>12</v>
      </c>
      <c r="H3" s="87" t="s">
        <v>100</v>
      </c>
      <c r="I3" s="87" t="s">
        <v>196</v>
      </c>
      <c r="J3" s="89">
        <v>5900000</v>
      </c>
      <c r="K3" s="90">
        <v>5900000</v>
      </c>
    </row>
    <row r="4" spans="1:11" ht="33" x14ac:dyDescent="0.35">
      <c r="A4" s="86">
        <v>1</v>
      </c>
      <c r="B4" s="87" t="s">
        <v>67</v>
      </c>
      <c r="C4" s="87" t="s">
        <v>68</v>
      </c>
      <c r="D4" s="87" t="s">
        <v>69</v>
      </c>
      <c r="E4" s="87">
        <v>1</v>
      </c>
      <c r="F4" s="88" t="s">
        <v>105</v>
      </c>
      <c r="G4" s="87">
        <v>1</v>
      </c>
      <c r="H4" s="87" t="s">
        <v>71</v>
      </c>
      <c r="I4" s="87" t="s">
        <v>73</v>
      </c>
      <c r="J4" s="89">
        <v>7000000</v>
      </c>
      <c r="K4" s="90">
        <v>7000000</v>
      </c>
    </row>
    <row r="5" spans="1:11" ht="49.5" x14ac:dyDescent="0.35">
      <c r="A5" s="91">
        <v>3</v>
      </c>
      <c r="B5" s="87" t="s">
        <v>67</v>
      </c>
      <c r="C5" s="92" t="s">
        <v>82</v>
      </c>
      <c r="D5" s="92" t="s">
        <v>69</v>
      </c>
      <c r="E5" s="92">
        <v>1</v>
      </c>
      <c r="F5" s="93" t="s">
        <v>195</v>
      </c>
      <c r="G5" s="87">
        <v>2</v>
      </c>
      <c r="H5" s="87" t="s">
        <v>80</v>
      </c>
      <c r="I5" s="87" t="s">
        <v>84</v>
      </c>
      <c r="J5" s="94">
        <v>25000000</v>
      </c>
      <c r="K5" s="95">
        <v>25000000</v>
      </c>
    </row>
    <row r="6" spans="1:11" ht="49.5" x14ac:dyDescent="0.35">
      <c r="A6" s="86">
        <v>4</v>
      </c>
      <c r="B6" s="87" t="s">
        <v>67</v>
      </c>
      <c r="C6" s="87" t="s">
        <v>82</v>
      </c>
      <c r="D6" s="87" t="s">
        <v>69</v>
      </c>
      <c r="E6" s="87">
        <v>1</v>
      </c>
      <c r="F6" s="88" t="s">
        <v>195</v>
      </c>
      <c r="G6" s="87">
        <v>2</v>
      </c>
      <c r="H6" s="87" t="s">
        <v>71</v>
      </c>
      <c r="I6" s="87" t="s">
        <v>84</v>
      </c>
      <c r="J6" s="89">
        <v>20000000</v>
      </c>
      <c r="K6" s="89">
        <v>20000000</v>
      </c>
    </row>
    <row r="7" spans="1:11" ht="66" x14ac:dyDescent="0.35">
      <c r="A7" s="86">
        <v>5</v>
      </c>
      <c r="B7" s="87" t="s">
        <v>67</v>
      </c>
      <c r="C7" s="87" t="s">
        <v>86</v>
      </c>
      <c r="D7" s="87" t="s">
        <v>69</v>
      </c>
      <c r="E7" s="87">
        <v>1</v>
      </c>
      <c r="F7" s="88" t="s">
        <v>85</v>
      </c>
      <c r="G7" s="87">
        <v>24</v>
      </c>
      <c r="H7" s="87" t="s">
        <v>127</v>
      </c>
      <c r="I7" s="87" t="s">
        <v>88</v>
      </c>
      <c r="J7" s="89">
        <v>89000000</v>
      </c>
      <c r="K7" s="90">
        <v>20000000</v>
      </c>
    </row>
    <row r="8" spans="1:11" ht="33" x14ac:dyDescent="0.35">
      <c r="A8" s="86">
        <v>6</v>
      </c>
      <c r="B8" s="87" t="s">
        <v>67</v>
      </c>
      <c r="C8" s="87" t="s">
        <v>91</v>
      </c>
      <c r="D8" s="87" t="s">
        <v>69</v>
      </c>
      <c r="E8" s="87">
        <v>1</v>
      </c>
      <c r="F8" s="88" t="s">
        <v>105</v>
      </c>
      <c r="G8" s="87">
        <v>12</v>
      </c>
      <c r="H8" s="87" t="s">
        <v>93</v>
      </c>
      <c r="I8" s="87" t="s">
        <v>94</v>
      </c>
      <c r="J8" s="89">
        <v>289525000</v>
      </c>
      <c r="K8" s="90">
        <v>32170000</v>
      </c>
    </row>
    <row r="9" spans="1:11" ht="49.5" x14ac:dyDescent="0.35">
      <c r="A9" s="91">
        <v>10</v>
      </c>
      <c r="B9" s="87" t="s">
        <v>67</v>
      </c>
      <c r="C9" s="87" t="s">
        <v>102</v>
      </c>
      <c r="D9" s="87" t="s">
        <v>69</v>
      </c>
      <c r="E9" s="87">
        <v>1</v>
      </c>
      <c r="F9" s="88" t="s">
        <v>105</v>
      </c>
      <c r="G9" s="87">
        <v>2</v>
      </c>
      <c r="H9" s="87" t="s">
        <v>100</v>
      </c>
      <c r="I9" s="87" t="s">
        <v>104</v>
      </c>
      <c r="J9" s="89">
        <v>3500000</v>
      </c>
      <c r="K9" s="90">
        <v>3500000</v>
      </c>
    </row>
    <row r="10" spans="1:11" ht="41.25" x14ac:dyDescent="0.35">
      <c r="A10" s="86">
        <v>12</v>
      </c>
      <c r="B10" s="87" t="s">
        <v>67</v>
      </c>
      <c r="C10" s="87" t="s">
        <v>116</v>
      </c>
      <c r="D10" s="87" t="s">
        <v>69</v>
      </c>
      <c r="E10" s="87">
        <v>1</v>
      </c>
      <c r="F10" s="88" t="s">
        <v>85</v>
      </c>
      <c r="G10" s="87">
        <v>2</v>
      </c>
      <c r="H10" s="87" t="s">
        <v>100</v>
      </c>
      <c r="I10" s="87" t="s">
        <v>117</v>
      </c>
      <c r="J10" s="89">
        <v>22000000</v>
      </c>
      <c r="K10" s="90">
        <v>22000000</v>
      </c>
    </row>
    <row r="11" spans="1:11" ht="33" x14ac:dyDescent="0.35">
      <c r="A11" s="86">
        <v>15</v>
      </c>
      <c r="B11" s="87" t="s">
        <v>67</v>
      </c>
      <c r="C11" s="87" t="s">
        <v>123</v>
      </c>
      <c r="D11" s="87" t="s">
        <v>69</v>
      </c>
      <c r="E11" s="87">
        <v>1</v>
      </c>
      <c r="F11" s="88" t="s">
        <v>85</v>
      </c>
      <c r="G11" s="87">
        <v>12</v>
      </c>
      <c r="H11" s="87" t="s">
        <v>100</v>
      </c>
      <c r="I11" s="87" t="s">
        <v>124</v>
      </c>
      <c r="J11" s="89">
        <v>8500000</v>
      </c>
      <c r="K11" s="90">
        <v>8500000</v>
      </c>
    </row>
    <row r="12" spans="1:11" ht="49.5" x14ac:dyDescent="0.35">
      <c r="A12" s="86">
        <v>18</v>
      </c>
      <c r="B12" s="87" t="s">
        <v>67</v>
      </c>
      <c r="C12" s="87" t="s">
        <v>138</v>
      </c>
      <c r="D12" s="87" t="s">
        <v>69</v>
      </c>
      <c r="E12" s="87">
        <v>1</v>
      </c>
      <c r="F12" s="88" t="s">
        <v>70</v>
      </c>
      <c r="G12" s="87">
        <v>2</v>
      </c>
      <c r="H12" s="87" t="s">
        <v>71</v>
      </c>
      <c r="I12" s="87" t="s">
        <v>84</v>
      </c>
      <c r="J12" s="89">
        <v>12000000</v>
      </c>
      <c r="K12" s="89">
        <v>12000000</v>
      </c>
    </row>
    <row r="13" spans="1:11" ht="49.5" x14ac:dyDescent="0.35">
      <c r="A13" s="86">
        <v>20</v>
      </c>
      <c r="B13" s="87" t="s">
        <v>67</v>
      </c>
      <c r="C13" s="87" t="s">
        <v>147</v>
      </c>
      <c r="D13" s="87" t="s">
        <v>69</v>
      </c>
      <c r="E13" s="87">
        <v>1</v>
      </c>
      <c r="F13" s="88" t="s">
        <v>85</v>
      </c>
      <c r="G13" s="87">
        <v>7</v>
      </c>
      <c r="H13" s="87" t="s">
        <v>100</v>
      </c>
      <c r="I13" s="87" t="s">
        <v>104</v>
      </c>
      <c r="J13" s="89">
        <v>5000000</v>
      </c>
      <c r="K13" s="90">
        <v>5000000</v>
      </c>
    </row>
    <row r="14" spans="1:11" ht="24.75" x14ac:dyDescent="0.35">
      <c r="A14" s="86">
        <v>23</v>
      </c>
      <c r="B14" s="87" t="s">
        <v>67</v>
      </c>
      <c r="C14" s="87" t="s">
        <v>167</v>
      </c>
      <c r="D14" s="87" t="s">
        <v>69</v>
      </c>
      <c r="E14" s="87">
        <v>1</v>
      </c>
      <c r="F14" s="88" t="s">
        <v>70</v>
      </c>
      <c r="G14" s="87">
        <v>3</v>
      </c>
      <c r="H14" s="87" t="s">
        <v>100</v>
      </c>
      <c r="I14" s="87" t="s">
        <v>168</v>
      </c>
      <c r="J14" s="90">
        <v>15000000</v>
      </c>
      <c r="K14" s="90">
        <v>15000000</v>
      </c>
    </row>
    <row r="15" spans="1:11" ht="41.25" x14ac:dyDescent="0.35">
      <c r="A15" s="86">
        <v>35</v>
      </c>
      <c r="B15" s="87" t="s">
        <v>67</v>
      </c>
      <c r="C15" s="96" t="s">
        <v>1129</v>
      </c>
      <c r="D15" s="87" t="s">
        <v>69</v>
      </c>
      <c r="E15" s="87">
        <v>1</v>
      </c>
      <c r="F15" s="88" t="s">
        <v>70</v>
      </c>
      <c r="G15" s="87">
        <v>7</v>
      </c>
      <c r="H15" s="87" t="s">
        <v>127</v>
      </c>
      <c r="I15" s="87" t="s">
        <v>208</v>
      </c>
      <c r="J15" s="89">
        <v>10000000</v>
      </c>
      <c r="K15" s="90">
        <v>10000000</v>
      </c>
    </row>
    <row r="16" spans="1:11" ht="33" x14ac:dyDescent="0.35">
      <c r="A16" s="86">
        <v>36</v>
      </c>
      <c r="B16" s="87" t="s">
        <v>67</v>
      </c>
      <c r="C16" s="87" t="s">
        <v>210</v>
      </c>
      <c r="D16" s="87" t="s">
        <v>69</v>
      </c>
      <c r="E16" s="87">
        <v>1</v>
      </c>
      <c r="F16" s="88" t="s">
        <v>85</v>
      </c>
      <c r="G16" s="87">
        <v>4.5</v>
      </c>
      <c r="H16" s="87" t="s">
        <v>100</v>
      </c>
      <c r="I16" s="87" t="s">
        <v>211</v>
      </c>
      <c r="J16" s="89">
        <v>3500000</v>
      </c>
      <c r="K16" s="90">
        <v>3500000</v>
      </c>
    </row>
    <row r="17" spans="1:12" ht="24.75" x14ac:dyDescent="0.35">
      <c r="A17" s="86">
        <v>38</v>
      </c>
      <c r="B17" s="87" t="s">
        <v>67</v>
      </c>
      <c r="C17" s="87" t="s">
        <v>1200</v>
      </c>
      <c r="D17" s="87" t="s">
        <v>69</v>
      </c>
      <c r="E17" s="87">
        <v>1</v>
      </c>
      <c r="F17" s="88" t="s">
        <v>70</v>
      </c>
      <c r="G17" s="87">
        <v>2</v>
      </c>
      <c r="H17" s="87" t="s">
        <v>71</v>
      </c>
      <c r="I17" s="87" t="s">
        <v>140</v>
      </c>
      <c r="J17" s="89">
        <v>22000000</v>
      </c>
      <c r="K17" s="90">
        <v>22000000</v>
      </c>
    </row>
    <row r="18" spans="1:12" ht="24.75" x14ac:dyDescent="0.35">
      <c r="A18" s="86">
        <v>42</v>
      </c>
      <c r="B18" s="87" t="s">
        <v>67</v>
      </c>
      <c r="C18" s="87" t="s">
        <v>235</v>
      </c>
      <c r="D18" s="87" t="s">
        <v>69</v>
      </c>
      <c r="E18" s="87">
        <v>1</v>
      </c>
      <c r="F18" s="88" t="s">
        <v>85</v>
      </c>
      <c r="G18" s="87">
        <v>2</v>
      </c>
      <c r="H18" s="87" t="s">
        <v>71</v>
      </c>
      <c r="I18" s="87" t="s">
        <v>236</v>
      </c>
      <c r="J18" s="89">
        <v>4000000</v>
      </c>
      <c r="K18" s="89">
        <v>4000000</v>
      </c>
    </row>
    <row r="19" spans="1:12" ht="41.25" x14ac:dyDescent="0.35">
      <c r="A19" s="86">
        <v>46</v>
      </c>
      <c r="B19" s="87" t="s">
        <v>67</v>
      </c>
      <c r="C19" s="87" t="s">
        <v>244</v>
      </c>
      <c r="D19" s="87" t="s">
        <v>69</v>
      </c>
      <c r="E19" s="87">
        <v>1</v>
      </c>
      <c r="F19" s="88" t="s">
        <v>70</v>
      </c>
      <c r="G19" s="87">
        <v>1</v>
      </c>
      <c r="H19" s="87" t="s">
        <v>100</v>
      </c>
      <c r="I19" s="87" t="s">
        <v>208</v>
      </c>
      <c r="J19" s="89">
        <v>1600000</v>
      </c>
      <c r="K19" s="89">
        <v>1600000</v>
      </c>
    </row>
    <row r="20" spans="1:12" ht="57.75" x14ac:dyDescent="0.35">
      <c r="A20" s="86">
        <v>50</v>
      </c>
      <c r="B20" s="87" t="s">
        <v>67</v>
      </c>
      <c r="C20" s="87" t="s">
        <v>261</v>
      </c>
      <c r="D20" s="87" t="s">
        <v>69</v>
      </c>
      <c r="E20" s="87">
        <v>1</v>
      </c>
      <c r="F20" s="88" t="s">
        <v>70</v>
      </c>
      <c r="G20" s="87">
        <v>12</v>
      </c>
      <c r="H20" s="87" t="s">
        <v>127</v>
      </c>
      <c r="I20" s="87" t="s">
        <v>88</v>
      </c>
      <c r="J20" s="89">
        <v>8900000</v>
      </c>
      <c r="K20" s="90">
        <v>1643000</v>
      </c>
    </row>
    <row r="21" spans="1:12" ht="33" x14ac:dyDescent="0.35">
      <c r="A21" s="86">
        <v>228</v>
      </c>
      <c r="B21" s="87" t="s">
        <v>67</v>
      </c>
      <c r="C21" s="87" t="s">
        <v>994</v>
      </c>
      <c r="D21" s="87" t="s">
        <v>69</v>
      </c>
      <c r="E21" s="87">
        <v>1</v>
      </c>
      <c r="F21" s="87" t="s">
        <v>70</v>
      </c>
      <c r="G21" s="87" t="s">
        <v>995</v>
      </c>
      <c r="H21" s="87" t="s">
        <v>356</v>
      </c>
      <c r="I21" s="87" t="s">
        <v>996</v>
      </c>
      <c r="J21" s="89">
        <v>476200000</v>
      </c>
      <c r="K21" s="89">
        <v>18000000</v>
      </c>
    </row>
    <row r="22" spans="1:12" ht="24.75" x14ac:dyDescent="0.35">
      <c r="A22" s="86">
        <v>245</v>
      </c>
      <c r="B22" s="87" t="s">
        <v>67</v>
      </c>
      <c r="C22" s="87" t="s">
        <v>1058</v>
      </c>
      <c r="D22" s="87" t="s">
        <v>69</v>
      </c>
      <c r="E22" s="87">
        <v>2</v>
      </c>
      <c r="F22" s="88" t="s">
        <v>70</v>
      </c>
      <c r="G22" s="87">
        <v>6</v>
      </c>
      <c r="H22" s="87" t="s">
        <v>100</v>
      </c>
      <c r="I22" s="87" t="s">
        <v>1059</v>
      </c>
      <c r="J22" s="97">
        <v>2400000</v>
      </c>
      <c r="K22" s="90">
        <v>2400000</v>
      </c>
    </row>
    <row r="23" spans="1:12" ht="24.75" x14ac:dyDescent="0.35">
      <c r="A23" s="86">
        <v>26</v>
      </c>
      <c r="B23" s="87" t="s">
        <v>178</v>
      </c>
      <c r="C23" s="87" t="s">
        <v>190</v>
      </c>
      <c r="D23" s="87" t="s">
        <v>69</v>
      </c>
      <c r="E23" s="87">
        <v>1</v>
      </c>
      <c r="F23" s="88" t="s">
        <v>70</v>
      </c>
      <c r="G23" s="87">
        <v>9</v>
      </c>
      <c r="H23" s="87" t="s">
        <v>100</v>
      </c>
      <c r="I23" s="87" t="s">
        <v>181</v>
      </c>
      <c r="J23" s="89">
        <v>3000000</v>
      </c>
      <c r="K23" s="89">
        <v>3000000</v>
      </c>
    </row>
    <row r="24" spans="1:12" ht="41.25" x14ac:dyDescent="0.35">
      <c r="A24" s="86">
        <v>27</v>
      </c>
      <c r="B24" s="87" t="s">
        <v>178</v>
      </c>
      <c r="C24" s="87" t="s">
        <v>191</v>
      </c>
      <c r="D24" s="87" t="s">
        <v>69</v>
      </c>
      <c r="E24" s="87">
        <v>1</v>
      </c>
      <c r="F24" s="88" t="s">
        <v>70</v>
      </c>
      <c r="G24" s="87">
        <v>7</v>
      </c>
      <c r="H24" s="87" t="s">
        <v>100</v>
      </c>
      <c r="I24" s="87" t="s">
        <v>192</v>
      </c>
      <c r="J24" s="89">
        <v>20000000</v>
      </c>
      <c r="K24" s="89">
        <v>20000000</v>
      </c>
    </row>
    <row r="25" spans="1:12" ht="41.25" x14ac:dyDescent="0.35">
      <c r="A25" s="86">
        <v>28</v>
      </c>
      <c r="B25" s="87" t="s">
        <v>178</v>
      </c>
      <c r="C25" s="87" t="s">
        <v>193</v>
      </c>
      <c r="D25" s="87" t="s">
        <v>69</v>
      </c>
      <c r="E25" s="87">
        <v>1</v>
      </c>
      <c r="F25" s="88" t="s">
        <v>92</v>
      </c>
      <c r="G25" s="87">
        <v>1</v>
      </c>
      <c r="H25" s="87" t="s">
        <v>100</v>
      </c>
      <c r="I25" s="87" t="s">
        <v>192</v>
      </c>
      <c r="J25" s="89">
        <v>18000000</v>
      </c>
      <c r="K25" s="90">
        <v>18000000</v>
      </c>
    </row>
    <row r="26" spans="1:12" ht="49.5" x14ac:dyDescent="0.35">
      <c r="A26" s="86">
        <v>94</v>
      </c>
      <c r="B26" s="87" t="s">
        <v>134</v>
      </c>
      <c r="C26" s="87" t="s">
        <v>387</v>
      </c>
      <c r="D26" s="87" t="s">
        <v>69</v>
      </c>
      <c r="E26" s="87">
        <v>1</v>
      </c>
      <c r="F26" s="87" t="s">
        <v>70</v>
      </c>
      <c r="G26" s="87">
        <v>6</v>
      </c>
      <c r="H26" s="87" t="s">
        <v>320</v>
      </c>
      <c r="I26" s="87" t="s">
        <v>196</v>
      </c>
      <c r="J26" s="89">
        <v>17000000</v>
      </c>
      <c r="K26" s="89">
        <v>17000000</v>
      </c>
    </row>
    <row r="27" spans="1:12" ht="49.5" x14ac:dyDescent="0.35">
      <c r="A27" s="86">
        <v>95</v>
      </c>
      <c r="B27" s="87" t="s">
        <v>134</v>
      </c>
      <c r="C27" s="87" t="s">
        <v>389</v>
      </c>
      <c r="D27" s="87" t="s">
        <v>69</v>
      </c>
      <c r="E27" s="87">
        <v>1</v>
      </c>
      <c r="F27" s="87" t="s">
        <v>85</v>
      </c>
      <c r="G27" s="87">
        <v>35</v>
      </c>
      <c r="H27" s="87" t="s">
        <v>80</v>
      </c>
      <c r="I27" s="87" t="s">
        <v>196</v>
      </c>
      <c r="J27" s="89">
        <v>1288986000</v>
      </c>
      <c r="K27" s="89">
        <v>147313000</v>
      </c>
    </row>
    <row r="28" spans="1:12" ht="49.5" x14ac:dyDescent="0.35">
      <c r="A28" s="86">
        <v>96</v>
      </c>
      <c r="B28" s="87" t="s">
        <v>134</v>
      </c>
      <c r="C28" s="87" t="s">
        <v>391</v>
      </c>
      <c r="D28" s="87" t="s">
        <v>69</v>
      </c>
      <c r="E28" s="87">
        <v>1</v>
      </c>
      <c r="F28" s="87" t="s">
        <v>85</v>
      </c>
      <c r="G28" s="87">
        <v>18</v>
      </c>
      <c r="H28" s="87" t="s">
        <v>80</v>
      </c>
      <c r="I28" s="87" t="s">
        <v>196</v>
      </c>
      <c r="J28" s="89">
        <v>233000000</v>
      </c>
      <c r="K28" s="89">
        <v>130000000</v>
      </c>
    </row>
    <row r="29" spans="1:12" ht="49.5" x14ac:dyDescent="0.35">
      <c r="A29" s="86">
        <v>97</v>
      </c>
      <c r="B29" s="87" t="s">
        <v>134</v>
      </c>
      <c r="C29" s="87" t="s">
        <v>393</v>
      </c>
      <c r="D29" s="87" t="s">
        <v>69</v>
      </c>
      <c r="E29" s="87">
        <v>1</v>
      </c>
      <c r="F29" s="87" t="s">
        <v>70</v>
      </c>
      <c r="G29" s="87">
        <v>36</v>
      </c>
      <c r="H29" s="87" t="s">
        <v>1124</v>
      </c>
      <c r="I29" s="87" t="s">
        <v>196</v>
      </c>
      <c r="J29" s="89">
        <v>16130000</v>
      </c>
      <c r="K29" s="89">
        <v>16130000</v>
      </c>
      <c r="L29" s="100">
        <f>SUM(K3:K29)</f>
        <v>590656000</v>
      </c>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2"/>
  <sheetViews>
    <sheetView topLeftCell="A8" workbookViewId="0">
      <selection activeCell="E21" sqref="E21"/>
    </sheetView>
  </sheetViews>
  <sheetFormatPr baseColWidth="10" defaultColWidth="8.81640625" defaultRowHeight="17.100000000000001" customHeight="1" x14ac:dyDescent="0.2"/>
  <cols>
    <col min="1" max="1" width="3.90625" style="102" customWidth="1"/>
    <col min="2" max="2" width="4.36328125" style="102" customWidth="1"/>
    <col min="3" max="3" width="3.36328125" style="102" customWidth="1"/>
    <col min="4" max="4" width="2.453125" style="102" customWidth="1"/>
    <col min="5" max="5" width="18.453125" style="103" customWidth="1"/>
    <col min="6" max="6" width="11.26953125" style="104" customWidth="1"/>
    <col min="7" max="7" width="17.08984375" style="103" customWidth="1"/>
    <col min="8" max="16384" width="8.81640625" style="102"/>
  </cols>
  <sheetData>
    <row r="2" spans="1:8" ht="49.5" customHeight="1" x14ac:dyDescent="0.2">
      <c r="A2" s="110" t="s">
        <v>1066</v>
      </c>
      <c r="B2" s="110" t="s">
        <v>1067</v>
      </c>
      <c r="C2" s="110" t="s">
        <v>1068</v>
      </c>
      <c r="D2" s="110" t="s">
        <v>1069</v>
      </c>
      <c r="E2" s="111" t="s">
        <v>1201</v>
      </c>
      <c r="F2" s="112" t="s">
        <v>1202</v>
      </c>
      <c r="G2" s="111" t="s">
        <v>1203</v>
      </c>
    </row>
    <row r="3" spans="1:8" ht="38.1" customHeight="1" x14ac:dyDescent="0.2">
      <c r="A3" s="105" t="s">
        <v>1074</v>
      </c>
      <c r="B3" s="105" t="s">
        <v>1073</v>
      </c>
      <c r="C3" s="105" t="s">
        <v>1073</v>
      </c>
      <c r="D3" s="105" t="s">
        <v>1076</v>
      </c>
      <c r="E3" s="106" t="s">
        <v>1077</v>
      </c>
      <c r="F3" s="107">
        <v>99402</v>
      </c>
      <c r="G3" s="113" t="s">
        <v>1212</v>
      </c>
    </row>
    <row r="4" spans="1:8" ht="24.95" customHeight="1" x14ac:dyDescent="0.2">
      <c r="A4" s="105" t="s">
        <v>1074</v>
      </c>
      <c r="B4" s="105" t="s">
        <v>1073</v>
      </c>
      <c r="C4" s="105" t="s">
        <v>1073</v>
      </c>
      <c r="D4" s="105" t="s">
        <v>1079</v>
      </c>
      <c r="E4" s="106" t="s">
        <v>1080</v>
      </c>
      <c r="F4" s="108">
        <v>615190</v>
      </c>
      <c r="G4" s="113" t="s">
        <v>1212</v>
      </c>
    </row>
    <row r="5" spans="1:8" ht="45.95" customHeight="1" x14ac:dyDescent="0.2">
      <c r="A5" s="105" t="s">
        <v>1074</v>
      </c>
      <c r="B5" s="105" t="s">
        <v>1074</v>
      </c>
      <c r="C5" s="105" t="s">
        <v>1073</v>
      </c>
      <c r="D5" s="105" t="s">
        <v>1083</v>
      </c>
      <c r="E5" s="106" t="s">
        <v>1084</v>
      </c>
      <c r="F5" s="114">
        <v>10020000</v>
      </c>
      <c r="G5" s="113" t="s">
        <v>1205</v>
      </c>
    </row>
    <row r="6" spans="1:8" ht="50.45" customHeight="1" x14ac:dyDescent="0.2">
      <c r="A6" s="105" t="s">
        <v>1074</v>
      </c>
      <c r="B6" s="105" t="s">
        <v>1074</v>
      </c>
      <c r="C6" s="105" t="s">
        <v>1073</v>
      </c>
      <c r="D6" s="105" t="s">
        <v>1076</v>
      </c>
      <c r="E6" s="109" t="s">
        <v>1085</v>
      </c>
      <c r="F6" s="114">
        <v>21662238</v>
      </c>
      <c r="G6" s="113" t="s">
        <v>1204</v>
      </c>
    </row>
    <row r="7" spans="1:8" ht="39.6" customHeight="1" x14ac:dyDescent="0.2">
      <c r="A7" s="105" t="s">
        <v>1074</v>
      </c>
      <c r="B7" s="105" t="s">
        <v>1074</v>
      </c>
      <c r="C7" s="105" t="s">
        <v>1074</v>
      </c>
      <c r="D7" s="105" t="s">
        <v>1081</v>
      </c>
      <c r="E7" s="109" t="s">
        <v>1087</v>
      </c>
      <c r="F7" s="114">
        <v>27282000</v>
      </c>
      <c r="G7" s="113" t="s">
        <v>1206</v>
      </c>
    </row>
    <row r="8" spans="1:8" ht="27.95" customHeight="1" x14ac:dyDescent="0.2">
      <c r="A8" s="105" t="s">
        <v>1074</v>
      </c>
      <c r="B8" s="105" t="s">
        <v>1074</v>
      </c>
      <c r="C8" s="105" t="s">
        <v>1074</v>
      </c>
      <c r="D8" s="105" t="s">
        <v>1075</v>
      </c>
      <c r="E8" s="109" t="s">
        <v>1089</v>
      </c>
      <c r="F8" s="114">
        <v>8202423</v>
      </c>
      <c r="G8" s="113" t="s">
        <v>1207</v>
      </c>
    </row>
    <row r="9" spans="1:8" ht="33.6" customHeight="1" x14ac:dyDescent="0.2">
      <c r="A9" s="105" t="s">
        <v>1074</v>
      </c>
      <c r="B9" s="105" t="s">
        <v>1074</v>
      </c>
      <c r="C9" s="105" t="s">
        <v>1074</v>
      </c>
      <c r="D9" s="105" t="s">
        <v>1082</v>
      </c>
      <c r="E9" s="109" t="s">
        <v>1093</v>
      </c>
      <c r="F9" s="114">
        <v>2605850</v>
      </c>
      <c r="G9" s="113" t="s">
        <v>1211</v>
      </c>
    </row>
    <row r="10" spans="1:8" ht="39.950000000000003" customHeight="1" x14ac:dyDescent="0.2">
      <c r="A10" s="105" t="s">
        <v>1074</v>
      </c>
      <c r="B10" s="105" t="s">
        <v>1074</v>
      </c>
      <c r="C10" s="105" t="s">
        <v>1074</v>
      </c>
      <c r="D10" s="105" t="s">
        <v>1078</v>
      </c>
      <c r="E10" s="109" t="s">
        <v>1094</v>
      </c>
      <c r="F10" s="114">
        <v>36549312.349999979</v>
      </c>
      <c r="G10" s="113" t="s">
        <v>1209</v>
      </c>
    </row>
    <row r="11" spans="1:8" ht="29.1" customHeight="1" x14ac:dyDescent="0.2">
      <c r="A11" s="105" t="s">
        <v>1074</v>
      </c>
      <c r="B11" s="105" t="s">
        <v>1074</v>
      </c>
      <c r="C11" s="105" t="s">
        <v>1074</v>
      </c>
      <c r="D11" s="105" t="s">
        <v>1090</v>
      </c>
      <c r="E11" s="109" t="s">
        <v>1097</v>
      </c>
      <c r="F11" s="114">
        <v>500000</v>
      </c>
      <c r="G11" s="113" t="s">
        <v>1208</v>
      </c>
      <c r="H11" s="115"/>
    </row>
    <row r="12" spans="1:8" ht="17.100000000000001" customHeight="1" x14ac:dyDescent="0.2">
      <c r="A12" s="222" t="s">
        <v>1210</v>
      </c>
      <c r="B12" s="222"/>
      <c r="C12" s="222"/>
      <c r="D12" s="222"/>
      <c r="E12" s="222"/>
      <c r="F12" s="223">
        <v>107536415</v>
      </c>
      <c r="G12" s="223"/>
    </row>
  </sheetData>
  <mergeCells count="2">
    <mergeCell ref="A12:E12"/>
    <mergeCell ref="F12:G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9"/>
  <sheetViews>
    <sheetView zoomScale="82" zoomScaleNormal="82" workbookViewId="0">
      <selection activeCell="M5" sqref="M5"/>
    </sheetView>
  </sheetViews>
  <sheetFormatPr baseColWidth="10" defaultRowHeight="21" x14ac:dyDescent="0.35"/>
  <cols>
    <col min="1" max="1" width="5.453125" customWidth="1"/>
    <col min="2" max="2" width="4.90625" customWidth="1"/>
    <col min="3" max="3" width="4" customWidth="1"/>
    <col min="4" max="4" width="3.36328125" customWidth="1"/>
    <col min="5" max="5" width="3.54296875" customWidth="1"/>
    <col min="6" max="6" width="6.453125" customWidth="1"/>
    <col min="7" max="7" width="35.7265625" customWidth="1"/>
    <col min="8" max="8" width="15.08984375" style="116" bestFit="1" customWidth="1"/>
    <col min="9" max="9" width="13.6328125" style="116" customWidth="1"/>
    <col min="10" max="10" width="12.6328125" style="116" customWidth="1"/>
    <col min="11" max="11" width="17.26953125" style="116" customWidth="1"/>
  </cols>
  <sheetData>
    <row r="2" spans="1:12" s="98" customFormat="1" ht="22.5" x14ac:dyDescent="0.2">
      <c r="A2" s="101" t="s">
        <v>1066</v>
      </c>
      <c r="B2" s="101" t="s">
        <v>1067</v>
      </c>
      <c r="C2" s="101" t="s">
        <v>1068</v>
      </c>
      <c r="D2" s="101" t="s">
        <v>1069</v>
      </c>
      <c r="E2" s="101" t="s">
        <v>1070</v>
      </c>
      <c r="F2" s="101" t="s">
        <v>1071</v>
      </c>
      <c r="G2" s="51" t="s">
        <v>1072</v>
      </c>
      <c r="H2" s="99" t="s">
        <v>1213</v>
      </c>
      <c r="I2" s="99" t="s">
        <v>1214</v>
      </c>
      <c r="J2" s="99" t="s">
        <v>1215</v>
      </c>
      <c r="K2" s="99" t="s">
        <v>1216</v>
      </c>
      <c r="L2" s="98" t="s">
        <v>1331</v>
      </c>
    </row>
    <row r="3" spans="1:12" ht="38.450000000000003" customHeight="1" x14ac:dyDescent="0.35">
      <c r="A3" s="105" t="s">
        <v>1074</v>
      </c>
      <c r="B3" s="105" t="s">
        <v>1074</v>
      </c>
      <c r="C3" s="105" t="s">
        <v>1074</v>
      </c>
      <c r="D3" s="105" t="s">
        <v>1075</v>
      </c>
      <c r="E3" s="105" t="s">
        <v>1090</v>
      </c>
      <c r="F3" s="105" t="s">
        <v>1073</v>
      </c>
      <c r="G3" s="118" t="s">
        <v>1091</v>
      </c>
      <c r="H3" s="121">
        <v>130000000</v>
      </c>
      <c r="I3" s="121">
        <v>58928300</v>
      </c>
      <c r="J3" s="121">
        <f>SUM(H3-I3)</f>
        <v>71071700</v>
      </c>
      <c r="K3" s="119" t="s">
        <v>1217</v>
      </c>
      <c r="L3">
        <f>SUM(I3/H3)*100</f>
        <v>45.329461538461544</v>
      </c>
    </row>
    <row r="4" spans="1:12" ht="27.95" customHeight="1" x14ac:dyDescent="0.35">
      <c r="A4" s="105" t="s">
        <v>1074</v>
      </c>
      <c r="B4" s="105" t="s">
        <v>1074</v>
      </c>
      <c r="C4" s="105" t="s">
        <v>1074</v>
      </c>
      <c r="D4" s="105" t="s">
        <v>1075</v>
      </c>
      <c r="E4" s="105" t="s">
        <v>1090</v>
      </c>
      <c r="F4" s="105" t="s">
        <v>1074</v>
      </c>
      <c r="G4" s="118" t="s">
        <v>1092</v>
      </c>
      <c r="H4" s="121">
        <v>12000000</v>
      </c>
      <c r="I4" s="139">
        <v>5993660</v>
      </c>
      <c r="J4" s="121">
        <f t="shared" ref="J4:J7" si="0">SUM(H4-I4)</f>
        <v>6006340</v>
      </c>
      <c r="K4" s="120" t="s">
        <v>1218</v>
      </c>
      <c r="L4">
        <f t="shared" ref="L4:L9" si="1">SUM(I4/H4)*100</f>
        <v>49.947166666666668</v>
      </c>
    </row>
    <row r="5" spans="1:12" ht="24.75" x14ac:dyDescent="0.35">
      <c r="A5" s="105" t="s">
        <v>1074</v>
      </c>
      <c r="B5" s="105" t="s">
        <v>1074</v>
      </c>
      <c r="C5" s="105" t="s">
        <v>1074</v>
      </c>
      <c r="D5" s="105" t="s">
        <v>1078</v>
      </c>
      <c r="E5" s="105" t="s">
        <v>1079</v>
      </c>
      <c r="F5" s="105" t="s">
        <v>1073</v>
      </c>
      <c r="G5" s="118" t="s">
        <v>1095</v>
      </c>
      <c r="H5" s="121">
        <v>118000000</v>
      </c>
      <c r="I5" s="121">
        <v>43475678.079999998</v>
      </c>
      <c r="J5" s="121">
        <f t="shared" si="0"/>
        <v>74524321.920000002</v>
      </c>
      <c r="K5" s="120" t="s">
        <v>1219</v>
      </c>
      <c r="L5">
        <f t="shared" si="1"/>
        <v>36.843794983050849</v>
      </c>
    </row>
    <row r="6" spans="1:12" ht="24.75" x14ac:dyDescent="0.35">
      <c r="A6" s="105" t="s">
        <v>1074</v>
      </c>
      <c r="B6" s="105" t="s">
        <v>1074</v>
      </c>
      <c r="C6" s="105" t="s">
        <v>1074</v>
      </c>
      <c r="D6" s="105" t="s">
        <v>1090</v>
      </c>
      <c r="E6" s="105" t="s">
        <v>1079</v>
      </c>
      <c r="F6" s="105" t="s">
        <v>1074</v>
      </c>
      <c r="G6" s="118" t="s">
        <v>1098</v>
      </c>
      <c r="H6" s="121">
        <v>1300000</v>
      </c>
      <c r="I6" s="121">
        <v>238807.02000000002</v>
      </c>
      <c r="J6" s="121">
        <f t="shared" si="0"/>
        <v>1061192.98</v>
      </c>
      <c r="K6" s="120" t="s">
        <v>1220</v>
      </c>
      <c r="L6">
        <f t="shared" si="1"/>
        <v>18.369770769230769</v>
      </c>
    </row>
    <row r="7" spans="1:12" x14ac:dyDescent="0.35">
      <c r="A7" s="224" t="s">
        <v>25</v>
      </c>
      <c r="B7" s="224"/>
      <c r="C7" s="224"/>
      <c r="D7" s="224"/>
      <c r="E7" s="224"/>
      <c r="F7" s="224"/>
      <c r="G7" s="224"/>
      <c r="H7" s="122">
        <f>SUM(H3:H6)</f>
        <v>261300000</v>
      </c>
      <c r="I7" s="122">
        <f>SUM(I3:I6)</f>
        <v>108636445.09999999</v>
      </c>
      <c r="J7" s="123">
        <f t="shared" si="0"/>
        <v>152663554.90000001</v>
      </c>
      <c r="K7" s="117"/>
      <c r="L7">
        <f t="shared" si="1"/>
        <v>41.575371259089167</v>
      </c>
    </row>
    <row r="8" spans="1:12" ht="22.5" x14ac:dyDescent="0.35">
      <c r="A8" s="101" t="s">
        <v>1066</v>
      </c>
      <c r="B8" s="101" t="s">
        <v>1067</v>
      </c>
      <c r="C8" s="101" t="s">
        <v>1068</v>
      </c>
      <c r="D8" s="101" t="s">
        <v>1069</v>
      </c>
      <c r="E8" s="101" t="s">
        <v>1070</v>
      </c>
      <c r="F8" s="101" t="s">
        <v>1071</v>
      </c>
      <c r="G8" s="51" t="s">
        <v>1072</v>
      </c>
      <c r="H8" s="99" t="s">
        <v>1213</v>
      </c>
      <c r="I8" s="99" t="s">
        <v>1214</v>
      </c>
      <c r="J8" s="99" t="s">
        <v>1215</v>
      </c>
      <c r="K8" s="99" t="s">
        <v>1216</v>
      </c>
      <c r="L8" t="e">
        <f t="shared" si="1"/>
        <v>#VALUE!</v>
      </c>
    </row>
    <row r="9" spans="1:12" s="98" customFormat="1" ht="58.5" x14ac:dyDescent="0.35">
      <c r="A9" s="105" t="s">
        <v>1074</v>
      </c>
      <c r="B9" s="105" t="s">
        <v>1074</v>
      </c>
      <c r="C9" s="105" t="s">
        <v>1073</v>
      </c>
      <c r="D9" s="105" t="s">
        <v>1076</v>
      </c>
      <c r="E9" s="105" t="s">
        <v>1076</v>
      </c>
      <c r="F9" s="105"/>
      <c r="G9" s="118" t="s">
        <v>1086</v>
      </c>
      <c r="H9" s="121">
        <v>40431384</v>
      </c>
      <c r="I9" s="121">
        <v>20222511</v>
      </c>
      <c r="J9" s="121">
        <f>SUM(H9-I9)</f>
        <v>20208873</v>
      </c>
      <c r="K9" s="124" t="s">
        <v>1221</v>
      </c>
      <c r="L9">
        <f t="shared" si="1"/>
        <v>50.0168656111302</v>
      </c>
    </row>
  </sheetData>
  <mergeCells count="1">
    <mergeCell ref="A7:G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55"/>
  <sheetViews>
    <sheetView showGridLines="0" topLeftCell="E34" zoomScale="90" zoomScaleNormal="90" zoomScaleSheetLayoutView="80" workbookViewId="0">
      <selection activeCell="M52" sqref="M52"/>
    </sheetView>
  </sheetViews>
  <sheetFormatPr baseColWidth="10" defaultColWidth="11" defaultRowHeight="15" x14ac:dyDescent="0.25"/>
  <cols>
    <col min="1" max="1" width="11" style="140"/>
    <col min="2" max="2" width="10.81640625" style="140" customWidth="1"/>
    <col min="3" max="4" width="21.08984375" style="140" bestFit="1" customWidth="1"/>
    <col min="5" max="5" width="10.81640625" style="140" customWidth="1"/>
    <col min="6" max="6" width="7.90625" style="140" customWidth="1"/>
    <col min="7" max="7" width="17.7265625" style="140" customWidth="1"/>
    <col min="8" max="9" width="19.08984375" style="140" customWidth="1"/>
    <col min="10" max="12" width="10.81640625" style="140" customWidth="1"/>
    <col min="13" max="23" width="11" style="140"/>
    <col min="24" max="24" width="2.36328125" style="140" customWidth="1"/>
    <col min="25" max="16384" width="11" style="140"/>
  </cols>
  <sheetData>
    <row r="2" spans="2:12" x14ac:dyDescent="0.25">
      <c r="B2" s="225" t="s">
        <v>1352</v>
      </c>
      <c r="C2" s="226"/>
      <c r="D2" s="227"/>
      <c r="E2" s="167"/>
      <c r="G2" s="228" t="s">
        <v>1351</v>
      </c>
      <c r="H2" s="228"/>
      <c r="I2" s="228"/>
      <c r="J2" s="228"/>
      <c r="K2" s="228"/>
      <c r="L2" s="228"/>
    </row>
    <row r="3" spans="2:12" x14ac:dyDescent="0.25">
      <c r="B3" s="166" t="s">
        <v>1341</v>
      </c>
      <c r="C3" s="166" t="s">
        <v>1350</v>
      </c>
      <c r="D3" s="165" t="s">
        <v>1349</v>
      </c>
      <c r="E3" s="164"/>
      <c r="G3" s="147" t="s">
        <v>1341</v>
      </c>
      <c r="H3" s="147" t="s">
        <v>1334</v>
      </c>
      <c r="I3" s="147" t="s">
        <v>1333</v>
      </c>
      <c r="J3" s="147" t="s">
        <v>1340</v>
      </c>
      <c r="K3" s="147" t="s">
        <v>1339</v>
      </c>
      <c r="L3" s="144" t="s">
        <v>1338</v>
      </c>
    </row>
    <row r="4" spans="2:12" x14ac:dyDescent="0.25">
      <c r="B4" s="149" t="s">
        <v>126</v>
      </c>
      <c r="C4" s="163">
        <v>9170530</v>
      </c>
      <c r="D4" s="163">
        <v>10027490</v>
      </c>
      <c r="E4" s="151"/>
      <c r="G4" s="229" t="s">
        <v>126</v>
      </c>
      <c r="H4" s="146">
        <v>1140209</v>
      </c>
      <c r="I4" s="146">
        <v>1638824</v>
      </c>
      <c r="J4" s="232">
        <f>SUM(H4:H6)</f>
        <v>6016544</v>
      </c>
      <c r="K4" s="232">
        <f>SUM(I4:I6)</f>
        <v>2523270</v>
      </c>
      <c r="L4" s="234">
        <f>(K4-J4)/J4</f>
        <v>-0.5806113941824409</v>
      </c>
    </row>
    <row r="5" spans="2:12" x14ac:dyDescent="0.25">
      <c r="B5" s="149" t="s">
        <v>153</v>
      </c>
      <c r="C5" s="163">
        <v>8770050</v>
      </c>
      <c r="D5" s="163">
        <v>8429780</v>
      </c>
      <c r="E5" s="151"/>
      <c r="G5" s="230"/>
      <c r="H5" s="146">
        <v>3971812</v>
      </c>
      <c r="I5" s="146">
        <v>16375</v>
      </c>
      <c r="J5" s="233"/>
      <c r="K5" s="233"/>
      <c r="L5" s="234"/>
    </row>
    <row r="6" spans="2:12" x14ac:dyDescent="0.25">
      <c r="B6" s="149" t="s">
        <v>103</v>
      </c>
      <c r="C6" s="163">
        <v>8974000</v>
      </c>
      <c r="D6" s="163">
        <v>9834740</v>
      </c>
      <c r="E6" s="151"/>
      <c r="G6" s="231"/>
      <c r="H6" s="146">
        <v>904523</v>
      </c>
      <c r="I6" s="146">
        <v>868071</v>
      </c>
      <c r="J6" s="233"/>
      <c r="K6" s="233"/>
      <c r="L6" s="234"/>
    </row>
    <row r="7" spans="2:12" x14ac:dyDescent="0.25">
      <c r="B7" s="149" t="s">
        <v>99</v>
      </c>
      <c r="C7" s="163">
        <v>10668500</v>
      </c>
      <c r="D7" s="163">
        <v>11253950</v>
      </c>
      <c r="E7" s="151"/>
      <c r="G7" s="229" t="s">
        <v>153</v>
      </c>
      <c r="H7" s="146">
        <v>1141739</v>
      </c>
      <c r="I7" s="146">
        <v>1246748</v>
      </c>
      <c r="J7" s="232">
        <f>SUM(H7:H9)</f>
        <v>16464219</v>
      </c>
      <c r="K7" s="232">
        <f>SUM(I7:I9)</f>
        <v>2676489</v>
      </c>
      <c r="L7" s="234">
        <f>(K7-J7)/J7</f>
        <v>-0.83743601807045931</v>
      </c>
    </row>
    <row r="8" spans="2:12" x14ac:dyDescent="0.25">
      <c r="B8" s="149" t="s">
        <v>79</v>
      </c>
      <c r="C8" s="163">
        <v>9987750</v>
      </c>
      <c r="D8" s="163">
        <v>10159100</v>
      </c>
      <c r="E8" s="151"/>
      <c r="G8" s="230"/>
      <c r="H8" s="146">
        <v>14676922</v>
      </c>
      <c r="I8" s="146">
        <v>1269100</v>
      </c>
      <c r="J8" s="233"/>
      <c r="K8" s="233"/>
      <c r="L8" s="234"/>
    </row>
    <row r="9" spans="2:12" x14ac:dyDescent="0.25">
      <c r="B9" s="149" t="s">
        <v>83</v>
      </c>
      <c r="C9" s="163">
        <v>10277890</v>
      </c>
      <c r="D9" s="163">
        <v>9223240</v>
      </c>
      <c r="E9" s="151"/>
      <c r="G9" s="231"/>
      <c r="H9" s="146">
        <v>645558</v>
      </c>
      <c r="I9" s="146">
        <v>160641</v>
      </c>
      <c r="J9" s="233"/>
      <c r="K9" s="233"/>
      <c r="L9" s="234"/>
    </row>
    <row r="10" spans="2:12" x14ac:dyDescent="0.25">
      <c r="B10" s="149" t="s">
        <v>70</v>
      </c>
      <c r="C10" s="146">
        <v>9899025</v>
      </c>
      <c r="D10" s="163">
        <v>10376140</v>
      </c>
      <c r="E10" s="151"/>
      <c r="G10" s="229" t="s">
        <v>103</v>
      </c>
      <c r="H10" s="146">
        <v>1110434</v>
      </c>
      <c r="I10" s="146">
        <v>855272</v>
      </c>
      <c r="J10" s="241">
        <f>SUM(H10:H12)</f>
        <v>4520848</v>
      </c>
      <c r="K10" s="241">
        <f>SUM(I10:I12)</f>
        <v>2982449</v>
      </c>
      <c r="L10" s="243">
        <f>(K10-J10)/J10</f>
        <v>-0.34028991905943312</v>
      </c>
    </row>
    <row r="11" spans="2:12" x14ac:dyDescent="0.25">
      <c r="B11" s="149" t="s">
        <v>85</v>
      </c>
      <c r="C11" s="146">
        <v>8603252</v>
      </c>
      <c r="D11" s="163">
        <v>9575280</v>
      </c>
      <c r="E11" s="151"/>
      <c r="G11" s="230"/>
      <c r="H11" s="146">
        <v>2709447</v>
      </c>
      <c r="I11" s="146">
        <v>2088970</v>
      </c>
      <c r="J11" s="246"/>
      <c r="K11" s="246"/>
      <c r="L11" s="245"/>
    </row>
    <row r="12" spans="2:12" x14ac:dyDescent="0.25">
      <c r="B12" s="143" t="s">
        <v>25</v>
      </c>
      <c r="C12" s="142">
        <f>SUM(C4:C11)</f>
        <v>76350997</v>
      </c>
      <c r="D12" s="142">
        <f>SUM(D4:D11)</f>
        <v>78879720</v>
      </c>
      <c r="E12" s="148">
        <f>(D12-C12)/C12</f>
        <v>3.3119711586739334E-2</v>
      </c>
      <c r="G12" s="231"/>
      <c r="H12" s="146">
        <v>700967</v>
      </c>
      <c r="I12" s="146">
        <v>38207</v>
      </c>
      <c r="J12" s="242"/>
      <c r="K12" s="242"/>
      <c r="L12" s="244"/>
    </row>
    <row r="13" spans="2:12" x14ac:dyDescent="0.25">
      <c r="B13" s="158"/>
      <c r="C13" s="157"/>
      <c r="D13" s="157"/>
      <c r="E13" s="160"/>
      <c r="G13" s="229" t="s">
        <v>99</v>
      </c>
      <c r="H13" s="146">
        <v>1574498</v>
      </c>
      <c r="I13" s="146">
        <v>1156479</v>
      </c>
      <c r="J13" s="232">
        <f>SUM(H13:H15)</f>
        <v>2783787</v>
      </c>
      <c r="K13" s="232">
        <f>SUM(I13:I15)</f>
        <v>2103540</v>
      </c>
      <c r="L13" s="234">
        <f>(K13-J13)/J13</f>
        <v>-0.2443602904963634</v>
      </c>
    </row>
    <row r="14" spans="2:12" x14ac:dyDescent="0.25">
      <c r="B14" s="158"/>
      <c r="C14" s="157"/>
      <c r="D14" s="157"/>
      <c r="E14" s="160"/>
      <c r="G14" s="230"/>
      <c r="H14" s="146">
        <v>754394</v>
      </c>
      <c r="I14" s="146">
        <v>894997</v>
      </c>
      <c r="J14" s="233"/>
      <c r="K14" s="233"/>
      <c r="L14" s="234"/>
    </row>
    <row r="15" spans="2:12" x14ac:dyDescent="0.25">
      <c r="B15" s="235" t="s">
        <v>1348</v>
      </c>
      <c r="C15" s="235"/>
      <c r="D15" s="235"/>
      <c r="E15" s="160"/>
      <c r="G15" s="231"/>
      <c r="H15" s="146">
        <v>454895</v>
      </c>
      <c r="I15" s="146">
        <v>52064</v>
      </c>
      <c r="J15" s="233"/>
      <c r="K15" s="233"/>
      <c r="L15" s="234"/>
    </row>
    <row r="16" spans="2:12" x14ac:dyDescent="0.25">
      <c r="B16" s="162" t="s">
        <v>1341</v>
      </c>
      <c r="C16" s="162" t="s">
        <v>1347</v>
      </c>
      <c r="D16" s="161" t="s">
        <v>1346</v>
      </c>
      <c r="E16" s="160"/>
      <c r="G16" s="229" t="s">
        <v>79</v>
      </c>
      <c r="H16" s="146">
        <v>2327168</v>
      </c>
      <c r="I16" s="146">
        <v>1038525</v>
      </c>
      <c r="J16" s="232">
        <f>SUM(H16:H18)</f>
        <v>3557100</v>
      </c>
      <c r="K16" s="232">
        <f>SUM(I16:I18)</f>
        <v>1878546</v>
      </c>
      <c r="L16" s="234">
        <f>(K16-J16)/J16</f>
        <v>-0.47188833600404823</v>
      </c>
    </row>
    <row r="17" spans="2:13" x14ac:dyDescent="0.25">
      <c r="B17" s="149" t="s">
        <v>153</v>
      </c>
      <c r="C17" s="146">
        <v>1859360</v>
      </c>
      <c r="D17" s="146">
        <v>1974560</v>
      </c>
      <c r="E17" s="160"/>
      <c r="G17" s="230"/>
      <c r="H17" s="146">
        <v>475804</v>
      </c>
      <c r="I17" s="146">
        <v>76653</v>
      </c>
      <c r="J17" s="233"/>
      <c r="K17" s="233"/>
      <c r="L17" s="234"/>
    </row>
    <row r="18" spans="2:13" x14ac:dyDescent="0.25">
      <c r="B18" s="149" t="s">
        <v>99</v>
      </c>
      <c r="C18" s="146">
        <v>1904380</v>
      </c>
      <c r="D18" s="146">
        <v>1986060</v>
      </c>
      <c r="E18" s="159"/>
      <c r="G18" s="231"/>
      <c r="H18" s="146">
        <v>754128</v>
      </c>
      <c r="I18" s="146">
        <v>763368</v>
      </c>
      <c r="J18" s="233"/>
      <c r="K18" s="233"/>
      <c r="L18" s="234"/>
    </row>
    <row r="19" spans="2:13" x14ac:dyDescent="0.25">
      <c r="B19" s="149" t="s">
        <v>83</v>
      </c>
      <c r="C19" s="146">
        <v>1967550</v>
      </c>
      <c r="D19" s="146">
        <v>2033040</v>
      </c>
      <c r="E19" s="159"/>
      <c r="G19" s="229" t="s">
        <v>83</v>
      </c>
      <c r="H19" s="146">
        <v>1140436</v>
      </c>
      <c r="I19" s="146">
        <v>813295</v>
      </c>
      <c r="J19" s="232">
        <f>SUM(H19:H21)</f>
        <v>2404074</v>
      </c>
      <c r="K19" s="232">
        <f>SUM(I19:I21)</f>
        <v>1538214</v>
      </c>
      <c r="L19" s="234">
        <f>(K19-J19)/J19</f>
        <v>-0.36016362225122855</v>
      </c>
    </row>
    <row r="20" spans="2:13" x14ac:dyDescent="0.25">
      <c r="B20" s="149" t="s">
        <v>85</v>
      </c>
      <c r="C20" s="146">
        <v>1969090</v>
      </c>
      <c r="D20" s="146">
        <v>1975442</v>
      </c>
      <c r="E20" s="159"/>
      <c r="G20" s="230"/>
      <c r="H20" s="146">
        <v>420606</v>
      </c>
      <c r="I20" s="146">
        <v>26693</v>
      </c>
      <c r="J20" s="233"/>
      <c r="K20" s="233"/>
      <c r="L20" s="234"/>
    </row>
    <row r="21" spans="2:13" x14ac:dyDescent="0.25">
      <c r="B21" s="143" t="s">
        <v>25</v>
      </c>
      <c r="C21" s="142">
        <f>SUM(C17:C20)</f>
        <v>7700380</v>
      </c>
      <c r="D21" s="142">
        <f>SUM(D17:D20)</f>
        <v>7969102</v>
      </c>
      <c r="E21" s="148">
        <f>(D21-C21)/C21</f>
        <v>3.4897238837563863E-2</v>
      </c>
      <c r="G21" s="231"/>
      <c r="H21" s="146">
        <v>843032</v>
      </c>
      <c r="I21" s="146">
        <v>698226</v>
      </c>
      <c r="J21" s="233"/>
      <c r="K21" s="233"/>
      <c r="L21" s="234"/>
    </row>
    <row r="22" spans="2:13" x14ac:dyDescent="0.25">
      <c r="B22" s="158"/>
      <c r="C22" s="157"/>
      <c r="D22" s="157"/>
      <c r="G22" s="229" t="s">
        <v>70</v>
      </c>
      <c r="H22" s="146">
        <v>1516685</v>
      </c>
      <c r="I22" s="146">
        <v>1068123</v>
      </c>
      <c r="J22" s="232">
        <f>SUM(H22:H24)</f>
        <v>2386345</v>
      </c>
      <c r="K22" s="232">
        <f>SUM(I22:I24)</f>
        <v>1671482</v>
      </c>
      <c r="L22" s="234">
        <f>(K22-J22)/J22</f>
        <v>-0.29956397754725322</v>
      </c>
    </row>
    <row r="23" spans="2:13" x14ac:dyDescent="0.25">
      <c r="G23" s="230"/>
      <c r="H23" s="146">
        <v>172154</v>
      </c>
      <c r="I23" s="146">
        <v>42780</v>
      </c>
      <c r="J23" s="233"/>
      <c r="K23" s="233"/>
      <c r="L23" s="234"/>
    </row>
    <row r="24" spans="2:13" x14ac:dyDescent="0.25">
      <c r="B24" s="236" t="s">
        <v>1345</v>
      </c>
      <c r="C24" s="236"/>
      <c r="D24" s="236"/>
      <c r="G24" s="231"/>
      <c r="H24" s="146">
        <v>697506</v>
      </c>
      <c r="I24" s="146">
        <v>560579</v>
      </c>
      <c r="J24" s="233"/>
      <c r="K24" s="233"/>
      <c r="L24" s="234"/>
    </row>
    <row r="25" spans="2:13" x14ac:dyDescent="0.25">
      <c r="B25" s="156" t="s">
        <v>1341</v>
      </c>
      <c r="C25" s="156" t="s">
        <v>1344</v>
      </c>
      <c r="D25" s="156" t="s">
        <v>1343</v>
      </c>
      <c r="G25" s="229" t="s">
        <v>85</v>
      </c>
      <c r="H25" s="146">
        <v>1206779</v>
      </c>
      <c r="I25" s="146">
        <v>819506</v>
      </c>
      <c r="J25" s="232">
        <f>SUM(H25:H27)</f>
        <v>2139618</v>
      </c>
      <c r="K25" s="232">
        <f>SUM(I25:I26)</f>
        <v>861355</v>
      </c>
      <c r="L25" s="234">
        <f>(K25-J25)/J25</f>
        <v>-0.59742580217590247</v>
      </c>
    </row>
    <row r="26" spans="2:13" x14ac:dyDescent="0.25">
      <c r="B26" s="149" t="s">
        <v>126</v>
      </c>
      <c r="C26" s="152">
        <v>2088207</v>
      </c>
      <c r="D26" s="152">
        <v>2589868</v>
      </c>
      <c r="G26" s="230"/>
      <c r="H26" s="146">
        <v>378486</v>
      </c>
      <c r="I26" s="155">
        <v>41849</v>
      </c>
      <c r="J26" s="233"/>
      <c r="K26" s="233"/>
      <c r="L26" s="234"/>
    </row>
    <row r="27" spans="2:13" x14ac:dyDescent="0.25">
      <c r="B27" s="149" t="s">
        <v>153</v>
      </c>
      <c r="C27" s="152">
        <v>3016887</v>
      </c>
      <c r="D27" s="152">
        <v>3647428</v>
      </c>
      <c r="E27" s="151"/>
      <c r="G27" s="231"/>
      <c r="H27" s="146">
        <v>554353</v>
      </c>
      <c r="I27" s="154">
        <v>673085</v>
      </c>
      <c r="J27" s="233"/>
      <c r="K27" s="233"/>
      <c r="L27" s="234"/>
    </row>
    <row r="28" spans="2:13" x14ac:dyDescent="0.25">
      <c r="B28" s="149" t="s">
        <v>103</v>
      </c>
      <c r="C28" s="152">
        <v>2536911</v>
      </c>
      <c r="D28" s="152">
        <v>4011202</v>
      </c>
      <c r="E28" s="151"/>
      <c r="G28" s="143" t="s">
        <v>25</v>
      </c>
      <c r="H28" s="142">
        <f>SUM(H4:H27)</f>
        <v>40272535</v>
      </c>
      <c r="I28" s="142">
        <f>SUM(I4:I27)</f>
        <v>16908430</v>
      </c>
    </row>
    <row r="29" spans="2:13" x14ac:dyDescent="0.25">
      <c r="B29" s="149" t="s">
        <v>99</v>
      </c>
      <c r="C29" s="152">
        <v>3786941</v>
      </c>
      <c r="D29" s="152">
        <v>3110794</v>
      </c>
      <c r="E29" s="151"/>
      <c r="G29" s="237" t="s">
        <v>1337</v>
      </c>
      <c r="H29" s="237"/>
      <c r="I29" s="141">
        <f>(I28-H28)/H28</f>
        <v>-0.5801498465393351</v>
      </c>
    </row>
    <row r="30" spans="2:13" x14ac:dyDescent="0.25">
      <c r="B30" s="149" t="s">
        <v>79</v>
      </c>
      <c r="C30" s="152">
        <v>3178206</v>
      </c>
      <c r="D30" s="152">
        <v>3816581</v>
      </c>
      <c r="E30" s="151"/>
    </row>
    <row r="31" spans="2:13" x14ac:dyDescent="0.25">
      <c r="B31" s="149" t="s">
        <v>83</v>
      </c>
      <c r="C31" s="152">
        <v>2397092</v>
      </c>
      <c r="D31" s="153">
        <v>3046638</v>
      </c>
      <c r="E31" s="151"/>
    </row>
    <row r="32" spans="2:13" ht="21" x14ac:dyDescent="0.35">
      <c r="B32" s="149" t="s">
        <v>70</v>
      </c>
      <c r="C32" s="152">
        <v>3116548</v>
      </c>
      <c r="D32" s="146">
        <v>3702381</v>
      </c>
      <c r="E32" s="151"/>
      <c r="G32" s="238" t="s">
        <v>1342</v>
      </c>
      <c r="H32" s="239"/>
      <c r="I32" s="239"/>
      <c r="J32" s="239"/>
      <c r="K32" s="239"/>
      <c r="L32" s="240"/>
      <c r="M32" s="150"/>
    </row>
    <row r="33" spans="2:12" x14ac:dyDescent="0.25">
      <c r="B33" s="149" t="s">
        <v>25</v>
      </c>
      <c r="C33" s="142">
        <f>SUM(C26:C32)</f>
        <v>20120792</v>
      </c>
      <c r="D33" s="142">
        <f>SUM(D26:D32)</f>
        <v>23924892</v>
      </c>
      <c r="E33" s="148">
        <f>(D33-C33)/C33</f>
        <v>0.18906313429411725</v>
      </c>
      <c r="G33" s="147" t="s">
        <v>1341</v>
      </c>
      <c r="H33" s="147" t="s">
        <v>1334</v>
      </c>
      <c r="I33" s="147" t="s">
        <v>1333</v>
      </c>
      <c r="J33" s="147" t="s">
        <v>1340</v>
      </c>
      <c r="K33" s="147" t="s">
        <v>1339</v>
      </c>
      <c r="L33" s="144" t="s">
        <v>1338</v>
      </c>
    </row>
    <row r="34" spans="2:12" x14ac:dyDescent="0.25">
      <c r="G34" s="229" t="s">
        <v>126</v>
      </c>
      <c r="H34" s="146">
        <v>4518600</v>
      </c>
      <c r="I34" s="146">
        <v>4227830</v>
      </c>
      <c r="J34" s="241">
        <f>SUM(H34:H35)</f>
        <v>5244850</v>
      </c>
      <c r="K34" s="241">
        <f>SUM(I34:I35)</f>
        <v>5038270</v>
      </c>
      <c r="L34" s="243">
        <f>(K34-J34)/J34</f>
        <v>-3.9387208404434826E-2</v>
      </c>
    </row>
    <row r="35" spans="2:12" x14ac:dyDescent="0.25">
      <c r="G35" s="231"/>
      <c r="H35" s="146">
        <v>726250</v>
      </c>
      <c r="I35" s="146">
        <v>810440</v>
      </c>
      <c r="J35" s="242"/>
      <c r="K35" s="242"/>
      <c r="L35" s="244"/>
    </row>
    <row r="36" spans="2:12" x14ac:dyDescent="0.25">
      <c r="G36" s="229" t="s">
        <v>153</v>
      </c>
      <c r="H36" s="146">
        <v>4409270</v>
      </c>
      <c r="I36" s="146">
        <v>4082800</v>
      </c>
      <c r="J36" s="241">
        <f>SUM(H36:H37)</f>
        <v>5172270</v>
      </c>
      <c r="K36" s="241">
        <f>SUM(I36:I37)</f>
        <v>4953260</v>
      </c>
      <c r="L36" s="243">
        <f>(K36-J36)/J36</f>
        <v>-4.2343110471804453E-2</v>
      </c>
    </row>
    <row r="37" spans="2:12" x14ac:dyDescent="0.25">
      <c r="G37" s="231"/>
      <c r="H37" s="146">
        <v>763000</v>
      </c>
      <c r="I37" s="146">
        <v>870460</v>
      </c>
      <c r="J37" s="242"/>
      <c r="K37" s="242"/>
      <c r="L37" s="244"/>
    </row>
    <row r="38" spans="2:12" x14ac:dyDescent="0.25">
      <c r="G38" s="229" t="s">
        <v>103</v>
      </c>
      <c r="H38" s="146">
        <v>4439740</v>
      </c>
      <c r="I38" s="146">
        <v>4173450</v>
      </c>
      <c r="J38" s="241">
        <f>SUM(H38:H39)</f>
        <v>5190890</v>
      </c>
      <c r="K38" s="241">
        <f>SUM(I38:I39)</f>
        <v>5011580</v>
      </c>
      <c r="L38" s="243">
        <f>(K38-J38)/J38</f>
        <v>-3.4543209353309352E-2</v>
      </c>
    </row>
    <row r="39" spans="2:12" x14ac:dyDescent="0.25">
      <c r="G39" s="231"/>
      <c r="H39" s="146">
        <v>751150</v>
      </c>
      <c r="I39" s="146">
        <v>838130</v>
      </c>
      <c r="J39" s="242"/>
      <c r="K39" s="242"/>
      <c r="L39" s="244"/>
    </row>
    <row r="40" spans="2:12" x14ac:dyDescent="0.25">
      <c r="G40" s="229" t="s">
        <v>99</v>
      </c>
      <c r="H40" s="146">
        <v>4505430</v>
      </c>
      <c r="I40" s="146">
        <v>4149970</v>
      </c>
      <c r="J40" s="241">
        <f>SUM(H40:H41)</f>
        <v>5249210</v>
      </c>
      <c r="K40" s="241">
        <f>SUM(I40:I41)</f>
        <v>4922360</v>
      </c>
      <c r="L40" s="243">
        <f>(K40-J40)/J40</f>
        <v>-6.2266512484735796E-2</v>
      </c>
    </row>
    <row r="41" spans="2:12" x14ac:dyDescent="0.25">
      <c r="G41" s="231"/>
      <c r="H41" s="146">
        <v>743780</v>
      </c>
      <c r="I41" s="146">
        <v>772390</v>
      </c>
      <c r="J41" s="242"/>
      <c r="K41" s="242"/>
      <c r="L41" s="244"/>
    </row>
    <row r="42" spans="2:12" x14ac:dyDescent="0.25">
      <c r="G42" s="229" t="s">
        <v>79</v>
      </c>
      <c r="H42" s="146">
        <v>4245750</v>
      </c>
      <c r="I42" s="146">
        <v>4161730</v>
      </c>
      <c r="J42" s="232">
        <f>SUM(H42:H43)</f>
        <v>5001610</v>
      </c>
      <c r="K42" s="232">
        <f>SUM(I42:I43)</f>
        <v>4933490</v>
      </c>
      <c r="L42" s="243">
        <f>(K42-J42)/J42</f>
        <v>-1.3619614484136108E-2</v>
      </c>
    </row>
    <row r="43" spans="2:12" x14ac:dyDescent="0.25">
      <c r="G43" s="231"/>
      <c r="H43" s="146">
        <v>755860</v>
      </c>
      <c r="I43" s="146">
        <v>771760</v>
      </c>
      <c r="J43" s="232"/>
      <c r="K43" s="232"/>
      <c r="L43" s="244"/>
    </row>
    <row r="44" spans="2:12" x14ac:dyDescent="0.25">
      <c r="G44" s="229" t="s">
        <v>83</v>
      </c>
      <c r="H44" s="146">
        <v>4239530</v>
      </c>
      <c r="I44" s="146">
        <v>4147890</v>
      </c>
      <c r="J44" s="232">
        <f>SUM(H44:H45)</f>
        <v>4997230</v>
      </c>
      <c r="K44" s="232">
        <f>SUM(I44:I45)</f>
        <v>4914120</v>
      </c>
      <c r="L44" s="243">
        <f>(K44-J44)/J44</f>
        <v>-1.6631213692385582E-2</v>
      </c>
    </row>
    <row r="45" spans="2:12" x14ac:dyDescent="0.25">
      <c r="G45" s="231"/>
      <c r="H45" s="146">
        <v>757700</v>
      </c>
      <c r="I45" s="146">
        <v>766230</v>
      </c>
      <c r="J45" s="232"/>
      <c r="K45" s="232"/>
      <c r="L45" s="244"/>
    </row>
    <row r="46" spans="2:12" x14ac:dyDescent="0.25">
      <c r="G46" s="229" t="s">
        <v>70</v>
      </c>
      <c r="H46" s="146">
        <v>4139370</v>
      </c>
      <c r="I46" s="146">
        <v>4121990</v>
      </c>
      <c r="J46" s="232">
        <f>SUM(H46:H47)</f>
        <v>4907440</v>
      </c>
      <c r="K46" s="232">
        <f>SUM(I46:I47)</f>
        <v>4890070</v>
      </c>
      <c r="L46" s="243">
        <f>(K46-J46)/J46</f>
        <v>-3.5395236620315278E-3</v>
      </c>
    </row>
    <row r="47" spans="2:12" x14ac:dyDescent="0.25">
      <c r="G47" s="231"/>
      <c r="H47" s="146">
        <v>768070</v>
      </c>
      <c r="I47" s="146">
        <v>768080</v>
      </c>
      <c r="J47" s="232"/>
      <c r="K47" s="232"/>
      <c r="L47" s="244"/>
    </row>
    <row r="48" spans="2:12" x14ac:dyDescent="0.25">
      <c r="G48" s="229" t="s">
        <v>85</v>
      </c>
      <c r="H48" s="146">
        <v>4228660</v>
      </c>
      <c r="I48" s="146">
        <v>4165630</v>
      </c>
      <c r="J48" s="232">
        <f>SUM(H48:H49)</f>
        <v>4996920</v>
      </c>
      <c r="K48" s="232">
        <f>SUM(I48:I49)</f>
        <v>4942810</v>
      </c>
      <c r="L48" s="243">
        <f>(K48-J48)/J48</f>
        <v>-1.0828670461003978E-2</v>
      </c>
    </row>
    <row r="49" spans="7:12" x14ac:dyDescent="0.25">
      <c r="G49" s="231"/>
      <c r="H49" s="146">
        <v>768260</v>
      </c>
      <c r="I49" s="146">
        <v>777180</v>
      </c>
      <c r="J49" s="232"/>
      <c r="K49" s="232"/>
      <c r="L49" s="244"/>
    </row>
    <row r="50" spans="7:12" x14ac:dyDescent="0.25">
      <c r="G50" s="143" t="s">
        <v>25</v>
      </c>
      <c r="H50" s="145">
        <f>SUM(H34:H49)</f>
        <v>40760420</v>
      </c>
      <c r="I50" s="145">
        <f>SUM(I34:I49)</f>
        <v>39605960</v>
      </c>
    </row>
    <row r="51" spans="7:12" x14ac:dyDescent="0.25">
      <c r="G51" s="237" t="s">
        <v>1337</v>
      </c>
      <c r="H51" s="237"/>
      <c r="I51" s="141">
        <f>(I50-H50)/H50</f>
        <v>-2.8323064384518117E-2</v>
      </c>
    </row>
    <row r="53" spans="7:12" x14ac:dyDescent="0.25">
      <c r="G53" s="238" t="s">
        <v>1336</v>
      </c>
      <c r="H53" s="239"/>
      <c r="I53" s="240"/>
    </row>
    <row r="54" spans="7:12" x14ac:dyDescent="0.25">
      <c r="G54" s="144" t="s">
        <v>1335</v>
      </c>
      <c r="H54" s="144" t="s">
        <v>1334</v>
      </c>
      <c r="I54" s="144" t="s">
        <v>1333</v>
      </c>
    </row>
    <row r="55" spans="7:12" x14ac:dyDescent="0.25">
      <c r="G55" s="143" t="s">
        <v>1332</v>
      </c>
      <c r="H55" s="142">
        <f>SUM(H28,H50)</f>
        <v>81032955</v>
      </c>
      <c r="I55" s="142">
        <f>SUM(I28,I50)</f>
        <v>56514390</v>
      </c>
      <c r="J55" s="141">
        <f>(I55-H55)/H55</f>
        <v>-0.30257523004066678</v>
      </c>
    </row>
  </sheetData>
  <mergeCells count="72">
    <mergeCell ref="G44:G45"/>
    <mergeCell ref="J44:J45"/>
    <mergeCell ref="K44:K45"/>
    <mergeCell ref="L44:L45"/>
    <mergeCell ref="G46:G47"/>
    <mergeCell ref="J46:J47"/>
    <mergeCell ref="G51:H51"/>
    <mergeCell ref="G53:I53"/>
    <mergeCell ref="L10:L12"/>
    <mergeCell ref="K10:K12"/>
    <mergeCell ref="J10:J12"/>
    <mergeCell ref="G10:G12"/>
    <mergeCell ref="G48:G49"/>
    <mergeCell ref="J48:J49"/>
    <mergeCell ref="K48:K49"/>
    <mergeCell ref="L48:L49"/>
    <mergeCell ref="K46:K47"/>
    <mergeCell ref="L46:L47"/>
    <mergeCell ref="G40:G41"/>
    <mergeCell ref="J40:J41"/>
    <mergeCell ref="K40:K41"/>
    <mergeCell ref="L40:L41"/>
    <mergeCell ref="G42:G43"/>
    <mergeCell ref="J42:J43"/>
    <mergeCell ref="K42:K43"/>
    <mergeCell ref="L42:L43"/>
    <mergeCell ref="G36:G37"/>
    <mergeCell ref="J36:J37"/>
    <mergeCell ref="K36:K37"/>
    <mergeCell ref="L36:L37"/>
    <mergeCell ref="G38:G39"/>
    <mergeCell ref="J38:J39"/>
    <mergeCell ref="K38:K39"/>
    <mergeCell ref="L38:L39"/>
    <mergeCell ref="G29:H29"/>
    <mergeCell ref="G32:L32"/>
    <mergeCell ref="G34:G35"/>
    <mergeCell ref="J34:J35"/>
    <mergeCell ref="K34:K35"/>
    <mergeCell ref="L34:L35"/>
    <mergeCell ref="G22:G24"/>
    <mergeCell ref="J22:J24"/>
    <mergeCell ref="K22:K24"/>
    <mergeCell ref="L22:L24"/>
    <mergeCell ref="B24:D24"/>
    <mergeCell ref="G25:G27"/>
    <mergeCell ref="J25:J27"/>
    <mergeCell ref="K25:K27"/>
    <mergeCell ref="L25:L27"/>
    <mergeCell ref="B15:D15"/>
    <mergeCell ref="G13:G15"/>
    <mergeCell ref="J13:J15"/>
    <mergeCell ref="K13:K15"/>
    <mergeCell ref="L13:L15"/>
    <mergeCell ref="G19:G21"/>
    <mergeCell ref="J19:J21"/>
    <mergeCell ref="K19:K21"/>
    <mergeCell ref="L19:L21"/>
    <mergeCell ref="G16:G18"/>
    <mergeCell ref="J16:J18"/>
    <mergeCell ref="K16:K18"/>
    <mergeCell ref="L16:L18"/>
    <mergeCell ref="G7:G9"/>
    <mergeCell ref="J7:J9"/>
    <mergeCell ref="K7:K9"/>
    <mergeCell ref="L7:L9"/>
    <mergeCell ref="B2:D2"/>
    <mergeCell ref="G2:L2"/>
    <mergeCell ref="G4:G6"/>
    <mergeCell ref="J4:J6"/>
    <mergeCell ref="K4:K6"/>
    <mergeCell ref="L4:L6"/>
  </mergeCells>
  <pageMargins left="0.70866141732283472" right="0.70866141732283472" top="0.74803149606299213" bottom="0.74803149606299213" header="0.31496062992125984" footer="0.31496062992125984"/>
  <pageSetup scale="44" orientation="landscape" r:id="rId1"/>
  <colBreaks count="1" manualBreakCount="1">
    <brk id="12" max="47"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96"/>
  <sheetViews>
    <sheetView tabSelected="1" topLeftCell="A13" zoomScale="25" zoomScaleNormal="25" zoomScaleSheetLayoutView="10" zoomScalePageLayoutView="24" workbookViewId="0">
      <pane ySplit="7" topLeftCell="A20" activePane="bottomLeft" state="frozen"/>
      <selection activeCell="A13" sqref="A13"/>
      <selection pane="bottomLeft" activeCell="V171" sqref="V171"/>
    </sheetView>
  </sheetViews>
  <sheetFormatPr baseColWidth="10" defaultRowHeight="272.45" customHeight="1" x14ac:dyDescent="0.5"/>
  <cols>
    <col min="1" max="1" width="12.7265625" customWidth="1"/>
    <col min="2" max="2" width="13.1796875" customWidth="1"/>
    <col min="3" max="3" width="31.90625" customWidth="1"/>
    <col min="4" max="4" width="31.1796875" customWidth="1"/>
    <col min="5" max="5" width="55.90625" customWidth="1"/>
    <col min="6" max="6" width="15.7265625" customWidth="1"/>
    <col min="7" max="7" width="18.08984375" customWidth="1"/>
    <col min="8" max="8" width="24.81640625" customWidth="1"/>
    <col min="9" max="9" width="18.54296875" customWidth="1"/>
    <col min="10" max="10" width="27.36328125" style="197" customWidth="1"/>
    <col min="11" max="11" width="31.453125" customWidth="1"/>
    <col min="12" max="12" width="49.90625" customWidth="1"/>
    <col min="13" max="13" width="39.36328125" customWidth="1"/>
    <col min="14" max="14" width="36.6328125" customWidth="1"/>
    <col min="15" max="15" width="12" customWidth="1"/>
    <col min="16" max="16" width="20.26953125" customWidth="1"/>
    <col min="17" max="17" width="36.81640625" customWidth="1"/>
    <col min="18" max="18" width="3.90625" style="35" customWidth="1"/>
    <col min="19" max="19" width="13.7265625" customWidth="1"/>
    <col min="20" max="20" width="31.08984375" customWidth="1"/>
    <col min="21" max="21" width="22" customWidth="1"/>
    <col min="22" max="22" width="39.08984375" customWidth="1"/>
    <col min="23" max="23" width="25.6328125" customWidth="1"/>
    <col min="24" max="24" width="36.453125" style="220" customWidth="1"/>
    <col min="25" max="25" width="35.6328125" style="220" customWidth="1"/>
    <col min="26" max="26" width="35.26953125" style="220"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46.5" x14ac:dyDescent="0.5">
      <c r="A1" s="1"/>
      <c r="B1" s="2"/>
      <c r="C1" s="3"/>
      <c r="D1" s="4"/>
      <c r="E1" s="5"/>
      <c r="F1" s="4"/>
      <c r="G1" s="4"/>
      <c r="H1" s="4"/>
      <c r="I1" s="4"/>
      <c r="J1" s="4"/>
      <c r="K1" s="6"/>
      <c r="L1" s="4"/>
      <c r="M1" s="170"/>
      <c r="N1" s="7"/>
      <c r="O1" s="4"/>
      <c r="P1" s="4"/>
      <c r="Q1" s="4"/>
      <c r="R1" s="8"/>
      <c r="S1" s="9"/>
      <c r="T1" s="171"/>
      <c r="U1" s="10"/>
      <c r="V1" s="11"/>
      <c r="W1" s="11"/>
      <c r="X1" s="205"/>
      <c r="Y1" s="206"/>
      <c r="Z1" s="207"/>
      <c r="AA1" s="11"/>
      <c r="AB1" s="11"/>
      <c r="AC1" s="11"/>
      <c r="AD1" s="11"/>
      <c r="AE1" s="11"/>
      <c r="AF1" s="11"/>
      <c r="AG1" s="12"/>
    </row>
    <row r="2" spans="1:33" ht="46.5" x14ac:dyDescent="0.7">
      <c r="A2" s="13"/>
      <c r="B2" s="14"/>
      <c r="C2" s="271" t="s">
        <v>0</v>
      </c>
      <c r="D2" s="271"/>
      <c r="E2" s="271"/>
      <c r="F2" s="271"/>
      <c r="G2" s="271"/>
      <c r="H2" s="271"/>
      <c r="I2" s="271"/>
      <c r="J2" s="271"/>
      <c r="K2" s="271"/>
      <c r="L2" s="271"/>
      <c r="M2" s="271"/>
      <c r="N2" s="271"/>
      <c r="O2" s="271"/>
      <c r="P2" s="271"/>
      <c r="Q2" s="271"/>
      <c r="R2" s="15"/>
      <c r="S2" s="9"/>
      <c r="T2" s="171"/>
      <c r="U2" s="10"/>
      <c r="V2" s="11"/>
      <c r="W2" s="11"/>
      <c r="X2" s="205"/>
      <c r="Y2" s="206"/>
      <c r="Z2" s="207"/>
      <c r="AA2" s="11"/>
      <c r="AB2" s="11"/>
      <c r="AC2" s="11"/>
      <c r="AD2" s="11"/>
      <c r="AE2" s="11"/>
      <c r="AF2" s="11"/>
      <c r="AG2" s="12"/>
    </row>
    <row r="3" spans="1:33" ht="46.5" x14ac:dyDescent="0.5">
      <c r="A3" s="1"/>
      <c r="B3" s="2"/>
      <c r="C3" s="3"/>
      <c r="D3" s="16"/>
      <c r="E3" s="17"/>
      <c r="F3" s="4"/>
      <c r="G3" s="4"/>
      <c r="H3" s="4"/>
      <c r="I3" s="4"/>
      <c r="J3" s="4"/>
      <c r="K3" s="6"/>
      <c r="L3" s="4"/>
      <c r="M3" s="170"/>
      <c r="N3" s="7"/>
      <c r="O3" s="4"/>
      <c r="P3" s="4"/>
      <c r="Q3" s="4"/>
      <c r="R3" s="8"/>
      <c r="S3" s="9"/>
      <c r="T3" s="171"/>
      <c r="U3" s="10"/>
      <c r="V3" s="11"/>
      <c r="W3" s="11"/>
      <c r="X3" s="205"/>
      <c r="Y3" s="206"/>
      <c r="Z3" s="207"/>
      <c r="AA3" s="11"/>
      <c r="AB3" s="11"/>
      <c r="AC3" s="11"/>
      <c r="AD3" s="11"/>
      <c r="AE3" s="11"/>
      <c r="AF3" s="11"/>
      <c r="AG3" s="12"/>
    </row>
    <row r="4" spans="1:33" ht="46.5" x14ac:dyDescent="0.5">
      <c r="A4" s="1"/>
      <c r="B4" s="2"/>
      <c r="C4" s="3"/>
      <c r="D4" s="272" t="s">
        <v>1</v>
      </c>
      <c r="E4" s="272"/>
      <c r="F4" s="4"/>
      <c r="G4" s="4"/>
      <c r="H4" s="4"/>
      <c r="I4" s="4"/>
      <c r="J4" s="4"/>
      <c r="K4" s="6"/>
      <c r="L4" s="4"/>
      <c r="M4" s="170"/>
      <c r="N4" s="7"/>
      <c r="O4" s="4"/>
      <c r="P4" s="4"/>
      <c r="Q4" s="4"/>
      <c r="R4" s="8"/>
      <c r="S4" s="9"/>
      <c r="T4" s="171"/>
      <c r="U4" s="10"/>
      <c r="V4" s="11"/>
      <c r="W4" s="11"/>
      <c r="X4" s="205"/>
      <c r="Y4" s="206"/>
      <c r="Z4" s="207"/>
      <c r="AA4" s="11"/>
      <c r="AB4" s="11"/>
      <c r="AC4" s="11"/>
      <c r="AD4" s="11"/>
      <c r="AE4" s="11"/>
      <c r="AF4" s="11"/>
      <c r="AG4" s="12"/>
    </row>
    <row r="5" spans="1:33" ht="46.5" x14ac:dyDescent="0.5">
      <c r="A5" s="18"/>
      <c r="B5" s="19"/>
      <c r="C5" s="20"/>
      <c r="D5" s="21" t="s">
        <v>2</v>
      </c>
      <c r="E5" s="273" t="s">
        <v>3</v>
      </c>
      <c r="F5" s="273"/>
      <c r="G5" s="4"/>
      <c r="H5" s="9"/>
      <c r="I5" s="9"/>
      <c r="J5" s="274" t="s">
        <v>4</v>
      </c>
      <c r="K5" s="274"/>
      <c r="L5" s="274"/>
      <c r="M5" s="274"/>
      <c r="N5" s="274"/>
      <c r="O5" s="9"/>
      <c r="P5" s="9"/>
      <c r="Q5" s="9"/>
      <c r="R5" s="22"/>
      <c r="S5" s="9"/>
      <c r="T5" s="171"/>
      <c r="U5" s="10"/>
      <c r="V5" s="11"/>
      <c r="W5" s="11"/>
      <c r="X5" s="205"/>
      <c r="Y5" s="206"/>
      <c r="Z5" s="207"/>
      <c r="AA5" s="11"/>
      <c r="AB5" s="11"/>
      <c r="AC5" s="11"/>
      <c r="AD5" s="11"/>
      <c r="AE5" s="11"/>
      <c r="AF5" s="11"/>
      <c r="AG5" s="12"/>
    </row>
    <row r="6" spans="1:33" ht="46.5" x14ac:dyDescent="0.5">
      <c r="A6" s="18"/>
      <c r="B6" s="19"/>
      <c r="C6" s="20"/>
      <c r="D6" s="23" t="s">
        <v>5</v>
      </c>
      <c r="E6" s="273" t="s">
        <v>6</v>
      </c>
      <c r="F6" s="273"/>
      <c r="G6" s="4"/>
      <c r="H6" s="9"/>
      <c r="I6" s="9"/>
      <c r="J6" s="274"/>
      <c r="K6" s="274"/>
      <c r="L6" s="274"/>
      <c r="M6" s="274"/>
      <c r="N6" s="274"/>
      <c r="O6" s="9"/>
      <c r="P6" s="9"/>
      <c r="Q6" s="9"/>
      <c r="R6" s="22"/>
      <c r="S6" s="9"/>
      <c r="T6" s="171"/>
      <c r="U6" s="10"/>
      <c r="V6" s="11"/>
      <c r="W6" s="11"/>
      <c r="X6" s="205"/>
      <c r="Y6" s="206"/>
      <c r="Z6" s="207"/>
      <c r="AA6" s="11"/>
      <c r="AB6" s="11"/>
      <c r="AC6" s="11"/>
      <c r="AD6" s="11"/>
      <c r="AE6" s="11"/>
      <c r="AF6" s="11"/>
      <c r="AG6" s="12"/>
    </row>
    <row r="7" spans="1:33" ht="46.5" x14ac:dyDescent="0.5">
      <c r="A7" s="18"/>
      <c r="B7" s="19"/>
      <c r="C7" s="20"/>
      <c r="D7" s="23" t="s">
        <v>7</v>
      </c>
      <c r="E7" s="275">
        <v>7395656</v>
      </c>
      <c r="F7" s="275"/>
      <c r="G7" s="24"/>
      <c r="H7" s="9"/>
      <c r="I7" s="9"/>
      <c r="J7" s="274"/>
      <c r="K7" s="274"/>
      <c r="L7" s="274"/>
      <c r="M7" s="274"/>
      <c r="N7" s="274"/>
      <c r="O7" s="9"/>
      <c r="P7" s="9"/>
      <c r="Q7" s="9"/>
      <c r="R7" s="22"/>
      <c r="S7" s="9"/>
      <c r="T7" s="171"/>
      <c r="U7" s="10" t="s">
        <v>8</v>
      </c>
      <c r="V7" s="11"/>
      <c r="W7" s="11"/>
      <c r="X7" s="205"/>
      <c r="Y7" s="206"/>
      <c r="Z7" s="207"/>
      <c r="AA7" s="11"/>
      <c r="AB7" s="11"/>
      <c r="AC7" s="11"/>
      <c r="AD7" s="11"/>
      <c r="AE7" s="11"/>
      <c r="AF7" s="11"/>
      <c r="AG7" s="12"/>
    </row>
    <row r="8" spans="1:33" ht="46.5" x14ac:dyDescent="0.5">
      <c r="A8" s="18"/>
      <c r="B8" s="19"/>
      <c r="C8" s="20"/>
      <c r="D8" s="23" t="s">
        <v>9</v>
      </c>
      <c r="E8" s="276" t="s">
        <v>10</v>
      </c>
      <c r="F8" s="276"/>
      <c r="G8" s="25"/>
      <c r="H8" s="9"/>
      <c r="I8" s="9"/>
      <c r="J8" s="274"/>
      <c r="K8" s="274"/>
      <c r="L8" s="274"/>
      <c r="M8" s="274"/>
      <c r="N8" s="274"/>
      <c r="O8" s="9"/>
      <c r="P8" s="9"/>
      <c r="Q8" s="9"/>
      <c r="R8" s="22"/>
      <c r="S8" s="9"/>
      <c r="T8" s="171"/>
      <c r="U8" s="10"/>
      <c r="V8" s="11"/>
      <c r="W8" s="11"/>
      <c r="X8" s="205"/>
      <c r="Y8" s="206"/>
      <c r="Z8" s="207"/>
      <c r="AA8" s="11"/>
      <c r="AB8" s="11"/>
      <c r="AC8" s="11"/>
      <c r="AD8" s="11"/>
      <c r="AE8" s="11"/>
      <c r="AF8" s="11"/>
      <c r="AG8" s="12"/>
    </row>
    <row r="9" spans="1:33" ht="46.5" x14ac:dyDescent="0.5">
      <c r="A9" s="18"/>
      <c r="B9" s="19"/>
      <c r="C9" s="20"/>
      <c r="D9" s="23" t="s">
        <v>11</v>
      </c>
      <c r="E9" s="273" t="s">
        <v>12</v>
      </c>
      <c r="F9" s="273"/>
      <c r="G9" s="4"/>
      <c r="H9" s="9"/>
      <c r="I9" s="9"/>
      <c r="J9" s="274"/>
      <c r="K9" s="274"/>
      <c r="L9" s="274"/>
      <c r="M9" s="274"/>
      <c r="N9" s="274"/>
      <c r="O9" s="9"/>
      <c r="P9" s="9"/>
      <c r="Q9" s="9"/>
      <c r="R9" s="22"/>
      <c r="S9" s="26" t="s">
        <v>13</v>
      </c>
      <c r="T9" s="172" t="s">
        <v>14</v>
      </c>
      <c r="U9" s="26" t="s">
        <v>15</v>
      </c>
      <c r="V9" s="26" t="s">
        <v>16</v>
      </c>
      <c r="W9" s="11"/>
      <c r="X9" s="205"/>
      <c r="Y9" s="206"/>
      <c r="Z9" s="207"/>
      <c r="AA9" s="11"/>
      <c r="AB9" s="11"/>
      <c r="AC9" s="11"/>
      <c r="AD9" s="11"/>
      <c r="AE9" s="11"/>
      <c r="AF9" s="11"/>
      <c r="AG9" s="12"/>
    </row>
    <row r="10" spans="1:33" ht="46.5" x14ac:dyDescent="0.5">
      <c r="A10" s="18"/>
      <c r="B10" s="19"/>
      <c r="C10" s="20"/>
      <c r="D10" s="23" t="s">
        <v>17</v>
      </c>
      <c r="E10" s="253" t="s">
        <v>18</v>
      </c>
      <c r="F10" s="253"/>
      <c r="G10" s="27"/>
      <c r="H10" s="9"/>
      <c r="I10" s="9"/>
      <c r="J10" s="28"/>
      <c r="K10" s="28"/>
      <c r="L10" s="28"/>
      <c r="M10" s="173"/>
      <c r="N10" s="29"/>
      <c r="O10" s="9"/>
      <c r="P10" s="9"/>
      <c r="Q10" s="9"/>
      <c r="R10" s="22"/>
      <c r="S10" s="30" t="s">
        <v>19</v>
      </c>
      <c r="T10" s="174" t="e">
        <f>SUM(#REF!)</f>
        <v>#REF!</v>
      </c>
      <c r="U10" s="175" t="e">
        <f>SUM(#REF!)</f>
        <v>#REF!</v>
      </c>
      <c r="V10" s="175" t="e">
        <f>SUM(#REF!)</f>
        <v>#REF!</v>
      </c>
      <c r="W10" s="11"/>
      <c r="X10" s="205"/>
      <c r="Y10" s="206"/>
      <c r="Z10" s="207"/>
      <c r="AA10" s="11"/>
      <c r="AB10" s="11"/>
      <c r="AC10" s="11"/>
      <c r="AD10" s="11"/>
      <c r="AE10" s="11"/>
      <c r="AF10" s="11"/>
      <c r="AG10" s="12"/>
    </row>
    <row r="11" spans="1:33" s="52" customFormat="1" ht="46.5" x14ac:dyDescent="0.5">
      <c r="A11" s="55"/>
      <c r="B11" s="56"/>
      <c r="C11" s="20"/>
      <c r="D11" s="57" t="s">
        <v>20</v>
      </c>
      <c r="E11" s="254" t="s">
        <v>21</v>
      </c>
      <c r="F11" s="255"/>
      <c r="G11" s="27"/>
      <c r="H11" s="58"/>
      <c r="I11" s="58"/>
      <c r="J11" s="256" t="s">
        <v>22</v>
      </c>
      <c r="K11" s="257"/>
      <c r="L11" s="257"/>
      <c r="M11" s="257"/>
      <c r="N11" s="258"/>
      <c r="O11" s="58"/>
      <c r="P11" s="58"/>
      <c r="Q11" s="58"/>
      <c r="R11" s="22"/>
      <c r="S11" s="59" t="s">
        <v>23</v>
      </c>
      <c r="T11" s="176" t="e">
        <f>SUM(#REF!)</f>
        <v>#REF!</v>
      </c>
      <c r="U11" s="177" t="e">
        <f>SUM(#REF!)</f>
        <v>#REF!</v>
      </c>
      <c r="V11" s="177" t="e">
        <f>SUM(#REF!)</f>
        <v>#REF!</v>
      </c>
      <c r="W11" s="60"/>
      <c r="X11" s="208"/>
      <c r="Y11" s="209"/>
      <c r="Z11" s="210"/>
      <c r="AA11" s="60"/>
      <c r="AB11" s="60"/>
      <c r="AC11" s="60"/>
      <c r="AD11" s="60"/>
      <c r="AE11" s="60"/>
      <c r="AF11" s="60"/>
      <c r="AG11" s="61"/>
    </row>
    <row r="12" spans="1:33" s="52" customFormat="1" ht="46.5" x14ac:dyDescent="0.5">
      <c r="A12" s="55"/>
      <c r="B12" s="56"/>
      <c r="C12" s="20"/>
      <c r="D12" s="57" t="s">
        <v>24</v>
      </c>
      <c r="E12" s="265">
        <f>SUM(N18)</f>
        <v>17885041032</v>
      </c>
      <c r="F12" s="266"/>
      <c r="G12" s="62"/>
      <c r="H12" s="58"/>
      <c r="I12" s="58"/>
      <c r="J12" s="259"/>
      <c r="K12" s="260"/>
      <c r="L12" s="260"/>
      <c r="M12" s="260"/>
      <c r="N12" s="261"/>
      <c r="O12" s="58"/>
      <c r="P12" s="58"/>
      <c r="Q12" s="58"/>
      <c r="R12" s="22"/>
      <c r="S12" s="63" t="s">
        <v>25</v>
      </c>
      <c r="T12" s="176" t="e">
        <f>SUM(T10:T11)</f>
        <v>#REF!</v>
      </c>
      <c r="U12" s="176" t="e">
        <f>SUM(U10:U11)</f>
        <v>#REF!</v>
      </c>
      <c r="V12" s="176" t="e">
        <f>SUM(V10:V11)</f>
        <v>#REF!</v>
      </c>
      <c r="W12" s="60"/>
      <c r="X12" s="208"/>
      <c r="Y12" s="209"/>
      <c r="Z12" s="210"/>
      <c r="AA12" s="60"/>
      <c r="AB12" s="60"/>
      <c r="AC12" s="60"/>
      <c r="AD12" s="60"/>
      <c r="AE12" s="60"/>
      <c r="AF12" s="60"/>
      <c r="AG12" s="61"/>
    </row>
    <row r="13" spans="1:33" s="52" customFormat="1" ht="46.5" x14ac:dyDescent="0.5">
      <c r="A13" s="55"/>
      <c r="B13" s="56"/>
      <c r="C13" s="20"/>
      <c r="D13" s="57" t="s">
        <v>26</v>
      </c>
      <c r="E13" s="267" t="s">
        <v>27</v>
      </c>
      <c r="F13" s="267"/>
      <c r="G13" s="64"/>
      <c r="H13" s="58"/>
      <c r="I13" s="58"/>
      <c r="J13" s="259"/>
      <c r="K13" s="260"/>
      <c r="L13" s="260"/>
      <c r="M13" s="260"/>
      <c r="N13" s="261"/>
      <c r="O13" s="58"/>
      <c r="P13" s="58"/>
      <c r="Q13" s="27"/>
      <c r="R13" s="22"/>
      <c r="S13" s="65"/>
      <c r="T13" s="178"/>
      <c r="U13" s="178" t="s">
        <v>28</v>
      </c>
      <c r="V13" s="66" t="e">
        <f>SUM(T10-U10)</f>
        <v>#REF!</v>
      </c>
      <c r="W13" s="60"/>
      <c r="X13" s="208"/>
      <c r="Y13" s="209"/>
      <c r="Z13" s="210"/>
      <c r="AA13" s="60"/>
      <c r="AB13" s="60"/>
      <c r="AC13" s="60"/>
      <c r="AD13" s="60"/>
      <c r="AE13" s="60"/>
      <c r="AF13" s="60"/>
      <c r="AG13" s="61"/>
    </row>
    <row r="14" spans="1:33" s="52" customFormat="1" ht="46.5" x14ac:dyDescent="0.5">
      <c r="A14" s="55"/>
      <c r="B14" s="56"/>
      <c r="C14" s="20"/>
      <c r="D14" s="57" t="s">
        <v>29</v>
      </c>
      <c r="E14" s="268" t="s">
        <v>30</v>
      </c>
      <c r="F14" s="268"/>
      <c r="G14" s="64"/>
      <c r="H14" s="58"/>
      <c r="I14" s="58"/>
      <c r="J14" s="259"/>
      <c r="K14" s="260"/>
      <c r="L14" s="260"/>
      <c r="M14" s="260"/>
      <c r="N14" s="261"/>
      <c r="O14" s="58"/>
      <c r="P14" s="58"/>
      <c r="Q14" s="58"/>
      <c r="R14" s="22"/>
      <c r="S14" s="65"/>
      <c r="T14" s="178"/>
      <c r="U14" s="178" t="s">
        <v>28</v>
      </c>
      <c r="V14" s="66" t="e">
        <f>SUM(T11-U11)</f>
        <v>#REF!</v>
      </c>
      <c r="W14" s="60"/>
      <c r="X14" s="211"/>
      <c r="Y14" s="209"/>
      <c r="Z14" s="210"/>
      <c r="AA14" s="60"/>
      <c r="AB14" s="60"/>
      <c r="AC14" s="60"/>
      <c r="AD14" s="60"/>
      <c r="AE14" s="60"/>
      <c r="AF14" s="60"/>
      <c r="AG14" s="61"/>
    </row>
    <row r="15" spans="1:33" s="52" customFormat="1" ht="47.25" thickBot="1" x14ac:dyDescent="0.55000000000000004">
      <c r="A15" s="55"/>
      <c r="B15" s="56"/>
      <c r="C15" s="20"/>
      <c r="D15" s="67" t="s">
        <v>31</v>
      </c>
      <c r="E15" s="269">
        <v>43740</v>
      </c>
      <c r="F15" s="270"/>
      <c r="G15" s="68"/>
      <c r="H15" s="58"/>
      <c r="I15" s="58"/>
      <c r="J15" s="262"/>
      <c r="K15" s="263"/>
      <c r="L15" s="263"/>
      <c r="M15" s="263"/>
      <c r="N15" s="264"/>
      <c r="O15" s="58"/>
      <c r="P15" s="69"/>
      <c r="Q15" s="58"/>
      <c r="R15" s="22"/>
      <c r="S15" s="65"/>
      <c r="T15" s="178"/>
      <c r="U15" s="178" t="s">
        <v>28</v>
      </c>
      <c r="V15" s="66" t="e">
        <f>SUM(T12-U12)</f>
        <v>#REF!</v>
      </c>
      <c r="W15" s="60"/>
      <c r="X15" s="208"/>
      <c r="Y15" s="209"/>
      <c r="Z15" s="210"/>
      <c r="AA15" s="60"/>
      <c r="AB15" s="60"/>
      <c r="AC15" s="60"/>
      <c r="AD15" s="60"/>
      <c r="AE15" s="60"/>
      <c r="AF15" s="60"/>
      <c r="AG15" s="61"/>
    </row>
    <row r="16" spans="1:33" s="52" customFormat="1" ht="46.5" x14ac:dyDescent="0.5">
      <c r="A16" s="55"/>
      <c r="B16" s="56"/>
      <c r="C16" s="20"/>
      <c r="D16" s="27"/>
      <c r="E16" s="70"/>
      <c r="F16" s="71"/>
      <c r="G16" s="71"/>
      <c r="H16" s="58"/>
      <c r="I16" s="58"/>
      <c r="J16" s="27"/>
      <c r="K16" s="72"/>
      <c r="L16" s="73"/>
      <c r="M16" s="179"/>
      <c r="N16" s="74"/>
      <c r="O16" s="58"/>
      <c r="P16" s="58"/>
      <c r="Q16" s="75"/>
      <c r="R16" s="31"/>
      <c r="S16" s="58"/>
      <c r="T16" s="180"/>
      <c r="U16" s="76"/>
      <c r="V16" s="60"/>
      <c r="W16" s="60"/>
      <c r="X16" s="212"/>
      <c r="Y16" s="209"/>
      <c r="Z16" s="210"/>
      <c r="AA16" s="60"/>
      <c r="AB16" s="60"/>
      <c r="AC16" s="60"/>
      <c r="AD16" s="60"/>
      <c r="AE16" s="60"/>
      <c r="AF16" s="60"/>
      <c r="AG16" s="61"/>
    </row>
    <row r="17" spans="1:33" s="52" customFormat="1" ht="62.25" thickBot="1" x14ac:dyDescent="0.55000000000000004">
      <c r="A17" s="55"/>
      <c r="B17" s="56"/>
      <c r="C17" s="20"/>
      <c r="D17" s="250" t="s">
        <v>32</v>
      </c>
      <c r="E17" s="250"/>
      <c r="F17" s="58"/>
      <c r="G17" s="77"/>
      <c r="H17" s="251"/>
      <c r="I17" s="251"/>
      <c r="J17" s="58"/>
      <c r="K17" s="77"/>
      <c r="L17" s="181"/>
      <c r="M17" s="182" t="s">
        <v>33</v>
      </c>
      <c r="N17" s="78" t="s">
        <v>34</v>
      </c>
      <c r="O17" s="58"/>
      <c r="P17" s="58"/>
      <c r="Q17" s="79"/>
      <c r="R17" s="32"/>
      <c r="S17" s="58"/>
      <c r="T17" s="183"/>
      <c r="U17" s="76"/>
      <c r="V17" s="60"/>
      <c r="W17" s="60"/>
      <c r="X17" s="213"/>
      <c r="Y17" s="214"/>
      <c r="Z17" s="215" t="s">
        <v>35</v>
      </c>
      <c r="AA17" s="50"/>
      <c r="AB17" s="60"/>
      <c r="AC17" s="60"/>
      <c r="AD17" s="60"/>
      <c r="AE17" s="60"/>
      <c r="AF17" s="60"/>
      <c r="AG17" s="61"/>
    </row>
    <row r="18" spans="1:33" s="52" customFormat="1" ht="141" customHeight="1" x14ac:dyDescent="0.4">
      <c r="A18" s="55"/>
      <c r="B18" s="56"/>
      <c r="C18" s="20"/>
      <c r="D18" s="80"/>
      <c r="E18" s="81"/>
      <c r="F18" s="58"/>
      <c r="G18" s="82"/>
      <c r="H18" s="252"/>
      <c r="I18" s="252"/>
      <c r="J18" s="58"/>
      <c r="K18" s="82"/>
      <c r="L18" s="184"/>
      <c r="M18" s="185">
        <f>SUBTOTAL(9,M20:M294)</f>
        <v>21412846172</v>
      </c>
      <c r="N18" s="185">
        <f>SUBTOTAL(9,N20:N294)</f>
        <v>17885041032</v>
      </c>
      <c r="O18" s="185"/>
      <c r="P18" s="58"/>
      <c r="Q18" s="58"/>
      <c r="R18" s="22"/>
      <c r="S18" s="58"/>
      <c r="T18" s="180"/>
      <c r="U18" s="76"/>
      <c r="V18" s="60"/>
      <c r="W18" s="60"/>
      <c r="X18" s="216">
        <f>SUBTOTAL(9,X20:X294)</f>
        <v>12846377601.710001</v>
      </c>
      <c r="Y18" s="216">
        <f>SUBTOTAL(9,Y20:Y294)</f>
        <v>-162955000</v>
      </c>
      <c r="Z18" s="216">
        <f>SUBTOTAL(9,Z20:Z294)</f>
        <v>12617397601.710001</v>
      </c>
      <c r="AA18" s="186"/>
      <c r="AB18" s="186"/>
      <c r="AC18" s="60"/>
      <c r="AD18" s="60"/>
      <c r="AE18" s="60"/>
      <c r="AF18" s="60"/>
      <c r="AG18" s="61"/>
    </row>
    <row r="19" spans="1:33" ht="272.45" customHeight="1" x14ac:dyDescent="0.35">
      <c r="A19" s="53" t="s">
        <v>36</v>
      </c>
      <c r="B19" s="54" t="s">
        <v>37</v>
      </c>
      <c r="C19" s="54" t="s">
        <v>38</v>
      </c>
      <c r="D19" s="54" t="s">
        <v>39</v>
      </c>
      <c r="E19" s="54" t="s">
        <v>40</v>
      </c>
      <c r="F19" s="54" t="s">
        <v>41</v>
      </c>
      <c r="G19" s="54" t="s">
        <v>42</v>
      </c>
      <c r="H19" s="54" t="s">
        <v>43</v>
      </c>
      <c r="I19" s="54" t="s">
        <v>44</v>
      </c>
      <c r="J19" s="54" t="s">
        <v>45</v>
      </c>
      <c r="K19" s="54" t="s">
        <v>46</v>
      </c>
      <c r="L19" s="54" t="s">
        <v>47</v>
      </c>
      <c r="M19" s="187" t="s">
        <v>48</v>
      </c>
      <c r="N19" s="54" t="s">
        <v>49</v>
      </c>
      <c r="O19" s="54" t="s">
        <v>50</v>
      </c>
      <c r="P19" s="54" t="s">
        <v>51</v>
      </c>
      <c r="Q19" s="54" t="s">
        <v>52</v>
      </c>
      <c r="R19" s="34"/>
      <c r="S19" s="33" t="s">
        <v>53</v>
      </c>
      <c r="T19" s="33" t="s">
        <v>54</v>
      </c>
      <c r="U19" s="33" t="s">
        <v>55</v>
      </c>
      <c r="V19" s="33" t="s">
        <v>56</v>
      </c>
      <c r="W19" s="33" t="s">
        <v>57</v>
      </c>
      <c r="X19" s="217" t="s">
        <v>58</v>
      </c>
      <c r="Y19" s="217" t="s">
        <v>59</v>
      </c>
      <c r="Z19" s="217" t="s">
        <v>1403</v>
      </c>
      <c r="AA19" s="33" t="s">
        <v>60</v>
      </c>
      <c r="AB19" s="33" t="s">
        <v>61</v>
      </c>
      <c r="AC19" s="33" t="s">
        <v>62</v>
      </c>
      <c r="AD19" s="33" t="s">
        <v>63</v>
      </c>
      <c r="AE19" s="33" t="s">
        <v>64</v>
      </c>
      <c r="AF19" s="33" t="s">
        <v>65</v>
      </c>
      <c r="AG19" s="33" t="s">
        <v>66</v>
      </c>
    </row>
    <row r="20" spans="1:33" ht="272.45" customHeight="1" x14ac:dyDescent="0.35">
      <c r="A20" s="37">
        <v>1</v>
      </c>
      <c r="B20" s="38"/>
      <c r="C20" s="38" t="s">
        <v>67</v>
      </c>
      <c r="D20" s="39">
        <v>25172504</v>
      </c>
      <c r="E20" s="40" t="s">
        <v>68</v>
      </c>
      <c r="F20" s="38" t="s">
        <v>69</v>
      </c>
      <c r="G20" s="38">
        <v>1</v>
      </c>
      <c r="H20" s="125" t="s">
        <v>92</v>
      </c>
      <c r="I20" s="38">
        <v>1</v>
      </c>
      <c r="J20" s="38" t="s">
        <v>71</v>
      </c>
      <c r="K20" s="38" t="s">
        <v>72</v>
      </c>
      <c r="L20" s="38" t="s">
        <v>73</v>
      </c>
      <c r="M20" s="188">
        <v>7000000</v>
      </c>
      <c r="N20" s="189">
        <v>7000000</v>
      </c>
      <c r="O20" s="38" t="s">
        <v>74</v>
      </c>
      <c r="P20" s="38" t="s">
        <v>75</v>
      </c>
      <c r="Q20" s="38" t="s">
        <v>76</v>
      </c>
      <c r="S20" s="36"/>
      <c r="T20" s="36"/>
      <c r="U20" s="36"/>
      <c r="V20" s="36"/>
      <c r="W20" s="36"/>
      <c r="X20" s="36"/>
      <c r="Y20" s="36"/>
      <c r="Z20" s="36"/>
      <c r="AA20" s="36"/>
      <c r="AB20" s="36"/>
      <c r="AC20" s="36"/>
      <c r="AD20" s="36"/>
      <c r="AE20" s="36"/>
      <c r="AF20" s="36"/>
      <c r="AG20" s="36"/>
    </row>
    <row r="21" spans="1:33" ht="272.45" customHeight="1" x14ac:dyDescent="0.35">
      <c r="A21" s="37">
        <f>SUM(A20+1)</f>
        <v>2</v>
      </c>
      <c r="B21" s="38"/>
      <c r="C21" s="38" t="s">
        <v>67</v>
      </c>
      <c r="D21" s="39" t="s">
        <v>77</v>
      </c>
      <c r="E21" s="40" t="s">
        <v>78</v>
      </c>
      <c r="F21" s="38" t="s">
        <v>69</v>
      </c>
      <c r="G21" s="38">
        <v>1</v>
      </c>
      <c r="H21" s="125" t="s">
        <v>79</v>
      </c>
      <c r="I21" s="38">
        <v>2</v>
      </c>
      <c r="J21" s="38" t="s">
        <v>1099</v>
      </c>
      <c r="K21" s="38" t="s">
        <v>72</v>
      </c>
      <c r="L21" s="38" t="s">
        <v>81</v>
      </c>
      <c r="M21" s="188">
        <v>25000000</v>
      </c>
      <c r="N21" s="189">
        <v>25000000</v>
      </c>
      <c r="O21" s="38" t="s">
        <v>74</v>
      </c>
      <c r="P21" s="38" t="s">
        <v>75</v>
      </c>
      <c r="Q21" s="38" t="s">
        <v>76</v>
      </c>
      <c r="S21" s="299" t="s">
        <v>1150</v>
      </c>
      <c r="T21" s="299" t="s">
        <v>216</v>
      </c>
      <c r="U21" s="300">
        <v>43629</v>
      </c>
      <c r="V21" s="301" t="s">
        <v>1151</v>
      </c>
      <c r="W21" s="302" t="s">
        <v>144</v>
      </c>
      <c r="X21" s="303">
        <v>9478960</v>
      </c>
      <c r="Y21" s="304">
        <v>0</v>
      </c>
      <c r="Z21" s="303">
        <v>9478960</v>
      </c>
      <c r="AA21" s="301" t="s">
        <v>1152</v>
      </c>
      <c r="AB21" s="302">
        <v>21019</v>
      </c>
      <c r="AC21" s="301" t="s">
        <v>219</v>
      </c>
      <c r="AD21" s="300">
        <v>43630</v>
      </c>
      <c r="AE21" s="300">
        <v>43659</v>
      </c>
      <c r="AF21" s="302" t="s">
        <v>133</v>
      </c>
      <c r="AG21" s="305" t="s">
        <v>115</v>
      </c>
    </row>
    <row r="22" spans="1:33" ht="272.45" customHeight="1" x14ac:dyDescent="0.35">
      <c r="A22" s="221">
        <f>SUM(A21+1)</f>
        <v>3</v>
      </c>
      <c r="B22" s="126"/>
      <c r="C22" s="41" t="s">
        <v>67</v>
      </c>
      <c r="D22" s="126">
        <v>44103103</v>
      </c>
      <c r="E22" s="127" t="s">
        <v>82</v>
      </c>
      <c r="F22" s="126" t="s">
        <v>69</v>
      </c>
      <c r="G22" s="126">
        <v>0</v>
      </c>
      <c r="H22" s="128" t="s">
        <v>92</v>
      </c>
      <c r="I22" s="41">
        <v>2</v>
      </c>
      <c r="J22" s="41" t="s">
        <v>80</v>
      </c>
      <c r="K22" s="126" t="s">
        <v>72</v>
      </c>
      <c r="L22" s="41" t="s">
        <v>84</v>
      </c>
      <c r="M22" s="190"/>
      <c r="N22" s="191"/>
      <c r="O22" s="126" t="s">
        <v>74</v>
      </c>
      <c r="P22" s="126" t="s">
        <v>75</v>
      </c>
      <c r="Q22" s="41" t="s">
        <v>76</v>
      </c>
      <c r="S22" s="36"/>
      <c r="T22" s="36"/>
      <c r="U22" s="36"/>
      <c r="V22" s="36"/>
      <c r="W22" s="36"/>
      <c r="X22" s="36"/>
      <c r="Y22" s="36"/>
      <c r="Z22" s="36"/>
      <c r="AA22" s="36"/>
      <c r="AB22" s="36"/>
      <c r="AC22" s="36"/>
      <c r="AD22" s="36"/>
      <c r="AE22" s="36"/>
      <c r="AF22" s="36"/>
      <c r="AG22" s="36"/>
    </row>
    <row r="23" spans="1:33" ht="272.45" customHeight="1" x14ac:dyDescent="0.35">
      <c r="A23" s="37">
        <f>SUM(A22+1)</f>
        <v>4</v>
      </c>
      <c r="B23" s="38"/>
      <c r="C23" s="38" t="s">
        <v>67</v>
      </c>
      <c r="D23" s="39">
        <v>44103103</v>
      </c>
      <c r="E23" s="40" t="s">
        <v>82</v>
      </c>
      <c r="F23" s="38" t="s">
        <v>69</v>
      </c>
      <c r="G23" s="38">
        <v>1</v>
      </c>
      <c r="H23" s="125" t="s">
        <v>92</v>
      </c>
      <c r="I23" s="38">
        <v>2</v>
      </c>
      <c r="J23" s="38" t="s">
        <v>71</v>
      </c>
      <c r="K23" s="38" t="s">
        <v>72</v>
      </c>
      <c r="L23" s="38" t="s">
        <v>84</v>
      </c>
      <c r="M23" s="188">
        <v>1500000</v>
      </c>
      <c r="N23" s="188">
        <v>1500000</v>
      </c>
      <c r="O23" s="38" t="s">
        <v>74</v>
      </c>
      <c r="P23" s="38" t="s">
        <v>75</v>
      </c>
      <c r="Q23" s="38" t="s">
        <v>76</v>
      </c>
      <c r="S23" s="36"/>
      <c r="T23" s="36"/>
      <c r="U23" s="36"/>
      <c r="V23" s="36"/>
      <c r="W23" s="36"/>
      <c r="X23" s="36"/>
      <c r="Y23" s="36"/>
      <c r="Z23" s="36"/>
      <c r="AA23" s="36"/>
      <c r="AB23" s="36"/>
      <c r="AC23" s="36"/>
      <c r="AD23" s="36"/>
      <c r="AE23" s="36"/>
      <c r="AF23" s="36"/>
      <c r="AG23" s="36"/>
    </row>
    <row r="24" spans="1:33" ht="272.45" customHeight="1" x14ac:dyDescent="0.35">
      <c r="A24" s="37">
        <f>SUM(A23+1)</f>
        <v>5</v>
      </c>
      <c r="B24" s="38"/>
      <c r="C24" s="38" t="s">
        <v>67</v>
      </c>
      <c r="D24" s="39">
        <v>72101506</v>
      </c>
      <c r="E24" s="40" t="s">
        <v>86</v>
      </c>
      <c r="F24" s="38" t="s">
        <v>69</v>
      </c>
      <c r="G24" s="38">
        <v>1</v>
      </c>
      <c r="H24" s="125" t="s">
        <v>85</v>
      </c>
      <c r="I24" s="38">
        <v>24</v>
      </c>
      <c r="J24" s="38" t="s">
        <v>127</v>
      </c>
      <c r="K24" s="38" t="s">
        <v>72</v>
      </c>
      <c r="L24" s="38" t="s">
        <v>88</v>
      </c>
      <c r="M24" s="188">
        <v>89000000</v>
      </c>
      <c r="N24" s="189">
        <v>20000000</v>
      </c>
      <c r="O24" s="38" t="s">
        <v>89</v>
      </c>
      <c r="P24" s="38" t="s">
        <v>90</v>
      </c>
      <c r="Q24" s="38" t="s">
        <v>76</v>
      </c>
      <c r="S24" s="299" t="s">
        <v>1381</v>
      </c>
      <c r="T24" s="299" t="s">
        <v>1382</v>
      </c>
      <c r="U24" s="300">
        <v>43707</v>
      </c>
      <c r="V24" s="301" t="s">
        <v>1383</v>
      </c>
      <c r="W24" s="302" t="s">
        <v>1295</v>
      </c>
      <c r="X24" s="303">
        <v>85191667</v>
      </c>
      <c r="Y24" s="304">
        <v>0</v>
      </c>
      <c r="Z24" s="303">
        <v>19166667</v>
      </c>
      <c r="AA24" s="306" t="s">
        <v>1384</v>
      </c>
      <c r="AB24" s="302">
        <v>22919</v>
      </c>
      <c r="AC24" s="307"/>
      <c r="AD24" s="307"/>
      <c r="AE24" s="307"/>
      <c r="AF24" s="302" t="s">
        <v>1385</v>
      </c>
      <c r="AG24" s="302" t="s">
        <v>1283</v>
      </c>
    </row>
    <row r="25" spans="1:33" ht="272.45" customHeight="1" x14ac:dyDescent="0.35">
      <c r="A25" s="37">
        <v>6</v>
      </c>
      <c r="B25" s="38"/>
      <c r="C25" s="38" t="s">
        <v>67</v>
      </c>
      <c r="D25" s="39">
        <v>72102900</v>
      </c>
      <c r="E25" s="40" t="s">
        <v>91</v>
      </c>
      <c r="F25" s="38" t="s">
        <v>69</v>
      </c>
      <c r="G25" s="38">
        <v>1</v>
      </c>
      <c r="H25" s="125" t="s">
        <v>105</v>
      </c>
      <c r="I25" s="38">
        <v>12</v>
      </c>
      <c r="J25" s="38" t="s">
        <v>93</v>
      </c>
      <c r="K25" s="38" t="s">
        <v>72</v>
      </c>
      <c r="L25" s="38" t="s">
        <v>94</v>
      </c>
      <c r="M25" s="188">
        <v>289525000</v>
      </c>
      <c r="N25" s="189">
        <v>32170000</v>
      </c>
      <c r="O25" s="38" t="s">
        <v>89</v>
      </c>
      <c r="P25" s="38" t="s">
        <v>1330</v>
      </c>
      <c r="Q25" s="38" t="s">
        <v>76</v>
      </c>
      <c r="S25" s="36"/>
      <c r="T25" s="36"/>
      <c r="U25" s="36"/>
      <c r="V25" s="36"/>
      <c r="W25" s="36"/>
      <c r="X25" s="36"/>
      <c r="Y25" s="36"/>
      <c r="Z25" s="36"/>
      <c r="AA25" s="36"/>
      <c r="AB25" s="36"/>
      <c r="AC25" s="36"/>
      <c r="AD25" s="36"/>
      <c r="AE25" s="36"/>
      <c r="AF25" s="36"/>
      <c r="AG25" s="36"/>
    </row>
    <row r="26" spans="1:33" s="52" customFormat="1" ht="272.45" customHeight="1" x14ac:dyDescent="0.35">
      <c r="A26" s="37">
        <f>SUM(A25+1)</f>
        <v>7</v>
      </c>
      <c r="B26" s="38"/>
      <c r="C26" s="38" t="s">
        <v>67</v>
      </c>
      <c r="D26" s="39">
        <v>84131603</v>
      </c>
      <c r="E26" s="40" t="s">
        <v>95</v>
      </c>
      <c r="F26" s="38" t="s">
        <v>69</v>
      </c>
      <c r="G26" s="38">
        <v>1</v>
      </c>
      <c r="H26" s="125" t="s">
        <v>83</v>
      </c>
      <c r="I26" s="38">
        <v>1</v>
      </c>
      <c r="J26" s="38" t="s">
        <v>1124</v>
      </c>
      <c r="K26" s="38" t="s">
        <v>72</v>
      </c>
      <c r="L26" s="38" t="s">
        <v>96</v>
      </c>
      <c r="M26" s="188">
        <v>4650000</v>
      </c>
      <c r="N26" s="189">
        <v>4650000</v>
      </c>
      <c r="O26" s="38" t="s">
        <v>74</v>
      </c>
      <c r="P26" s="38" t="s">
        <v>75</v>
      </c>
      <c r="Q26" s="38" t="s">
        <v>76</v>
      </c>
      <c r="R26" s="35"/>
      <c r="S26" s="299" t="s">
        <v>1153</v>
      </c>
      <c r="T26" s="299" t="s">
        <v>1154</v>
      </c>
      <c r="U26" s="300">
        <v>43629</v>
      </c>
      <c r="V26" s="301" t="s">
        <v>1155</v>
      </c>
      <c r="W26" s="302" t="s">
        <v>144</v>
      </c>
      <c r="X26" s="303">
        <v>2916650</v>
      </c>
      <c r="Y26" s="304"/>
      <c r="Z26" s="303">
        <v>2916650</v>
      </c>
      <c r="AA26" s="301" t="s">
        <v>1156</v>
      </c>
      <c r="AB26" s="302">
        <v>5519</v>
      </c>
      <c r="AC26" s="301" t="s">
        <v>1157</v>
      </c>
      <c r="AD26" s="300">
        <v>43630</v>
      </c>
      <c r="AE26" s="300">
        <v>43830</v>
      </c>
      <c r="AF26" s="302" t="s">
        <v>1002</v>
      </c>
      <c r="AG26" s="305" t="s">
        <v>115</v>
      </c>
    </row>
    <row r="27" spans="1:33" ht="272.45" customHeight="1" x14ac:dyDescent="0.35">
      <c r="A27" s="37">
        <f>SUM(A26+1)</f>
        <v>8</v>
      </c>
      <c r="B27" s="41"/>
      <c r="C27" s="41" t="s">
        <v>67</v>
      </c>
      <c r="D27" s="42" t="s">
        <v>97</v>
      </c>
      <c r="E27" s="43" t="s">
        <v>98</v>
      </c>
      <c r="F27" s="41" t="s">
        <v>69</v>
      </c>
      <c r="G27" s="41">
        <v>0</v>
      </c>
      <c r="H27" s="128" t="s">
        <v>99</v>
      </c>
      <c r="I27" s="41">
        <v>1</v>
      </c>
      <c r="J27" s="41" t="s">
        <v>100</v>
      </c>
      <c r="K27" s="41" t="s">
        <v>72</v>
      </c>
      <c r="L27" s="41" t="s">
        <v>101</v>
      </c>
      <c r="M27" s="192"/>
      <c r="N27" s="193"/>
      <c r="O27" s="41" t="s">
        <v>74</v>
      </c>
      <c r="P27" s="41" t="s">
        <v>75</v>
      </c>
      <c r="Q27" s="41" t="s">
        <v>76</v>
      </c>
      <c r="S27" s="36"/>
      <c r="T27" s="36"/>
      <c r="U27" s="36"/>
      <c r="V27" s="36"/>
      <c r="W27" s="36"/>
      <c r="X27" s="36"/>
      <c r="Y27" s="36"/>
      <c r="Z27" s="36"/>
      <c r="AA27" s="36"/>
      <c r="AB27" s="36"/>
      <c r="AC27" s="36"/>
      <c r="AD27" s="36"/>
      <c r="AE27" s="36"/>
      <c r="AF27" s="36"/>
      <c r="AG27" s="36"/>
    </row>
    <row r="28" spans="1:33" ht="272.45" customHeight="1" x14ac:dyDescent="0.35">
      <c r="A28" s="37">
        <v>9</v>
      </c>
      <c r="B28" s="38"/>
      <c r="C28" s="38" t="s">
        <v>67</v>
      </c>
      <c r="D28" s="42">
        <v>72101516</v>
      </c>
      <c r="E28" s="43" t="s">
        <v>102</v>
      </c>
      <c r="F28" s="41" t="s">
        <v>69</v>
      </c>
      <c r="G28" s="41">
        <v>0</v>
      </c>
      <c r="H28" s="128" t="s">
        <v>103</v>
      </c>
      <c r="I28" s="41">
        <v>2</v>
      </c>
      <c r="J28" s="41" t="s">
        <v>100</v>
      </c>
      <c r="K28" s="41" t="s">
        <v>72</v>
      </c>
      <c r="L28" s="41" t="s">
        <v>104</v>
      </c>
      <c r="M28" s="192"/>
      <c r="N28" s="193"/>
      <c r="O28" s="41" t="s">
        <v>74</v>
      </c>
      <c r="P28" s="41" t="s">
        <v>75</v>
      </c>
      <c r="Q28" s="41" t="s">
        <v>76</v>
      </c>
      <c r="S28" s="36"/>
      <c r="T28" s="36"/>
      <c r="U28" s="36"/>
      <c r="V28" s="36"/>
      <c r="W28" s="36"/>
      <c r="X28" s="36"/>
      <c r="Y28" s="36"/>
      <c r="Z28" s="36"/>
      <c r="AA28" s="36"/>
      <c r="AB28" s="36"/>
      <c r="AC28" s="36"/>
      <c r="AD28" s="36"/>
      <c r="AE28" s="36"/>
      <c r="AF28" s="36"/>
      <c r="AG28" s="36"/>
    </row>
    <row r="29" spans="1:33" ht="272.45" customHeight="1" x14ac:dyDescent="0.35">
      <c r="A29" s="221">
        <v>10</v>
      </c>
      <c r="B29" s="129"/>
      <c r="C29" s="38" t="s">
        <v>67</v>
      </c>
      <c r="D29" s="39">
        <v>72101517</v>
      </c>
      <c r="E29" s="40" t="s">
        <v>102</v>
      </c>
      <c r="F29" s="38" t="s">
        <v>69</v>
      </c>
      <c r="G29" s="38">
        <v>1</v>
      </c>
      <c r="H29" s="125" t="s">
        <v>105</v>
      </c>
      <c r="I29" s="38">
        <v>2</v>
      </c>
      <c r="J29" s="38" t="s">
        <v>100</v>
      </c>
      <c r="K29" s="38" t="s">
        <v>72</v>
      </c>
      <c r="L29" s="38" t="s">
        <v>104</v>
      </c>
      <c r="M29" s="188">
        <v>3500000</v>
      </c>
      <c r="N29" s="189">
        <v>3500000</v>
      </c>
      <c r="O29" s="38" t="s">
        <v>74</v>
      </c>
      <c r="P29" s="38" t="s">
        <v>75</v>
      </c>
      <c r="Q29" s="38" t="s">
        <v>76</v>
      </c>
      <c r="S29" s="36"/>
      <c r="T29" s="36"/>
      <c r="U29" s="36"/>
      <c r="V29" s="36"/>
      <c r="W29" s="36"/>
      <c r="X29" s="36"/>
      <c r="Y29" s="36"/>
      <c r="Z29" s="36"/>
      <c r="AA29" s="36"/>
      <c r="AB29" s="36"/>
      <c r="AC29" s="36"/>
      <c r="AD29" s="36"/>
      <c r="AE29" s="36"/>
      <c r="AF29" s="36"/>
      <c r="AG29" s="36"/>
    </row>
    <row r="30" spans="1:33" ht="272.45" customHeight="1" x14ac:dyDescent="0.35">
      <c r="A30" s="221">
        <v>11</v>
      </c>
      <c r="B30" s="129"/>
      <c r="C30" s="38" t="s">
        <v>67</v>
      </c>
      <c r="D30" s="39" t="s">
        <v>106</v>
      </c>
      <c r="E30" s="40" t="s">
        <v>107</v>
      </c>
      <c r="F30" s="38" t="s">
        <v>69</v>
      </c>
      <c r="G30" s="38">
        <v>1</v>
      </c>
      <c r="H30" s="125" t="s">
        <v>103</v>
      </c>
      <c r="I30" s="38">
        <v>9</v>
      </c>
      <c r="J30" s="38" t="s">
        <v>100</v>
      </c>
      <c r="K30" s="38" t="s">
        <v>72</v>
      </c>
      <c r="L30" s="38" t="s">
        <v>104</v>
      </c>
      <c r="M30" s="188">
        <v>22000000</v>
      </c>
      <c r="N30" s="189">
        <v>22000000</v>
      </c>
      <c r="O30" s="38" t="s">
        <v>74</v>
      </c>
      <c r="P30" s="38" t="s">
        <v>75</v>
      </c>
      <c r="Q30" s="38" t="s">
        <v>76</v>
      </c>
      <c r="S30" s="299" t="s">
        <v>108</v>
      </c>
      <c r="T30" s="299" t="s">
        <v>109</v>
      </c>
      <c r="U30" s="300">
        <v>43563</v>
      </c>
      <c r="V30" s="301" t="s">
        <v>110</v>
      </c>
      <c r="W30" s="302" t="s">
        <v>111</v>
      </c>
      <c r="X30" s="308">
        <v>10679000</v>
      </c>
      <c r="Y30" s="309">
        <v>5070000</v>
      </c>
      <c r="Z30" s="308">
        <f>X30+Y30</f>
        <v>15749000</v>
      </c>
      <c r="AA30" s="301" t="s">
        <v>112</v>
      </c>
      <c r="AB30" s="302">
        <v>17319</v>
      </c>
      <c r="AC30" s="301" t="s">
        <v>113</v>
      </c>
      <c r="AD30" s="300">
        <v>43566</v>
      </c>
      <c r="AE30" s="300">
        <v>43814</v>
      </c>
      <c r="AF30" s="302" t="s">
        <v>114</v>
      </c>
      <c r="AG30" s="305" t="s">
        <v>115</v>
      </c>
    </row>
    <row r="31" spans="1:33" ht="272.45" customHeight="1" x14ac:dyDescent="0.35">
      <c r="A31" s="37">
        <v>12</v>
      </c>
      <c r="B31" s="38"/>
      <c r="C31" s="38" t="s">
        <v>67</v>
      </c>
      <c r="D31" s="39">
        <v>72152302</v>
      </c>
      <c r="E31" s="40" t="s">
        <v>1404</v>
      </c>
      <c r="F31" s="38" t="s">
        <v>69</v>
      </c>
      <c r="G31" s="38">
        <v>1</v>
      </c>
      <c r="H31" s="125" t="s">
        <v>195</v>
      </c>
      <c r="I31" s="38">
        <v>2</v>
      </c>
      <c r="J31" s="38" t="s">
        <v>100</v>
      </c>
      <c r="K31" s="38" t="s">
        <v>72</v>
      </c>
      <c r="L31" s="38" t="s">
        <v>1096</v>
      </c>
      <c r="M31" s="188">
        <v>23000000</v>
      </c>
      <c r="N31" s="189">
        <v>23000000</v>
      </c>
      <c r="O31" s="38" t="s">
        <v>74</v>
      </c>
      <c r="P31" s="38" t="s">
        <v>75</v>
      </c>
      <c r="Q31" s="38" t="s">
        <v>76</v>
      </c>
      <c r="S31" s="36"/>
      <c r="T31" s="36"/>
      <c r="U31" s="36"/>
      <c r="V31" s="36"/>
      <c r="W31" s="36"/>
      <c r="X31" s="36"/>
      <c r="Y31" s="36"/>
      <c r="Z31" s="36"/>
      <c r="AA31" s="36"/>
      <c r="AB31" s="36"/>
      <c r="AC31" s="36"/>
      <c r="AD31" s="36"/>
      <c r="AE31" s="36"/>
      <c r="AF31" s="36"/>
      <c r="AG31" s="36"/>
    </row>
    <row r="32" spans="1:33" ht="272.45" customHeight="1" x14ac:dyDescent="0.35">
      <c r="A32" s="37">
        <f>SUM(A31+1)</f>
        <v>13</v>
      </c>
      <c r="B32" s="38"/>
      <c r="C32" s="38" t="s">
        <v>67</v>
      </c>
      <c r="D32" s="39" t="s">
        <v>118</v>
      </c>
      <c r="E32" s="40" t="s">
        <v>119</v>
      </c>
      <c r="F32" s="38" t="s">
        <v>69</v>
      </c>
      <c r="G32" s="38">
        <v>1</v>
      </c>
      <c r="H32" s="125" t="s">
        <v>79</v>
      </c>
      <c r="I32" s="38">
        <v>1</v>
      </c>
      <c r="J32" s="38" t="s">
        <v>71</v>
      </c>
      <c r="K32" s="38" t="s">
        <v>72</v>
      </c>
      <c r="L32" s="38" t="s">
        <v>120</v>
      </c>
      <c r="M32" s="188">
        <v>5500000</v>
      </c>
      <c r="N32" s="189">
        <v>5500000</v>
      </c>
      <c r="O32" s="38" t="s">
        <v>74</v>
      </c>
      <c r="P32" s="38" t="s">
        <v>75</v>
      </c>
      <c r="Q32" s="38" t="s">
        <v>76</v>
      </c>
      <c r="S32" s="299" t="s">
        <v>1133</v>
      </c>
      <c r="T32" s="299" t="s">
        <v>216</v>
      </c>
      <c r="U32" s="300">
        <v>43613</v>
      </c>
      <c r="V32" s="301" t="s">
        <v>1134</v>
      </c>
      <c r="W32" s="302" t="s">
        <v>144</v>
      </c>
      <c r="X32" s="303">
        <v>5500000</v>
      </c>
      <c r="Y32" s="304">
        <v>0</v>
      </c>
      <c r="Z32" s="303">
        <v>5500000</v>
      </c>
      <c r="AA32" s="301" t="s">
        <v>1135</v>
      </c>
      <c r="AB32" s="302">
        <v>20719</v>
      </c>
      <c r="AC32" s="301" t="s">
        <v>219</v>
      </c>
      <c r="AD32" s="300">
        <v>43613</v>
      </c>
      <c r="AE32" s="300">
        <v>43643</v>
      </c>
      <c r="AF32" s="302" t="s">
        <v>133</v>
      </c>
      <c r="AG32" s="305" t="s">
        <v>115</v>
      </c>
    </row>
    <row r="33" spans="1:33" ht="272.45" customHeight="1" x14ac:dyDescent="0.35">
      <c r="A33" s="37">
        <f t="shared" ref="A33:A41" si="0">SUM(A32+1)</f>
        <v>14</v>
      </c>
      <c r="B33" s="38"/>
      <c r="C33" s="38" t="s">
        <v>67</v>
      </c>
      <c r="D33" s="39" t="s">
        <v>118</v>
      </c>
      <c r="E33" s="40" t="s">
        <v>121</v>
      </c>
      <c r="F33" s="38" t="s">
        <v>69</v>
      </c>
      <c r="G33" s="38">
        <v>1</v>
      </c>
      <c r="H33" s="125" t="s">
        <v>79</v>
      </c>
      <c r="I33" s="38">
        <v>1</v>
      </c>
      <c r="J33" s="38" t="s">
        <v>71</v>
      </c>
      <c r="K33" s="38" t="s">
        <v>72</v>
      </c>
      <c r="L33" s="38" t="s">
        <v>122</v>
      </c>
      <c r="M33" s="188">
        <v>8900000</v>
      </c>
      <c r="N33" s="189">
        <v>8900000</v>
      </c>
      <c r="O33" s="38" t="s">
        <v>74</v>
      </c>
      <c r="P33" s="38" t="s">
        <v>75</v>
      </c>
      <c r="Q33" s="38" t="s">
        <v>76</v>
      </c>
      <c r="S33" s="299" t="s">
        <v>1133</v>
      </c>
      <c r="T33" s="299" t="s">
        <v>216</v>
      </c>
      <c r="U33" s="300">
        <v>43613</v>
      </c>
      <c r="V33" s="301" t="s">
        <v>1134</v>
      </c>
      <c r="W33" s="302" t="s">
        <v>144</v>
      </c>
      <c r="X33" s="303">
        <v>8900000</v>
      </c>
      <c r="Y33" s="304">
        <v>0</v>
      </c>
      <c r="Z33" s="303">
        <v>8900000</v>
      </c>
      <c r="AA33" s="301" t="s">
        <v>1135</v>
      </c>
      <c r="AB33" s="302">
        <v>20719</v>
      </c>
      <c r="AC33" s="301" t="s">
        <v>219</v>
      </c>
      <c r="AD33" s="300">
        <v>43613</v>
      </c>
      <c r="AE33" s="300">
        <v>43643</v>
      </c>
      <c r="AF33" s="302" t="s">
        <v>133</v>
      </c>
      <c r="AG33" s="305" t="s">
        <v>115</v>
      </c>
    </row>
    <row r="34" spans="1:33" ht="272.45" customHeight="1" x14ac:dyDescent="0.35">
      <c r="A34" s="37">
        <f t="shared" si="0"/>
        <v>15</v>
      </c>
      <c r="B34" s="38"/>
      <c r="C34" s="38" t="s">
        <v>67</v>
      </c>
      <c r="D34" s="39">
        <v>84131512</v>
      </c>
      <c r="E34" s="40" t="s">
        <v>123</v>
      </c>
      <c r="F34" s="38" t="s">
        <v>69</v>
      </c>
      <c r="G34" s="38">
        <v>1</v>
      </c>
      <c r="H34" s="125" t="s">
        <v>85</v>
      </c>
      <c r="I34" s="38">
        <v>12</v>
      </c>
      <c r="J34" s="38" t="s">
        <v>80</v>
      </c>
      <c r="K34" s="38" t="s">
        <v>72</v>
      </c>
      <c r="L34" s="38" t="s">
        <v>124</v>
      </c>
      <c r="M34" s="188">
        <v>23000000</v>
      </c>
      <c r="N34" s="189">
        <v>23000000</v>
      </c>
      <c r="O34" s="38" t="s">
        <v>74</v>
      </c>
      <c r="P34" s="38" t="s">
        <v>75</v>
      </c>
      <c r="Q34" s="38" t="s">
        <v>76</v>
      </c>
      <c r="S34" s="310" t="s">
        <v>1353</v>
      </c>
      <c r="T34" s="310" t="s">
        <v>1154</v>
      </c>
      <c r="U34" s="311">
        <v>43703</v>
      </c>
      <c r="V34" s="312" t="s">
        <v>1354</v>
      </c>
      <c r="W34" s="313" t="s">
        <v>1355</v>
      </c>
      <c r="X34" s="308">
        <v>18601971</v>
      </c>
      <c r="Y34" s="309">
        <v>0</v>
      </c>
      <c r="Z34" s="308">
        <v>18601971</v>
      </c>
      <c r="AA34" s="314" t="s">
        <v>1356</v>
      </c>
      <c r="AB34" s="313">
        <v>24619</v>
      </c>
      <c r="AC34" s="312" t="s">
        <v>1357</v>
      </c>
      <c r="AD34" s="311"/>
      <c r="AE34" s="311"/>
      <c r="AF34" s="313" t="s">
        <v>719</v>
      </c>
      <c r="AG34" s="313" t="s">
        <v>1283</v>
      </c>
    </row>
    <row r="35" spans="1:33" s="36" customFormat="1" ht="272.45" customHeight="1" x14ac:dyDescent="0.35">
      <c r="A35" s="37">
        <f t="shared" si="0"/>
        <v>16</v>
      </c>
      <c r="B35" s="129"/>
      <c r="C35" s="38" t="s">
        <v>67</v>
      </c>
      <c r="D35" s="39">
        <v>81111820</v>
      </c>
      <c r="E35" s="40" t="s">
        <v>125</v>
      </c>
      <c r="F35" s="38" t="s">
        <v>69</v>
      </c>
      <c r="G35" s="38">
        <v>1</v>
      </c>
      <c r="H35" s="125" t="s">
        <v>126</v>
      </c>
      <c r="I35" s="38">
        <v>12</v>
      </c>
      <c r="J35" s="38" t="s">
        <v>127</v>
      </c>
      <c r="K35" s="38" t="s">
        <v>72</v>
      </c>
      <c r="L35" s="38" t="s">
        <v>104</v>
      </c>
      <c r="M35" s="188">
        <v>6800000</v>
      </c>
      <c r="N35" s="189">
        <v>6800000</v>
      </c>
      <c r="O35" s="38" t="s">
        <v>74</v>
      </c>
      <c r="P35" s="38" t="s">
        <v>75</v>
      </c>
      <c r="Q35" s="38" t="s">
        <v>76</v>
      </c>
      <c r="R35" s="35"/>
      <c r="S35" s="299" t="s">
        <v>128</v>
      </c>
      <c r="T35" s="299" t="s">
        <v>129</v>
      </c>
      <c r="U35" s="311">
        <v>43500</v>
      </c>
      <c r="V35" s="301" t="s">
        <v>130</v>
      </c>
      <c r="W35" s="302" t="s">
        <v>111</v>
      </c>
      <c r="X35" s="303">
        <v>6428328</v>
      </c>
      <c r="Y35" s="304">
        <v>0</v>
      </c>
      <c r="Z35" s="303">
        <v>6428328</v>
      </c>
      <c r="AA35" s="301" t="s">
        <v>131</v>
      </c>
      <c r="AB35" s="306">
        <v>5619</v>
      </c>
      <c r="AC35" s="312" t="s">
        <v>132</v>
      </c>
      <c r="AD35" s="311">
        <v>43504</v>
      </c>
      <c r="AE35" s="311">
        <v>43868</v>
      </c>
      <c r="AF35" s="313" t="s">
        <v>133</v>
      </c>
      <c r="AG35" s="315" t="s">
        <v>115</v>
      </c>
    </row>
    <row r="36" spans="1:33" ht="272.45" customHeight="1" x14ac:dyDescent="0.35">
      <c r="A36" s="37">
        <f t="shared" si="0"/>
        <v>17</v>
      </c>
      <c r="B36" s="38"/>
      <c r="C36" s="38" t="s">
        <v>134</v>
      </c>
      <c r="D36" s="39">
        <v>43211701</v>
      </c>
      <c r="E36" s="40" t="s">
        <v>135</v>
      </c>
      <c r="F36" s="38" t="s">
        <v>69</v>
      </c>
      <c r="G36" s="38">
        <v>1</v>
      </c>
      <c r="H36" s="125" t="s">
        <v>79</v>
      </c>
      <c r="I36" s="38">
        <v>1</v>
      </c>
      <c r="J36" s="38" t="s">
        <v>71</v>
      </c>
      <c r="K36" s="38" t="s">
        <v>72</v>
      </c>
      <c r="L36" s="38" t="s">
        <v>136</v>
      </c>
      <c r="M36" s="188">
        <v>17700000</v>
      </c>
      <c r="N36" s="189">
        <v>17700000</v>
      </c>
      <c r="O36" s="38" t="s">
        <v>74</v>
      </c>
      <c r="P36" s="38" t="s">
        <v>75</v>
      </c>
      <c r="Q36" s="38" t="s">
        <v>137</v>
      </c>
      <c r="S36" s="299" t="s">
        <v>1136</v>
      </c>
      <c r="T36" s="299" t="s">
        <v>216</v>
      </c>
      <c r="U36" s="311">
        <v>43613</v>
      </c>
      <c r="V36" s="301" t="s">
        <v>1137</v>
      </c>
      <c r="W36" s="302" t="s">
        <v>144</v>
      </c>
      <c r="X36" s="303">
        <v>17684810</v>
      </c>
      <c r="Y36" s="304">
        <v>0</v>
      </c>
      <c r="Z36" s="303">
        <v>17684810</v>
      </c>
      <c r="AA36" s="301" t="s">
        <v>1138</v>
      </c>
      <c r="AB36" s="306">
        <v>20619</v>
      </c>
      <c r="AC36" s="312" t="s">
        <v>219</v>
      </c>
      <c r="AD36" s="311">
        <v>43613</v>
      </c>
      <c r="AE36" s="311">
        <v>43643</v>
      </c>
      <c r="AF36" s="313" t="s">
        <v>133</v>
      </c>
      <c r="AG36" s="315" t="s">
        <v>115</v>
      </c>
    </row>
    <row r="37" spans="1:33" ht="272.45" customHeight="1" x14ac:dyDescent="0.35">
      <c r="A37" s="37">
        <f t="shared" si="0"/>
        <v>18</v>
      </c>
      <c r="B37" s="38"/>
      <c r="C37" s="38" t="s">
        <v>67</v>
      </c>
      <c r="D37" s="39">
        <v>44101706</v>
      </c>
      <c r="E37" s="40" t="s">
        <v>138</v>
      </c>
      <c r="F37" s="38" t="s">
        <v>69</v>
      </c>
      <c r="G37" s="38">
        <v>1</v>
      </c>
      <c r="H37" s="125" t="s">
        <v>195</v>
      </c>
      <c r="I37" s="38">
        <v>2</v>
      </c>
      <c r="J37" s="38" t="s">
        <v>71</v>
      </c>
      <c r="K37" s="38" t="s">
        <v>72</v>
      </c>
      <c r="L37" s="38" t="s">
        <v>84</v>
      </c>
      <c r="M37" s="188">
        <v>1600000</v>
      </c>
      <c r="N37" s="188">
        <v>1600000</v>
      </c>
      <c r="O37" s="38" t="s">
        <v>74</v>
      </c>
      <c r="P37" s="38" t="s">
        <v>75</v>
      </c>
      <c r="Q37" s="38" t="s">
        <v>76</v>
      </c>
      <c r="S37" s="36"/>
      <c r="T37" s="36"/>
      <c r="U37" s="36"/>
      <c r="V37" s="36"/>
      <c r="W37" s="36"/>
      <c r="X37" s="36"/>
      <c r="Y37" s="36"/>
      <c r="Z37" s="36"/>
      <c r="AA37" s="36"/>
      <c r="AB37" s="36"/>
      <c r="AC37" s="36"/>
      <c r="AD37" s="36"/>
      <c r="AE37" s="36"/>
      <c r="AF37" s="36"/>
      <c r="AG37" s="36"/>
    </row>
    <row r="38" spans="1:33" ht="272.45" customHeight="1" x14ac:dyDescent="0.35">
      <c r="A38" s="37">
        <f t="shared" si="0"/>
        <v>19</v>
      </c>
      <c r="B38" s="38"/>
      <c r="C38" s="38" t="s">
        <v>67</v>
      </c>
      <c r="D38" s="39">
        <v>56120000</v>
      </c>
      <c r="E38" s="40" t="s">
        <v>139</v>
      </c>
      <c r="F38" s="38" t="s">
        <v>69</v>
      </c>
      <c r="G38" s="38">
        <v>1</v>
      </c>
      <c r="H38" s="125" t="s">
        <v>70</v>
      </c>
      <c r="I38" s="38">
        <v>2</v>
      </c>
      <c r="J38" s="38" t="s">
        <v>71</v>
      </c>
      <c r="K38" s="38" t="s">
        <v>72</v>
      </c>
      <c r="L38" s="38" t="s">
        <v>140</v>
      </c>
      <c r="M38" s="188">
        <v>20000000</v>
      </c>
      <c r="N38" s="189">
        <v>20000000</v>
      </c>
      <c r="O38" s="38" t="s">
        <v>74</v>
      </c>
      <c r="P38" s="38" t="s">
        <v>75</v>
      </c>
      <c r="Q38" s="38" t="s">
        <v>76</v>
      </c>
      <c r="S38" s="299" t="s">
        <v>141</v>
      </c>
      <c r="T38" s="299" t="s">
        <v>142</v>
      </c>
      <c r="U38" s="300">
        <v>43585</v>
      </c>
      <c r="V38" s="301" t="s">
        <v>143</v>
      </c>
      <c r="W38" s="302" t="s">
        <v>144</v>
      </c>
      <c r="X38" s="303">
        <v>19908938</v>
      </c>
      <c r="Y38" s="304">
        <v>0</v>
      </c>
      <c r="Z38" s="303">
        <v>19908938</v>
      </c>
      <c r="AA38" s="301" t="s">
        <v>145</v>
      </c>
      <c r="AB38" s="302">
        <v>19719</v>
      </c>
      <c r="AC38" s="301" t="s">
        <v>146</v>
      </c>
      <c r="AD38" s="300">
        <v>43585</v>
      </c>
      <c r="AE38" s="300">
        <v>43614</v>
      </c>
      <c r="AF38" s="302" t="s">
        <v>133</v>
      </c>
      <c r="AG38" s="305" t="s">
        <v>115</v>
      </c>
    </row>
    <row r="39" spans="1:33" ht="272.45" customHeight="1" x14ac:dyDescent="0.35">
      <c r="A39" s="37">
        <f t="shared" si="0"/>
        <v>20</v>
      </c>
      <c r="B39" s="38"/>
      <c r="C39" s="38" t="s">
        <v>67</v>
      </c>
      <c r="D39" s="39">
        <v>45111800</v>
      </c>
      <c r="E39" s="40" t="s">
        <v>1276</v>
      </c>
      <c r="F39" s="38" t="s">
        <v>69</v>
      </c>
      <c r="G39" s="38">
        <v>1</v>
      </c>
      <c r="H39" s="125" t="s">
        <v>85</v>
      </c>
      <c r="I39" s="38">
        <v>4</v>
      </c>
      <c r="J39" s="38" t="s">
        <v>127</v>
      </c>
      <c r="K39" s="38" t="s">
        <v>72</v>
      </c>
      <c r="L39" s="38" t="s">
        <v>104</v>
      </c>
      <c r="M39" s="188">
        <v>5000000</v>
      </c>
      <c r="N39" s="189">
        <v>5000000</v>
      </c>
      <c r="O39" s="38" t="s">
        <v>74</v>
      </c>
      <c r="P39" s="38" t="s">
        <v>75</v>
      </c>
      <c r="Q39" s="38" t="s">
        <v>76</v>
      </c>
      <c r="S39" s="299" t="s">
        <v>1386</v>
      </c>
      <c r="T39" s="299" t="s">
        <v>1387</v>
      </c>
      <c r="U39" s="300">
        <v>43707</v>
      </c>
      <c r="V39" s="301" t="s">
        <v>1388</v>
      </c>
      <c r="W39" s="302" t="s">
        <v>1295</v>
      </c>
      <c r="X39" s="303">
        <v>5000000</v>
      </c>
      <c r="Y39" s="304">
        <v>0</v>
      </c>
      <c r="Z39" s="303">
        <v>5000000</v>
      </c>
      <c r="AA39" s="306" t="s">
        <v>1389</v>
      </c>
      <c r="AB39" s="302">
        <v>24319</v>
      </c>
      <c r="AC39" s="301"/>
      <c r="AD39" s="300"/>
      <c r="AE39" s="300"/>
      <c r="AF39" s="302" t="s">
        <v>133</v>
      </c>
      <c r="AG39" s="305" t="s">
        <v>1283</v>
      </c>
    </row>
    <row r="40" spans="1:33" ht="272.45" customHeight="1" x14ac:dyDescent="0.35">
      <c r="A40" s="221">
        <f t="shared" si="0"/>
        <v>21</v>
      </c>
      <c r="B40" s="38"/>
      <c r="C40" s="38" t="s">
        <v>67</v>
      </c>
      <c r="D40" s="39" t="s">
        <v>148</v>
      </c>
      <c r="E40" s="40" t="s">
        <v>149</v>
      </c>
      <c r="F40" s="38" t="s">
        <v>69</v>
      </c>
      <c r="G40" s="38">
        <v>1</v>
      </c>
      <c r="H40" s="125" t="s">
        <v>103</v>
      </c>
      <c r="I40" s="38">
        <v>9</v>
      </c>
      <c r="J40" s="38" t="s">
        <v>87</v>
      </c>
      <c r="K40" s="38" t="s">
        <v>72</v>
      </c>
      <c r="L40" s="38" t="s">
        <v>150</v>
      </c>
      <c r="M40" s="188">
        <v>164000000</v>
      </c>
      <c r="N40" s="189">
        <v>164000000</v>
      </c>
      <c r="O40" s="38" t="s">
        <v>74</v>
      </c>
      <c r="P40" s="38" t="s">
        <v>75</v>
      </c>
      <c r="Q40" s="38" t="s">
        <v>76</v>
      </c>
      <c r="S40" s="299" t="s">
        <v>1100</v>
      </c>
      <c r="T40" s="299" t="s">
        <v>1101</v>
      </c>
      <c r="U40" s="300">
        <v>43592</v>
      </c>
      <c r="V40" s="301" t="s">
        <v>1102</v>
      </c>
      <c r="W40" s="302" t="s">
        <v>111</v>
      </c>
      <c r="X40" s="303">
        <v>131793000</v>
      </c>
      <c r="Y40" s="304">
        <v>0</v>
      </c>
      <c r="Z40" s="303">
        <v>131793000</v>
      </c>
      <c r="AA40" s="301" t="s">
        <v>1103</v>
      </c>
      <c r="AB40" s="302">
        <v>16019</v>
      </c>
      <c r="AC40" s="301" t="s">
        <v>1104</v>
      </c>
      <c r="AD40" s="300">
        <v>43594</v>
      </c>
      <c r="AE40" s="300">
        <v>43889</v>
      </c>
      <c r="AF40" s="302" t="s">
        <v>133</v>
      </c>
      <c r="AG40" s="305" t="s">
        <v>115</v>
      </c>
    </row>
    <row r="41" spans="1:33" ht="272.45" customHeight="1" x14ac:dyDescent="0.35">
      <c r="A41" s="247">
        <f t="shared" si="0"/>
        <v>22</v>
      </c>
      <c r="B41" s="39"/>
      <c r="C41" s="38" t="s">
        <v>67</v>
      </c>
      <c r="D41" s="39" t="s">
        <v>151</v>
      </c>
      <c r="E41" s="40" t="s">
        <v>152</v>
      </c>
      <c r="F41" s="38" t="s">
        <v>69</v>
      </c>
      <c r="G41" s="38">
        <v>1</v>
      </c>
      <c r="H41" s="125" t="s">
        <v>153</v>
      </c>
      <c r="I41" s="277" t="s">
        <v>154</v>
      </c>
      <c r="J41" s="38" t="s">
        <v>100</v>
      </c>
      <c r="K41" s="38" t="s">
        <v>72</v>
      </c>
      <c r="L41" s="38" t="s">
        <v>155</v>
      </c>
      <c r="M41" s="188">
        <v>3000000</v>
      </c>
      <c r="N41" s="189">
        <v>3000000</v>
      </c>
      <c r="O41" s="38" t="s">
        <v>74</v>
      </c>
      <c r="P41" s="38" t="s">
        <v>75</v>
      </c>
      <c r="Q41" s="38" t="s">
        <v>76</v>
      </c>
      <c r="S41" s="299" t="s">
        <v>156</v>
      </c>
      <c r="T41" s="299" t="s">
        <v>157</v>
      </c>
      <c r="U41" s="300">
        <v>43521</v>
      </c>
      <c r="V41" s="301" t="s">
        <v>158</v>
      </c>
      <c r="W41" s="302" t="s">
        <v>159</v>
      </c>
      <c r="X41" s="303">
        <v>3000000</v>
      </c>
      <c r="Y41" s="304">
        <v>0</v>
      </c>
      <c r="Z41" s="303">
        <v>3000000</v>
      </c>
      <c r="AA41" s="301" t="s">
        <v>160</v>
      </c>
      <c r="AB41" s="302">
        <v>9919</v>
      </c>
      <c r="AC41" s="312" t="s">
        <v>161</v>
      </c>
      <c r="AD41" s="311">
        <v>43522</v>
      </c>
      <c r="AE41" s="311">
        <v>43585</v>
      </c>
      <c r="AF41" s="313" t="s">
        <v>162</v>
      </c>
      <c r="AG41" s="315" t="s">
        <v>115</v>
      </c>
    </row>
    <row r="42" spans="1:33" ht="272.45" customHeight="1" x14ac:dyDescent="0.35">
      <c r="A42" s="248"/>
      <c r="B42" s="278"/>
      <c r="C42" s="38" t="s">
        <v>163</v>
      </c>
      <c r="D42" s="39" t="s">
        <v>151</v>
      </c>
      <c r="E42" s="40" t="s">
        <v>152</v>
      </c>
      <c r="F42" s="38" t="s">
        <v>69</v>
      </c>
      <c r="G42" s="38">
        <v>1</v>
      </c>
      <c r="H42" s="125" t="s">
        <v>153</v>
      </c>
      <c r="I42" s="277" t="s">
        <v>154</v>
      </c>
      <c r="J42" s="38" t="s">
        <v>100</v>
      </c>
      <c r="K42" s="38" t="s">
        <v>164</v>
      </c>
      <c r="L42" s="38" t="s">
        <v>165</v>
      </c>
      <c r="M42" s="188">
        <v>20000000</v>
      </c>
      <c r="N42" s="189">
        <v>20000000</v>
      </c>
      <c r="O42" s="38" t="s">
        <v>74</v>
      </c>
      <c r="P42" s="38" t="s">
        <v>75</v>
      </c>
      <c r="Q42" s="38" t="s">
        <v>166</v>
      </c>
      <c r="S42" s="299" t="s">
        <v>156</v>
      </c>
      <c r="T42" s="299" t="s">
        <v>157</v>
      </c>
      <c r="U42" s="300">
        <v>43521</v>
      </c>
      <c r="V42" s="301" t="s">
        <v>158</v>
      </c>
      <c r="W42" s="302" t="s">
        <v>159</v>
      </c>
      <c r="X42" s="303">
        <v>20000000</v>
      </c>
      <c r="Y42" s="304"/>
      <c r="Z42" s="303">
        <v>20000000</v>
      </c>
      <c r="AA42" s="301" t="s">
        <v>160</v>
      </c>
      <c r="AB42" s="302">
        <v>9919</v>
      </c>
      <c r="AC42" s="312" t="s">
        <v>161</v>
      </c>
      <c r="AD42" s="311">
        <v>43522</v>
      </c>
      <c r="AE42" s="311">
        <v>43585</v>
      </c>
      <c r="AF42" s="313" t="s">
        <v>162</v>
      </c>
      <c r="AG42" s="315" t="s">
        <v>115</v>
      </c>
    </row>
    <row r="43" spans="1:33" s="202" customFormat="1" ht="272.45" customHeight="1" x14ac:dyDescent="0.35">
      <c r="A43" s="37">
        <f>SUM(A41+1)</f>
        <v>23</v>
      </c>
      <c r="B43" s="39"/>
      <c r="C43" s="38" t="s">
        <v>67</v>
      </c>
      <c r="D43" s="38" t="s">
        <v>1229</v>
      </c>
      <c r="E43" s="40" t="s">
        <v>167</v>
      </c>
      <c r="F43" s="38" t="s">
        <v>69</v>
      </c>
      <c r="G43" s="38">
        <v>1</v>
      </c>
      <c r="H43" s="125" t="s">
        <v>85</v>
      </c>
      <c r="I43" s="38">
        <v>3</v>
      </c>
      <c r="J43" s="38" t="s">
        <v>100</v>
      </c>
      <c r="K43" s="38" t="s">
        <v>72</v>
      </c>
      <c r="L43" s="38" t="s">
        <v>168</v>
      </c>
      <c r="M43" s="189">
        <v>23187000</v>
      </c>
      <c r="N43" s="189">
        <v>23187000</v>
      </c>
      <c r="O43" s="38" t="s">
        <v>74</v>
      </c>
      <c r="P43" s="38" t="s">
        <v>75</v>
      </c>
      <c r="Q43" s="38" t="s">
        <v>76</v>
      </c>
      <c r="R43" s="35"/>
      <c r="S43" s="299" t="s">
        <v>1425</v>
      </c>
      <c r="T43" s="299" t="s">
        <v>1426</v>
      </c>
      <c r="U43" s="300">
        <v>43734</v>
      </c>
      <c r="V43" s="301" t="s">
        <v>1427</v>
      </c>
      <c r="W43" s="302" t="s">
        <v>1295</v>
      </c>
      <c r="X43" s="316">
        <v>15500000</v>
      </c>
      <c r="Y43" s="317">
        <v>0</v>
      </c>
      <c r="Z43" s="316">
        <v>15500000</v>
      </c>
      <c r="AA43" s="318" t="s">
        <v>1428</v>
      </c>
      <c r="AB43" s="302" t="s">
        <v>1430</v>
      </c>
      <c r="AC43" s="301" t="s">
        <v>1429</v>
      </c>
      <c r="AD43" s="302"/>
      <c r="AE43" s="302"/>
      <c r="AF43" s="302" t="s">
        <v>114</v>
      </c>
      <c r="AG43" s="302" t="s">
        <v>1283</v>
      </c>
    </row>
    <row r="44" spans="1:33" ht="272.45" customHeight="1" x14ac:dyDescent="0.35">
      <c r="A44" s="37">
        <f>SUM(A43+1)</f>
        <v>24</v>
      </c>
      <c r="B44" s="38"/>
      <c r="C44" s="38" t="s">
        <v>169</v>
      </c>
      <c r="D44" s="38" t="s">
        <v>170</v>
      </c>
      <c r="E44" s="40" t="s">
        <v>171</v>
      </c>
      <c r="F44" s="38" t="s">
        <v>69</v>
      </c>
      <c r="G44" s="38">
        <v>1</v>
      </c>
      <c r="H44" s="125" t="s">
        <v>103</v>
      </c>
      <c r="I44" s="38">
        <v>1</v>
      </c>
      <c r="J44" s="38" t="s">
        <v>71</v>
      </c>
      <c r="K44" s="38" t="s">
        <v>72</v>
      </c>
      <c r="L44" s="38" t="s">
        <v>81</v>
      </c>
      <c r="M44" s="188">
        <v>3200000</v>
      </c>
      <c r="N44" s="189">
        <v>3200000</v>
      </c>
      <c r="O44" s="38" t="s">
        <v>74</v>
      </c>
      <c r="P44" s="38" t="s">
        <v>75</v>
      </c>
      <c r="Q44" s="38" t="s">
        <v>172</v>
      </c>
      <c r="S44" s="299" t="s">
        <v>173</v>
      </c>
      <c r="T44" s="299" t="s">
        <v>142</v>
      </c>
      <c r="U44" s="300">
        <v>43585</v>
      </c>
      <c r="V44" s="301" t="s">
        <v>174</v>
      </c>
      <c r="W44" s="302" t="s">
        <v>144</v>
      </c>
      <c r="X44" s="303">
        <v>3174801</v>
      </c>
      <c r="Y44" s="304">
        <v>0</v>
      </c>
      <c r="Z44" s="303">
        <v>3174801</v>
      </c>
      <c r="AA44" s="301" t="s">
        <v>175</v>
      </c>
      <c r="AB44" s="302">
        <v>18419</v>
      </c>
      <c r="AC44" s="301" t="s">
        <v>146</v>
      </c>
      <c r="AD44" s="300">
        <v>43585</v>
      </c>
      <c r="AE44" s="300">
        <v>43614</v>
      </c>
      <c r="AF44" s="302" t="s">
        <v>176</v>
      </c>
      <c r="AG44" s="305" t="s">
        <v>177</v>
      </c>
    </row>
    <row r="45" spans="1:33" s="36" customFormat="1" ht="272.45" customHeight="1" x14ac:dyDescent="0.35">
      <c r="A45" s="221">
        <f>SUM(A44+1)</f>
        <v>25</v>
      </c>
      <c r="B45" s="39"/>
      <c r="C45" s="38" t="s">
        <v>178</v>
      </c>
      <c r="D45" s="38" t="s">
        <v>179</v>
      </c>
      <c r="E45" s="40" t="s">
        <v>180</v>
      </c>
      <c r="F45" s="279" t="s">
        <v>69</v>
      </c>
      <c r="G45" s="38">
        <v>1</v>
      </c>
      <c r="H45" s="125" t="s">
        <v>103</v>
      </c>
      <c r="I45" s="38">
        <v>9</v>
      </c>
      <c r="J45" s="38" t="s">
        <v>100</v>
      </c>
      <c r="K45" s="38" t="s">
        <v>72</v>
      </c>
      <c r="L45" s="38" t="s">
        <v>181</v>
      </c>
      <c r="M45" s="280">
        <v>23000000</v>
      </c>
      <c r="N45" s="280">
        <v>23000000</v>
      </c>
      <c r="O45" s="279" t="s">
        <v>74</v>
      </c>
      <c r="P45" s="38" t="s">
        <v>75</v>
      </c>
      <c r="Q45" s="38" t="s">
        <v>182</v>
      </c>
      <c r="R45" s="35"/>
      <c r="S45" s="299" t="s">
        <v>183</v>
      </c>
      <c r="T45" s="299" t="s">
        <v>184</v>
      </c>
      <c r="U45" s="300">
        <v>43580</v>
      </c>
      <c r="V45" s="301" t="s">
        <v>185</v>
      </c>
      <c r="W45" s="302" t="s">
        <v>159</v>
      </c>
      <c r="X45" s="319">
        <v>16080000</v>
      </c>
      <c r="Y45" s="320">
        <v>0</v>
      </c>
      <c r="Z45" s="319">
        <v>16080000</v>
      </c>
      <c r="AA45" s="301" t="s">
        <v>186</v>
      </c>
      <c r="AB45" s="302">
        <v>18619</v>
      </c>
      <c r="AC45" s="301" t="s">
        <v>187</v>
      </c>
      <c r="AD45" s="300">
        <v>43584</v>
      </c>
      <c r="AE45" s="300">
        <v>43826</v>
      </c>
      <c r="AF45" s="302" t="s">
        <v>188</v>
      </c>
      <c r="AG45" s="305" t="s">
        <v>189</v>
      </c>
    </row>
    <row r="46" spans="1:33" ht="272.45" customHeight="1" x14ac:dyDescent="0.35">
      <c r="A46" s="37">
        <f>SUM(A45+1)</f>
        <v>26</v>
      </c>
      <c r="B46" s="38"/>
      <c r="C46" s="38" t="s">
        <v>178</v>
      </c>
      <c r="D46" s="38" t="s">
        <v>1277</v>
      </c>
      <c r="E46" s="40" t="s">
        <v>190</v>
      </c>
      <c r="F46" s="38" t="s">
        <v>69</v>
      </c>
      <c r="G46" s="38">
        <v>1</v>
      </c>
      <c r="H46" s="125" t="s">
        <v>85</v>
      </c>
      <c r="I46" s="38">
        <v>9</v>
      </c>
      <c r="J46" s="38" t="s">
        <v>100</v>
      </c>
      <c r="K46" s="38" t="s">
        <v>72</v>
      </c>
      <c r="L46" s="38" t="s">
        <v>181</v>
      </c>
      <c r="M46" s="188">
        <v>3000000</v>
      </c>
      <c r="N46" s="280">
        <v>3000000</v>
      </c>
      <c r="O46" s="38" t="s">
        <v>74</v>
      </c>
      <c r="P46" s="38" t="s">
        <v>75</v>
      </c>
      <c r="Q46" s="38" t="s">
        <v>1146</v>
      </c>
      <c r="S46" s="310" t="s">
        <v>1358</v>
      </c>
      <c r="T46" s="310" t="s">
        <v>1359</v>
      </c>
      <c r="U46" s="311">
        <v>43693</v>
      </c>
      <c r="V46" s="312" t="s">
        <v>1360</v>
      </c>
      <c r="W46" s="313" t="s">
        <v>159</v>
      </c>
      <c r="X46" s="321">
        <v>1789200</v>
      </c>
      <c r="Y46" s="322">
        <v>0</v>
      </c>
      <c r="Z46" s="321">
        <v>1789200</v>
      </c>
      <c r="AA46" s="314" t="s">
        <v>1361</v>
      </c>
      <c r="AB46" s="313">
        <v>21919</v>
      </c>
      <c r="AC46" s="312" t="s">
        <v>1362</v>
      </c>
      <c r="AD46" s="311">
        <v>43697</v>
      </c>
      <c r="AE46" s="311">
        <v>43826</v>
      </c>
      <c r="AF46" s="313" t="s">
        <v>1363</v>
      </c>
      <c r="AG46" s="313" t="s">
        <v>1319</v>
      </c>
    </row>
    <row r="47" spans="1:33" ht="272.45" customHeight="1" x14ac:dyDescent="0.35">
      <c r="A47" s="44">
        <f>SUM(A46+1)</f>
        <v>27</v>
      </c>
      <c r="B47" s="41"/>
      <c r="C47" s="41" t="s">
        <v>178</v>
      </c>
      <c r="D47" s="281" t="s">
        <v>1379</v>
      </c>
      <c r="E47" s="281" t="s">
        <v>1380</v>
      </c>
      <c r="F47" s="41" t="s">
        <v>69</v>
      </c>
      <c r="G47" s="41">
        <v>1</v>
      </c>
      <c r="H47" s="128" t="s">
        <v>105</v>
      </c>
      <c r="I47" s="41">
        <v>3</v>
      </c>
      <c r="J47" s="41" t="s">
        <v>127</v>
      </c>
      <c r="K47" s="41" t="s">
        <v>72</v>
      </c>
      <c r="L47" s="41" t="s">
        <v>192</v>
      </c>
      <c r="M47" s="192"/>
      <c r="N47" s="282"/>
      <c r="O47" s="41" t="s">
        <v>74</v>
      </c>
      <c r="P47" s="41" t="s">
        <v>75</v>
      </c>
      <c r="Q47" s="41" t="s">
        <v>1146</v>
      </c>
      <c r="S47" s="36"/>
      <c r="T47" s="36"/>
      <c r="U47" s="36"/>
      <c r="V47" s="36"/>
      <c r="W47" s="36"/>
      <c r="X47" s="36"/>
      <c r="Y47" s="36"/>
      <c r="Z47" s="36"/>
      <c r="AA47" s="36"/>
      <c r="AB47" s="36"/>
      <c r="AC47" s="36"/>
      <c r="AD47" s="36"/>
      <c r="AE47" s="36"/>
      <c r="AF47" s="36"/>
      <c r="AG47" s="36"/>
    </row>
    <row r="48" spans="1:33" ht="272.45" customHeight="1" x14ac:dyDescent="0.35">
      <c r="A48" s="37">
        <f t="shared" ref="A48:A111" si="1">SUM(A47+1)</f>
        <v>28</v>
      </c>
      <c r="B48" s="38"/>
      <c r="C48" s="38" t="s">
        <v>178</v>
      </c>
      <c r="D48" s="38" t="s">
        <v>1379</v>
      </c>
      <c r="E48" s="40" t="s">
        <v>1380</v>
      </c>
      <c r="F48" s="38" t="s">
        <v>69</v>
      </c>
      <c r="G48" s="38">
        <v>1</v>
      </c>
      <c r="H48" s="125" t="s">
        <v>195</v>
      </c>
      <c r="I48" s="38">
        <v>1</v>
      </c>
      <c r="J48" s="38" t="s">
        <v>127</v>
      </c>
      <c r="K48" s="38" t="s">
        <v>72</v>
      </c>
      <c r="L48" s="38" t="s">
        <v>192</v>
      </c>
      <c r="M48" s="188">
        <v>40000000</v>
      </c>
      <c r="N48" s="189">
        <v>40000000</v>
      </c>
      <c r="O48" s="38" t="s">
        <v>74</v>
      </c>
      <c r="P48" s="38" t="s">
        <v>75</v>
      </c>
      <c r="Q48" s="38" t="s">
        <v>1146</v>
      </c>
      <c r="S48" s="36"/>
      <c r="T48" s="36"/>
      <c r="U48" s="36"/>
      <c r="V48" s="36"/>
      <c r="W48" s="36"/>
      <c r="X48" s="36"/>
      <c r="Y48" s="36"/>
      <c r="Z48" s="36"/>
      <c r="AA48" s="36"/>
      <c r="AB48" s="36"/>
      <c r="AC48" s="36"/>
      <c r="AD48" s="36"/>
      <c r="AE48" s="36"/>
      <c r="AF48" s="36"/>
      <c r="AG48" s="36"/>
    </row>
    <row r="49" spans="1:33" ht="272.45" customHeight="1" x14ac:dyDescent="0.35">
      <c r="A49" s="44">
        <f t="shared" si="1"/>
        <v>29</v>
      </c>
      <c r="B49" s="41"/>
      <c r="C49" s="41" t="s">
        <v>134</v>
      </c>
      <c r="D49" s="41">
        <v>81112502</v>
      </c>
      <c r="E49" s="43" t="s">
        <v>194</v>
      </c>
      <c r="F49" s="41" t="s">
        <v>69</v>
      </c>
      <c r="G49" s="41">
        <v>0</v>
      </c>
      <c r="H49" s="128" t="s">
        <v>195</v>
      </c>
      <c r="I49" s="41">
        <v>13</v>
      </c>
      <c r="J49" s="41" t="s">
        <v>80</v>
      </c>
      <c r="K49" s="41" t="s">
        <v>72</v>
      </c>
      <c r="L49" s="41" t="s">
        <v>196</v>
      </c>
      <c r="M49" s="193"/>
      <c r="N49" s="193"/>
      <c r="O49" s="41" t="s">
        <v>89</v>
      </c>
      <c r="P49" s="38" t="s">
        <v>90</v>
      </c>
      <c r="Q49" s="41" t="s">
        <v>137</v>
      </c>
      <c r="S49" s="36"/>
      <c r="T49" s="36"/>
      <c r="U49" s="36"/>
      <c r="V49" s="36"/>
      <c r="W49" s="36"/>
      <c r="X49" s="36"/>
      <c r="Y49" s="36"/>
      <c r="Z49" s="36"/>
      <c r="AA49" s="36"/>
      <c r="AB49" s="36"/>
      <c r="AC49" s="36"/>
      <c r="AD49" s="36"/>
      <c r="AE49" s="36"/>
      <c r="AF49" s="36"/>
      <c r="AG49" s="36"/>
    </row>
    <row r="50" spans="1:33" ht="272.45" customHeight="1" x14ac:dyDescent="0.35">
      <c r="A50" s="37">
        <f t="shared" si="1"/>
        <v>30</v>
      </c>
      <c r="B50" s="38"/>
      <c r="C50" s="38" t="s">
        <v>134</v>
      </c>
      <c r="D50" s="38">
        <v>43211507</v>
      </c>
      <c r="E50" s="43" t="s">
        <v>197</v>
      </c>
      <c r="F50" s="41" t="s">
        <v>69</v>
      </c>
      <c r="G50" s="41">
        <v>0</v>
      </c>
      <c r="H50" s="128" t="s">
        <v>83</v>
      </c>
      <c r="I50" s="41">
        <v>2</v>
      </c>
      <c r="J50" s="41" t="s">
        <v>80</v>
      </c>
      <c r="K50" s="41" t="s">
        <v>72</v>
      </c>
      <c r="L50" s="41" t="s">
        <v>136</v>
      </c>
      <c r="M50" s="193"/>
      <c r="N50" s="193"/>
      <c r="O50" s="41" t="s">
        <v>74</v>
      </c>
      <c r="P50" s="41" t="s">
        <v>75</v>
      </c>
      <c r="Q50" s="41" t="s">
        <v>137</v>
      </c>
      <c r="S50" s="36"/>
      <c r="T50" s="36"/>
      <c r="U50" s="36"/>
      <c r="V50" s="36"/>
      <c r="W50" s="36"/>
      <c r="X50" s="36"/>
      <c r="Y50" s="36"/>
      <c r="Z50" s="36"/>
      <c r="AA50" s="36"/>
      <c r="AB50" s="36"/>
      <c r="AC50" s="36"/>
      <c r="AD50" s="36"/>
      <c r="AE50" s="36"/>
      <c r="AF50" s="36"/>
      <c r="AG50" s="36"/>
    </row>
    <row r="51" spans="1:33" ht="272.45" customHeight="1" x14ac:dyDescent="0.35">
      <c r="A51" s="44">
        <f t="shared" si="1"/>
        <v>31</v>
      </c>
      <c r="B51" s="41"/>
      <c r="C51" s="41" t="s">
        <v>134</v>
      </c>
      <c r="D51" s="41">
        <v>81112006</v>
      </c>
      <c r="E51" s="43" t="s">
        <v>198</v>
      </c>
      <c r="F51" s="41" t="s">
        <v>69</v>
      </c>
      <c r="G51" s="41">
        <v>0</v>
      </c>
      <c r="H51" s="128" t="s">
        <v>153</v>
      </c>
      <c r="I51" s="41">
        <v>12</v>
      </c>
      <c r="J51" s="41" t="s">
        <v>100</v>
      </c>
      <c r="K51" s="41" t="s">
        <v>72</v>
      </c>
      <c r="L51" s="41" t="s">
        <v>196</v>
      </c>
      <c r="M51" s="192"/>
      <c r="N51" s="193"/>
      <c r="O51" s="41" t="s">
        <v>74</v>
      </c>
      <c r="P51" s="38" t="s">
        <v>75</v>
      </c>
      <c r="Q51" s="41" t="s">
        <v>137</v>
      </c>
      <c r="S51" s="36"/>
      <c r="T51" s="36"/>
      <c r="U51" s="36"/>
      <c r="V51" s="36"/>
      <c r="W51" s="36"/>
      <c r="X51" s="36"/>
      <c r="Y51" s="36"/>
      <c r="Z51" s="36"/>
      <c r="AA51" s="36"/>
      <c r="AB51" s="36"/>
      <c r="AC51" s="36"/>
      <c r="AD51" s="36"/>
      <c r="AE51" s="36"/>
      <c r="AF51" s="36"/>
      <c r="AG51" s="36"/>
    </row>
    <row r="52" spans="1:33" ht="272.45" customHeight="1" x14ac:dyDescent="0.35">
      <c r="A52" s="37">
        <f t="shared" si="1"/>
        <v>32</v>
      </c>
      <c r="B52" s="38"/>
      <c r="C52" s="38" t="s">
        <v>199</v>
      </c>
      <c r="D52" s="38">
        <v>32101617</v>
      </c>
      <c r="E52" s="40" t="s">
        <v>200</v>
      </c>
      <c r="F52" s="38" t="s">
        <v>69</v>
      </c>
      <c r="G52" s="38">
        <v>1</v>
      </c>
      <c r="H52" s="125" t="s">
        <v>85</v>
      </c>
      <c r="I52" s="38">
        <v>12</v>
      </c>
      <c r="J52" s="38" t="s">
        <v>100</v>
      </c>
      <c r="K52" s="38" t="s">
        <v>72</v>
      </c>
      <c r="L52" s="38" t="s">
        <v>136</v>
      </c>
      <c r="M52" s="188">
        <v>5000000</v>
      </c>
      <c r="N52" s="189">
        <v>5000000</v>
      </c>
      <c r="O52" s="38" t="s">
        <v>74</v>
      </c>
      <c r="P52" s="38" t="s">
        <v>75</v>
      </c>
      <c r="Q52" s="38" t="s">
        <v>201</v>
      </c>
      <c r="S52" s="310" t="s">
        <v>1364</v>
      </c>
      <c r="T52" s="310" t="s">
        <v>1365</v>
      </c>
      <c r="U52" s="311">
        <v>43693</v>
      </c>
      <c r="V52" s="312" t="s">
        <v>1366</v>
      </c>
      <c r="W52" s="313" t="s">
        <v>144</v>
      </c>
      <c r="X52" s="308">
        <v>2142000</v>
      </c>
      <c r="Y52" s="309">
        <v>0</v>
      </c>
      <c r="Z52" s="308">
        <v>2142000</v>
      </c>
      <c r="AA52" s="314" t="s">
        <v>1367</v>
      </c>
      <c r="AB52" s="313">
        <v>23319</v>
      </c>
      <c r="AC52" s="312" t="s">
        <v>1368</v>
      </c>
      <c r="AD52" s="311">
        <v>43697</v>
      </c>
      <c r="AE52" s="311">
        <v>44062</v>
      </c>
      <c r="AF52" s="313" t="s">
        <v>1369</v>
      </c>
      <c r="AG52" s="313" t="s">
        <v>1370</v>
      </c>
    </row>
    <row r="53" spans="1:33" ht="272.45" customHeight="1" x14ac:dyDescent="0.35">
      <c r="A53" s="37">
        <v>33</v>
      </c>
      <c r="B53" s="38"/>
      <c r="C53" s="38" t="s">
        <v>202</v>
      </c>
      <c r="D53" s="38">
        <v>81100000</v>
      </c>
      <c r="E53" s="40" t="s">
        <v>203</v>
      </c>
      <c r="F53" s="38" t="s">
        <v>69</v>
      </c>
      <c r="G53" s="38">
        <v>1</v>
      </c>
      <c r="H53" s="125" t="s">
        <v>92</v>
      </c>
      <c r="I53" s="38">
        <v>12</v>
      </c>
      <c r="J53" s="38" t="s">
        <v>100</v>
      </c>
      <c r="K53" s="38" t="s">
        <v>72</v>
      </c>
      <c r="L53" s="38" t="s">
        <v>196</v>
      </c>
      <c r="M53" s="188">
        <v>5900000</v>
      </c>
      <c r="N53" s="189">
        <v>5900000</v>
      </c>
      <c r="O53" s="38" t="s">
        <v>74</v>
      </c>
      <c r="P53" s="38" t="s">
        <v>75</v>
      </c>
      <c r="Q53" s="38" t="s">
        <v>204</v>
      </c>
      <c r="S53" s="36"/>
      <c r="T53" s="36"/>
      <c r="U53" s="36"/>
      <c r="V53" s="36"/>
      <c r="W53" s="36"/>
      <c r="X53" s="36"/>
      <c r="Y53" s="36"/>
      <c r="Z53" s="36"/>
      <c r="AA53" s="36"/>
      <c r="AB53" s="36"/>
      <c r="AC53" s="36"/>
      <c r="AD53" s="36"/>
      <c r="AE53" s="36"/>
      <c r="AF53" s="36"/>
      <c r="AG53" s="36"/>
    </row>
    <row r="54" spans="1:33" ht="272.45" customHeight="1" x14ac:dyDescent="0.35">
      <c r="A54" s="37">
        <f t="shared" si="1"/>
        <v>34</v>
      </c>
      <c r="B54" s="41"/>
      <c r="C54" s="41" t="s">
        <v>202</v>
      </c>
      <c r="D54" s="41" t="s">
        <v>205</v>
      </c>
      <c r="E54" s="43" t="s">
        <v>206</v>
      </c>
      <c r="F54" s="41" t="s">
        <v>69</v>
      </c>
      <c r="G54" s="41">
        <v>0</v>
      </c>
      <c r="H54" s="128" t="s">
        <v>126</v>
      </c>
      <c r="I54" s="41">
        <v>12</v>
      </c>
      <c r="J54" s="41" t="s">
        <v>100</v>
      </c>
      <c r="K54" s="41" t="s">
        <v>72</v>
      </c>
      <c r="L54" s="41" t="s">
        <v>207</v>
      </c>
      <c r="M54" s="192"/>
      <c r="N54" s="193"/>
      <c r="O54" s="41" t="s">
        <v>74</v>
      </c>
      <c r="P54" s="41" t="s">
        <v>75</v>
      </c>
      <c r="Q54" s="41" t="s">
        <v>204</v>
      </c>
      <c r="S54" s="36"/>
      <c r="T54" s="36"/>
      <c r="U54" s="36"/>
      <c r="V54" s="36"/>
      <c r="W54" s="36"/>
      <c r="X54" s="36"/>
      <c r="Y54" s="36"/>
      <c r="Z54" s="36"/>
      <c r="AA54" s="36"/>
      <c r="AB54" s="36"/>
      <c r="AC54" s="36"/>
      <c r="AD54" s="36"/>
      <c r="AE54" s="36"/>
      <c r="AF54" s="36"/>
      <c r="AG54" s="36"/>
    </row>
    <row r="55" spans="1:33" s="52" customFormat="1" ht="272.45" customHeight="1" x14ac:dyDescent="0.35">
      <c r="A55" s="37">
        <f t="shared" si="1"/>
        <v>35</v>
      </c>
      <c r="B55" s="41"/>
      <c r="C55" s="41" t="s">
        <v>67</v>
      </c>
      <c r="D55" s="41">
        <v>80141623</v>
      </c>
      <c r="E55" s="130" t="s">
        <v>1129</v>
      </c>
      <c r="F55" s="41" t="s">
        <v>69</v>
      </c>
      <c r="G55" s="41">
        <v>0</v>
      </c>
      <c r="H55" s="128" t="s">
        <v>70</v>
      </c>
      <c r="I55" s="41">
        <v>7</v>
      </c>
      <c r="J55" s="41" t="s">
        <v>127</v>
      </c>
      <c r="K55" s="41" t="s">
        <v>72</v>
      </c>
      <c r="L55" s="41" t="s">
        <v>208</v>
      </c>
      <c r="M55" s="192"/>
      <c r="N55" s="193"/>
      <c r="O55" s="41" t="s">
        <v>74</v>
      </c>
      <c r="P55" s="41" t="s">
        <v>75</v>
      </c>
      <c r="Q55" s="41" t="s">
        <v>76</v>
      </c>
      <c r="R55" s="35"/>
      <c r="S55" s="36"/>
      <c r="T55" s="36"/>
      <c r="U55" s="36"/>
      <c r="V55" s="36"/>
      <c r="W55" s="36"/>
      <c r="X55" s="36"/>
      <c r="Y55" s="36"/>
      <c r="Z55" s="36"/>
      <c r="AA55" s="36"/>
      <c r="AB55" s="36"/>
      <c r="AC55" s="36"/>
      <c r="AD55" s="36"/>
      <c r="AE55" s="36"/>
      <c r="AF55" s="36"/>
      <c r="AG55" s="36"/>
    </row>
    <row r="56" spans="1:33" ht="272.45" customHeight="1" x14ac:dyDescent="0.35">
      <c r="A56" s="37">
        <f t="shared" si="1"/>
        <v>36</v>
      </c>
      <c r="B56" s="38"/>
      <c r="C56" s="38" t="s">
        <v>67</v>
      </c>
      <c r="D56" s="38" t="s">
        <v>209</v>
      </c>
      <c r="E56" s="40" t="s">
        <v>210</v>
      </c>
      <c r="F56" s="38" t="s">
        <v>69</v>
      </c>
      <c r="G56" s="38">
        <v>1</v>
      </c>
      <c r="H56" s="125" t="s">
        <v>92</v>
      </c>
      <c r="I56" s="38">
        <v>4.5</v>
      </c>
      <c r="J56" s="38" t="s">
        <v>100</v>
      </c>
      <c r="K56" s="38" t="s">
        <v>72</v>
      </c>
      <c r="L56" s="38" t="s">
        <v>211</v>
      </c>
      <c r="M56" s="188">
        <v>2000000</v>
      </c>
      <c r="N56" s="189">
        <v>2000000</v>
      </c>
      <c r="O56" s="38" t="s">
        <v>74</v>
      </c>
      <c r="P56" s="38" t="s">
        <v>75</v>
      </c>
      <c r="Q56" s="38" t="s">
        <v>76</v>
      </c>
      <c r="S56" s="36"/>
      <c r="T56" s="36"/>
      <c r="U56" s="36"/>
      <c r="V56" s="36"/>
      <c r="W56" s="36"/>
      <c r="X56" s="36"/>
      <c r="Y56" s="36"/>
      <c r="Z56" s="36"/>
      <c r="AA56" s="36"/>
      <c r="AB56" s="36"/>
      <c r="AC56" s="36"/>
      <c r="AD56" s="36"/>
      <c r="AE56" s="36"/>
      <c r="AF56" s="36"/>
      <c r="AG56" s="36"/>
    </row>
    <row r="57" spans="1:33" ht="272.45" customHeight="1" x14ac:dyDescent="0.35">
      <c r="A57" s="37">
        <f t="shared" si="1"/>
        <v>37</v>
      </c>
      <c r="B57" s="38"/>
      <c r="C57" s="38" t="s">
        <v>67</v>
      </c>
      <c r="D57" s="38" t="s">
        <v>212</v>
      </c>
      <c r="E57" s="40" t="s">
        <v>213</v>
      </c>
      <c r="F57" s="38" t="s">
        <v>69</v>
      </c>
      <c r="G57" s="38">
        <v>1</v>
      </c>
      <c r="H57" s="125" t="s">
        <v>103</v>
      </c>
      <c r="I57" s="38">
        <v>2</v>
      </c>
      <c r="J57" s="38" t="s">
        <v>71</v>
      </c>
      <c r="K57" s="38" t="s">
        <v>72</v>
      </c>
      <c r="L57" s="38" t="s">
        <v>214</v>
      </c>
      <c r="M57" s="188">
        <v>6000000</v>
      </c>
      <c r="N57" s="189">
        <v>6000000</v>
      </c>
      <c r="O57" s="38" t="s">
        <v>74</v>
      </c>
      <c r="P57" s="38" t="s">
        <v>75</v>
      </c>
      <c r="Q57" s="38" t="s">
        <v>76</v>
      </c>
      <c r="S57" s="299" t="s">
        <v>215</v>
      </c>
      <c r="T57" s="299" t="s">
        <v>216</v>
      </c>
      <c r="U57" s="300">
        <v>43564</v>
      </c>
      <c r="V57" s="301" t="s">
        <v>217</v>
      </c>
      <c r="W57" s="302" t="s">
        <v>144</v>
      </c>
      <c r="X57" s="303">
        <v>5991860</v>
      </c>
      <c r="Y57" s="304">
        <v>0</v>
      </c>
      <c r="Z57" s="303">
        <v>5991860</v>
      </c>
      <c r="AA57" s="301" t="s">
        <v>218</v>
      </c>
      <c r="AB57" s="302">
        <v>18219</v>
      </c>
      <c r="AC57" s="301" t="s">
        <v>219</v>
      </c>
      <c r="AD57" s="300">
        <v>43566</v>
      </c>
      <c r="AE57" s="300">
        <v>43595</v>
      </c>
      <c r="AF57" s="302" t="s">
        <v>133</v>
      </c>
      <c r="AG57" s="305" t="s">
        <v>115</v>
      </c>
    </row>
    <row r="58" spans="1:33" ht="272.45" customHeight="1" x14ac:dyDescent="0.35">
      <c r="A58" s="37">
        <f t="shared" si="1"/>
        <v>38</v>
      </c>
      <c r="B58" s="38"/>
      <c r="C58" s="38" t="s">
        <v>67</v>
      </c>
      <c r="D58" s="39" t="s">
        <v>220</v>
      </c>
      <c r="E58" s="40" t="s">
        <v>1200</v>
      </c>
      <c r="F58" s="38" t="s">
        <v>69</v>
      </c>
      <c r="G58" s="38">
        <v>1</v>
      </c>
      <c r="H58" s="125" t="s">
        <v>70</v>
      </c>
      <c r="I58" s="38">
        <v>2</v>
      </c>
      <c r="J58" s="38" t="s">
        <v>71</v>
      </c>
      <c r="K58" s="38" t="s">
        <v>72</v>
      </c>
      <c r="L58" s="38" t="s">
        <v>140</v>
      </c>
      <c r="M58" s="188">
        <v>16720000</v>
      </c>
      <c r="N58" s="189">
        <v>16720000</v>
      </c>
      <c r="O58" s="38" t="s">
        <v>74</v>
      </c>
      <c r="P58" s="38" t="s">
        <v>75</v>
      </c>
      <c r="Q58" s="38" t="s">
        <v>76</v>
      </c>
      <c r="S58" s="299" t="s">
        <v>1244</v>
      </c>
      <c r="T58" s="299" t="s">
        <v>216</v>
      </c>
      <c r="U58" s="300">
        <v>43664</v>
      </c>
      <c r="V58" s="301" t="s">
        <v>1245</v>
      </c>
      <c r="W58" s="302" t="s">
        <v>144</v>
      </c>
      <c r="X58" s="303">
        <v>16720000</v>
      </c>
      <c r="Y58" s="304">
        <v>0</v>
      </c>
      <c r="Z58" s="303">
        <v>16720000</v>
      </c>
      <c r="AA58" s="301" t="s">
        <v>1246</v>
      </c>
      <c r="AB58" s="302">
        <v>23419</v>
      </c>
      <c r="AC58" s="301" t="s">
        <v>1247</v>
      </c>
      <c r="AD58" s="300">
        <v>43665</v>
      </c>
      <c r="AE58" s="300">
        <v>43695</v>
      </c>
      <c r="AF58" s="302" t="s">
        <v>133</v>
      </c>
      <c r="AG58" s="305" t="s">
        <v>115</v>
      </c>
    </row>
    <row r="59" spans="1:33" ht="272.45" customHeight="1" x14ac:dyDescent="0.35">
      <c r="A59" s="37">
        <f t="shared" si="1"/>
        <v>39</v>
      </c>
      <c r="B59" s="38"/>
      <c r="C59" s="38" t="s">
        <v>67</v>
      </c>
      <c r="D59" s="38">
        <v>24112700</v>
      </c>
      <c r="E59" s="40" t="s">
        <v>221</v>
      </c>
      <c r="F59" s="38" t="s">
        <v>69</v>
      </c>
      <c r="G59" s="38">
        <v>1</v>
      </c>
      <c r="H59" s="125" t="s">
        <v>103</v>
      </c>
      <c r="I59" s="38">
        <v>1</v>
      </c>
      <c r="J59" s="38" t="s">
        <v>71</v>
      </c>
      <c r="K59" s="38" t="s">
        <v>72</v>
      </c>
      <c r="L59" s="38" t="s">
        <v>214</v>
      </c>
      <c r="M59" s="188">
        <v>3000000</v>
      </c>
      <c r="N59" s="188">
        <v>3000000</v>
      </c>
      <c r="O59" s="38" t="s">
        <v>74</v>
      </c>
      <c r="P59" s="38" t="s">
        <v>75</v>
      </c>
      <c r="Q59" s="38" t="s">
        <v>76</v>
      </c>
      <c r="S59" s="310" t="s">
        <v>222</v>
      </c>
      <c r="T59" s="310" t="s">
        <v>216</v>
      </c>
      <c r="U59" s="311">
        <v>43530</v>
      </c>
      <c r="V59" s="312" t="s">
        <v>223</v>
      </c>
      <c r="W59" s="313" t="s">
        <v>144</v>
      </c>
      <c r="X59" s="308">
        <v>3000000</v>
      </c>
      <c r="Y59" s="309">
        <v>0</v>
      </c>
      <c r="Z59" s="308">
        <v>3000000</v>
      </c>
      <c r="AA59" s="312" t="s">
        <v>224</v>
      </c>
      <c r="AB59" s="313">
        <v>14919</v>
      </c>
      <c r="AC59" s="312" t="s">
        <v>219</v>
      </c>
      <c r="AD59" s="311">
        <v>43530</v>
      </c>
      <c r="AE59" s="311">
        <v>43560</v>
      </c>
      <c r="AF59" s="313" t="s">
        <v>133</v>
      </c>
      <c r="AG59" s="315" t="s">
        <v>115</v>
      </c>
    </row>
    <row r="60" spans="1:33" ht="272.45" customHeight="1" x14ac:dyDescent="0.35">
      <c r="A60" s="37">
        <v>40</v>
      </c>
      <c r="B60" s="283"/>
      <c r="C60" s="38" t="s">
        <v>178</v>
      </c>
      <c r="D60" s="39" t="s">
        <v>225</v>
      </c>
      <c r="E60" s="40" t="s">
        <v>226</v>
      </c>
      <c r="F60" s="38" t="s">
        <v>69</v>
      </c>
      <c r="G60" s="38">
        <v>1</v>
      </c>
      <c r="H60" s="125" t="s">
        <v>85</v>
      </c>
      <c r="I60" s="38">
        <v>1</v>
      </c>
      <c r="J60" s="38" t="s">
        <v>71</v>
      </c>
      <c r="K60" s="38" t="s">
        <v>72</v>
      </c>
      <c r="L60" s="38" t="s">
        <v>81</v>
      </c>
      <c r="M60" s="280">
        <v>1500000</v>
      </c>
      <c r="N60" s="284">
        <v>1500000</v>
      </c>
      <c r="O60" s="38" t="s">
        <v>74</v>
      </c>
      <c r="P60" s="38" t="s">
        <v>75</v>
      </c>
      <c r="Q60" s="129" t="s">
        <v>182</v>
      </c>
      <c r="S60" s="310" t="s">
        <v>227</v>
      </c>
      <c r="T60" s="310" t="s">
        <v>228</v>
      </c>
      <c r="U60" s="311">
        <v>43532</v>
      </c>
      <c r="V60" s="312" t="s">
        <v>229</v>
      </c>
      <c r="W60" s="313" t="s">
        <v>144</v>
      </c>
      <c r="X60" s="308">
        <v>1485000</v>
      </c>
      <c r="Y60" s="309">
        <v>0</v>
      </c>
      <c r="Z60" s="308">
        <v>1485000</v>
      </c>
      <c r="AA60" s="312" t="s">
        <v>230</v>
      </c>
      <c r="AB60" s="313">
        <v>17519</v>
      </c>
      <c r="AC60" s="312" t="s">
        <v>231</v>
      </c>
      <c r="AD60" s="311">
        <v>43532</v>
      </c>
      <c r="AE60" s="311">
        <v>43554</v>
      </c>
      <c r="AF60" s="313" t="s">
        <v>232</v>
      </c>
      <c r="AG60" s="315" t="s">
        <v>189</v>
      </c>
    </row>
    <row r="61" spans="1:33" ht="272.45" customHeight="1" x14ac:dyDescent="0.35">
      <c r="A61" s="37">
        <f t="shared" si="1"/>
        <v>41</v>
      </c>
      <c r="B61" s="38"/>
      <c r="C61" s="38" t="s">
        <v>178</v>
      </c>
      <c r="D61" s="39" t="s">
        <v>233</v>
      </c>
      <c r="E61" s="40" t="s">
        <v>234</v>
      </c>
      <c r="F61" s="38" t="s">
        <v>69</v>
      </c>
      <c r="G61" s="38">
        <v>1</v>
      </c>
      <c r="H61" s="125" t="s">
        <v>103</v>
      </c>
      <c r="I61" s="38">
        <v>9</v>
      </c>
      <c r="J61" s="38" t="s">
        <v>71</v>
      </c>
      <c r="K61" s="38" t="s">
        <v>72</v>
      </c>
      <c r="L61" s="38" t="s">
        <v>211</v>
      </c>
      <c r="M61" s="280">
        <v>2500000</v>
      </c>
      <c r="N61" s="284">
        <v>2500000</v>
      </c>
      <c r="O61" s="38" t="s">
        <v>74</v>
      </c>
      <c r="P61" s="38" t="s">
        <v>75</v>
      </c>
      <c r="Q61" s="129" t="s">
        <v>182</v>
      </c>
      <c r="S61" s="310" t="s">
        <v>227</v>
      </c>
      <c r="T61" s="310" t="s">
        <v>228</v>
      </c>
      <c r="U61" s="311">
        <v>43532</v>
      </c>
      <c r="V61" s="312" t="s">
        <v>229</v>
      </c>
      <c r="W61" s="313" t="s">
        <v>144</v>
      </c>
      <c r="X61" s="308">
        <v>1125000</v>
      </c>
      <c r="Y61" s="309">
        <v>0</v>
      </c>
      <c r="Z61" s="308">
        <v>1125000</v>
      </c>
      <c r="AA61" s="312" t="s">
        <v>230</v>
      </c>
      <c r="AB61" s="313">
        <v>17419</v>
      </c>
      <c r="AC61" s="312" t="s">
        <v>231</v>
      </c>
      <c r="AD61" s="311">
        <v>43532</v>
      </c>
      <c r="AE61" s="311">
        <v>43554</v>
      </c>
      <c r="AF61" s="313" t="s">
        <v>232</v>
      </c>
      <c r="AG61" s="315" t="s">
        <v>189</v>
      </c>
    </row>
    <row r="62" spans="1:33" ht="272.45" customHeight="1" x14ac:dyDescent="0.35">
      <c r="A62" s="37">
        <f t="shared" si="1"/>
        <v>42</v>
      </c>
      <c r="B62" s="38"/>
      <c r="C62" s="38" t="s">
        <v>67</v>
      </c>
      <c r="D62" s="39">
        <v>48101909</v>
      </c>
      <c r="E62" s="40" t="s">
        <v>1225</v>
      </c>
      <c r="F62" s="38" t="s">
        <v>69</v>
      </c>
      <c r="G62" s="38">
        <v>1</v>
      </c>
      <c r="H62" s="125" t="s">
        <v>85</v>
      </c>
      <c r="I62" s="38">
        <v>2</v>
      </c>
      <c r="J62" s="38" t="s">
        <v>71</v>
      </c>
      <c r="K62" s="38" t="s">
        <v>72</v>
      </c>
      <c r="L62" s="38" t="s">
        <v>236</v>
      </c>
      <c r="M62" s="188">
        <v>2200000</v>
      </c>
      <c r="N62" s="188">
        <v>2200000</v>
      </c>
      <c r="O62" s="38" t="s">
        <v>74</v>
      </c>
      <c r="P62" s="38" t="s">
        <v>75</v>
      </c>
      <c r="Q62" s="38" t="s">
        <v>76</v>
      </c>
      <c r="S62" s="310" t="s">
        <v>1371</v>
      </c>
      <c r="T62" s="310" t="s">
        <v>1372</v>
      </c>
      <c r="U62" s="311">
        <v>43693</v>
      </c>
      <c r="V62" s="312" t="s">
        <v>1373</v>
      </c>
      <c r="W62" s="313" t="s">
        <v>144</v>
      </c>
      <c r="X62" s="303">
        <v>1350000</v>
      </c>
      <c r="Y62" s="304">
        <v>0</v>
      </c>
      <c r="Z62" s="303">
        <v>1350000</v>
      </c>
      <c r="AA62" s="314" t="s">
        <v>1374</v>
      </c>
      <c r="AB62" s="313">
        <v>24519</v>
      </c>
      <c r="AC62" s="312" t="s">
        <v>219</v>
      </c>
      <c r="AD62" s="311">
        <v>43693</v>
      </c>
      <c r="AE62" s="311">
        <v>43723</v>
      </c>
      <c r="AF62" s="313" t="s">
        <v>133</v>
      </c>
      <c r="AG62" s="313" t="s">
        <v>1283</v>
      </c>
    </row>
    <row r="63" spans="1:33" ht="272.45" customHeight="1" x14ac:dyDescent="0.35">
      <c r="A63" s="37">
        <f t="shared" si="1"/>
        <v>43</v>
      </c>
      <c r="B63" s="41"/>
      <c r="C63" s="41" t="s">
        <v>67</v>
      </c>
      <c r="D63" s="41">
        <v>26111601</v>
      </c>
      <c r="E63" s="43" t="s">
        <v>237</v>
      </c>
      <c r="F63" s="41" t="s">
        <v>69</v>
      </c>
      <c r="G63" s="41">
        <v>0</v>
      </c>
      <c r="H63" s="41" t="s">
        <v>153</v>
      </c>
      <c r="I63" s="41">
        <v>2</v>
      </c>
      <c r="J63" s="41" t="s">
        <v>87</v>
      </c>
      <c r="K63" s="41" t="s">
        <v>72</v>
      </c>
      <c r="L63" s="41" t="s">
        <v>238</v>
      </c>
      <c r="M63" s="192"/>
      <c r="N63" s="192"/>
      <c r="O63" s="41" t="s">
        <v>74</v>
      </c>
      <c r="P63" s="41" t="s">
        <v>75</v>
      </c>
      <c r="Q63" s="41" t="s">
        <v>76</v>
      </c>
      <c r="S63" s="36"/>
      <c r="T63" s="36"/>
      <c r="U63" s="36"/>
      <c r="V63" s="36"/>
      <c r="W63" s="36"/>
      <c r="X63" s="36"/>
      <c r="Y63" s="36"/>
      <c r="Z63" s="36"/>
      <c r="AA63" s="36"/>
      <c r="AB63" s="36"/>
      <c r="AC63" s="36"/>
      <c r="AD63" s="36"/>
      <c r="AE63" s="36"/>
      <c r="AF63" s="36"/>
      <c r="AG63" s="36"/>
    </row>
    <row r="64" spans="1:33" ht="272.45" customHeight="1" x14ac:dyDescent="0.35">
      <c r="A64" s="37">
        <f t="shared" si="1"/>
        <v>44</v>
      </c>
      <c r="B64" s="38"/>
      <c r="C64" s="38" t="s">
        <v>67</v>
      </c>
      <c r="D64" s="38" t="s">
        <v>239</v>
      </c>
      <c r="E64" s="40" t="s">
        <v>240</v>
      </c>
      <c r="F64" s="38" t="s">
        <v>69</v>
      </c>
      <c r="G64" s="38">
        <v>1</v>
      </c>
      <c r="H64" s="125" t="s">
        <v>79</v>
      </c>
      <c r="I64" s="38">
        <v>2</v>
      </c>
      <c r="J64" s="38" t="s">
        <v>71</v>
      </c>
      <c r="K64" s="38" t="s">
        <v>72</v>
      </c>
      <c r="L64" s="38" t="s">
        <v>241</v>
      </c>
      <c r="M64" s="188">
        <v>5356000</v>
      </c>
      <c r="N64" s="188">
        <v>5356000</v>
      </c>
      <c r="O64" s="38" t="s">
        <v>74</v>
      </c>
      <c r="P64" s="38" t="s">
        <v>75</v>
      </c>
      <c r="Q64" s="38" t="s">
        <v>76</v>
      </c>
      <c r="S64" s="299" t="s">
        <v>1133</v>
      </c>
      <c r="T64" s="299" t="s">
        <v>216</v>
      </c>
      <c r="U64" s="300">
        <v>43613</v>
      </c>
      <c r="V64" s="301" t="s">
        <v>1134</v>
      </c>
      <c r="W64" s="302" t="s">
        <v>144</v>
      </c>
      <c r="X64" s="303">
        <v>5258001</v>
      </c>
      <c r="Y64" s="304">
        <v>0</v>
      </c>
      <c r="Z64" s="303">
        <v>5258001</v>
      </c>
      <c r="AA64" s="301" t="s">
        <v>1135</v>
      </c>
      <c r="AB64" s="302">
        <v>20719</v>
      </c>
      <c r="AC64" s="301" t="s">
        <v>219</v>
      </c>
      <c r="AD64" s="300">
        <v>43613</v>
      </c>
      <c r="AE64" s="300">
        <v>43643</v>
      </c>
      <c r="AF64" s="302" t="s">
        <v>133</v>
      </c>
      <c r="AG64" s="305" t="s">
        <v>115</v>
      </c>
    </row>
    <row r="65" spans="1:33" ht="272.45" customHeight="1" x14ac:dyDescent="0.35">
      <c r="A65" s="37">
        <f t="shared" si="1"/>
        <v>45</v>
      </c>
      <c r="B65" s="41"/>
      <c r="C65" s="41" t="s">
        <v>67</v>
      </c>
      <c r="D65" s="41" t="s">
        <v>242</v>
      </c>
      <c r="E65" s="43" t="s">
        <v>243</v>
      </c>
      <c r="F65" s="41" t="s">
        <v>69</v>
      </c>
      <c r="G65" s="41">
        <v>0</v>
      </c>
      <c r="H65" s="41" t="s">
        <v>70</v>
      </c>
      <c r="I65" s="41">
        <v>2</v>
      </c>
      <c r="J65" s="41" t="s">
        <v>71</v>
      </c>
      <c r="K65" s="41" t="s">
        <v>72</v>
      </c>
      <c r="L65" s="41" t="s">
        <v>168</v>
      </c>
      <c r="M65" s="192"/>
      <c r="N65" s="192"/>
      <c r="O65" s="41" t="s">
        <v>74</v>
      </c>
      <c r="P65" s="41" t="s">
        <v>75</v>
      </c>
      <c r="Q65" s="41" t="s">
        <v>76</v>
      </c>
      <c r="S65" s="36"/>
      <c r="T65" s="36"/>
      <c r="U65" s="36"/>
      <c r="V65" s="36"/>
      <c r="W65" s="36"/>
      <c r="X65" s="36"/>
      <c r="Y65" s="36"/>
      <c r="Z65" s="36"/>
      <c r="AA65" s="36"/>
      <c r="AB65" s="36"/>
      <c r="AC65" s="36"/>
      <c r="AD65" s="36"/>
      <c r="AE65" s="36"/>
      <c r="AF65" s="36"/>
      <c r="AG65" s="36"/>
    </row>
    <row r="66" spans="1:33" ht="272.45" customHeight="1" x14ac:dyDescent="0.35">
      <c r="A66" s="37">
        <f t="shared" si="1"/>
        <v>46</v>
      </c>
      <c r="B66" s="38"/>
      <c r="C66" s="38" t="s">
        <v>67</v>
      </c>
      <c r="D66" s="38">
        <v>81141804</v>
      </c>
      <c r="E66" s="40" t="s">
        <v>244</v>
      </c>
      <c r="F66" s="38" t="s">
        <v>69</v>
      </c>
      <c r="G66" s="38">
        <v>1</v>
      </c>
      <c r="H66" s="125" t="s">
        <v>85</v>
      </c>
      <c r="I66" s="38">
        <v>1</v>
      </c>
      <c r="J66" s="38" t="s">
        <v>100</v>
      </c>
      <c r="K66" s="38" t="s">
        <v>72</v>
      </c>
      <c r="L66" s="38" t="s">
        <v>208</v>
      </c>
      <c r="M66" s="188">
        <v>1600000</v>
      </c>
      <c r="N66" s="188">
        <v>1600000</v>
      </c>
      <c r="O66" s="38" t="s">
        <v>74</v>
      </c>
      <c r="P66" s="38" t="s">
        <v>75</v>
      </c>
      <c r="Q66" s="38" t="s">
        <v>76</v>
      </c>
      <c r="S66" s="299" t="s">
        <v>1390</v>
      </c>
      <c r="T66" s="299" t="s">
        <v>1391</v>
      </c>
      <c r="U66" s="300">
        <v>43707</v>
      </c>
      <c r="V66" s="301" t="s">
        <v>1392</v>
      </c>
      <c r="W66" s="302" t="s">
        <v>1295</v>
      </c>
      <c r="X66" s="303">
        <v>660000</v>
      </c>
      <c r="Y66" s="304">
        <v>0</v>
      </c>
      <c r="Z66" s="303">
        <v>660000</v>
      </c>
      <c r="AA66" s="306" t="s">
        <v>1393</v>
      </c>
      <c r="AB66" s="302">
        <v>24419</v>
      </c>
      <c r="AC66" s="307"/>
      <c r="AD66" s="307"/>
      <c r="AE66" s="307"/>
      <c r="AF66" s="302" t="s">
        <v>1385</v>
      </c>
      <c r="AG66" s="302" t="s">
        <v>1283</v>
      </c>
    </row>
    <row r="67" spans="1:33" ht="272.45" customHeight="1" x14ac:dyDescent="0.35">
      <c r="A67" s="37">
        <f t="shared" si="1"/>
        <v>47</v>
      </c>
      <c r="B67" s="38"/>
      <c r="C67" s="38" t="s">
        <v>67</v>
      </c>
      <c r="D67" s="38">
        <v>80100000</v>
      </c>
      <c r="E67" s="40" t="s">
        <v>245</v>
      </c>
      <c r="F67" s="38" t="s">
        <v>69</v>
      </c>
      <c r="G67" s="38">
        <v>1</v>
      </c>
      <c r="H67" s="38" t="s">
        <v>79</v>
      </c>
      <c r="I67" s="38">
        <v>2</v>
      </c>
      <c r="J67" s="38" t="s">
        <v>100</v>
      </c>
      <c r="K67" s="38" t="s">
        <v>72</v>
      </c>
      <c r="L67" s="38" t="s">
        <v>208</v>
      </c>
      <c r="M67" s="188">
        <v>23000000</v>
      </c>
      <c r="N67" s="188">
        <v>23000000</v>
      </c>
      <c r="O67" s="38" t="s">
        <v>74</v>
      </c>
      <c r="P67" s="38" t="s">
        <v>75</v>
      </c>
      <c r="Q67" s="38" t="s">
        <v>76</v>
      </c>
      <c r="S67" s="299" t="s">
        <v>1105</v>
      </c>
      <c r="T67" s="299" t="s">
        <v>1106</v>
      </c>
      <c r="U67" s="300">
        <v>43588</v>
      </c>
      <c r="V67" s="301" t="s">
        <v>1107</v>
      </c>
      <c r="W67" s="302" t="s">
        <v>1108</v>
      </c>
      <c r="X67" s="303">
        <v>10300000</v>
      </c>
      <c r="Y67" s="304">
        <v>0</v>
      </c>
      <c r="Z67" s="303">
        <v>10300000</v>
      </c>
      <c r="AA67" s="301" t="s">
        <v>1109</v>
      </c>
      <c r="AB67" s="302">
        <v>18019</v>
      </c>
      <c r="AC67" s="301" t="s">
        <v>1110</v>
      </c>
      <c r="AD67" s="300">
        <v>43592</v>
      </c>
      <c r="AE67" s="300">
        <v>43652</v>
      </c>
      <c r="AF67" s="302" t="s">
        <v>1111</v>
      </c>
      <c r="AG67" s="305" t="s">
        <v>115</v>
      </c>
    </row>
    <row r="68" spans="1:33" s="36" customFormat="1" ht="272.45" customHeight="1" x14ac:dyDescent="0.35">
      <c r="A68" s="37">
        <f t="shared" si="1"/>
        <v>48</v>
      </c>
      <c r="B68" s="38"/>
      <c r="C68" s="38" t="s">
        <v>134</v>
      </c>
      <c r="D68" s="38" t="s">
        <v>246</v>
      </c>
      <c r="E68" s="40" t="s">
        <v>247</v>
      </c>
      <c r="F68" s="38" t="s">
        <v>69</v>
      </c>
      <c r="G68" s="38">
        <v>1</v>
      </c>
      <c r="H68" s="38" t="s">
        <v>153</v>
      </c>
      <c r="I68" s="38">
        <v>12</v>
      </c>
      <c r="J68" s="38" t="s">
        <v>127</v>
      </c>
      <c r="K68" s="38" t="s">
        <v>164</v>
      </c>
      <c r="L68" s="38" t="s">
        <v>248</v>
      </c>
      <c r="M68" s="188">
        <v>90000000</v>
      </c>
      <c r="N68" s="188">
        <v>90000000</v>
      </c>
      <c r="O68" s="38" t="s">
        <v>74</v>
      </c>
      <c r="P68" s="38" t="s">
        <v>75</v>
      </c>
      <c r="Q68" s="38" t="s">
        <v>137</v>
      </c>
      <c r="R68" s="35"/>
      <c r="S68" s="299" t="s">
        <v>249</v>
      </c>
      <c r="T68" s="299" t="s">
        <v>250</v>
      </c>
      <c r="U68" s="311">
        <v>43496</v>
      </c>
      <c r="V68" s="301" t="s">
        <v>251</v>
      </c>
      <c r="W68" s="302" t="s">
        <v>111</v>
      </c>
      <c r="X68" s="323">
        <v>62400000</v>
      </c>
      <c r="Y68" s="324">
        <v>0</v>
      </c>
      <c r="Z68" s="323">
        <v>62400000</v>
      </c>
      <c r="AA68" s="301" t="s">
        <v>252</v>
      </c>
      <c r="AB68" s="302">
        <v>12519</v>
      </c>
      <c r="AC68" s="312" t="s">
        <v>253</v>
      </c>
      <c r="AD68" s="311">
        <v>43497</v>
      </c>
      <c r="AE68" s="311">
        <v>43861</v>
      </c>
      <c r="AF68" s="313" t="s">
        <v>254</v>
      </c>
      <c r="AG68" s="315" t="s">
        <v>255</v>
      </c>
    </row>
    <row r="69" spans="1:33" s="36" customFormat="1" ht="272.45" customHeight="1" x14ac:dyDescent="0.35">
      <c r="A69" s="37">
        <f t="shared" si="1"/>
        <v>49</v>
      </c>
      <c r="B69" s="38" t="s">
        <v>256</v>
      </c>
      <c r="C69" s="38" t="s">
        <v>67</v>
      </c>
      <c r="D69" s="39" t="s">
        <v>257</v>
      </c>
      <c r="E69" s="40" t="s">
        <v>258</v>
      </c>
      <c r="F69" s="38" t="s">
        <v>69</v>
      </c>
      <c r="G69" s="38">
        <v>1</v>
      </c>
      <c r="H69" s="38" t="s">
        <v>70</v>
      </c>
      <c r="I69" s="38">
        <v>5</v>
      </c>
      <c r="J69" s="38" t="s">
        <v>127</v>
      </c>
      <c r="K69" s="38" t="s">
        <v>164</v>
      </c>
      <c r="L69" s="38" t="s">
        <v>260</v>
      </c>
      <c r="M69" s="188">
        <v>300000000</v>
      </c>
      <c r="N69" s="188">
        <v>300000000</v>
      </c>
      <c r="O69" s="38" t="s">
        <v>74</v>
      </c>
      <c r="P69" s="38" t="s">
        <v>75</v>
      </c>
      <c r="Q69" s="38" t="s">
        <v>76</v>
      </c>
      <c r="R69" s="35"/>
      <c r="S69" s="299" t="s">
        <v>1278</v>
      </c>
      <c r="T69" s="299" t="s">
        <v>1279</v>
      </c>
      <c r="U69" s="311">
        <v>43665</v>
      </c>
      <c r="V69" s="301" t="s">
        <v>1280</v>
      </c>
      <c r="W69" s="302" t="s">
        <v>1021</v>
      </c>
      <c r="X69" s="303">
        <v>300000000</v>
      </c>
      <c r="Y69" s="304">
        <v>0</v>
      </c>
      <c r="Z69" s="303">
        <v>300000000</v>
      </c>
      <c r="AA69" s="301" t="s">
        <v>1281</v>
      </c>
      <c r="AB69" s="302">
        <v>20919</v>
      </c>
      <c r="AC69" s="312" t="s">
        <v>1282</v>
      </c>
      <c r="AD69" s="311">
        <v>43672</v>
      </c>
      <c r="AE69" s="311">
        <v>43778</v>
      </c>
      <c r="AF69" s="313" t="s">
        <v>114</v>
      </c>
      <c r="AG69" s="315" t="s">
        <v>1283</v>
      </c>
    </row>
    <row r="70" spans="1:33" s="202" customFormat="1" ht="272.45" customHeight="1" x14ac:dyDescent="0.35">
      <c r="A70" s="37">
        <f t="shared" si="1"/>
        <v>50</v>
      </c>
      <c r="B70" s="38"/>
      <c r="C70" s="38" t="s">
        <v>67</v>
      </c>
      <c r="D70" s="285">
        <v>72101511</v>
      </c>
      <c r="E70" s="40" t="s">
        <v>1224</v>
      </c>
      <c r="F70" s="38" t="s">
        <v>69</v>
      </c>
      <c r="G70" s="38">
        <v>1</v>
      </c>
      <c r="H70" s="125" t="s">
        <v>105</v>
      </c>
      <c r="I70" s="38">
        <v>12</v>
      </c>
      <c r="J70" s="38" t="s">
        <v>100</v>
      </c>
      <c r="K70" s="38" t="s">
        <v>72</v>
      </c>
      <c r="L70" s="38" t="s">
        <v>88</v>
      </c>
      <c r="M70" s="188">
        <v>13454140</v>
      </c>
      <c r="N70" s="189">
        <v>1643000</v>
      </c>
      <c r="O70" s="38" t="s">
        <v>89</v>
      </c>
      <c r="P70" s="38" t="s">
        <v>90</v>
      </c>
      <c r="Q70" s="38" t="s">
        <v>76</v>
      </c>
      <c r="R70" s="35"/>
      <c r="S70" s="299" t="s">
        <v>1431</v>
      </c>
      <c r="T70" s="299" t="s">
        <v>1432</v>
      </c>
      <c r="U70" s="300">
        <v>43735</v>
      </c>
      <c r="V70" s="301" t="s">
        <v>1433</v>
      </c>
      <c r="W70" s="302" t="s">
        <v>1295</v>
      </c>
      <c r="X70" s="316">
        <v>9953210</v>
      </c>
      <c r="Y70" s="317">
        <v>0</v>
      </c>
      <c r="Z70" s="316">
        <v>9953210</v>
      </c>
      <c r="AA70" s="318" t="s">
        <v>1434</v>
      </c>
      <c r="AB70" s="302" t="s">
        <v>1436</v>
      </c>
      <c r="AC70" s="301" t="s">
        <v>1435</v>
      </c>
      <c r="AD70" s="300">
        <v>43738</v>
      </c>
      <c r="AE70" s="300">
        <v>44428</v>
      </c>
      <c r="AF70" s="302" t="s">
        <v>114</v>
      </c>
      <c r="AG70" s="302" t="s">
        <v>1283</v>
      </c>
    </row>
    <row r="71" spans="1:33" s="36" customFormat="1" ht="272.45" customHeight="1" x14ac:dyDescent="0.35">
      <c r="A71" s="37">
        <f t="shared" si="1"/>
        <v>51</v>
      </c>
      <c r="B71" s="41" t="s">
        <v>262</v>
      </c>
      <c r="C71" s="41" t="s">
        <v>263</v>
      </c>
      <c r="D71" s="42">
        <v>80141607</v>
      </c>
      <c r="E71" s="43" t="s">
        <v>264</v>
      </c>
      <c r="F71" s="41" t="s">
        <v>69</v>
      </c>
      <c r="G71" s="41">
        <v>0</v>
      </c>
      <c r="H71" s="41" t="s">
        <v>195</v>
      </c>
      <c r="I71" s="41">
        <v>1</v>
      </c>
      <c r="J71" s="41" t="s">
        <v>265</v>
      </c>
      <c r="K71" s="41" t="s">
        <v>164</v>
      </c>
      <c r="L71" s="41"/>
      <c r="M71" s="192"/>
      <c r="N71" s="192"/>
      <c r="O71" s="41" t="s">
        <v>74</v>
      </c>
      <c r="P71" s="41" t="s">
        <v>75</v>
      </c>
      <c r="Q71" s="41" t="s">
        <v>266</v>
      </c>
      <c r="R71" s="35"/>
    </row>
    <row r="72" spans="1:33" s="36" customFormat="1" ht="272.45" customHeight="1" x14ac:dyDescent="0.35">
      <c r="A72" s="37">
        <f t="shared" si="1"/>
        <v>52</v>
      </c>
      <c r="B72" s="41" t="s">
        <v>262</v>
      </c>
      <c r="C72" s="41" t="s">
        <v>263</v>
      </c>
      <c r="D72" s="42">
        <v>80141607</v>
      </c>
      <c r="E72" s="43" t="s">
        <v>267</v>
      </c>
      <c r="F72" s="41" t="s">
        <v>69</v>
      </c>
      <c r="G72" s="41">
        <v>0</v>
      </c>
      <c r="H72" s="41" t="s">
        <v>92</v>
      </c>
      <c r="I72" s="41">
        <v>1</v>
      </c>
      <c r="J72" s="41" t="s">
        <v>265</v>
      </c>
      <c r="K72" s="41" t="s">
        <v>164</v>
      </c>
      <c r="L72" s="41"/>
      <c r="M72" s="192"/>
      <c r="N72" s="192"/>
      <c r="O72" s="41" t="s">
        <v>74</v>
      </c>
      <c r="P72" s="41" t="s">
        <v>75</v>
      </c>
      <c r="Q72" s="41" t="s">
        <v>266</v>
      </c>
      <c r="R72" s="35"/>
    </row>
    <row r="73" spans="1:33" s="46" customFormat="1" ht="272.45" customHeight="1" x14ac:dyDescent="0.35">
      <c r="A73" s="44">
        <f t="shared" si="1"/>
        <v>53</v>
      </c>
      <c r="B73" s="41"/>
      <c r="C73" s="41" t="s">
        <v>268</v>
      </c>
      <c r="D73" s="42">
        <v>86101705</v>
      </c>
      <c r="E73" s="43" t="s">
        <v>269</v>
      </c>
      <c r="F73" s="41" t="s">
        <v>69</v>
      </c>
      <c r="G73" s="41">
        <v>0</v>
      </c>
      <c r="H73" s="41" t="s">
        <v>83</v>
      </c>
      <c r="I73" s="41">
        <v>1</v>
      </c>
      <c r="J73" s="41" t="s">
        <v>127</v>
      </c>
      <c r="K73" s="41" t="s">
        <v>72</v>
      </c>
      <c r="L73" s="41" t="s">
        <v>270</v>
      </c>
      <c r="M73" s="192"/>
      <c r="N73" s="192"/>
      <c r="O73" s="41" t="s">
        <v>74</v>
      </c>
      <c r="P73" s="41" t="s">
        <v>75</v>
      </c>
      <c r="Q73" s="41" t="s">
        <v>271</v>
      </c>
      <c r="R73" s="45"/>
    </row>
    <row r="74" spans="1:33" ht="272.45" customHeight="1" x14ac:dyDescent="0.35">
      <c r="A74" s="37">
        <f t="shared" si="1"/>
        <v>54</v>
      </c>
      <c r="B74" s="38"/>
      <c r="C74" s="38" t="s">
        <v>272</v>
      </c>
      <c r="D74" s="39">
        <v>52161520</v>
      </c>
      <c r="E74" s="40" t="s">
        <v>273</v>
      </c>
      <c r="F74" s="38" t="s">
        <v>69</v>
      </c>
      <c r="G74" s="38">
        <v>1</v>
      </c>
      <c r="H74" s="38" t="s">
        <v>79</v>
      </c>
      <c r="I74" s="38">
        <v>2</v>
      </c>
      <c r="J74" s="38" t="s">
        <v>71</v>
      </c>
      <c r="K74" s="38" t="s">
        <v>72</v>
      </c>
      <c r="L74" s="38" t="s">
        <v>274</v>
      </c>
      <c r="M74" s="188">
        <v>4500000</v>
      </c>
      <c r="N74" s="188">
        <v>4500000</v>
      </c>
      <c r="O74" s="38" t="s">
        <v>74</v>
      </c>
      <c r="P74" s="38" t="s">
        <v>75</v>
      </c>
      <c r="Q74" s="38" t="s">
        <v>275</v>
      </c>
      <c r="S74" s="299" t="s">
        <v>1125</v>
      </c>
      <c r="T74" s="299" t="s">
        <v>216</v>
      </c>
      <c r="U74" s="300">
        <v>43595</v>
      </c>
      <c r="V74" s="301" t="s">
        <v>1126</v>
      </c>
      <c r="W74" s="302" t="s">
        <v>144</v>
      </c>
      <c r="X74" s="303">
        <v>4500000</v>
      </c>
      <c r="Y74" s="304">
        <v>0</v>
      </c>
      <c r="Z74" s="303">
        <v>4500000</v>
      </c>
      <c r="AA74" s="301" t="s">
        <v>1127</v>
      </c>
      <c r="AB74" s="302">
        <v>19919</v>
      </c>
      <c r="AC74" s="301" t="s">
        <v>146</v>
      </c>
      <c r="AD74" s="300">
        <v>43595</v>
      </c>
      <c r="AE74" s="300">
        <v>43625</v>
      </c>
      <c r="AF74" s="302" t="s">
        <v>1128</v>
      </c>
      <c r="AG74" s="305" t="s">
        <v>786</v>
      </c>
    </row>
    <row r="75" spans="1:33" s="52" customFormat="1" ht="272.45" customHeight="1" x14ac:dyDescent="0.35">
      <c r="A75" s="44">
        <f t="shared" si="1"/>
        <v>55</v>
      </c>
      <c r="B75" s="41"/>
      <c r="C75" s="41" t="s">
        <v>272</v>
      </c>
      <c r="D75" s="42">
        <v>26111704</v>
      </c>
      <c r="E75" s="43" t="s">
        <v>276</v>
      </c>
      <c r="F75" s="41" t="s">
        <v>69</v>
      </c>
      <c r="G75" s="41">
        <v>0</v>
      </c>
      <c r="H75" s="41" t="s">
        <v>79</v>
      </c>
      <c r="I75" s="41">
        <v>2</v>
      </c>
      <c r="J75" s="41" t="s">
        <v>71</v>
      </c>
      <c r="K75" s="41" t="s">
        <v>72</v>
      </c>
      <c r="L75" s="41" t="s">
        <v>277</v>
      </c>
      <c r="M75" s="192"/>
      <c r="N75" s="192"/>
      <c r="O75" s="41" t="s">
        <v>74</v>
      </c>
      <c r="P75" s="41" t="s">
        <v>75</v>
      </c>
      <c r="Q75" s="41" t="s">
        <v>275</v>
      </c>
      <c r="R75" s="35"/>
      <c r="S75" s="36"/>
      <c r="T75" s="36"/>
      <c r="U75" s="36"/>
      <c r="V75" s="36"/>
      <c r="W75" s="36"/>
      <c r="X75" s="36"/>
      <c r="Y75" s="36"/>
      <c r="Z75" s="36"/>
      <c r="AA75" s="36"/>
      <c r="AB75" s="36"/>
      <c r="AC75" s="36"/>
      <c r="AD75" s="36"/>
      <c r="AE75" s="36"/>
      <c r="AF75" s="36"/>
      <c r="AG75" s="36"/>
    </row>
    <row r="76" spans="1:33" ht="272.45" customHeight="1" x14ac:dyDescent="0.35">
      <c r="A76" s="37">
        <f t="shared" si="1"/>
        <v>56</v>
      </c>
      <c r="B76" s="38"/>
      <c r="C76" s="38" t="s">
        <v>272</v>
      </c>
      <c r="D76" s="39">
        <v>52161535</v>
      </c>
      <c r="E76" s="40" t="s">
        <v>278</v>
      </c>
      <c r="F76" s="38" t="s">
        <v>69</v>
      </c>
      <c r="G76" s="38">
        <v>1</v>
      </c>
      <c r="H76" s="38" t="s">
        <v>79</v>
      </c>
      <c r="I76" s="38">
        <v>2</v>
      </c>
      <c r="J76" s="38" t="s">
        <v>71</v>
      </c>
      <c r="K76" s="38" t="s">
        <v>72</v>
      </c>
      <c r="L76" s="38" t="s">
        <v>274</v>
      </c>
      <c r="M76" s="188">
        <v>400000</v>
      </c>
      <c r="N76" s="188">
        <v>400000</v>
      </c>
      <c r="O76" s="38" t="s">
        <v>279</v>
      </c>
      <c r="P76" s="38" t="s">
        <v>75</v>
      </c>
      <c r="Q76" s="38" t="s">
        <v>275</v>
      </c>
      <c r="S76" s="299" t="s">
        <v>1125</v>
      </c>
      <c r="T76" s="299" t="s">
        <v>216</v>
      </c>
      <c r="U76" s="300">
        <v>43595</v>
      </c>
      <c r="V76" s="301" t="s">
        <v>1126</v>
      </c>
      <c r="W76" s="302" t="s">
        <v>144</v>
      </c>
      <c r="X76" s="303">
        <v>400000</v>
      </c>
      <c r="Y76" s="304">
        <v>0</v>
      </c>
      <c r="Z76" s="303">
        <v>400000</v>
      </c>
      <c r="AA76" s="301" t="s">
        <v>1127</v>
      </c>
      <c r="AB76" s="302">
        <v>19919</v>
      </c>
      <c r="AC76" s="301" t="s">
        <v>146</v>
      </c>
      <c r="AD76" s="300">
        <v>43595</v>
      </c>
      <c r="AE76" s="300">
        <v>43625</v>
      </c>
      <c r="AF76" s="302" t="s">
        <v>1128</v>
      </c>
      <c r="AG76" s="305" t="s">
        <v>786</v>
      </c>
    </row>
    <row r="77" spans="1:33" ht="272.45" customHeight="1" x14ac:dyDescent="0.35">
      <c r="A77" s="37">
        <f t="shared" si="1"/>
        <v>57</v>
      </c>
      <c r="B77" s="38"/>
      <c r="C77" s="41" t="s">
        <v>272</v>
      </c>
      <c r="D77" s="42">
        <v>43202222</v>
      </c>
      <c r="E77" s="43" t="s">
        <v>280</v>
      </c>
      <c r="F77" s="41" t="s">
        <v>69</v>
      </c>
      <c r="G77" s="41">
        <v>0</v>
      </c>
      <c r="H77" s="41" t="s">
        <v>281</v>
      </c>
      <c r="I77" s="41">
        <v>2</v>
      </c>
      <c r="J77" s="41" t="s">
        <v>100</v>
      </c>
      <c r="K77" s="41" t="s">
        <v>72</v>
      </c>
      <c r="L77" s="41" t="s">
        <v>136</v>
      </c>
      <c r="M77" s="192"/>
      <c r="N77" s="192"/>
      <c r="O77" s="41" t="s">
        <v>74</v>
      </c>
      <c r="P77" s="41" t="s">
        <v>75</v>
      </c>
      <c r="Q77" s="41" t="s">
        <v>275</v>
      </c>
      <c r="S77" s="36"/>
      <c r="T77" s="36"/>
      <c r="U77" s="36"/>
      <c r="V77" s="36"/>
      <c r="W77" s="36"/>
      <c r="X77" s="36"/>
      <c r="Y77" s="36"/>
      <c r="Z77" s="36"/>
      <c r="AA77" s="36"/>
      <c r="AB77" s="36"/>
      <c r="AC77" s="36"/>
      <c r="AD77" s="36"/>
      <c r="AE77" s="36"/>
      <c r="AF77" s="36"/>
      <c r="AG77" s="36"/>
    </row>
    <row r="78" spans="1:33" ht="272.45" customHeight="1" x14ac:dyDescent="0.35">
      <c r="A78" s="37">
        <f t="shared" si="1"/>
        <v>58</v>
      </c>
      <c r="B78" s="38"/>
      <c r="C78" s="38" t="s">
        <v>272</v>
      </c>
      <c r="D78" s="39">
        <v>45121601</v>
      </c>
      <c r="E78" s="40" t="s">
        <v>282</v>
      </c>
      <c r="F78" s="38" t="s">
        <v>69</v>
      </c>
      <c r="G78" s="38">
        <v>1</v>
      </c>
      <c r="H78" s="38" t="s">
        <v>79</v>
      </c>
      <c r="I78" s="38">
        <v>2</v>
      </c>
      <c r="J78" s="38" t="s">
        <v>71</v>
      </c>
      <c r="K78" s="38" t="s">
        <v>72</v>
      </c>
      <c r="L78" s="38" t="s">
        <v>274</v>
      </c>
      <c r="M78" s="188">
        <v>900000</v>
      </c>
      <c r="N78" s="188">
        <v>900000</v>
      </c>
      <c r="O78" s="38" t="s">
        <v>74</v>
      </c>
      <c r="P78" s="38" t="s">
        <v>75</v>
      </c>
      <c r="Q78" s="38" t="s">
        <v>275</v>
      </c>
      <c r="S78" s="299" t="s">
        <v>1125</v>
      </c>
      <c r="T78" s="299" t="s">
        <v>216</v>
      </c>
      <c r="U78" s="300">
        <v>43595</v>
      </c>
      <c r="V78" s="301" t="s">
        <v>1126</v>
      </c>
      <c r="W78" s="302" t="s">
        <v>144</v>
      </c>
      <c r="X78" s="303">
        <v>800000</v>
      </c>
      <c r="Y78" s="304">
        <v>0</v>
      </c>
      <c r="Z78" s="303">
        <v>800000</v>
      </c>
      <c r="AA78" s="301" t="s">
        <v>1127</v>
      </c>
      <c r="AB78" s="302">
        <v>19919</v>
      </c>
      <c r="AC78" s="301" t="s">
        <v>146</v>
      </c>
      <c r="AD78" s="300">
        <v>43595</v>
      </c>
      <c r="AE78" s="300">
        <v>43625</v>
      </c>
      <c r="AF78" s="302" t="s">
        <v>1128</v>
      </c>
      <c r="AG78" s="305" t="s">
        <v>786</v>
      </c>
    </row>
    <row r="79" spans="1:33" ht="272.45" customHeight="1" x14ac:dyDescent="0.35">
      <c r="A79" s="37">
        <f t="shared" si="1"/>
        <v>59</v>
      </c>
      <c r="B79" s="38"/>
      <c r="C79" s="38" t="s">
        <v>272</v>
      </c>
      <c r="D79" s="39" t="s">
        <v>283</v>
      </c>
      <c r="E79" s="40" t="s">
        <v>284</v>
      </c>
      <c r="F79" s="38" t="s">
        <v>69</v>
      </c>
      <c r="G79" s="38">
        <v>1</v>
      </c>
      <c r="H79" s="38" t="s">
        <v>79</v>
      </c>
      <c r="I79" s="38">
        <v>7</v>
      </c>
      <c r="J79" s="38" t="s">
        <v>100</v>
      </c>
      <c r="K79" s="38" t="s">
        <v>72</v>
      </c>
      <c r="L79" s="38" t="s">
        <v>285</v>
      </c>
      <c r="M79" s="188">
        <v>23000000</v>
      </c>
      <c r="N79" s="188">
        <v>23000000</v>
      </c>
      <c r="O79" s="38" t="s">
        <v>74</v>
      </c>
      <c r="P79" s="38" t="s">
        <v>75</v>
      </c>
      <c r="Q79" s="38" t="s">
        <v>275</v>
      </c>
      <c r="S79" s="299" t="s">
        <v>1158</v>
      </c>
      <c r="T79" s="299" t="s">
        <v>1159</v>
      </c>
      <c r="U79" s="300">
        <v>43623</v>
      </c>
      <c r="V79" s="301" t="s">
        <v>1160</v>
      </c>
      <c r="W79" s="302" t="s">
        <v>111</v>
      </c>
      <c r="X79" s="303">
        <v>15948003</v>
      </c>
      <c r="Y79" s="304"/>
      <c r="Z79" s="303">
        <v>15948003</v>
      </c>
      <c r="AA79" s="301"/>
      <c r="AB79" s="302">
        <v>19819</v>
      </c>
      <c r="AC79" s="301" t="s">
        <v>1161</v>
      </c>
      <c r="AD79" s="300">
        <v>43627</v>
      </c>
      <c r="AE79" s="300">
        <v>43817</v>
      </c>
      <c r="AF79" s="302" t="s">
        <v>1162</v>
      </c>
      <c r="AG79" s="302" t="s">
        <v>1163</v>
      </c>
    </row>
    <row r="80" spans="1:33" ht="272.45" customHeight="1" x14ac:dyDescent="0.35">
      <c r="A80" s="37">
        <f t="shared" si="1"/>
        <v>60</v>
      </c>
      <c r="B80" s="41"/>
      <c r="C80" s="41" t="s">
        <v>272</v>
      </c>
      <c r="D80" s="42">
        <v>72103302</v>
      </c>
      <c r="E80" s="43" t="s">
        <v>286</v>
      </c>
      <c r="F80" s="41" t="s">
        <v>69</v>
      </c>
      <c r="G80" s="41">
        <v>0</v>
      </c>
      <c r="H80" s="41" t="s">
        <v>287</v>
      </c>
      <c r="I80" s="41">
        <v>10</v>
      </c>
      <c r="J80" s="41" t="s">
        <v>100</v>
      </c>
      <c r="K80" s="41" t="s">
        <v>72</v>
      </c>
      <c r="L80" s="41" t="s">
        <v>88</v>
      </c>
      <c r="M80" s="192"/>
      <c r="N80" s="192"/>
      <c r="O80" s="41" t="s">
        <v>74</v>
      </c>
      <c r="P80" s="41" t="s">
        <v>75</v>
      </c>
      <c r="Q80" s="41" t="s">
        <v>275</v>
      </c>
      <c r="S80" s="36"/>
      <c r="T80" s="36"/>
      <c r="U80" s="36"/>
      <c r="V80" s="36"/>
      <c r="W80" s="36"/>
      <c r="X80" s="36"/>
      <c r="Y80" s="36"/>
      <c r="Z80" s="36"/>
      <c r="AA80" s="36"/>
      <c r="AB80" s="36"/>
      <c r="AC80" s="36"/>
      <c r="AD80" s="36"/>
      <c r="AE80" s="36"/>
      <c r="AF80" s="36"/>
      <c r="AG80" s="36"/>
    </row>
    <row r="81" spans="1:33" ht="272.45" customHeight="1" x14ac:dyDescent="0.35">
      <c r="A81" s="37">
        <f t="shared" si="1"/>
        <v>61</v>
      </c>
      <c r="B81" s="38"/>
      <c r="C81" s="38" t="s">
        <v>163</v>
      </c>
      <c r="D81" s="39" t="s">
        <v>151</v>
      </c>
      <c r="E81" s="40" t="s">
        <v>288</v>
      </c>
      <c r="F81" s="38" t="s">
        <v>69</v>
      </c>
      <c r="G81" s="38">
        <v>1</v>
      </c>
      <c r="H81" s="38" t="s">
        <v>99</v>
      </c>
      <c r="I81" s="38">
        <v>8</v>
      </c>
      <c r="J81" s="38" t="s">
        <v>80</v>
      </c>
      <c r="K81" s="38" t="s">
        <v>164</v>
      </c>
      <c r="L81" s="38" t="s">
        <v>165</v>
      </c>
      <c r="M81" s="188">
        <v>270600000</v>
      </c>
      <c r="N81" s="188">
        <v>270600000</v>
      </c>
      <c r="O81" s="38" t="s">
        <v>279</v>
      </c>
      <c r="P81" s="38" t="s">
        <v>75</v>
      </c>
      <c r="Q81" s="38" t="s">
        <v>166</v>
      </c>
      <c r="S81" s="299" t="s">
        <v>289</v>
      </c>
      <c r="T81" s="299" t="s">
        <v>290</v>
      </c>
      <c r="U81" s="300">
        <v>43585</v>
      </c>
      <c r="V81" s="301" t="s">
        <v>291</v>
      </c>
      <c r="W81" s="302" t="s">
        <v>159</v>
      </c>
      <c r="X81" s="303">
        <v>270000000</v>
      </c>
      <c r="Y81" s="304">
        <v>0</v>
      </c>
      <c r="Z81" s="303">
        <v>270000000</v>
      </c>
      <c r="AA81" s="301" t="s">
        <v>292</v>
      </c>
      <c r="AB81" s="302">
        <v>18919</v>
      </c>
      <c r="AC81" s="301" t="s">
        <v>293</v>
      </c>
      <c r="AD81" s="300">
        <v>43585</v>
      </c>
      <c r="AE81" s="300">
        <v>43826</v>
      </c>
      <c r="AF81" s="302" t="s">
        <v>294</v>
      </c>
      <c r="AG81" s="305" t="s">
        <v>189</v>
      </c>
    </row>
    <row r="82" spans="1:33" ht="272.45" customHeight="1" x14ac:dyDescent="0.35">
      <c r="A82" s="37">
        <f t="shared" si="1"/>
        <v>62</v>
      </c>
      <c r="B82" s="41"/>
      <c r="C82" s="41" t="s">
        <v>295</v>
      </c>
      <c r="D82" s="42">
        <v>43211507</v>
      </c>
      <c r="E82" s="43" t="s">
        <v>296</v>
      </c>
      <c r="F82" s="41" t="s">
        <v>69</v>
      </c>
      <c r="G82" s="41">
        <v>0</v>
      </c>
      <c r="H82" s="41" t="s">
        <v>153</v>
      </c>
      <c r="I82" s="41">
        <v>2</v>
      </c>
      <c r="J82" s="41" t="s">
        <v>297</v>
      </c>
      <c r="K82" s="41" t="s">
        <v>72</v>
      </c>
      <c r="L82" s="41" t="s">
        <v>136</v>
      </c>
      <c r="M82" s="192"/>
      <c r="N82" s="192"/>
      <c r="O82" s="41" t="s">
        <v>74</v>
      </c>
      <c r="P82" s="41" t="s">
        <v>75</v>
      </c>
      <c r="Q82" s="41" t="s">
        <v>298</v>
      </c>
      <c r="S82" s="36"/>
      <c r="T82" s="36"/>
      <c r="U82" s="36"/>
      <c r="V82" s="36"/>
      <c r="W82" s="36"/>
      <c r="X82" s="36"/>
      <c r="Y82" s="36"/>
      <c r="Z82" s="36"/>
      <c r="AA82" s="36"/>
      <c r="AB82" s="36"/>
      <c r="AC82" s="36"/>
      <c r="AD82" s="36"/>
      <c r="AE82" s="36"/>
      <c r="AF82" s="36"/>
      <c r="AG82" s="36"/>
    </row>
    <row r="83" spans="1:33" ht="272.45" customHeight="1" x14ac:dyDescent="0.35">
      <c r="A83" s="37">
        <f t="shared" si="1"/>
        <v>63</v>
      </c>
      <c r="B83" s="41"/>
      <c r="C83" s="41" t="s">
        <v>295</v>
      </c>
      <c r="D83" s="42">
        <v>43211507</v>
      </c>
      <c r="E83" s="43" t="s">
        <v>299</v>
      </c>
      <c r="F83" s="41" t="s">
        <v>69</v>
      </c>
      <c r="G83" s="41">
        <v>0</v>
      </c>
      <c r="H83" s="41" t="s">
        <v>126</v>
      </c>
      <c r="I83" s="41">
        <v>12</v>
      </c>
      <c r="J83" s="41" t="s">
        <v>100</v>
      </c>
      <c r="K83" s="41" t="s">
        <v>72</v>
      </c>
      <c r="L83" s="41" t="s">
        <v>300</v>
      </c>
      <c r="M83" s="192"/>
      <c r="N83" s="192"/>
      <c r="O83" s="41" t="s">
        <v>74</v>
      </c>
      <c r="P83" s="41" t="s">
        <v>75</v>
      </c>
      <c r="Q83" s="41" t="s">
        <v>298</v>
      </c>
      <c r="S83" s="36"/>
      <c r="T83" s="36"/>
      <c r="U83" s="36"/>
      <c r="V83" s="36"/>
      <c r="W83" s="36"/>
      <c r="X83" s="36"/>
      <c r="Y83" s="36"/>
      <c r="Z83" s="36"/>
      <c r="AA83" s="36"/>
      <c r="AB83" s="36"/>
      <c r="AC83" s="36"/>
      <c r="AD83" s="36"/>
      <c r="AE83" s="36"/>
      <c r="AF83" s="36"/>
      <c r="AG83" s="36"/>
    </row>
    <row r="84" spans="1:33" ht="272.45" customHeight="1" x14ac:dyDescent="0.35">
      <c r="A84" s="44">
        <f t="shared" si="1"/>
        <v>64</v>
      </c>
      <c r="B84" s="41" t="s">
        <v>301</v>
      </c>
      <c r="C84" s="41" t="s">
        <v>199</v>
      </c>
      <c r="D84" s="42">
        <v>32101617</v>
      </c>
      <c r="E84" s="43" t="s">
        <v>200</v>
      </c>
      <c r="F84" s="41" t="s">
        <v>69</v>
      </c>
      <c r="G84" s="41">
        <v>0</v>
      </c>
      <c r="H84" s="41" t="s">
        <v>70</v>
      </c>
      <c r="I84" s="41">
        <v>12</v>
      </c>
      <c r="J84" s="41" t="s">
        <v>100</v>
      </c>
      <c r="K84" s="41" t="s">
        <v>72</v>
      </c>
      <c r="L84" s="41" t="s">
        <v>136</v>
      </c>
      <c r="M84" s="192"/>
      <c r="N84" s="192"/>
      <c r="O84" s="41" t="s">
        <v>74</v>
      </c>
      <c r="P84" s="41" t="s">
        <v>75</v>
      </c>
      <c r="Q84" s="41" t="s">
        <v>201</v>
      </c>
      <c r="S84" s="36"/>
      <c r="T84" s="36"/>
      <c r="U84" s="36"/>
      <c r="V84" s="36"/>
      <c r="W84" s="36"/>
      <c r="X84" s="36"/>
      <c r="Y84" s="36"/>
      <c r="Z84" s="36"/>
      <c r="AA84" s="36"/>
      <c r="AB84" s="36"/>
      <c r="AC84" s="36"/>
      <c r="AD84" s="36"/>
      <c r="AE84" s="36"/>
      <c r="AF84" s="36"/>
      <c r="AG84" s="36"/>
    </row>
    <row r="85" spans="1:33" ht="272.45" customHeight="1" x14ac:dyDescent="0.35">
      <c r="A85" s="37">
        <f t="shared" si="1"/>
        <v>65</v>
      </c>
      <c r="B85" s="38" t="s">
        <v>302</v>
      </c>
      <c r="C85" s="38" t="s">
        <v>134</v>
      </c>
      <c r="D85" s="39">
        <v>81110000</v>
      </c>
      <c r="E85" s="40" t="s">
        <v>303</v>
      </c>
      <c r="F85" s="38" t="s">
        <v>69</v>
      </c>
      <c r="G85" s="38">
        <v>1</v>
      </c>
      <c r="H85" s="38" t="s">
        <v>85</v>
      </c>
      <c r="I85" s="38">
        <v>12</v>
      </c>
      <c r="J85" s="38" t="s">
        <v>304</v>
      </c>
      <c r="K85" s="38" t="s">
        <v>164</v>
      </c>
      <c r="L85" s="38" t="s">
        <v>305</v>
      </c>
      <c r="M85" s="188">
        <v>800000000</v>
      </c>
      <c r="N85" s="188">
        <v>640000000</v>
      </c>
      <c r="O85" s="38" t="s">
        <v>74</v>
      </c>
      <c r="P85" s="38" t="s">
        <v>75</v>
      </c>
      <c r="Q85" s="38" t="s">
        <v>137</v>
      </c>
      <c r="S85" s="299" t="s">
        <v>1265</v>
      </c>
      <c r="T85" s="299" t="s">
        <v>1266</v>
      </c>
      <c r="U85" s="300">
        <v>43657</v>
      </c>
      <c r="V85" s="301" t="s">
        <v>1267</v>
      </c>
      <c r="W85" s="302" t="s">
        <v>1021</v>
      </c>
      <c r="X85" s="319">
        <v>605299150</v>
      </c>
      <c r="Y85" s="320">
        <v>0</v>
      </c>
      <c r="Z85" s="319">
        <v>605299150</v>
      </c>
      <c r="AA85" s="301" t="s">
        <v>1268</v>
      </c>
      <c r="AB85" s="302">
        <v>23119</v>
      </c>
      <c r="AC85" s="312" t="s">
        <v>1269</v>
      </c>
      <c r="AD85" s="311">
        <v>43662</v>
      </c>
      <c r="AE85" s="311">
        <v>43830</v>
      </c>
      <c r="AF85" s="313" t="s">
        <v>893</v>
      </c>
      <c r="AG85" s="315" t="s">
        <v>255</v>
      </c>
    </row>
    <row r="86" spans="1:33" ht="272.45" customHeight="1" x14ac:dyDescent="0.35">
      <c r="A86" s="37">
        <f t="shared" si="1"/>
        <v>66</v>
      </c>
      <c r="B86" s="38" t="s">
        <v>306</v>
      </c>
      <c r="C86" s="38" t="s">
        <v>134</v>
      </c>
      <c r="D86" s="39" t="s">
        <v>307</v>
      </c>
      <c r="E86" s="40" t="s">
        <v>308</v>
      </c>
      <c r="F86" s="38" t="s">
        <v>69</v>
      </c>
      <c r="G86" s="38">
        <v>1</v>
      </c>
      <c r="H86" s="38" t="s">
        <v>103</v>
      </c>
      <c r="I86" s="38">
        <v>12</v>
      </c>
      <c r="J86" s="38" t="s">
        <v>309</v>
      </c>
      <c r="K86" s="38" t="s">
        <v>164</v>
      </c>
      <c r="L86" s="38" t="s">
        <v>248</v>
      </c>
      <c r="M86" s="188">
        <v>128000000</v>
      </c>
      <c r="N86" s="188">
        <v>128000000</v>
      </c>
      <c r="O86" s="38" t="s">
        <v>74</v>
      </c>
      <c r="P86" s="38" t="s">
        <v>75</v>
      </c>
      <c r="Q86" s="38" t="s">
        <v>137</v>
      </c>
      <c r="S86" s="299" t="s">
        <v>1164</v>
      </c>
      <c r="T86" s="299" t="s">
        <v>1165</v>
      </c>
      <c r="U86" s="300">
        <v>43620</v>
      </c>
      <c r="V86" s="301" t="s">
        <v>1166</v>
      </c>
      <c r="W86" s="302" t="s">
        <v>111</v>
      </c>
      <c r="X86" s="323">
        <v>92096000</v>
      </c>
      <c r="Y86" s="324">
        <v>0</v>
      </c>
      <c r="Z86" s="323">
        <v>92096000</v>
      </c>
      <c r="AA86" s="301" t="s">
        <v>1167</v>
      </c>
      <c r="AB86" s="302">
        <v>18519</v>
      </c>
      <c r="AC86" s="301" t="s">
        <v>1168</v>
      </c>
      <c r="AD86" s="300">
        <v>43621</v>
      </c>
      <c r="AE86" s="300">
        <v>43986</v>
      </c>
      <c r="AF86" s="302" t="s">
        <v>1169</v>
      </c>
      <c r="AG86" s="305" t="s">
        <v>255</v>
      </c>
    </row>
    <row r="87" spans="1:33" ht="272.45" customHeight="1" x14ac:dyDescent="0.45">
      <c r="A87" s="44">
        <f t="shared" si="1"/>
        <v>67</v>
      </c>
      <c r="B87" s="41" t="s">
        <v>310</v>
      </c>
      <c r="C87" s="41" t="s">
        <v>134</v>
      </c>
      <c r="D87" s="42" t="s">
        <v>1275</v>
      </c>
      <c r="E87" s="43" t="s">
        <v>1320</v>
      </c>
      <c r="F87" s="41" t="s">
        <v>69</v>
      </c>
      <c r="G87" s="41">
        <v>1</v>
      </c>
      <c r="H87" s="41" t="s">
        <v>70</v>
      </c>
      <c r="I87" s="41">
        <v>12</v>
      </c>
      <c r="J87" s="41" t="s">
        <v>309</v>
      </c>
      <c r="K87" s="41" t="s">
        <v>164</v>
      </c>
      <c r="L87" s="41" t="s">
        <v>248</v>
      </c>
      <c r="M87" s="192"/>
      <c r="N87" s="192"/>
      <c r="O87" s="41" t="s">
        <v>74</v>
      </c>
      <c r="P87" s="41" t="s">
        <v>75</v>
      </c>
      <c r="Q87" s="41" t="s">
        <v>137</v>
      </c>
      <c r="S87" s="36"/>
      <c r="T87" s="36"/>
      <c r="U87" s="36"/>
      <c r="V87" s="36"/>
      <c r="W87" s="36"/>
      <c r="X87" s="203"/>
      <c r="Y87" s="203"/>
      <c r="Z87" s="203"/>
      <c r="AA87" s="36"/>
      <c r="AB87" s="36"/>
      <c r="AC87" s="36"/>
      <c r="AD87" s="36"/>
      <c r="AE87" s="36"/>
      <c r="AF87" s="36"/>
      <c r="AG87" s="36"/>
    </row>
    <row r="88" spans="1:33" ht="272.45" customHeight="1" x14ac:dyDescent="0.35">
      <c r="A88" s="37">
        <f t="shared" si="1"/>
        <v>68</v>
      </c>
      <c r="B88" s="41" t="s">
        <v>311</v>
      </c>
      <c r="C88" s="41" t="s">
        <v>134</v>
      </c>
      <c r="D88" s="42" t="s">
        <v>307</v>
      </c>
      <c r="E88" s="43" t="s">
        <v>312</v>
      </c>
      <c r="F88" s="41" t="s">
        <v>69</v>
      </c>
      <c r="G88" s="41">
        <v>0</v>
      </c>
      <c r="H88" s="41" t="s">
        <v>83</v>
      </c>
      <c r="I88" s="41">
        <v>12</v>
      </c>
      <c r="J88" s="41" t="s">
        <v>309</v>
      </c>
      <c r="K88" s="41" t="s">
        <v>164</v>
      </c>
      <c r="L88" s="41" t="s">
        <v>305</v>
      </c>
      <c r="M88" s="192"/>
      <c r="N88" s="192"/>
      <c r="O88" s="41" t="s">
        <v>74</v>
      </c>
      <c r="P88" s="41" t="s">
        <v>75</v>
      </c>
      <c r="Q88" s="41" t="s">
        <v>137</v>
      </c>
      <c r="S88" s="36"/>
      <c r="T88" s="36"/>
      <c r="U88" s="36"/>
      <c r="V88" s="36"/>
      <c r="W88" s="36"/>
      <c r="X88" s="36"/>
      <c r="Y88" s="36"/>
      <c r="Z88" s="36"/>
      <c r="AA88" s="36"/>
      <c r="AB88" s="36"/>
      <c r="AC88" s="36"/>
      <c r="AD88" s="36"/>
      <c r="AE88" s="36"/>
      <c r="AF88" s="36"/>
      <c r="AG88" s="36"/>
    </row>
    <row r="89" spans="1:33" ht="272.45" customHeight="1" x14ac:dyDescent="0.5">
      <c r="A89" s="37">
        <f>SUM(A88+1)</f>
        <v>69</v>
      </c>
      <c r="B89" s="38" t="s">
        <v>1394</v>
      </c>
      <c r="C89" s="38" t="s">
        <v>134</v>
      </c>
      <c r="D89" s="39" t="s">
        <v>1321</v>
      </c>
      <c r="E89" s="40" t="s">
        <v>1322</v>
      </c>
      <c r="F89" s="38" t="s">
        <v>69</v>
      </c>
      <c r="G89" s="38">
        <v>1</v>
      </c>
      <c r="H89" s="38" t="s">
        <v>105</v>
      </c>
      <c r="I89" s="38">
        <v>12</v>
      </c>
      <c r="J89" s="38" t="s">
        <v>309</v>
      </c>
      <c r="K89" s="38" t="s">
        <v>164</v>
      </c>
      <c r="L89" s="38" t="s">
        <v>305</v>
      </c>
      <c r="M89" s="188">
        <v>1348324000</v>
      </c>
      <c r="N89" s="188">
        <v>1348324000</v>
      </c>
      <c r="O89" s="38" t="s">
        <v>74</v>
      </c>
      <c r="P89" s="38" t="s">
        <v>75</v>
      </c>
      <c r="Q89" s="38" t="s">
        <v>137</v>
      </c>
      <c r="S89" s="36"/>
      <c r="T89" s="36"/>
      <c r="U89" s="36"/>
      <c r="V89" s="36"/>
      <c r="W89" s="36"/>
      <c r="X89" s="218"/>
      <c r="Y89" s="218"/>
      <c r="Z89" s="218"/>
      <c r="AA89" s="36"/>
      <c r="AB89" s="36"/>
      <c r="AC89" s="36"/>
      <c r="AD89" s="36"/>
      <c r="AE89" s="36"/>
      <c r="AF89" s="36"/>
      <c r="AG89" s="36"/>
    </row>
    <row r="90" spans="1:33" ht="272.45" customHeight="1" x14ac:dyDescent="0.35">
      <c r="A90" s="37">
        <f t="shared" si="1"/>
        <v>70</v>
      </c>
      <c r="B90" s="38" t="s">
        <v>313</v>
      </c>
      <c r="C90" s="38" t="s">
        <v>134</v>
      </c>
      <c r="D90" s="39" t="s">
        <v>1323</v>
      </c>
      <c r="E90" s="40" t="s">
        <v>1324</v>
      </c>
      <c r="F90" s="38" t="s">
        <v>69</v>
      </c>
      <c r="G90" s="38">
        <v>1</v>
      </c>
      <c r="H90" s="38" t="s">
        <v>105</v>
      </c>
      <c r="I90" s="38">
        <v>12</v>
      </c>
      <c r="J90" s="38" t="s">
        <v>309</v>
      </c>
      <c r="K90" s="38" t="s">
        <v>164</v>
      </c>
      <c r="L90" s="38" t="s">
        <v>314</v>
      </c>
      <c r="M90" s="188">
        <v>500000000</v>
      </c>
      <c r="N90" s="188">
        <v>500000000</v>
      </c>
      <c r="O90" s="38" t="s">
        <v>74</v>
      </c>
      <c r="P90" s="38" t="s">
        <v>75</v>
      </c>
      <c r="Q90" s="38" t="s">
        <v>137</v>
      </c>
      <c r="S90" s="36"/>
      <c r="T90" s="36"/>
      <c r="U90" s="36"/>
      <c r="V90" s="36"/>
      <c r="W90" s="36"/>
      <c r="X90" s="36"/>
      <c r="Y90" s="36"/>
      <c r="Z90" s="36"/>
      <c r="AA90" s="36"/>
      <c r="AB90" s="36"/>
      <c r="AC90" s="36"/>
      <c r="AD90" s="36"/>
      <c r="AE90" s="36"/>
      <c r="AF90" s="36"/>
      <c r="AG90" s="36"/>
    </row>
    <row r="91" spans="1:33" ht="272.45" customHeight="1" x14ac:dyDescent="0.35">
      <c r="A91" s="37">
        <f t="shared" si="1"/>
        <v>71</v>
      </c>
      <c r="B91" s="38" t="s">
        <v>315</v>
      </c>
      <c r="C91" s="38" t="s">
        <v>134</v>
      </c>
      <c r="D91" s="39">
        <v>80101706</v>
      </c>
      <c r="E91" s="40" t="s">
        <v>316</v>
      </c>
      <c r="F91" s="38" t="s">
        <v>69</v>
      </c>
      <c r="G91" s="38">
        <v>1</v>
      </c>
      <c r="H91" s="38" t="s">
        <v>105</v>
      </c>
      <c r="I91" s="38">
        <v>12</v>
      </c>
      <c r="J91" s="38" t="s">
        <v>317</v>
      </c>
      <c r="K91" s="38" t="s">
        <v>164</v>
      </c>
      <c r="L91" s="38" t="s">
        <v>248</v>
      </c>
      <c r="M91" s="188">
        <v>50000000</v>
      </c>
      <c r="N91" s="188">
        <v>50000000</v>
      </c>
      <c r="O91" s="38" t="s">
        <v>74</v>
      </c>
      <c r="P91" s="38" t="s">
        <v>75</v>
      </c>
      <c r="Q91" s="38" t="s">
        <v>137</v>
      </c>
      <c r="S91" s="299" t="s">
        <v>1406</v>
      </c>
      <c r="T91" s="299" t="s">
        <v>1407</v>
      </c>
      <c r="U91" s="300">
        <v>43720</v>
      </c>
      <c r="V91" s="301" t="s">
        <v>1408</v>
      </c>
      <c r="W91" s="302" t="s">
        <v>1295</v>
      </c>
      <c r="X91" s="323">
        <v>49950000</v>
      </c>
      <c r="Y91" s="324">
        <v>0</v>
      </c>
      <c r="Z91" s="323">
        <v>49950000</v>
      </c>
      <c r="AA91" s="306" t="s">
        <v>1409</v>
      </c>
      <c r="AB91" s="302">
        <v>25519</v>
      </c>
      <c r="AC91" s="312" t="s">
        <v>1410</v>
      </c>
      <c r="AD91" s="325"/>
      <c r="AE91" s="325"/>
      <c r="AF91" s="313" t="s">
        <v>893</v>
      </c>
      <c r="AG91" s="313" t="s">
        <v>1289</v>
      </c>
    </row>
    <row r="92" spans="1:33" ht="272.45" customHeight="1" x14ac:dyDescent="0.45">
      <c r="A92" s="37">
        <f t="shared" si="1"/>
        <v>72</v>
      </c>
      <c r="B92" s="38" t="s">
        <v>318</v>
      </c>
      <c r="C92" s="38" t="s">
        <v>134</v>
      </c>
      <c r="D92" s="39" t="s">
        <v>1405</v>
      </c>
      <c r="E92" s="40" t="s">
        <v>319</v>
      </c>
      <c r="F92" s="38" t="s">
        <v>69</v>
      </c>
      <c r="G92" s="38">
        <v>1</v>
      </c>
      <c r="H92" s="38" t="s">
        <v>105</v>
      </c>
      <c r="I92" s="38">
        <v>12</v>
      </c>
      <c r="J92" s="38" t="s">
        <v>359</v>
      </c>
      <c r="K92" s="38" t="s">
        <v>164</v>
      </c>
      <c r="L92" s="38" t="s">
        <v>248</v>
      </c>
      <c r="M92" s="188">
        <v>35000000</v>
      </c>
      <c r="N92" s="188">
        <v>35000000</v>
      </c>
      <c r="O92" s="38" t="s">
        <v>74</v>
      </c>
      <c r="P92" s="38" t="s">
        <v>75</v>
      </c>
      <c r="Q92" s="38" t="s">
        <v>137</v>
      </c>
      <c r="S92" s="36"/>
      <c r="T92" s="36"/>
      <c r="U92" s="36"/>
      <c r="V92" s="36"/>
      <c r="W92" s="36"/>
      <c r="X92" s="203"/>
      <c r="Y92" s="203"/>
      <c r="Z92" s="203"/>
      <c r="AA92" s="36"/>
      <c r="AB92" s="36"/>
      <c r="AC92" s="36"/>
      <c r="AD92" s="36"/>
      <c r="AE92" s="36"/>
      <c r="AF92" s="36"/>
      <c r="AG92" s="36"/>
    </row>
    <row r="93" spans="1:33" ht="272.45" customHeight="1" x14ac:dyDescent="0.45">
      <c r="A93" s="37">
        <f t="shared" si="1"/>
        <v>73</v>
      </c>
      <c r="B93" s="41" t="s">
        <v>321</v>
      </c>
      <c r="C93" s="41" t="s">
        <v>134</v>
      </c>
      <c r="D93" s="42">
        <v>43232703</v>
      </c>
      <c r="E93" s="43" t="s">
        <v>322</v>
      </c>
      <c r="F93" s="41" t="s">
        <v>69</v>
      </c>
      <c r="G93" s="41">
        <v>0</v>
      </c>
      <c r="H93" s="41" t="s">
        <v>83</v>
      </c>
      <c r="I93" s="41">
        <v>6</v>
      </c>
      <c r="J93" s="41" t="s">
        <v>309</v>
      </c>
      <c r="K93" s="41" t="s">
        <v>164</v>
      </c>
      <c r="L93" s="41" t="s">
        <v>248</v>
      </c>
      <c r="M93" s="192"/>
      <c r="N93" s="192"/>
      <c r="O93" s="41" t="s">
        <v>74</v>
      </c>
      <c r="P93" s="41" t="s">
        <v>75</v>
      </c>
      <c r="Q93" s="41" t="s">
        <v>137</v>
      </c>
      <c r="S93" s="36"/>
      <c r="T93" s="36"/>
      <c r="U93" s="36"/>
      <c r="V93" s="36"/>
      <c r="W93" s="36"/>
      <c r="X93" s="203"/>
      <c r="Y93" s="203"/>
      <c r="Z93" s="203"/>
      <c r="AA93" s="36"/>
      <c r="AB93" s="36"/>
      <c r="AC93" s="36"/>
      <c r="AD93" s="36"/>
      <c r="AE93" s="36"/>
      <c r="AF93" s="36"/>
      <c r="AG93" s="36"/>
    </row>
    <row r="94" spans="1:33" ht="272.45" customHeight="1" x14ac:dyDescent="0.5">
      <c r="A94" s="37">
        <f t="shared" si="1"/>
        <v>74</v>
      </c>
      <c r="B94" s="38" t="s">
        <v>323</v>
      </c>
      <c r="C94" s="38" t="s">
        <v>134</v>
      </c>
      <c r="D94" s="39" t="s">
        <v>324</v>
      </c>
      <c r="E94" s="40" t="s">
        <v>325</v>
      </c>
      <c r="F94" s="38" t="s">
        <v>69</v>
      </c>
      <c r="G94" s="38">
        <v>1</v>
      </c>
      <c r="H94" s="38" t="s">
        <v>105</v>
      </c>
      <c r="I94" s="38">
        <v>12</v>
      </c>
      <c r="J94" s="38" t="s">
        <v>309</v>
      </c>
      <c r="K94" s="38" t="s">
        <v>164</v>
      </c>
      <c r="L94" s="38" t="s">
        <v>305</v>
      </c>
      <c r="M94" s="188">
        <v>40000000</v>
      </c>
      <c r="N94" s="188">
        <v>40000000</v>
      </c>
      <c r="O94" s="38" t="s">
        <v>74</v>
      </c>
      <c r="P94" s="38" t="s">
        <v>75</v>
      </c>
      <c r="Q94" s="38" t="s">
        <v>137</v>
      </c>
      <c r="S94" s="36"/>
      <c r="T94" s="36"/>
      <c r="U94" s="36"/>
      <c r="V94" s="36"/>
      <c r="W94" s="36"/>
      <c r="X94" s="218"/>
      <c r="Y94" s="218"/>
      <c r="Z94" s="218"/>
      <c r="AA94" s="36"/>
      <c r="AB94" s="36"/>
      <c r="AC94" s="36"/>
      <c r="AD94" s="36"/>
      <c r="AE94" s="36"/>
      <c r="AF94" s="36"/>
      <c r="AG94" s="36"/>
    </row>
    <row r="95" spans="1:33" ht="272.45" customHeight="1" x14ac:dyDescent="0.35">
      <c r="A95" s="247">
        <f>SUM(A94+1)</f>
        <v>75</v>
      </c>
      <c r="B95" s="286" t="s">
        <v>326</v>
      </c>
      <c r="C95" s="286" t="s">
        <v>134</v>
      </c>
      <c r="D95" s="286">
        <v>81112501</v>
      </c>
      <c r="E95" s="286" t="s">
        <v>1148</v>
      </c>
      <c r="F95" s="286" t="s">
        <v>69</v>
      </c>
      <c r="G95" s="286">
        <v>1</v>
      </c>
      <c r="H95" s="286" t="s">
        <v>70</v>
      </c>
      <c r="I95" s="286">
        <v>12</v>
      </c>
      <c r="J95" s="286" t="s">
        <v>80</v>
      </c>
      <c r="K95" s="286" t="s">
        <v>164</v>
      </c>
      <c r="L95" s="286" t="s">
        <v>305</v>
      </c>
      <c r="M95" s="287">
        <v>600612000</v>
      </c>
      <c r="N95" s="287">
        <v>600612000</v>
      </c>
      <c r="O95" s="286" t="s">
        <v>74</v>
      </c>
      <c r="P95" s="286" t="s">
        <v>75</v>
      </c>
      <c r="Q95" s="286" t="s">
        <v>137</v>
      </c>
      <c r="S95" s="310" t="s">
        <v>1284</v>
      </c>
      <c r="T95" s="310" t="s">
        <v>334</v>
      </c>
      <c r="U95" s="311">
        <v>43668</v>
      </c>
      <c r="V95" s="312" t="s">
        <v>1285</v>
      </c>
      <c r="W95" s="313" t="s">
        <v>144</v>
      </c>
      <c r="X95" s="321">
        <v>571372518.44000006</v>
      </c>
      <c r="Y95" s="322">
        <v>0</v>
      </c>
      <c r="Z95" s="321">
        <v>571372518.44000006</v>
      </c>
      <c r="AA95" s="312" t="s">
        <v>1286</v>
      </c>
      <c r="AB95" s="313">
        <v>23119</v>
      </c>
      <c r="AC95" s="312" t="s">
        <v>1287</v>
      </c>
      <c r="AD95" s="311">
        <v>43684</v>
      </c>
      <c r="AE95" s="311">
        <v>44049</v>
      </c>
      <c r="AF95" s="313" t="s">
        <v>1288</v>
      </c>
      <c r="AG95" s="315" t="s">
        <v>1289</v>
      </c>
    </row>
    <row r="96" spans="1:33" ht="272.45" customHeight="1" x14ac:dyDescent="0.35">
      <c r="A96" s="248"/>
      <c r="B96" s="286" t="s">
        <v>326</v>
      </c>
      <c r="C96" s="286" t="s">
        <v>134</v>
      </c>
      <c r="D96" s="286">
        <v>81112501</v>
      </c>
      <c r="E96" s="286" t="s">
        <v>1148</v>
      </c>
      <c r="F96" s="286" t="s">
        <v>69</v>
      </c>
      <c r="G96" s="286">
        <v>1</v>
      </c>
      <c r="H96" s="286" t="s">
        <v>70</v>
      </c>
      <c r="I96" s="286">
        <v>12</v>
      </c>
      <c r="J96" s="286" t="s">
        <v>80</v>
      </c>
      <c r="K96" s="286" t="s">
        <v>164</v>
      </c>
      <c r="L96" s="286" t="s">
        <v>305</v>
      </c>
      <c r="M96" s="287">
        <v>35000000</v>
      </c>
      <c r="N96" s="287">
        <v>35000000</v>
      </c>
      <c r="O96" s="286" t="s">
        <v>74</v>
      </c>
      <c r="P96" s="286" t="s">
        <v>75</v>
      </c>
      <c r="Q96" s="286" t="s">
        <v>137</v>
      </c>
      <c r="S96" s="310" t="s">
        <v>1290</v>
      </c>
      <c r="T96" s="310" t="s">
        <v>1291</v>
      </c>
      <c r="U96" s="311">
        <v>43669</v>
      </c>
      <c r="V96" s="312" t="s">
        <v>1285</v>
      </c>
      <c r="W96" s="313" t="s">
        <v>144</v>
      </c>
      <c r="X96" s="321">
        <v>6326911.5599999996</v>
      </c>
      <c r="Y96" s="322">
        <v>0</v>
      </c>
      <c r="Z96" s="321">
        <v>6326911.5599999996</v>
      </c>
      <c r="AA96" s="312" t="s">
        <v>1286</v>
      </c>
      <c r="AB96" s="313">
        <v>23119</v>
      </c>
      <c r="AC96" s="312" t="s">
        <v>1287</v>
      </c>
      <c r="AD96" s="311">
        <v>43684</v>
      </c>
      <c r="AE96" s="311">
        <v>44049</v>
      </c>
      <c r="AF96" s="313" t="s">
        <v>1288</v>
      </c>
      <c r="AG96" s="315" t="s">
        <v>1289</v>
      </c>
    </row>
    <row r="97" spans="1:33" ht="272.45" customHeight="1" x14ac:dyDescent="0.35">
      <c r="A97" s="37">
        <f>SUM(A95+1)</f>
        <v>76</v>
      </c>
      <c r="B97" s="41" t="s">
        <v>327</v>
      </c>
      <c r="C97" s="41" t="s">
        <v>134</v>
      </c>
      <c r="D97" s="42">
        <v>81112501</v>
      </c>
      <c r="E97" s="43" t="s">
        <v>328</v>
      </c>
      <c r="F97" s="41" t="s">
        <v>69</v>
      </c>
      <c r="G97" s="41">
        <v>0</v>
      </c>
      <c r="H97" s="41" t="s">
        <v>83</v>
      </c>
      <c r="I97" s="41">
        <v>12</v>
      </c>
      <c r="J97" s="41" t="s">
        <v>80</v>
      </c>
      <c r="K97" s="41" t="s">
        <v>164</v>
      </c>
      <c r="L97" s="41" t="s">
        <v>305</v>
      </c>
      <c r="M97" s="192"/>
      <c r="N97" s="192"/>
      <c r="O97" s="41" t="s">
        <v>74</v>
      </c>
      <c r="P97" s="41" t="s">
        <v>75</v>
      </c>
      <c r="Q97" s="41" t="s">
        <v>137</v>
      </c>
      <c r="S97" s="36"/>
      <c r="T97" s="36"/>
      <c r="U97" s="36"/>
      <c r="V97" s="36"/>
      <c r="W97" s="36"/>
      <c r="X97" s="36"/>
      <c r="Y97" s="36"/>
      <c r="Z97" s="36"/>
      <c r="AA97" s="36"/>
      <c r="AB97" s="36"/>
      <c r="AC97" s="36"/>
      <c r="AD97" s="36"/>
      <c r="AE97" s="36"/>
      <c r="AF97" s="36"/>
      <c r="AG97" s="36"/>
    </row>
    <row r="98" spans="1:33" ht="272.45" customHeight="1" x14ac:dyDescent="0.35">
      <c r="A98" s="37">
        <f t="shared" si="1"/>
        <v>77</v>
      </c>
      <c r="B98" s="41" t="s">
        <v>329</v>
      </c>
      <c r="C98" s="41" t="s">
        <v>134</v>
      </c>
      <c r="D98" s="42">
        <v>81111805</v>
      </c>
      <c r="E98" s="43" t="s">
        <v>330</v>
      </c>
      <c r="F98" s="41" t="s">
        <v>69</v>
      </c>
      <c r="G98" s="41">
        <v>0</v>
      </c>
      <c r="H98" s="41" t="s">
        <v>83</v>
      </c>
      <c r="I98" s="41">
        <v>12</v>
      </c>
      <c r="J98" s="41" t="s">
        <v>320</v>
      </c>
      <c r="K98" s="41" t="s">
        <v>164</v>
      </c>
      <c r="L98" s="41" t="s">
        <v>305</v>
      </c>
      <c r="M98" s="192"/>
      <c r="N98" s="192"/>
      <c r="O98" s="41" t="s">
        <v>74</v>
      </c>
      <c r="P98" s="41" t="s">
        <v>75</v>
      </c>
      <c r="Q98" s="41" t="s">
        <v>137</v>
      </c>
      <c r="S98" s="36"/>
      <c r="T98" s="36"/>
      <c r="U98" s="36"/>
      <c r="V98" s="36"/>
      <c r="W98" s="36"/>
      <c r="X98" s="36"/>
      <c r="Y98" s="36"/>
      <c r="Z98" s="36"/>
      <c r="AA98" s="36"/>
      <c r="AB98" s="36"/>
      <c r="AC98" s="36"/>
      <c r="AD98" s="36"/>
      <c r="AE98" s="36"/>
      <c r="AF98" s="36"/>
      <c r="AG98" s="36"/>
    </row>
    <row r="99" spans="1:33" ht="272.45" customHeight="1" x14ac:dyDescent="0.35">
      <c r="A99" s="37">
        <f t="shared" si="1"/>
        <v>78</v>
      </c>
      <c r="B99" s="38" t="s">
        <v>331</v>
      </c>
      <c r="C99" s="38" t="s">
        <v>134</v>
      </c>
      <c r="D99" s="39">
        <v>81112501</v>
      </c>
      <c r="E99" s="40" t="s">
        <v>332</v>
      </c>
      <c r="F99" s="38" t="s">
        <v>69</v>
      </c>
      <c r="G99" s="38">
        <v>1</v>
      </c>
      <c r="H99" s="38" t="s">
        <v>103</v>
      </c>
      <c r="I99" s="38">
        <v>12</v>
      </c>
      <c r="J99" s="38" t="s">
        <v>80</v>
      </c>
      <c r="K99" s="38" t="s">
        <v>164</v>
      </c>
      <c r="L99" s="38" t="s">
        <v>248</v>
      </c>
      <c r="M99" s="188">
        <v>257000000</v>
      </c>
      <c r="N99" s="188">
        <v>257000000</v>
      </c>
      <c r="O99" s="38" t="s">
        <v>74</v>
      </c>
      <c r="P99" s="38" t="s">
        <v>75</v>
      </c>
      <c r="Q99" s="38" t="s">
        <v>137</v>
      </c>
      <c r="S99" s="310" t="s">
        <v>333</v>
      </c>
      <c r="T99" s="310" t="s">
        <v>334</v>
      </c>
      <c r="U99" s="311">
        <v>43536</v>
      </c>
      <c r="V99" s="312" t="s">
        <v>335</v>
      </c>
      <c r="W99" s="313" t="s">
        <v>111</v>
      </c>
      <c r="X99" s="326">
        <v>54718715.640000001</v>
      </c>
      <c r="Y99" s="327">
        <v>0</v>
      </c>
      <c r="Z99" s="326">
        <v>54718715.640000001</v>
      </c>
      <c r="AA99" s="312" t="s">
        <v>336</v>
      </c>
      <c r="AB99" s="313">
        <v>17119</v>
      </c>
      <c r="AC99" s="312" t="s">
        <v>337</v>
      </c>
      <c r="AD99" s="311">
        <v>43536</v>
      </c>
      <c r="AE99" s="311">
        <v>43901</v>
      </c>
      <c r="AF99" s="313" t="s">
        <v>338</v>
      </c>
      <c r="AG99" s="315" t="s">
        <v>255</v>
      </c>
    </row>
    <row r="100" spans="1:33" ht="272.45" customHeight="1" x14ac:dyDescent="0.35">
      <c r="A100" s="44">
        <f t="shared" si="1"/>
        <v>79</v>
      </c>
      <c r="B100" s="41" t="s">
        <v>339</v>
      </c>
      <c r="C100" s="41" t="s">
        <v>134</v>
      </c>
      <c r="D100" s="42" t="s">
        <v>340</v>
      </c>
      <c r="E100" s="43" t="s">
        <v>341</v>
      </c>
      <c r="F100" s="41" t="s">
        <v>69</v>
      </c>
      <c r="G100" s="41">
        <v>0</v>
      </c>
      <c r="H100" s="41" t="s">
        <v>126</v>
      </c>
      <c r="I100" s="41">
        <v>12</v>
      </c>
      <c r="J100" s="41" t="s">
        <v>317</v>
      </c>
      <c r="K100" s="41" t="s">
        <v>164</v>
      </c>
      <c r="L100" s="41"/>
      <c r="M100" s="192"/>
      <c r="N100" s="192"/>
      <c r="O100" s="41" t="s">
        <v>74</v>
      </c>
      <c r="P100" s="41" t="s">
        <v>75</v>
      </c>
      <c r="Q100" s="41" t="s">
        <v>137</v>
      </c>
      <c r="S100" s="36"/>
      <c r="T100" s="36"/>
      <c r="U100" s="36"/>
      <c r="V100" s="36"/>
      <c r="W100" s="36"/>
      <c r="X100" s="36"/>
      <c r="Y100" s="36"/>
      <c r="Z100" s="36"/>
      <c r="AA100" s="36"/>
      <c r="AB100" s="36"/>
      <c r="AC100" s="36"/>
      <c r="AD100" s="36"/>
      <c r="AE100" s="36"/>
      <c r="AF100" s="36"/>
      <c r="AG100" s="36"/>
    </row>
    <row r="101" spans="1:33" ht="272.45" customHeight="1" x14ac:dyDescent="0.35">
      <c r="A101" s="37">
        <f t="shared" si="1"/>
        <v>80</v>
      </c>
      <c r="B101" s="41" t="s">
        <v>342</v>
      </c>
      <c r="C101" s="41" t="s">
        <v>134</v>
      </c>
      <c r="D101" s="42" t="s">
        <v>343</v>
      </c>
      <c r="E101" s="43" t="s">
        <v>344</v>
      </c>
      <c r="F101" s="41" t="s">
        <v>69</v>
      </c>
      <c r="G101" s="41">
        <v>1</v>
      </c>
      <c r="H101" s="41" t="s">
        <v>70</v>
      </c>
      <c r="I101" s="41">
        <v>12</v>
      </c>
      <c r="J101" s="41" t="s">
        <v>309</v>
      </c>
      <c r="K101" s="41" t="s">
        <v>164</v>
      </c>
      <c r="L101" s="41" t="s">
        <v>305</v>
      </c>
      <c r="M101" s="192"/>
      <c r="N101" s="192"/>
      <c r="O101" s="41" t="s">
        <v>74</v>
      </c>
      <c r="P101" s="41" t="s">
        <v>75</v>
      </c>
      <c r="Q101" s="41" t="s">
        <v>137</v>
      </c>
      <c r="S101" s="36"/>
      <c r="T101" s="36"/>
      <c r="U101" s="36"/>
      <c r="V101" s="36"/>
      <c r="W101" s="36"/>
      <c r="X101" s="36"/>
      <c r="Y101" s="36"/>
      <c r="Z101" s="36"/>
      <c r="AA101" s="36"/>
      <c r="AB101" s="36"/>
      <c r="AC101" s="36"/>
      <c r="AD101" s="36"/>
      <c r="AE101" s="36"/>
      <c r="AF101" s="36"/>
      <c r="AG101" s="36"/>
    </row>
    <row r="102" spans="1:33" ht="272.45" customHeight="1" x14ac:dyDescent="0.35">
      <c r="A102" s="37">
        <f t="shared" si="1"/>
        <v>81</v>
      </c>
      <c r="B102" s="38" t="s">
        <v>345</v>
      </c>
      <c r="C102" s="38" t="s">
        <v>134</v>
      </c>
      <c r="D102" s="39" t="s">
        <v>346</v>
      </c>
      <c r="E102" s="40" t="s">
        <v>347</v>
      </c>
      <c r="F102" s="38" t="s">
        <v>69</v>
      </c>
      <c r="G102" s="38">
        <v>1</v>
      </c>
      <c r="H102" s="38" t="s">
        <v>103</v>
      </c>
      <c r="I102" s="38">
        <v>12</v>
      </c>
      <c r="J102" s="38" t="s">
        <v>309</v>
      </c>
      <c r="K102" s="38" t="s">
        <v>164</v>
      </c>
      <c r="L102" s="38" t="s">
        <v>248</v>
      </c>
      <c r="M102" s="188">
        <v>200000000</v>
      </c>
      <c r="N102" s="188">
        <v>200000000</v>
      </c>
      <c r="O102" s="38" t="s">
        <v>74</v>
      </c>
      <c r="P102" s="38" t="s">
        <v>75</v>
      </c>
      <c r="Q102" s="38" t="s">
        <v>137</v>
      </c>
      <c r="S102" s="299" t="s">
        <v>1112</v>
      </c>
      <c r="T102" s="299" t="s">
        <v>1113</v>
      </c>
      <c r="U102" s="300">
        <v>43587</v>
      </c>
      <c r="V102" s="301" t="s">
        <v>1114</v>
      </c>
      <c r="W102" s="302" t="s">
        <v>111</v>
      </c>
      <c r="X102" s="323">
        <v>184896131</v>
      </c>
      <c r="Y102" s="324"/>
      <c r="Z102" s="323">
        <v>184896131</v>
      </c>
      <c r="AA102" s="301" t="s">
        <v>1115</v>
      </c>
      <c r="AB102" s="302">
        <v>17219</v>
      </c>
      <c r="AC102" s="301" t="s">
        <v>1116</v>
      </c>
      <c r="AD102" s="300">
        <v>43592</v>
      </c>
      <c r="AE102" s="300">
        <v>43957</v>
      </c>
      <c r="AF102" s="302" t="s">
        <v>1117</v>
      </c>
      <c r="AG102" s="305" t="s">
        <v>255</v>
      </c>
    </row>
    <row r="103" spans="1:33" ht="272.45" customHeight="1" x14ac:dyDescent="0.35">
      <c r="A103" s="37">
        <f t="shared" si="1"/>
        <v>82</v>
      </c>
      <c r="B103" s="38" t="s">
        <v>348</v>
      </c>
      <c r="C103" s="38" t="s">
        <v>134</v>
      </c>
      <c r="D103" s="39">
        <v>81112501</v>
      </c>
      <c r="E103" s="40" t="s">
        <v>349</v>
      </c>
      <c r="F103" s="38" t="s">
        <v>69</v>
      </c>
      <c r="G103" s="38">
        <v>1</v>
      </c>
      <c r="H103" s="38" t="s">
        <v>70</v>
      </c>
      <c r="I103" s="38">
        <v>12</v>
      </c>
      <c r="J103" s="38" t="s">
        <v>320</v>
      </c>
      <c r="K103" s="38" t="s">
        <v>164</v>
      </c>
      <c r="L103" s="38" t="s">
        <v>305</v>
      </c>
      <c r="M103" s="188">
        <v>15000000</v>
      </c>
      <c r="N103" s="188">
        <v>15000000</v>
      </c>
      <c r="O103" s="38" t="s">
        <v>74</v>
      </c>
      <c r="P103" s="38" t="s">
        <v>75</v>
      </c>
      <c r="Q103" s="38" t="s">
        <v>137</v>
      </c>
      <c r="S103" s="299" t="s">
        <v>1292</v>
      </c>
      <c r="T103" s="299" t="s">
        <v>1293</v>
      </c>
      <c r="U103" s="300">
        <v>43676</v>
      </c>
      <c r="V103" s="301" t="s">
        <v>1294</v>
      </c>
      <c r="W103" s="302" t="s">
        <v>1295</v>
      </c>
      <c r="X103" s="319">
        <v>14500000</v>
      </c>
      <c r="Y103" s="320">
        <v>0</v>
      </c>
      <c r="Z103" s="319">
        <v>14500000</v>
      </c>
      <c r="AA103" s="301" t="s">
        <v>1296</v>
      </c>
      <c r="AB103" s="302">
        <v>23619</v>
      </c>
      <c r="AC103" s="301" t="s">
        <v>1297</v>
      </c>
      <c r="AD103" s="300">
        <v>43682</v>
      </c>
      <c r="AE103" s="300">
        <v>44057</v>
      </c>
      <c r="AF103" s="302" t="s">
        <v>1169</v>
      </c>
      <c r="AG103" s="302" t="s">
        <v>1289</v>
      </c>
    </row>
    <row r="104" spans="1:33" ht="272.45" customHeight="1" x14ac:dyDescent="0.35">
      <c r="A104" s="37">
        <f t="shared" si="1"/>
        <v>83</v>
      </c>
      <c r="B104" s="41" t="s">
        <v>350</v>
      </c>
      <c r="C104" s="41" t="s">
        <v>134</v>
      </c>
      <c r="D104" s="42" t="s">
        <v>351</v>
      </c>
      <c r="E104" s="43" t="s">
        <v>1324</v>
      </c>
      <c r="F104" s="41" t="s">
        <v>69</v>
      </c>
      <c r="G104" s="41">
        <v>1</v>
      </c>
      <c r="H104" s="41" t="s">
        <v>105</v>
      </c>
      <c r="I104" s="41">
        <v>12</v>
      </c>
      <c r="J104" s="41" t="s">
        <v>309</v>
      </c>
      <c r="K104" s="41" t="s">
        <v>164</v>
      </c>
      <c r="L104" s="41" t="s">
        <v>305</v>
      </c>
      <c r="M104" s="192"/>
      <c r="N104" s="192"/>
      <c r="O104" s="41" t="s">
        <v>74</v>
      </c>
      <c r="P104" s="41" t="s">
        <v>75</v>
      </c>
      <c r="Q104" s="41" t="s">
        <v>137</v>
      </c>
      <c r="S104" s="36"/>
      <c r="T104" s="36"/>
      <c r="U104" s="36"/>
      <c r="V104" s="36"/>
      <c r="W104" s="36"/>
      <c r="X104" s="36"/>
      <c r="Y104" s="36"/>
      <c r="Z104" s="36"/>
      <c r="AA104" s="36"/>
      <c r="AB104" s="36"/>
      <c r="AC104" s="36"/>
      <c r="AD104" s="36"/>
      <c r="AE104" s="36"/>
      <c r="AF104" s="36"/>
      <c r="AG104" s="36"/>
    </row>
    <row r="105" spans="1:33" ht="272.45" customHeight="1" x14ac:dyDescent="0.5">
      <c r="A105" s="37">
        <f t="shared" si="1"/>
        <v>84</v>
      </c>
      <c r="B105" s="38" t="s">
        <v>352</v>
      </c>
      <c r="C105" s="38" t="s">
        <v>134</v>
      </c>
      <c r="D105" s="39" t="s">
        <v>353</v>
      </c>
      <c r="E105" s="40" t="s">
        <v>354</v>
      </c>
      <c r="F105" s="38" t="s">
        <v>69</v>
      </c>
      <c r="G105" s="38">
        <v>1</v>
      </c>
      <c r="H105" s="38" t="s">
        <v>195</v>
      </c>
      <c r="I105" s="38">
        <v>12</v>
      </c>
      <c r="J105" s="38" t="s">
        <v>309</v>
      </c>
      <c r="K105" s="38" t="s">
        <v>164</v>
      </c>
      <c r="L105" s="38" t="s">
        <v>305</v>
      </c>
      <c r="M105" s="188">
        <v>81200000</v>
      </c>
      <c r="N105" s="188">
        <v>81200000</v>
      </c>
      <c r="O105" s="38" t="s">
        <v>74</v>
      </c>
      <c r="P105" s="38" t="s">
        <v>75</v>
      </c>
      <c r="Q105" s="38" t="s">
        <v>137</v>
      </c>
      <c r="S105" s="36"/>
      <c r="T105" s="36"/>
      <c r="U105" s="36"/>
      <c r="V105" s="36"/>
      <c r="W105" s="36"/>
      <c r="X105" s="218"/>
      <c r="Y105" s="218"/>
      <c r="Z105" s="218"/>
      <c r="AA105" s="36"/>
      <c r="AB105" s="36"/>
      <c r="AC105" s="36"/>
      <c r="AD105" s="36"/>
      <c r="AE105" s="36"/>
      <c r="AF105" s="36"/>
      <c r="AG105" s="36"/>
    </row>
    <row r="106" spans="1:33" ht="272.45" customHeight="1" x14ac:dyDescent="0.5">
      <c r="A106" s="37">
        <f t="shared" si="1"/>
        <v>85</v>
      </c>
      <c r="B106" s="38" t="s">
        <v>355</v>
      </c>
      <c r="C106" s="38" t="s">
        <v>134</v>
      </c>
      <c r="D106" s="39" t="s">
        <v>1237</v>
      </c>
      <c r="E106" s="40" t="s">
        <v>1238</v>
      </c>
      <c r="F106" s="38" t="s">
        <v>69</v>
      </c>
      <c r="G106" s="38">
        <v>1</v>
      </c>
      <c r="H106" s="38" t="s">
        <v>105</v>
      </c>
      <c r="I106" s="38">
        <v>3.5</v>
      </c>
      <c r="J106" s="38" t="s">
        <v>1399</v>
      </c>
      <c r="K106" s="38" t="s">
        <v>164</v>
      </c>
      <c r="L106" s="38" t="s">
        <v>305</v>
      </c>
      <c r="M106" s="188">
        <v>254000000</v>
      </c>
      <c r="N106" s="188">
        <v>254000000</v>
      </c>
      <c r="O106" s="38" t="s">
        <v>74</v>
      </c>
      <c r="P106" s="38" t="s">
        <v>75</v>
      </c>
      <c r="Q106" s="38" t="s">
        <v>137</v>
      </c>
      <c r="S106" s="36"/>
      <c r="T106" s="36"/>
      <c r="U106" s="36"/>
      <c r="V106" s="36"/>
      <c r="W106" s="36"/>
      <c r="X106" s="218"/>
      <c r="Y106" s="218"/>
      <c r="Z106" s="218"/>
      <c r="AA106" s="36"/>
      <c r="AB106" s="36"/>
      <c r="AC106" s="36"/>
      <c r="AD106" s="36"/>
      <c r="AE106" s="36"/>
      <c r="AF106" s="36"/>
      <c r="AG106" s="36"/>
    </row>
    <row r="107" spans="1:33" ht="272.45" customHeight="1" x14ac:dyDescent="0.35">
      <c r="A107" s="37">
        <f t="shared" si="1"/>
        <v>86</v>
      </c>
      <c r="B107" s="41" t="s">
        <v>357</v>
      </c>
      <c r="C107" s="41" t="s">
        <v>134</v>
      </c>
      <c r="D107" s="42">
        <v>83120000</v>
      </c>
      <c r="E107" s="43" t="s">
        <v>358</v>
      </c>
      <c r="F107" s="41" t="s">
        <v>69</v>
      </c>
      <c r="G107" s="41">
        <v>0</v>
      </c>
      <c r="H107" s="41" t="s">
        <v>70</v>
      </c>
      <c r="I107" s="41">
        <v>6</v>
      </c>
      <c r="J107" s="41" t="s">
        <v>359</v>
      </c>
      <c r="K107" s="41" t="s">
        <v>164</v>
      </c>
      <c r="L107" s="41" t="s">
        <v>305</v>
      </c>
      <c r="M107" s="192"/>
      <c r="N107" s="192"/>
      <c r="O107" s="41" t="s">
        <v>74</v>
      </c>
      <c r="P107" s="41" t="s">
        <v>75</v>
      </c>
      <c r="Q107" s="41" t="s">
        <v>137</v>
      </c>
      <c r="S107" s="36"/>
      <c r="T107" s="36"/>
      <c r="U107" s="36"/>
      <c r="V107" s="36"/>
      <c r="W107" s="36"/>
      <c r="X107" s="36"/>
      <c r="Y107" s="36"/>
      <c r="Z107" s="36"/>
      <c r="AA107" s="36"/>
      <c r="AB107" s="36"/>
      <c r="AC107" s="36"/>
      <c r="AD107" s="36"/>
      <c r="AE107" s="36"/>
      <c r="AF107" s="36"/>
      <c r="AG107" s="36"/>
    </row>
    <row r="108" spans="1:33" ht="272.45" customHeight="1" x14ac:dyDescent="0.35">
      <c r="A108" s="37">
        <f t="shared" si="1"/>
        <v>87</v>
      </c>
      <c r="B108" s="38" t="s">
        <v>360</v>
      </c>
      <c r="C108" s="38" t="s">
        <v>134</v>
      </c>
      <c r="D108" s="39">
        <v>81111500</v>
      </c>
      <c r="E108" s="40" t="s">
        <v>1222</v>
      </c>
      <c r="F108" s="38" t="s">
        <v>69</v>
      </c>
      <c r="G108" s="38">
        <v>1</v>
      </c>
      <c r="H108" s="38" t="s">
        <v>70</v>
      </c>
      <c r="I108" s="38">
        <v>6</v>
      </c>
      <c r="J108" s="38" t="s">
        <v>1223</v>
      </c>
      <c r="K108" s="38" t="s">
        <v>164</v>
      </c>
      <c r="L108" s="38" t="s">
        <v>314</v>
      </c>
      <c r="M108" s="188">
        <v>763000000</v>
      </c>
      <c r="N108" s="188">
        <v>763000000</v>
      </c>
      <c r="O108" s="38" t="s">
        <v>74</v>
      </c>
      <c r="P108" s="38" t="s">
        <v>75</v>
      </c>
      <c r="Q108" s="38" t="s">
        <v>137</v>
      </c>
      <c r="S108" s="299" t="s">
        <v>1298</v>
      </c>
      <c r="T108" s="299" t="s">
        <v>1299</v>
      </c>
      <c r="U108" s="300">
        <v>43677</v>
      </c>
      <c r="V108" s="301" t="s">
        <v>1300</v>
      </c>
      <c r="W108" s="302" t="s">
        <v>1301</v>
      </c>
      <c r="X108" s="303">
        <v>762740000</v>
      </c>
      <c r="Y108" s="304">
        <v>0</v>
      </c>
      <c r="Z108" s="303">
        <v>762740000</v>
      </c>
      <c r="AA108" s="306" t="s">
        <v>1302</v>
      </c>
      <c r="AB108" s="302">
        <v>23219</v>
      </c>
      <c r="AC108" s="301" t="s">
        <v>1303</v>
      </c>
      <c r="AD108" s="300">
        <v>43690</v>
      </c>
      <c r="AE108" s="300">
        <v>43830</v>
      </c>
      <c r="AF108" s="302" t="s">
        <v>1304</v>
      </c>
      <c r="AG108" s="302" t="s">
        <v>1305</v>
      </c>
    </row>
    <row r="109" spans="1:33" ht="272.45" customHeight="1" x14ac:dyDescent="0.35">
      <c r="A109" s="37">
        <f t="shared" si="1"/>
        <v>88</v>
      </c>
      <c r="B109" s="38" t="s">
        <v>361</v>
      </c>
      <c r="C109" s="38" t="s">
        <v>134</v>
      </c>
      <c r="D109" s="39">
        <v>81111500</v>
      </c>
      <c r="E109" s="40" t="s">
        <v>362</v>
      </c>
      <c r="F109" s="38" t="s">
        <v>69</v>
      </c>
      <c r="G109" s="38">
        <v>1</v>
      </c>
      <c r="H109" s="38" t="s">
        <v>195</v>
      </c>
      <c r="I109" s="38">
        <v>11</v>
      </c>
      <c r="J109" s="38" t="s">
        <v>127</v>
      </c>
      <c r="K109" s="38" t="s">
        <v>164</v>
      </c>
      <c r="L109" s="38" t="s">
        <v>314</v>
      </c>
      <c r="M109" s="188">
        <v>1865600000</v>
      </c>
      <c r="N109" s="188">
        <v>600000000</v>
      </c>
      <c r="O109" s="38" t="s">
        <v>89</v>
      </c>
      <c r="P109" s="38" t="s">
        <v>75</v>
      </c>
      <c r="Q109" s="38" t="s">
        <v>137</v>
      </c>
      <c r="S109" s="36"/>
      <c r="T109" s="36"/>
      <c r="U109" s="36"/>
      <c r="V109" s="36"/>
      <c r="W109" s="36"/>
      <c r="X109" s="36"/>
      <c r="Y109" s="36"/>
      <c r="Z109" s="36"/>
      <c r="AA109" s="36"/>
      <c r="AB109" s="36"/>
      <c r="AC109" s="36"/>
      <c r="AD109" s="36"/>
      <c r="AE109" s="36"/>
      <c r="AF109" s="36"/>
      <c r="AG109" s="36"/>
    </row>
    <row r="110" spans="1:33" ht="272.45" customHeight="1" x14ac:dyDescent="0.35">
      <c r="A110" s="37">
        <f t="shared" si="1"/>
        <v>89</v>
      </c>
      <c r="B110" s="41" t="s">
        <v>363</v>
      </c>
      <c r="C110" s="41" t="s">
        <v>134</v>
      </c>
      <c r="D110" s="42">
        <v>81110000</v>
      </c>
      <c r="E110" s="43" t="s">
        <v>364</v>
      </c>
      <c r="F110" s="41" t="s">
        <v>365</v>
      </c>
      <c r="G110" s="41">
        <v>0</v>
      </c>
      <c r="H110" s="41" t="s">
        <v>103</v>
      </c>
      <c r="I110" s="41">
        <v>9</v>
      </c>
      <c r="J110" s="41" t="s">
        <v>87</v>
      </c>
      <c r="K110" s="41" t="s">
        <v>164</v>
      </c>
      <c r="L110" s="41" t="s">
        <v>305</v>
      </c>
      <c r="M110" s="192"/>
      <c r="N110" s="192"/>
      <c r="O110" s="41" t="s">
        <v>74</v>
      </c>
      <c r="P110" s="41" t="s">
        <v>75</v>
      </c>
      <c r="Q110" s="41" t="s">
        <v>137</v>
      </c>
      <c r="S110" s="36"/>
      <c r="T110" s="36"/>
      <c r="U110" s="36"/>
      <c r="V110" s="36"/>
      <c r="W110" s="36"/>
      <c r="X110" s="36"/>
      <c r="Y110" s="36"/>
      <c r="Z110" s="36"/>
      <c r="AA110" s="36"/>
      <c r="AB110" s="36"/>
      <c r="AC110" s="36"/>
      <c r="AD110" s="36"/>
      <c r="AE110" s="36"/>
      <c r="AF110" s="36"/>
      <c r="AG110" s="36"/>
    </row>
    <row r="111" spans="1:33" ht="272.45" customHeight="1" x14ac:dyDescent="0.35">
      <c r="A111" s="37">
        <f t="shared" si="1"/>
        <v>90</v>
      </c>
      <c r="B111" s="41" t="s">
        <v>366</v>
      </c>
      <c r="C111" s="41" t="s">
        <v>134</v>
      </c>
      <c r="D111" s="42">
        <v>86101808</v>
      </c>
      <c r="E111" s="43" t="s">
        <v>367</v>
      </c>
      <c r="F111" s="41" t="s">
        <v>69</v>
      </c>
      <c r="G111" s="41">
        <v>0</v>
      </c>
      <c r="H111" s="41" t="s">
        <v>83</v>
      </c>
      <c r="I111" s="41">
        <v>6</v>
      </c>
      <c r="J111" s="41" t="s">
        <v>87</v>
      </c>
      <c r="K111" s="41" t="s">
        <v>164</v>
      </c>
      <c r="L111" s="41" t="s">
        <v>305</v>
      </c>
      <c r="M111" s="192"/>
      <c r="N111" s="192"/>
      <c r="O111" s="41" t="s">
        <v>74</v>
      </c>
      <c r="P111" s="41" t="s">
        <v>75</v>
      </c>
      <c r="Q111" s="41" t="s">
        <v>137</v>
      </c>
      <c r="S111" s="36"/>
      <c r="T111" s="36"/>
      <c r="U111" s="36"/>
      <c r="V111" s="36"/>
      <c r="W111" s="36"/>
      <c r="X111" s="36"/>
      <c r="Y111" s="36"/>
      <c r="Z111" s="36"/>
      <c r="AA111" s="36"/>
      <c r="AB111" s="36"/>
      <c r="AC111" s="36"/>
      <c r="AD111" s="36"/>
      <c r="AE111" s="36"/>
      <c r="AF111" s="36"/>
      <c r="AG111" s="36"/>
    </row>
    <row r="112" spans="1:33" ht="272.45" customHeight="1" x14ac:dyDescent="0.35">
      <c r="A112" s="37">
        <f t="shared" ref="A112:A118" si="2">SUM(A111+1)</f>
        <v>91</v>
      </c>
      <c r="B112" s="38" t="s">
        <v>368</v>
      </c>
      <c r="C112" s="38" t="s">
        <v>134</v>
      </c>
      <c r="D112" s="39">
        <v>81112501</v>
      </c>
      <c r="E112" s="40" t="s">
        <v>368</v>
      </c>
      <c r="F112" s="38" t="s">
        <v>69</v>
      </c>
      <c r="G112" s="38">
        <v>1</v>
      </c>
      <c r="H112" s="38" t="s">
        <v>105</v>
      </c>
      <c r="I112" s="38">
        <v>12</v>
      </c>
      <c r="J112" s="38" t="s">
        <v>80</v>
      </c>
      <c r="K112" s="38" t="s">
        <v>164</v>
      </c>
      <c r="L112" s="38" t="s">
        <v>314</v>
      </c>
      <c r="M112" s="188">
        <v>407944240.00000006</v>
      </c>
      <c r="N112" s="188">
        <v>407944240.00000006</v>
      </c>
      <c r="O112" s="38" t="s">
        <v>74</v>
      </c>
      <c r="P112" s="38" t="s">
        <v>75</v>
      </c>
      <c r="Q112" s="38" t="s">
        <v>137</v>
      </c>
      <c r="S112" s="299" t="s">
        <v>369</v>
      </c>
      <c r="T112" s="299" t="s">
        <v>370</v>
      </c>
      <c r="U112" s="300">
        <v>43523</v>
      </c>
      <c r="V112" s="301" t="s">
        <v>371</v>
      </c>
      <c r="W112" s="302" t="s">
        <v>144</v>
      </c>
      <c r="X112" s="303">
        <v>256621187.12</v>
      </c>
      <c r="Y112" s="304">
        <v>0</v>
      </c>
      <c r="Z112" s="303">
        <v>256621187.12</v>
      </c>
      <c r="AA112" s="301" t="s">
        <v>372</v>
      </c>
      <c r="AB112" s="302" t="s">
        <v>373</v>
      </c>
      <c r="AC112" s="301" t="s">
        <v>374</v>
      </c>
      <c r="AD112" s="300">
        <v>43523</v>
      </c>
      <c r="AE112" s="300">
        <v>43887</v>
      </c>
      <c r="AF112" s="302" t="s">
        <v>375</v>
      </c>
      <c r="AG112" s="305" t="s">
        <v>255</v>
      </c>
    </row>
    <row r="113" spans="1:33" ht="272.45" customHeight="1" x14ac:dyDescent="0.35">
      <c r="A113" s="37">
        <f t="shared" si="2"/>
        <v>92</v>
      </c>
      <c r="B113" s="38" t="s">
        <v>376</v>
      </c>
      <c r="C113" s="38" t="s">
        <v>134</v>
      </c>
      <c r="D113" s="39">
        <v>81112501</v>
      </c>
      <c r="E113" s="40" t="s">
        <v>376</v>
      </c>
      <c r="F113" s="38" t="s">
        <v>69</v>
      </c>
      <c r="G113" s="38">
        <v>1</v>
      </c>
      <c r="H113" s="38" t="s">
        <v>103</v>
      </c>
      <c r="I113" s="38">
        <v>9</v>
      </c>
      <c r="J113" s="38" t="s">
        <v>317</v>
      </c>
      <c r="K113" s="38" t="s">
        <v>164</v>
      </c>
      <c r="L113" s="38" t="s">
        <v>314</v>
      </c>
      <c r="M113" s="188">
        <v>150000000</v>
      </c>
      <c r="N113" s="188">
        <v>150000000</v>
      </c>
      <c r="O113" s="38" t="s">
        <v>74</v>
      </c>
      <c r="P113" s="38" t="s">
        <v>75</v>
      </c>
      <c r="Q113" s="38" t="s">
        <v>137</v>
      </c>
      <c r="S113" s="299" t="s">
        <v>377</v>
      </c>
      <c r="T113" s="299" t="s">
        <v>378</v>
      </c>
      <c r="U113" s="300">
        <v>43567</v>
      </c>
      <c r="V113" s="301" t="s">
        <v>379</v>
      </c>
      <c r="W113" s="302" t="s">
        <v>111</v>
      </c>
      <c r="X113" s="303">
        <v>85000000</v>
      </c>
      <c r="Y113" s="304">
        <v>0</v>
      </c>
      <c r="Z113" s="303">
        <v>85000000</v>
      </c>
      <c r="AA113" s="301" t="s">
        <v>380</v>
      </c>
      <c r="AB113" s="302">
        <v>19119</v>
      </c>
      <c r="AC113" s="312" t="s">
        <v>381</v>
      </c>
      <c r="AD113" s="325"/>
      <c r="AE113" s="325"/>
      <c r="AF113" s="313" t="s">
        <v>382</v>
      </c>
      <c r="AG113" s="315" t="s">
        <v>255</v>
      </c>
    </row>
    <row r="114" spans="1:33" ht="272.45" customHeight="1" x14ac:dyDescent="0.35">
      <c r="A114" s="37">
        <f t="shared" si="2"/>
        <v>93</v>
      </c>
      <c r="B114" s="38" t="s">
        <v>383</v>
      </c>
      <c r="C114" s="38" t="s">
        <v>134</v>
      </c>
      <c r="D114" s="39" t="s">
        <v>384</v>
      </c>
      <c r="E114" s="40" t="s">
        <v>385</v>
      </c>
      <c r="F114" s="38" t="s">
        <v>69</v>
      </c>
      <c r="G114" s="38">
        <v>1</v>
      </c>
      <c r="H114" s="38" t="s">
        <v>99</v>
      </c>
      <c r="I114" s="38">
        <v>12</v>
      </c>
      <c r="J114" s="38" t="s">
        <v>309</v>
      </c>
      <c r="K114" s="38" t="s">
        <v>164</v>
      </c>
      <c r="L114" s="38" t="s">
        <v>314</v>
      </c>
      <c r="M114" s="188">
        <v>300582187</v>
      </c>
      <c r="N114" s="188">
        <v>300582187</v>
      </c>
      <c r="O114" s="38" t="s">
        <v>74</v>
      </c>
      <c r="P114" s="38" t="s">
        <v>75</v>
      </c>
      <c r="Q114" s="38" t="s">
        <v>137</v>
      </c>
      <c r="S114" s="299" t="s">
        <v>1170</v>
      </c>
      <c r="T114" s="299" t="s">
        <v>1171</v>
      </c>
      <c r="U114" s="300">
        <v>43633</v>
      </c>
      <c r="V114" s="301" t="s">
        <v>1172</v>
      </c>
      <c r="W114" s="302" t="s">
        <v>111</v>
      </c>
      <c r="X114" s="303">
        <v>183468000</v>
      </c>
      <c r="Y114" s="304">
        <v>0</v>
      </c>
      <c r="Z114" s="303">
        <v>183468000</v>
      </c>
      <c r="AA114" s="301" t="s">
        <v>1173</v>
      </c>
      <c r="AB114" s="302">
        <v>19519</v>
      </c>
      <c r="AC114" s="301" t="s">
        <v>1168</v>
      </c>
      <c r="AD114" s="300">
        <v>43636</v>
      </c>
      <c r="AE114" s="300">
        <v>44001</v>
      </c>
      <c r="AF114" s="302" t="s">
        <v>1174</v>
      </c>
      <c r="AG114" s="305" t="s">
        <v>255</v>
      </c>
    </row>
    <row r="115" spans="1:33" ht="272.45" customHeight="1" x14ac:dyDescent="0.35">
      <c r="A115" s="37">
        <f t="shared" si="2"/>
        <v>94</v>
      </c>
      <c r="B115" s="41" t="s">
        <v>386</v>
      </c>
      <c r="C115" s="41" t="s">
        <v>134</v>
      </c>
      <c r="D115" s="42">
        <v>81112006</v>
      </c>
      <c r="E115" s="43" t="s">
        <v>387</v>
      </c>
      <c r="F115" s="41" t="s">
        <v>69</v>
      </c>
      <c r="G115" s="41">
        <v>1</v>
      </c>
      <c r="H115" s="41" t="s">
        <v>105</v>
      </c>
      <c r="I115" s="41">
        <v>3</v>
      </c>
      <c r="J115" s="41" t="s">
        <v>100</v>
      </c>
      <c r="K115" s="41" t="s">
        <v>72</v>
      </c>
      <c r="L115" s="41" t="s">
        <v>196</v>
      </c>
      <c r="M115" s="192"/>
      <c r="N115" s="192"/>
      <c r="O115" s="41" t="s">
        <v>74</v>
      </c>
      <c r="P115" s="41" t="s">
        <v>90</v>
      </c>
      <c r="Q115" s="41" t="s">
        <v>137</v>
      </c>
      <c r="S115" s="36"/>
      <c r="T115" s="36"/>
      <c r="U115" s="36"/>
      <c r="V115" s="36"/>
      <c r="W115" s="36"/>
      <c r="X115" s="36"/>
      <c r="Y115" s="36"/>
      <c r="Z115" s="36"/>
      <c r="AA115" s="36"/>
      <c r="AB115" s="36"/>
      <c r="AC115" s="36"/>
      <c r="AD115" s="36"/>
      <c r="AE115" s="36"/>
      <c r="AF115" s="36"/>
      <c r="AG115" s="36"/>
    </row>
    <row r="116" spans="1:33" ht="272.45" customHeight="1" x14ac:dyDescent="0.35">
      <c r="A116" s="37">
        <f t="shared" si="2"/>
        <v>95</v>
      </c>
      <c r="B116" s="38" t="s">
        <v>388</v>
      </c>
      <c r="C116" s="38" t="s">
        <v>134</v>
      </c>
      <c r="D116" s="39">
        <v>81112502</v>
      </c>
      <c r="E116" s="40" t="s">
        <v>389</v>
      </c>
      <c r="F116" s="38" t="s">
        <v>69</v>
      </c>
      <c r="G116" s="38">
        <v>1</v>
      </c>
      <c r="H116" s="38" t="s">
        <v>195</v>
      </c>
      <c r="I116" s="38">
        <v>35</v>
      </c>
      <c r="J116" s="38" t="s">
        <v>80</v>
      </c>
      <c r="K116" s="38" t="s">
        <v>72</v>
      </c>
      <c r="L116" s="38" t="s">
        <v>196</v>
      </c>
      <c r="M116" s="188">
        <v>1288986000</v>
      </c>
      <c r="N116" s="188">
        <v>147313000</v>
      </c>
      <c r="O116" s="38" t="s">
        <v>89</v>
      </c>
      <c r="P116" s="38" t="s">
        <v>1330</v>
      </c>
      <c r="Q116" s="38" t="s">
        <v>137</v>
      </c>
      <c r="S116" s="36"/>
      <c r="T116" s="36"/>
      <c r="U116" s="36"/>
      <c r="V116" s="36"/>
      <c r="W116" s="36"/>
      <c r="X116" s="36"/>
      <c r="Y116" s="36"/>
      <c r="Z116" s="36"/>
      <c r="AA116" s="36"/>
      <c r="AB116" s="36"/>
      <c r="AC116" s="36"/>
      <c r="AD116" s="36"/>
      <c r="AE116" s="36"/>
      <c r="AF116" s="36"/>
      <c r="AG116" s="36"/>
    </row>
    <row r="117" spans="1:33" ht="272.45" customHeight="1" x14ac:dyDescent="0.35">
      <c r="A117" s="37">
        <f t="shared" si="2"/>
        <v>96</v>
      </c>
      <c r="B117" s="38" t="s">
        <v>390</v>
      </c>
      <c r="C117" s="38" t="s">
        <v>134</v>
      </c>
      <c r="D117" s="39">
        <v>81112502</v>
      </c>
      <c r="E117" s="40" t="s">
        <v>391</v>
      </c>
      <c r="F117" s="38" t="s">
        <v>69</v>
      </c>
      <c r="G117" s="38">
        <v>1</v>
      </c>
      <c r="H117" s="38" t="s">
        <v>195</v>
      </c>
      <c r="I117" s="38">
        <v>18</v>
      </c>
      <c r="J117" s="38" t="s">
        <v>80</v>
      </c>
      <c r="K117" s="38" t="s">
        <v>72</v>
      </c>
      <c r="L117" s="38" t="s">
        <v>196</v>
      </c>
      <c r="M117" s="188">
        <v>233000000</v>
      </c>
      <c r="N117" s="188">
        <v>130000000</v>
      </c>
      <c r="O117" s="38" t="s">
        <v>89</v>
      </c>
      <c r="P117" s="38" t="s">
        <v>1330</v>
      </c>
      <c r="Q117" s="38" t="s">
        <v>137</v>
      </c>
      <c r="S117" s="36"/>
      <c r="T117" s="36"/>
      <c r="U117" s="36"/>
      <c r="V117" s="36"/>
      <c r="W117" s="36"/>
      <c r="X117" s="36"/>
      <c r="Y117" s="36"/>
      <c r="Z117" s="36"/>
      <c r="AA117" s="36"/>
      <c r="AB117" s="36"/>
      <c r="AC117" s="36"/>
      <c r="AD117" s="36"/>
      <c r="AE117" s="36"/>
      <c r="AF117" s="36"/>
      <c r="AG117" s="36"/>
    </row>
    <row r="118" spans="1:33" ht="272.45" customHeight="1" x14ac:dyDescent="0.35">
      <c r="A118" s="44">
        <f t="shared" si="2"/>
        <v>97</v>
      </c>
      <c r="B118" s="41" t="s">
        <v>392</v>
      </c>
      <c r="C118" s="41" t="s">
        <v>134</v>
      </c>
      <c r="D118" s="42">
        <v>81112502</v>
      </c>
      <c r="E118" s="43" t="s">
        <v>393</v>
      </c>
      <c r="F118" s="41" t="s">
        <v>69</v>
      </c>
      <c r="G118" s="41">
        <v>1</v>
      </c>
      <c r="H118" s="41" t="s">
        <v>105</v>
      </c>
      <c r="I118" s="41">
        <v>36</v>
      </c>
      <c r="J118" s="41" t="s">
        <v>1124</v>
      </c>
      <c r="K118" s="41" t="s">
        <v>72</v>
      </c>
      <c r="L118" s="41" t="s">
        <v>196</v>
      </c>
      <c r="M118" s="192"/>
      <c r="N118" s="192"/>
      <c r="O118" s="41" t="s">
        <v>74</v>
      </c>
      <c r="P118" s="41" t="s">
        <v>75</v>
      </c>
      <c r="Q118" s="41" t="s">
        <v>137</v>
      </c>
      <c r="S118" s="36"/>
      <c r="T118" s="36"/>
      <c r="U118" s="36"/>
      <c r="V118" s="36"/>
      <c r="W118" s="36"/>
      <c r="X118" s="36"/>
      <c r="Y118" s="36"/>
      <c r="Z118" s="36"/>
      <c r="AA118" s="36"/>
      <c r="AB118" s="36"/>
      <c r="AC118" s="36"/>
      <c r="AD118" s="36"/>
      <c r="AE118" s="36"/>
      <c r="AF118" s="36"/>
      <c r="AG118" s="36"/>
    </row>
    <row r="119" spans="1:33" ht="272.45" customHeight="1" x14ac:dyDescent="0.35">
      <c r="A119" s="37">
        <f>+A118+1</f>
        <v>98</v>
      </c>
      <c r="B119" s="38"/>
      <c r="C119" s="38" t="s">
        <v>163</v>
      </c>
      <c r="D119" s="39">
        <v>80101706</v>
      </c>
      <c r="E119" s="40" t="s">
        <v>394</v>
      </c>
      <c r="F119" s="38" t="s">
        <v>69</v>
      </c>
      <c r="G119" s="38">
        <v>1</v>
      </c>
      <c r="H119" s="38" t="s">
        <v>126</v>
      </c>
      <c r="I119" s="38">
        <v>10.5</v>
      </c>
      <c r="J119" s="38" t="s">
        <v>317</v>
      </c>
      <c r="K119" s="38" t="s">
        <v>164</v>
      </c>
      <c r="L119" s="38" t="s">
        <v>165</v>
      </c>
      <c r="M119" s="188">
        <v>91875000</v>
      </c>
      <c r="N119" s="188">
        <v>91875000</v>
      </c>
      <c r="O119" s="38" t="s">
        <v>74</v>
      </c>
      <c r="P119" s="38" t="s">
        <v>75</v>
      </c>
      <c r="Q119" s="38" t="s">
        <v>166</v>
      </c>
      <c r="S119" s="299" t="s">
        <v>395</v>
      </c>
      <c r="T119" s="299" t="s">
        <v>396</v>
      </c>
      <c r="U119" s="311">
        <v>43495</v>
      </c>
      <c r="V119" s="301" t="s">
        <v>397</v>
      </c>
      <c r="W119" s="302" t="s">
        <v>398</v>
      </c>
      <c r="X119" s="303">
        <v>91875000</v>
      </c>
      <c r="Y119" s="304">
        <v>-72625000</v>
      </c>
      <c r="Z119" s="303">
        <f>X119+Y119</f>
        <v>19250000</v>
      </c>
      <c r="AA119" s="301" t="s">
        <v>399</v>
      </c>
      <c r="AB119" s="306">
        <v>8619</v>
      </c>
      <c r="AC119" s="312" t="s">
        <v>400</v>
      </c>
      <c r="AD119" s="311">
        <v>43495</v>
      </c>
      <c r="AE119" s="311">
        <v>43812</v>
      </c>
      <c r="AF119" s="313" t="s">
        <v>401</v>
      </c>
      <c r="AG119" s="315" t="s">
        <v>402</v>
      </c>
    </row>
    <row r="120" spans="1:33" ht="272.45" customHeight="1" x14ac:dyDescent="0.35">
      <c r="A120" s="37">
        <f t="shared" ref="A120:A183" si="3">+A119+1</f>
        <v>99</v>
      </c>
      <c r="B120" s="38"/>
      <c r="C120" s="38" t="s">
        <v>163</v>
      </c>
      <c r="D120" s="39">
        <v>80101706</v>
      </c>
      <c r="E120" s="40" t="s">
        <v>394</v>
      </c>
      <c r="F120" s="38" t="s">
        <v>69</v>
      </c>
      <c r="G120" s="38">
        <v>1</v>
      </c>
      <c r="H120" s="38" t="s">
        <v>126</v>
      </c>
      <c r="I120" s="38">
        <v>11.5</v>
      </c>
      <c r="J120" s="38" t="s">
        <v>317</v>
      </c>
      <c r="K120" s="38" t="s">
        <v>164</v>
      </c>
      <c r="L120" s="38" t="s">
        <v>165</v>
      </c>
      <c r="M120" s="188">
        <v>82800000</v>
      </c>
      <c r="N120" s="188">
        <v>82800000</v>
      </c>
      <c r="O120" s="38" t="s">
        <v>74</v>
      </c>
      <c r="P120" s="38" t="s">
        <v>75</v>
      </c>
      <c r="Q120" s="38" t="s">
        <v>166</v>
      </c>
      <c r="S120" s="299" t="s">
        <v>403</v>
      </c>
      <c r="T120" s="299" t="s">
        <v>404</v>
      </c>
      <c r="U120" s="300">
        <v>43476</v>
      </c>
      <c r="V120" s="301" t="s">
        <v>405</v>
      </c>
      <c r="W120" s="302" t="s">
        <v>398</v>
      </c>
      <c r="X120" s="303">
        <v>82800000</v>
      </c>
      <c r="Y120" s="303">
        <v>0</v>
      </c>
      <c r="Z120" s="303">
        <v>82800000</v>
      </c>
      <c r="AA120" s="301" t="s">
        <v>406</v>
      </c>
      <c r="AB120" s="306">
        <v>719</v>
      </c>
      <c r="AC120" s="301" t="s">
        <v>407</v>
      </c>
      <c r="AD120" s="300">
        <v>43476</v>
      </c>
      <c r="AE120" s="300">
        <v>43824</v>
      </c>
      <c r="AF120" s="302" t="s">
        <v>408</v>
      </c>
      <c r="AG120" s="305" t="s">
        <v>402</v>
      </c>
    </row>
    <row r="121" spans="1:33" ht="272.45" customHeight="1" x14ac:dyDescent="0.35">
      <c r="A121" s="37">
        <f t="shared" si="3"/>
        <v>100</v>
      </c>
      <c r="B121" s="38"/>
      <c r="C121" s="38" t="s">
        <v>163</v>
      </c>
      <c r="D121" s="39">
        <v>80101706</v>
      </c>
      <c r="E121" s="40" t="s">
        <v>394</v>
      </c>
      <c r="F121" s="38" t="s">
        <v>69</v>
      </c>
      <c r="G121" s="38">
        <v>1</v>
      </c>
      <c r="H121" s="38" t="s">
        <v>126</v>
      </c>
      <c r="I121" s="38">
        <v>11.5</v>
      </c>
      <c r="J121" s="38" t="s">
        <v>317</v>
      </c>
      <c r="K121" s="38" t="s">
        <v>164</v>
      </c>
      <c r="L121" s="38" t="s">
        <v>165</v>
      </c>
      <c r="M121" s="188">
        <v>62100000</v>
      </c>
      <c r="N121" s="188">
        <v>62100000</v>
      </c>
      <c r="O121" s="38" t="s">
        <v>74</v>
      </c>
      <c r="P121" s="38" t="s">
        <v>75</v>
      </c>
      <c r="Q121" s="38" t="s">
        <v>166</v>
      </c>
      <c r="S121" s="299" t="s">
        <v>409</v>
      </c>
      <c r="T121" s="299" t="s">
        <v>410</v>
      </c>
      <c r="U121" s="300">
        <v>43476</v>
      </c>
      <c r="V121" s="301" t="s">
        <v>411</v>
      </c>
      <c r="W121" s="302" t="s">
        <v>398</v>
      </c>
      <c r="X121" s="303">
        <v>62100000</v>
      </c>
      <c r="Y121" s="303">
        <v>0</v>
      </c>
      <c r="Z121" s="303">
        <v>62100000</v>
      </c>
      <c r="AA121" s="301" t="s">
        <v>412</v>
      </c>
      <c r="AB121" s="306">
        <v>619</v>
      </c>
      <c r="AC121" s="301" t="s">
        <v>407</v>
      </c>
      <c r="AD121" s="300">
        <v>43476</v>
      </c>
      <c r="AE121" s="300">
        <v>43824</v>
      </c>
      <c r="AF121" s="313" t="s">
        <v>413</v>
      </c>
      <c r="AG121" s="315" t="s">
        <v>402</v>
      </c>
    </row>
    <row r="122" spans="1:33" ht="272.45" customHeight="1" x14ac:dyDescent="0.35">
      <c r="A122" s="37">
        <f t="shared" si="3"/>
        <v>101</v>
      </c>
      <c r="B122" s="38"/>
      <c r="C122" s="38" t="s">
        <v>163</v>
      </c>
      <c r="D122" s="39">
        <v>80101706</v>
      </c>
      <c r="E122" s="40" t="s">
        <v>394</v>
      </c>
      <c r="F122" s="38" t="s">
        <v>69</v>
      </c>
      <c r="G122" s="38">
        <v>1</v>
      </c>
      <c r="H122" s="38" t="s">
        <v>126</v>
      </c>
      <c r="I122" s="38">
        <v>11</v>
      </c>
      <c r="J122" s="38" t="s">
        <v>317</v>
      </c>
      <c r="K122" s="38" t="s">
        <v>164</v>
      </c>
      <c r="L122" s="38" t="s">
        <v>165</v>
      </c>
      <c r="M122" s="188">
        <v>53900000</v>
      </c>
      <c r="N122" s="188">
        <v>53900000</v>
      </c>
      <c r="O122" s="38" t="s">
        <v>74</v>
      </c>
      <c r="P122" s="38" t="s">
        <v>75</v>
      </c>
      <c r="Q122" s="38" t="s">
        <v>166</v>
      </c>
      <c r="S122" s="299" t="s">
        <v>414</v>
      </c>
      <c r="T122" s="299" t="s">
        <v>415</v>
      </c>
      <c r="U122" s="300">
        <v>43483</v>
      </c>
      <c r="V122" s="301" t="s">
        <v>416</v>
      </c>
      <c r="W122" s="302" t="s">
        <v>398</v>
      </c>
      <c r="X122" s="303">
        <v>53900000</v>
      </c>
      <c r="Y122" s="304">
        <v>0</v>
      </c>
      <c r="Z122" s="303">
        <v>53900000</v>
      </c>
      <c r="AA122" s="312" t="s">
        <v>417</v>
      </c>
      <c r="AB122" s="313">
        <v>5819</v>
      </c>
      <c r="AC122" s="312" t="s">
        <v>418</v>
      </c>
      <c r="AD122" s="311">
        <v>43483</v>
      </c>
      <c r="AE122" s="311">
        <v>43816</v>
      </c>
      <c r="AF122" s="313" t="s">
        <v>419</v>
      </c>
      <c r="AG122" s="315" t="s">
        <v>402</v>
      </c>
    </row>
    <row r="123" spans="1:33" ht="272.45" customHeight="1" x14ac:dyDescent="0.35">
      <c r="A123" s="37">
        <f t="shared" si="3"/>
        <v>102</v>
      </c>
      <c r="B123" s="38"/>
      <c r="C123" s="38" t="s">
        <v>163</v>
      </c>
      <c r="D123" s="39">
        <v>80101706</v>
      </c>
      <c r="E123" s="40" t="s">
        <v>394</v>
      </c>
      <c r="F123" s="38" t="s">
        <v>69</v>
      </c>
      <c r="G123" s="38">
        <v>1</v>
      </c>
      <c r="H123" s="38" t="s">
        <v>126</v>
      </c>
      <c r="I123" s="38">
        <v>11</v>
      </c>
      <c r="J123" s="38" t="s">
        <v>317</v>
      </c>
      <c r="K123" s="38" t="s">
        <v>164</v>
      </c>
      <c r="L123" s="38" t="s">
        <v>165</v>
      </c>
      <c r="M123" s="188">
        <v>53900000</v>
      </c>
      <c r="N123" s="188">
        <v>53900000</v>
      </c>
      <c r="O123" s="38" t="s">
        <v>74</v>
      </c>
      <c r="P123" s="38" t="s">
        <v>75</v>
      </c>
      <c r="Q123" s="38" t="s">
        <v>166</v>
      </c>
      <c r="S123" s="299" t="s">
        <v>420</v>
      </c>
      <c r="T123" s="299" t="s">
        <v>421</v>
      </c>
      <c r="U123" s="300">
        <v>43483</v>
      </c>
      <c r="V123" s="301" t="s">
        <v>422</v>
      </c>
      <c r="W123" s="302" t="s">
        <v>398</v>
      </c>
      <c r="X123" s="303">
        <v>53900000</v>
      </c>
      <c r="Y123" s="304">
        <v>0</v>
      </c>
      <c r="Z123" s="303">
        <v>53900000</v>
      </c>
      <c r="AA123" s="312" t="s">
        <v>423</v>
      </c>
      <c r="AB123" s="313">
        <v>7419</v>
      </c>
      <c r="AC123" s="312" t="s">
        <v>418</v>
      </c>
      <c r="AD123" s="311">
        <v>43483</v>
      </c>
      <c r="AE123" s="311">
        <v>43816</v>
      </c>
      <c r="AF123" s="313" t="s">
        <v>419</v>
      </c>
      <c r="AG123" s="315" t="s">
        <v>402</v>
      </c>
    </row>
    <row r="124" spans="1:33" ht="272.45" customHeight="1" x14ac:dyDescent="0.35">
      <c r="A124" s="37">
        <f t="shared" si="3"/>
        <v>103</v>
      </c>
      <c r="B124" s="38"/>
      <c r="C124" s="38" t="s">
        <v>163</v>
      </c>
      <c r="D124" s="39">
        <v>80101706</v>
      </c>
      <c r="E124" s="40" t="s">
        <v>424</v>
      </c>
      <c r="F124" s="38" t="s">
        <v>69</v>
      </c>
      <c r="G124" s="38">
        <v>1</v>
      </c>
      <c r="H124" s="38" t="s">
        <v>126</v>
      </c>
      <c r="I124" s="38">
        <v>11</v>
      </c>
      <c r="J124" s="38" t="s">
        <v>317</v>
      </c>
      <c r="K124" s="38" t="s">
        <v>164</v>
      </c>
      <c r="L124" s="38" t="s">
        <v>165</v>
      </c>
      <c r="M124" s="188">
        <v>22000000</v>
      </c>
      <c r="N124" s="188">
        <v>22000000</v>
      </c>
      <c r="O124" s="38" t="s">
        <v>74</v>
      </c>
      <c r="P124" s="38" t="s">
        <v>75</v>
      </c>
      <c r="Q124" s="38" t="s">
        <v>166</v>
      </c>
      <c r="S124" s="299" t="s">
        <v>425</v>
      </c>
      <c r="T124" s="299" t="s">
        <v>426</v>
      </c>
      <c r="U124" s="311">
        <v>43487</v>
      </c>
      <c r="V124" s="301" t="s">
        <v>427</v>
      </c>
      <c r="W124" s="302" t="s">
        <v>428</v>
      </c>
      <c r="X124" s="303">
        <v>22000000</v>
      </c>
      <c r="Y124" s="304">
        <v>0</v>
      </c>
      <c r="Z124" s="303">
        <v>22000000</v>
      </c>
      <c r="AA124" s="312" t="s">
        <v>429</v>
      </c>
      <c r="AB124" s="313">
        <v>8319</v>
      </c>
      <c r="AC124" s="312" t="s">
        <v>430</v>
      </c>
      <c r="AD124" s="311">
        <v>43487</v>
      </c>
      <c r="AE124" s="311">
        <v>43820</v>
      </c>
      <c r="AF124" s="313" t="s">
        <v>413</v>
      </c>
      <c r="AG124" s="315" t="s">
        <v>402</v>
      </c>
    </row>
    <row r="125" spans="1:33" ht="272.45" customHeight="1" x14ac:dyDescent="0.35">
      <c r="A125" s="37">
        <f t="shared" si="3"/>
        <v>104</v>
      </c>
      <c r="B125" s="38"/>
      <c r="C125" s="38" t="s">
        <v>163</v>
      </c>
      <c r="D125" s="39">
        <v>80101706</v>
      </c>
      <c r="E125" s="40" t="s">
        <v>394</v>
      </c>
      <c r="F125" s="38" t="s">
        <v>69</v>
      </c>
      <c r="G125" s="38">
        <v>1</v>
      </c>
      <c r="H125" s="38" t="s">
        <v>126</v>
      </c>
      <c r="I125" s="38">
        <v>11</v>
      </c>
      <c r="J125" s="38" t="s">
        <v>317</v>
      </c>
      <c r="K125" s="38" t="s">
        <v>164</v>
      </c>
      <c r="L125" s="38" t="s">
        <v>431</v>
      </c>
      <c r="M125" s="188">
        <v>49500000</v>
      </c>
      <c r="N125" s="188">
        <v>49500000</v>
      </c>
      <c r="O125" s="38" t="s">
        <v>74</v>
      </c>
      <c r="P125" s="38" t="s">
        <v>75</v>
      </c>
      <c r="Q125" s="38" t="s">
        <v>166</v>
      </c>
      <c r="S125" s="299" t="s">
        <v>432</v>
      </c>
      <c r="T125" s="299" t="s">
        <v>433</v>
      </c>
      <c r="U125" s="311">
        <v>43496</v>
      </c>
      <c r="V125" s="301" t="s">
        <v>434</v>
      </c>
      <c r="W125" s="302" t="s">
        <v>398</v>
      </c>
      <c r="X125" s="303">
        <v>69300000</v>
      </c>
      <c r="Y125" s="304">
        <v>0</v>
      </c>
      <c r="Z125" s="303">
        <v>69300000</v>
      </c>
      <c r="AA125" s="301" t="s">
        <v>435</v>
      </c>
      <c r="AB125" s="302">
        <v>13419</v>
      </c>
      <c r="AC125" s="312" t="s">
        <v>436</v>
      </c>
      <c r="AD125" s="311">
        <v>43497</v>
      </c>
      <c r="AE125" s="311">
        <v>43814</v>
      </c>
      <c r="AF125" s="313" t="s">
        <v>413</v>
      </c>
      <c r="AG125" s="315" t="s">
        <v>402</v>
      </c>
    </row>
    <row r="126" spans="1:33" ht="272.45" customHeight="1" x14ac:dyDescent="0.35">
      <c r="A126" s="37">
        <f t="shared" si="3"/>
        <v>105</v>
      </c>
      <c r="B126" s="38"/>
      <c r="C126" s="38" t="s">
        <v>163</v>
      </c>
      <c r="D126" s="39">
        <v>80101706</v>
      </c>
      <c r="E126" s="40" t="s">
        <v>394</v>
      </c>
      <c r="F126" s="38" t="s">
        <v>69</v>
      </c>
      <c r="G126" s="38">
        <v>1</v>
      </c>
      <c r="H126" s="38" t="s">
        <v>126</v>
      </c>
      <c r="I126" s="38">
        <v>10.5</v>
      </c>
      <c r="J126" s="38" t="s">
        <v>317</v>
      </c>
      <c r="K126" s="38" t="s">
        <v>164</v>
      </c>
      <c r="L126" s="38" t="s">
        <v>165</v>
      </c>
      <c r="M126" s="188">
        <v>91875000</v>
      </c>
      <c r="N126" s="188">
        <v>91875000</v>
      </c>
      <c r="O126" s="38" t="s">
        <v>74</v>
      </c>
      <c r="P126" s="38" t="s">
        <v>75</v>
      </c>
      <c r="Q126" s="38" t="s">
        <v>166</v>
      </c>
      <c r="S126" s="299" t="s">
        <v>437</v>
      </c>
      <c r="T126" s="299" t="s">
        <v>438</v>
      </c>
      <c r="U126" s="311">
        <v>43501</v>
      </c>
      <c r="V126" s="301" t="s">
        <v>439</v>
      </c>
      <c r="W126" s="302" t="s">
        <v>398</v>
      </c>
      <c r="X126" s="303">
        <v>91850000</v>
      </c>
      <c r="Y126" s="304">
        <v>0</v>
      </c>
      <c r="Z126" s="303">
        <v>91850000</v>
      </c>
      <c r="AA126" s="301" t="s">
        <v>440</v>
      </c>
      <c r="AB126" s="302">
        <v>8819</v>
      </c>
      <c r="AC126" s="312" t="s">
        <v>436</v>
      </c>
      <c r="AD126" s="311">
        <v>43501</v>
      </c>
      <c r="AE126" s="311">
        <v>43818</v>
      </c>
      <c r="AF126" s="313" t="s">
        <v>408</v>
      </c>
      <c r="AG126" s="315" t="s">
        <v>402</v>
      </c>
    </row>
    <row r="127" spans="1:33" ht="272.45" customHeight="1" x14ac:dyDescent="0.35">
      <c r="A127" s="37">
        <f t="shared" si="3"/>
        <v>106</v>
      </c>
      <c r="B127" s="38"/>
      <c r="C127" s="38" t="s">
        <v>163</v>
      </c>
      <c r="D127" s="39">
        <v>80101706</v>
      </c>
      <c r="E127" s="40" t="s">
        <v>394</v>
      </c>
      <c r="F127" s="38" t="s">
        <v>69</v>
      </c>
      <c r="G127" s="38">
        <v>1</v>
      </c>
      <c r="H127" s="38" t="s">
        <v>126</v>
      </c>
      <c r="I127" s="38">
        <v>10.5</v>
      </c>
      <c r="J127" s="38" t="s">
        <v>317</v>
      </c>
      <c r="K127" s="38" t="s">
        <v>164</v>
      </c>
      <c r="L127" s="38" t="s">
        <v>165</v>
      </c>
      <c r="M127" s="188">
        <v>91875000</v>
      </c>
      <c r="N127" s="188">
        <v>91875000</v>
      </c>
      <c r="O127" s="38" t="s">
        <v>74</v>
      </c>
      <c r="P127" s="38" t="s">
        <v>75</v>
      </c>
      <c r="Q127" s="38" t="s">
        <v>166</v>
      </c>
      <c r="S127" s="299" t="s">
        <v>441</v>
      </c>
      <c r="T127" s="299" t="s">
        <v>442</v>
      </c>
      <c r="U127" s="300">
        <v>43515</v>
      </c>
      <c r="V127" s="301" t="s">
        <v>443</v>
      </c>
      <c r="W127" s="302" t="s">
        <v>398</v>
      </c>
      <c r="X127" s="303">
        <v>87500000</v>
      </c>
      <c r="Y127" s="304">
        <v>0</v>
      </c>
      <c r="Z127" s="303">
        <v>87500000</v>
      </c>
      <c r="AA127" s="301" t="s">
        <v>444</v>
      </c>
      <c r="AB127" s="302">
        <v>8919</v>
      </c>
      <c r="AC127" s="312" t="s">
        <v>445</v>
      </c>
      <c r="AD127" s="311">
        <v>43515</v>
      </c>
      <c r="AE127" s="311">
        <v>43817</v>
      </c>
      <c r="AF127" s="313" t="s">
        <v>408</v>
      </c>
      <c r="AG127" s="315" t="s">
        <v>402</v>
      </c>
    </row>
    <row r="128" spans="1:33" ht="272.45" customHeight="1" x14ac:dyDescent="0.35">
      <c r="A128" s="37">
        <f t="shared" si="3"/>
        <v>107</v>
      </c>
      <c r="B128" s="38"/>
      <c r="C128" s="38" t="s">
        <v>163</v>
      </c>
      <c r="D128" s="39">
        <v>80101706</v>
      </c>
      <c r="E128" s="40" t="s">
        <v>394</v>
      </c>
      <c r="F128" s="38" t="s">
        <v>69</v>
      </c>
      <c r="G128" s="38">
        <v>1</v>
      </c>
      <c r="H128" s="38" t="s">
        <v>126</v>
      </c>
      <c r="I128" s="38">
        <v>10.5</v>
      </c>
      <c r="J128" s="38" t="s">
        <v>317</v>
      </c>
      <c r="K128" s="38" t="s">
        <v>164</v>
      </c>
      <c r="L128" s="38" t="s">
        <v>165</v>
      </c>
      <c r="M128" s="188">
        <v>91875000</v>
      </c>
      <c r="N128" s="188">
        <v>91875000</v>
      </c>
      <c r="O128" s="38" t="s">
        <v>74</v>
      </c>
      <c r="P128" s="38" t="s">
        <v>75</v>
      </c>
      <c r="Q128" s="38" t="s">
        <v>166</v>
      </c>
      <c r="S128" s="299" t="s">
        <v>446</v>
      </c>
      <c r="T128" s="299" t="s">
        <v>447</v>
      </c>
      <c r="U128" s="300">
        <v>43502</v>
      </c>
      <c r="V128" s="301" t="s">
        <v>439</v>
      </c>
      <c r="W128" s="302" t="s">
        <v>398</v>
      </c>
      <c r="X128" s="303">
        <v>91875000</v>
      </c>
      <c r="Y128" s="304">
        <v>0</v>
      </c>
      <c r="Z128" s="303">
        <v>91875000</v>
      </c>
      <c r="AA128" s="301" t="s">
        <v>448</v>
      </c>
      <c r="AB128" s="302">
        <v>9019</v>
      </c>
      <c r="AC128" s="312" t="s">
        <v>436</v>
      </c>
      <c r="AD128" s="311">
        <v>43502</v>
      </c>
      <c r="AE128" s="311">
        <v>43819</v>
      </c>
      <c r="AF128" s="313" t="s">
        <v>408</v>
      </c>
      <c r="AG128" s="315" t="s">
        <v>402</v>
      </c>
    </row>
    <row r="129" spans="1:33" ht="272.45" customHeight="1" x14ac:dyDescent="0.35">
      <c r="A129" s="37">
        <f t="shared" si="3"/>
        <v>108</v>
      </c>
      <c r="B129" s="38"/>
      <c r="C129" s="38" t="s">
        <v>163</v>
      </c>
      <c r="D129" s="39">
        <v>80101706</v>
      </c>
      <c r="E129" s="40" t="s">
        <v>394</v>
      </c>
      <c r="F129" s="38" t="s">
        <v>69</v>
      </c>
      <c r="G129" s="38">
        <v>1</v>
      </c>
      <c r="H129" s="38" t="s">
        <v>126</v>
      </c>
      <c r="I129" s="38">
        <v>10.5</v>
      </c>
      <c r="J129" s="38" t="s">
        <v>317</v>
      </c>
      <c r="K129" s="38" t="s">
        <v>164</v>
      </c>
      <c r="L129" s="38" t="s">
        <v>165</v>
      </c>
      <c r="M129" s="188">
        <v>91875000</v>
      </c>
      <c r="N129" s="188">
        <v>91875000</v>
      </c>
      <c r="O129" s="38" t="s">
        <v>74</v>
      </c>
      <c r="P129" s="38" t="s">
        <v>75</v>
      </c>
      <c r="Q129" s="38" t="s">
        <v>166</v>
      </c>
      <c r="S129" s="299" t="s">
        <v>449</v>
      </c>
      <c r="T129" s="299" t="s">
        <v>450</v>
      </c>
      <c r="U129" s="311">
        <v>43503</v>
      </c>
      <c r="V129" s="301" t="s">
        <v>451</v>
      </c>
      <c r="W129" s="302" t="s">
        <v>398</v>
      </c>
      <c r="X129" s="303">
        <v>91875000</v>
      </c>
      <c r="Y129" s="304">
        <v>0</v>
      </c>
      <c r="Z129" s="303">
        <v>91875000</v>
      </c>
      <c r="AA129" s="301" t="s">
        <v>448</v>
      </c>
      <c r="AB129" s="302">
        <v>9119</v>
      </c>
      <c r="AC129" s="312" t="s">
        <v>436</v>
      </c>
      <c r="AD129" s="311">
        <v>43503</v>
      </c>
      <c r="AE129" s="311">
        <v>43820</v>
      </c>
      <c r="AF129" s="313" t="s">
        <v>408</v>
      </c>
      <c r="AG129" s="315" t="s">
        <v>402</v>
      </c>
    </row>
    <row r="130" spans="1:33" ht="272.45" customHeight="1" x14ac:dyDescent="0.35">
      <c r="A130" s="37">
        <f t="shared" si="3"/>
        <v>109</v>
      </c>
      <c r="B130" s="38"/>
      <c r="C130" s="38" t="s">
        <v>163</v>
      </c>
      <c r="D130" s="39">
        <v>80101706</v>
      </c>
      <c r="E130" s="40" t="s">
        <v>394</v>
      </c>
      <c r="F130" s="38" t="s">
        <v>69</v>
      </c>
      <c r="G130" s="38">
        <v>1</v>
      </c>
      <c r="H130" s="38" t="s">
        <v>126</v>
      </c>
      <c r="I130" s="38">
        <v>10.5</v>
      </c>
      <c r="J130" s="38" t="s">
        <v>317</v>
      </c>
      <c r="K130" s="38" t="s">
        <v>164</v>
      </c>
      <c r="L130" s="38" t="s">
        <v>165</v>
      </c>
      <c r="M130" s="188">
        <v>91875000</v>
      </c>
      <c r="N130" s="188">
        <v>91875000</v>
      </c>
      <c r="O130" s="38" t="s">
        <v>74</v>
      </c>
      <c r="P130" s="38" t="s">
        <v>75</v>
      </c>
      <c r="Q130" s="38" t="s">
        <v>166</v>
      </c>
      <c r="S130" s="299" t="s">
        <v>452</v>
      </c>
      <c r="T130" s="299" t="s">
        <v>453</v>
      </c>
      <c r="U130" s="311">
        <v>43501</v>
      </c>
      <c r="V130" s="301" t="s">
        <v>439</v>
      </c>
      <c r="W130" s="302" t="s">
        <v>398</v>
      </c>
      <c r="X130" s="303">
        <v>91875000</v>
      </c>
      <c r="Y130" s="304">
        <v>0</v>
      </c>
      <c r="Z130" s="303">
        <v>91875000</v>
      </c>
      <c r="AA130" s="301" t="s">
        <v>440</v>
      </c>
      <c r="AB130" s="302">
        <v>9219</v>
      </c>
      <c r="AC130" s="312" t="s">
        <v>436</v>
      </c>
      <c r="AD130" s="311">
        <v>43502</v>
      </c>
      <c r="AE130" s="311">
        <v>43819</v>
      </c>
      <c r="AF130" s="313" t="s">
        <v>408</v>
      </c>
      <c r="AG130" s="315" t="s">
        <v>402</v>
      </c>
    </row>
    <row r="131" spans="1:33" ht="272.45" customHeight="1" x14ac:dyDescent="0.35">
      <c r="A131" s="37">
        <f t="shared" si="3"/>
        <v>110</v>
      </c>
      <c r="B131" s="38"/>
      <c r="C131" s="38" t="s">
        <v>163</v>
      </c>
      <c r="D131" s="39">
        <v>80101706</v>
      </c>
      <c r="E131" s="40" t="s">
        <v>394</v>
      </c>
      <c r="F131" s="38" t="s">
        <v>69</v>
      </c>
      <c r="G131" s="38">
        <v>1</v>
      </c>
      <c r="H131" s="38" t="s">
        <v>126</v>
      </c>
      <c r="I131" s="38">
        <v>10.5</v>
      </c>
      <c r="J131" s="38" t="s">
        <v>317</v>
      </c>
      <c r="K131" s="38" t="s">
        <v>164</v>
      </c>
      <c r="L131" s="38" t="s">
        <v>165</v>
      </c>
      <c r="M131" s="188">
        <v>91875000</v>
      </c>
      <c r="N131" s="188">
        <v>91875000</v>
      </c>
      <c r="O131" s="38" t="s">
        <v>74</v>
      </c>
      <c r="P131" s="38" t="s">
        <v>75</v>
      </c>
      <c r="Q131" s="38" t="s">
        <v>166</v>
      </c>
      <c r="S131" s="299" t="s">
        <v>454</v>
      </c>
      <c r="T131" s="299" t="s">
        <v>455</v>
      </c>
      <c r="U131" s="311">
        <v>43501</v>
      </c>
      <c r="V131" s="301" t="s">
        <v>456</v>
      </c>
      <c r="W131" s="302" t="s">
        <v>398</v>
      </c>
      <c r="X131" s="303">
        <v>91875000</v>
      </c>
      <c r="Y131" s="304">
        <v>0</v>
      </c>
      <c r="Z131" s="303">
        <v>91875000</v>
      </c>
      <c r="AA131" s="301" t="s">
        <v>457</v>
      </c>
      <c r="AB131" s="302">
        <v>9319</v>
      </c>
      <c r="AC131" s="312" t="s">
        <v>436</v>
      </c>
      <c r="AD131" s="311">
        <v>43502</v>
      </c>
      <c r="AE131" s="311">
        <v>43819</v>
      </c>
      <c r="AF131" s="313" t="s">
        <v>401</v>
      </c>
      <c r="AG131" s="315" t="s">
        <v>402</v>
      </c>
    </row>
    <row r="132" spans="1:33" ht="272.45" customHeight="1" x14ac:dyDescent="0.35">
      <c r="A132" s="37">
        <f t="shared" si="3"/>
        <v>111</v>
      </c>
      <c r="B132" s="38"/>
      <c r="C132" s="38" t="s">
        <v>163</v>
      </c>
      <c r="D132" s="39">
        <v>80101706</v>
      </c>
      <c r="E132" s="40" t="s">
        <v>394</v>
      </c>
      <c r="F132" s="38" t="s">
        <v>69</v>
      </c>
      <c r="G132" s="38">
        <v>1</v>
      </c>
      <c r="H132" s="38" t="s">
        <v>126</v>
      </c>
      <c r="I132" s="38">
        <v>10.5</v>
      </c>
      <c r="J132" s="38" t="s">
        <v>317</v>
      </c>
      <c r="K132" s="38" t="s">
        <v>164</v>
      </c>
      <c r="L132" s="38" t="s">
        <v>165</v>
      </c>
      <c r="M132" s="188">
        <v>91875000</v>
      </c>
      <c r="N132" s="188">
        <v>91875000</v>
      </c>
      <c r="O132" s="38" t="s">
        <v>74</v>
      </c>
      <c r="P132" s="38" t="s">
        <v>75</v>
      </c>
      <c r="Q132" s="38" t="s">
        <v>166</v>
      </c>
      <c r="S132" s="299" t="s">
        <v>458</v>
      </c>
      <c r="T132" s="299" t="s">
        <v>459</v>
      </c>
      <c r="U132" s="311">
        <v>43501</v>
      </c>
      <c r="V132" s="301" t="s">
        <v>460</v>
      </c>
      <c r="W132" s="302" t="s">
        <v>398</v>
      </c>
      <c r="X132" s="303">
        <v>91875000</v>
      </c>
      <c r="Y132" s="304">
        <v>0</v>
      </c>
      <c r="Z132" s="303">
        <v>91875000</v>
      </c>
      <c r="AA132" s="301" t="s">
        <v>457</v>
      </c>
      <c r="AB132" s="302">
        <v>9419</v>
      </c>
      <c r="AC132" s="312" t="s">
        <v>436</v>
      </c>
      <c r="AD132" s="311">
        <v>43502</v>
      </c>
      <c r="AE132" s="311">
        <v>43819</v>
      </c>
      <c r="AF132" s="313" t="s">
        <v>408</v>
      </c>
      <c r="AG132" s="315" t="s">
        <v>402</v>
      </c>
    </row>
    <row r="133" spans="1:33" ht="272.45" customHeight="1" x14ac:dyDescent="0.35">
      <c r="A133" s="37">
        <f t="shared" si="3"/>
        <v>112</v>
      </c>
      <c r="B133" s="38"/>
      <c r="C133" s="38" t="s">
        <v>163</v>
      </c>
      <c r="D133" s="39">
        <v>80101706</v>
      </c>
      <c r="E133" s="40" t="s">
        <v>394</v>
      </c>
      <c r="F133" s="38" t="s">
        <v>69</v>
      </c>
      <c r="G133" s="38">
        <v>1</v>
      </c>
      <c r="H133" s="38" t="s">
        <v>126</v>
      </c>
      <c r="I133" s="38">
        <v>10.5</v>
      </c>
      <c r="J133" s="38" t="s">
        <v>317</v>
      </c>
      <c r="K133" s="38" t="s">
        <v>164</v>
      </c>
      <c r="L133" s="38" t="s">
        <v>165</v>
      </c>
      <c r="M133" s="188">
        <v>91875000</v>
      </c>
      <c r="N133" s="188">
        <v>91875000</v>
      </c>
      <c r="O133" s="38" t="s">
        <v>74</v>
      </c>
      <c r="P133" s="38" t="s">
        <v>75</v>
      </c>
      <c r="Q133" s="38" t="s">
        <v>166</v>
      </c>
      <c r="S133" s="299" t="s">
        <v>461</v>
      </c>
      <c r="T133" s="299" t="s">
        <v>462</v>
      </c>
      <c r="U133" s="311">
        <v>43501</v>
      </c>
      <c r="V133" s="301" t="s">
        <v>463</v>
      </c>
      <c r="W133" s="302" t="s">
        <v>398</v>
      </c>
      <c r="X133" s="303">
        <v>91875000</v>
      </c>
      <c r="Y133" s="304">
        <v>0</v>
      </c>
      <c r="Z133" s="303">
        <v>91875000</v>
      </c>
      <c r="AA133" s="301" t="s">
        <v>457</v>
      </c>
      <c r="AB133" s="302">
        <v>9519</v>
      </c>
      <c r="AC133" s="312" t="s">
        <v>436</v>
      </c>
      <c r="AD133" s="311">
        <v>43502</v>
      </c>
      <c r="AE133" s="311">
        <v>43819</v>
      </c>
      <c r="AF133" s="313" t="s">
        <v>408</v>
      </c>
      <c r="AG133" s="315" t="s">
        <v>402</v>
      </c>
    </row>
    <row r="134" spans="1:33" ht="272.45" customHeight="1" x14ac:dyDescent="0.35">
      <c r="A134" s="37">
        <f t="shared" si="3"/>
        <v>113</v>
      </c>
      <c r="B134" s="38"/>
      <c r="C134" s="38" t="s">
        <v>163</v>
      </c>
      <c r="D134" s="39">
        <v>80101706</v>
      </c>
      <c r="E134" s="40" t="s">
        <v>394</v>
      </c>
      <c r="F134" s="38" t="s">
        <v>69</v>
      </c>
      <c r="G134" s="38">
        <v>1</v>
      </c>
      <c r="H134" s="38" t="s">
        <v>126</v>
      </c>
      <c r="I134" s="38">
        <v>10.5</v>
      </c>
      <c r="J134" s="38" t="s">
        <v>317</v>
      </c>
      <c r="K134" s="38" t="s">
        <v>164</v>
      </c>
      <c r="L134" s="38" t="s">
        <v>165</v>
      </c>
      <c r="M134" s="188">
        <v>91875000</v>
      </c>
      <c r="N134" s="188">
        <v>91875000</v>
      </c>
      <c r="O134" s="38" t="s">
        <v>74</v>
      </c>
      <c r="P134" s="38" t="s">
        <v>75</v>
      </c>
      <c r="Q134" s="38" t="s">
        <v>166</v>
      </c>
      <c r="S134" s="299" t="s">
        <v>464</v>
      </c>
      <c r="T134" s="299" t="s">
        <v>465</v>
      </c>
      <c r="U134" s="311">
        <v>43501</v>
      </c>
      <c r="V134" s="301" t="s">
        <v>439</v>
      </c>
      <c r="W134" s="302" t="s">
        <v>398</v>
      </c>
      <c r="X134" s="303">
        <v>91875000</v>
      </c>
      <c r="Y134" s="304">
        <v>0</v>
      </c>
      <c r="Z134" s="303">
        <v>91875000</v>
      </c>
      <c r="AA134" s="301" t="s">
        <v>448</v>
      </c>
      <c r="AB134" s="302">
        <v>9619</v>
      </c>
      <c r="AC134" s="312" t="s">
        <v>436</v>
      </c>
      <c r="AD134" s="311">
        <v>43502</v>
      </c>
      <c r="AE134" s="311">
        <v>43819</v>
      </c>
      <c r="AF134" s="313" t="s">
        <v>408</v>
      </c>
      <c r="AG134" s="315" t="s">
        <v>402</v>
      </c>
    </row>
    <row r="135" spans="1:33" ht="272.45" customHeight="1" x14ac:dyDescent="0.35">
      <c r="A135" s="37">
        <f t="shared" si="3"/>
        <v>114</v>
      </c>
      <c r="B135" s="38"/>
      <c r="C135" s="38" t="s">
        <v>163</v>
      </c>
      <c r="D135" s="39">
        <v>80101706</v>
      </c>
      <c r="E135" s="40" t="s">
        <v>394</v>
      </c>
      <c r="F135" s="38" t="s">
        <v>69</v>
      </c>
      <c r="G135" s="38">
        <v>1</v>
      </c>
      <c r="H135" s="38" t="s">
        <v>126</v>
      </c>
      <c r="I135" s="38">
        <v>10.5</v>
      </c>
      <c r="J135" s="38" t="s">
        <v>317</v>
      </c>
      <c r="K135" s="38" t="s">
        <v>164</v>
      </c>
      <c r="L135" s="38" t="s">
        <v>165</v>
      </c>
      <c r="M135" s="188">
        <v>91875000</v>
      </c>
      <c r="N135" s="188">
        <v>91875000</v>
      </c>
      <c r="O135" s="38" t="s">
        <v>74</v>
      </c>
      <c r="P135" s="38" t="s">
        <v>75</v>
      </c>
      <c r="Q135" s="38" t="s">
        <v>166</v>
      </c>
      <c r="S135" s="299" t="s">
        <v>466</v>
      </c>
      <c r="T135" s="299" t="s">
        <v>467</v>
      </c>
      <c r="U135" s="311">
        <v>43510</v>
      </c>
      <c r="V135" s="301" t="s">
        <v>468</v>
      </c>
      <c r="W135" s="302" t="s">
        <v>398</v>
      </c>
      <c r="X135" s="303">
        <v>87500000</v>
      </c>
      <c r="Y135" s="304">
        <v>0</v>
      </c>
      <c r="Z135" s="303">
        <v>87500000</v>
      </c>
      <c r="AA135" s="301" t="s">
        <v>469</v>
      </c>
      <c r="AB135" s="302">
        <v>9719</v>
      </c>
      <c r="AC135" s="312" t="s">
        <v>445</v>
      </c>
      <c r="AD135" s="311">
        <v>43511</v>
      </c>
      <c r="AE135" s="311">
        <v>43813</v>
      </c>
      <c r="AF135" s="313" t="s">
        <v>408</v>
      </c>
      <c r="AG135" s="315" t="s">
        <v>402</v>
      </c>
    </row>
    <row r="136" spans="1:33" ht="272.45" customHeight="1" x14ac:dyDescent="0.35">
      <c r="A136" s="37">
        <f t="shared" si="3"/>
        <v>115</v>
      </c>
      <c r="B136" s="38"/>
      <c r="C136" s="38" t="s">
        <v>163</v>
      </c>
      <c r="D136" s="39">
        <v>80101706</v>
      </c>
      <c r="E136" s="40" t="s">
        <v>394</v>
      </c>
      <c r="F136" s="38" t="s">
        <v>69</v>
      </c>
      <c r="G136" s="38">
        <v>1</v>
      </c>
      <c r="H136" s="38" t="s">
        <v>126</v>
      </c>
      <c r="I136" s="38">
        <v>10.5</v>
      </c>
      <c r="J136" s="38" t="s">
        <v>317</v>
      </c>
      <c r="K136" s="38" t="s">
        <v>164</v>
      </c>
      <c r="L136" s="38" t="s">
        <v>165</v>
      </c>
      <c r="M136" s="188">
        <v>91875000</v>
      </c>
      <c r="N136" s="188">
        <v>91875000</v>
      </c>
      <c r="O136" s="38" t="s">
        <v>74</v>
      </c>
      <c r="P136" s="38" t="s">
        <v>75</v>
      </c>
      <c r="Q136" s="38" t="s">
        <v>166</v>
      </c>
      <c r="S136" s="310" t="s">
        <v>470</v>
      </c>
      <c r="T136" s="310" t="s">
        <v>471</v>
      </c>
      <c r="U136" s="311">
        <v>43530</v>
      </c>
      <c r="V136" s="312" t="s">
        <v>472</v>
      </c>
      <c r="W136" s="313" t="s">
        <v>398</v>
      </c>
      <c r="X136" s="308">
        <v>83125000</v>
      </c>
      <c r="Y136" s="309">
        <v>0</v>
      </c>
      <c r="Z136" s="308">
        <v>83125000</v>
      </c>
      <c r="AA136" s="312" t="s">
        <v>473</v>
      </c>
      <c r="AB136" s="302">
        <v>9819</v>
      </c>
      <c r="AC136" s="312" t="s">
        <v>474</v>
      </c>
      <c r="AD136" s="311">
        <v>43530</v>
      </c>
      <c r="AE136" s="311">
        <v>43819</v>
      </c>
      <c r="AF136" s="313" t="s">
        <v>408</v>
      </c>
      <c r="AG136" s="315" t="s">
        <v>402</v>
      </c>
    </row>
    <row r="137" spans="1:33" ht="272.45" customHeight="1" x14ac:dyDescent="0.35">
      <c r="A137" s="37">
        <f t="shared" si="3"/>
        <v>116</v>
      </c>
      <c r="B137" s="38"/>
      <c r="C137" s="38" t="s">
        <v>163</v>
      </c>
      <c r="D137" s="39">
        <v>80101706</v>
      </c>
      <c r="E137" s="40" t="s">
        <v>394</v>
      </c>
      <c r="F137" s="38" t="s">
        <v>69</v>
      </c>
      <c r="G137" s="38">
        <v>1</v>
      </c>
      <c r="H137" s="38" t="s">
        <v>126</v>
      </c>
      <c r="I137" s="38">
        <v>10.5</v>
      </c>
      <c r="J137" s="38" t="s">
        <v>317</v>
      </c>
      <c r="K137" s="38" t="s">
        <v>164</v>
      </c>
      <c r="L137" s="38" t="s">
        <v>165</v>
      </c>
      <c r="M137" s="188">
        <v>91875000</v>
      </c>
      <c r="N137" s="188">
        <v>91875000</v>
      </c>
      <c r="O137" s="38" t="s">
        <v>74</v>
      </c>
      <c r="P137" s="38" t="s">
        <v>75</v>
      </c>
      <c r="Q137" s="38" t="s">
        <v>166</v>
      </c>
      <c r="S137" s="299" t="s">
        <v>475</v>
      </c>
      <c r="T137" s="299" t="s">
        <v>476</v>
      </c>
      <c r="U137" s="311">
        <v>43516</v>
      </c>
      <c r="V137" s="301" t="s">
        <v>477</v>
      </c>
      <c r="W137" s="302" t="s">
        <v>398</v>
      </c>
      <c r="X137" s="303">
        <v>87500000</v>
      </c>
      <c r="Y137" s="304">
        <v>0</v>
      </c>
      <c r="Z137" s="303">
        <v>87500000</v>
      </c>
      <c r="AA137" s="301" t="s">
        <v>478</v>
      </c>
      <c r="AB137" s="302">
        <v>9919</v>
      </c>
      <c r="AC137" s="312" t="s">
        <v>445</v>
      </c>
      <c r="AD137" s="311">
        <v>43517</v>
      </c>
      <c r="AE137" s="311">
        <v>43819</v>
      </c>
      <c r="AF137" s="313" t="s">
        <v>408</v>
      </c>
      <c r="AG137" s="315" t="s">
        <v>402</v>
      </c>
    </row>
    <row r="138" spans="1:33" ht="272.45" customHeight="1" x14ac:dyDescent="0.35">
      <c r="A138" s="37">
        <f t="shared" si="3"/>
        <v>117</v>
      </c>
      <c r="B138" s="38"/>
      <c r="C138" s="38" t="s">
        <v>163</v>
      </c>
      <c r="D138" s="39">
        <v>80101706</v>
      </c>
      <c r="E138" s="40" t="s">
        <v>394</v>
      </c>
      <c r="F138" s="38" t="s">
        <v>69</v>
      </c>
      <c r="G138" s="38">
        <v>1</v>
      </c>
      <c r="H138" s="38" t="s">
        <v>126</v>
      </c>
      <c r="I138" s="38">
        <v>10.5</v>
      </c>
      <c r="J138" s="38" t="s">
        <v>317</v>
      </c>
      <c r="K138" s="38" t="s">
        <v>164</v>
      </c>
      <c r="L138" s="38" t="s">
        <v>165</v>
      </c>
      <c r="M138" s="188">
        <v>91875000</v>
      </c>
      <c r="N138" s="188">
        <v>91875000</v>
      </c>
      <c r="O138" s="38" t="s">
        <v>74</v>
      </c>
      <c r="P138" s="38" t="s">
        <v>75</v>
      </c>
      <c r="Q138" s="38" t="s">
        <v>166</v>
      </c>
      <c r="S138" s="299" t="s">
        <v>479</v>
      </c>
      <c r="T138" s="299" t="s">
        <v>480</v>
      </c>
      <c r="U138" s="300">
        <v>43516</v>
      </c>
      <c r="V138" s="301" t="s">
        <v>481</v>
      </c>
      <c r="W138" s="302" t="s">
        <v>398</v>
      </c>
      <c r="X138" s="303">
        <v>87500000</v>
      </c>
      <c r="Y138" s="304">
        <v>0</v>
      </c>
      <c r="Z138" s="303">
        <v>87500000</v>
      </c>
      <c r="AA138" s="301" t="s">
        <v>478</v>
      </c>
      <c r="AB138" s="302">
        <v>10019</v>
      </c>
      <c r="AC138" s="312" t="s">
        <v>445</v>
      </c>
      <c r="AD138" s="311">
        <v>43516</v>
      </c>
      <c r="AE138" s="311">
        <v>43818</v>
      </c>
      <c r="AF138" s="313" t="s">
        <v>408</v>
      </c>
      <c r="AG138" s="315" t="s">
        <v>402</v>
      </c>
    </row>
    <row r="139" spans="1:33" ht="272.45" customHeight="1" x14ac:dyDescent="0.35">
      <c r="A139" s="37">
        <f t="shared" si="3"/>
        <v>118</v>
      </c>
      <c r="B139" s="38"/>
      <c r="C139" s="38" t="s">
        <v>163</v>
      </c>
      <c r="D139" s="39">
        <v>80101706</v>
      </c>
      <c r="E139" s="40" t="s">
        <v>394</v>
      </c>
      <c r="F139" s="38" t="s">
        <v>69</v>
      </c>
      <c r="G139" s="38">
        <v>1</v>
      </c>
      <c r="H139" s="38" t="s">
        <v>126</v>
      </c>
      <c r="I139" s="38">
        <v>10.5</v>
      </c>
      <c r="J139" s="38" t="s">
        <v>317</v>
      </c>
      <c r="K139" s="38" t="s">
        <v>164</v>
      </c>
      <c r="L139" s="38" t="s">
        <v>165</v>
      </c>
      <c r="M139" s="188">
        <v>91875000</v>
      </c>
      <c r="N139" s="188">
        <v>91875000</v>
      </c>
      <c r="O139" s="38" t="s">
        <v>74</v>
      </c>
      <c r="P139" s="38" t="s">
        <v>75</v>
      </c>
      <c r="Q139" s="38" t="s">
        <v>166</v>
      </c>
      <c r="S139" s="299" t="s">
        <v>482</v>
      </c>
      <c r="T139" s="299" t="s">
        <v>483</v>
      </c>
      <c r="U139" s="311">
        <v>43524</v>
      </c>
      <c r="V139" s="301" t="s">
        <v>484</v>
      </c>
      <c r="W139" s="302" t="s">
        <v>398</v>
      </c>
      <c r="X139" s="303">
        <v>83125000</v>
      </c>
      <c r="Y139" s="304">
        <v>0</v>
      </c>
      <c r="Z139" s="303">
        <v>83125000</v>
      </c>
      <c r="AA139" s="301" t="s">
        <v>485</v>
      </c>
      <c r="AB139" s="302">
        <v>10119</v>
      </c>
      <c r="AC139" s="312" t="s">
        <v>486</v>
      </c>
      <c r="AD139" s="311">
        <v>43524</v>
      </c>
      <c r="AE139" s="311">
        <v>43811</v>
      </c>
      <c r="AF139" s="313" t="s">
        <v>408</v>
      </c>
      <c r="AG139" s="315" t="s">
        <v>402</v>
      </c>
    </row>
    <row r="140" spans="1:33" ht="272.45" customHeight="1" x14ac:dyDescent="0.35">
      <c r="A140" s="37">
        <f t="shared" si="3"/>
        <v>119</v>
      </c>
      <c r="B140" s="38"/>
      <c r="C140" s="38" t="s">
        <v>163</v>
      </c>
      <c r="D140" s="39">
        <v>80101706</v>
      </c>
      <c r="E140" s="40" t="s">
        <v>394</v>
      </c>
      <c r="F140" s="38" t="s">
        <v>69</v>
      </c>
      <c r="G140" s="38">
        <v>1</v>
      </c>
      <c r="H140" s="38" t="s">
        <v>153</v>
      </c>
      <c r="I140" s="38">
        <v>10</v>
      </c>
      <c r="J140" s="38" t="s">
        <v>317</v>
      </c>
      <c r="K140" s="38" t="s">
        <v>164</v>
      </c>
      <c r="L140" s="38" t="s">
        <v>431</v>
      </c>
      <c r="M140" s="188">
        <v>60000000</v>
      </c>
      <c r="N140" s="188">
        <v>60000000</v>
      </c>
      <c r="O140" s="38" t="s">
        <v>74</v>
      </c>
      <c r="P140" s="38" t="s">
        <v>75</v>
      </c>
      <c r="Q140" s="38" t="s">
        <v>166</v>
      </c>
      <c r="S140" s="299" t="s">
        <v>487</v>
      </c>
      <c r="T140" s="299" t="s">
        <v>488</v>
      </c>
      <c r="U140" s="311">
        <v>43522</v>
      </c>
      <c r="V140" s="301" t="s">
        <v>489</v>
      </c>
      <c r="W140" s="302" t="s">
        <v>398</v>
      </c>
      <c r="X140" s="303">
        <v>60000000</v>
      </c>
      <c r="Y140" s="304">
        <v>0</v>
      </c>
      <c r="Z140" s="303">
        <v>60000000</v>
      </c>
      <c r="AA140" s="301" t="s">
        <v>490</v>
      </c>
      <c r="AB140" s="302">
        <v>15619</v>
      </c>
      <c r="AC140" s="312" t="s">
        <v>445</v>
      </c>
      <c r="AD140" s="311">
        <v>43522</v>
      </c>
      <c r="AE140" s="311">
        <v>43824</v>
      </c>
      <c r="AF140" s="313" t="s">
        <v>491</v>
      </c>
      <c r="AG140" s="315" t="s">
        <v>402</v>
      </c>
    </row>
    <row r="141" spans="1:33" ht="272.45" customHeight="1" x14ac:dyDescent="0.35">
      <c r="A141" s="37">
        <f t="shared" si="3"/>
        <v>120</v>
      </c>
      <c r="B141" s="38"/>
      <c r="C141" s="38" t="s">
        <v>163</v>
      </c>
      <c r="D141" s="39">
        <v>80101706</v>
      </c>
      <c r="E141" s="40" t="s">
        <v>394</v>
      </c>
      <c r="F141" s="38" t="s">
        <v>69</v>
      </c>
      <c r="G141" s="38">
        <v>1</v>
      </c>
      <c r="H141" s="38" t="s">
        <v>153</v>
      </c>
      <c r="I141" s="38">
        <v>10</v>
      </c>
      <c r="J141" s="38" t="s">
        <v>317</v>
      </c>
      <c r="K141" s="38" t="s">
        <v>164</v>
      </c>
      <c r="L141" s="38" t="s">
        <v>431</v>
      </c>
      <c r="M141" s="188">
        <v>70000000</v>
      </c>
      <c r="N141" s="188">
        <v>70000000</v>
      </c>
      <c r="O141" s="38" t="s">
        <v>74</v>
      </c>
      <c r="P141" s="38" t="s">
        <v>75</v>
      </c>
      <c r="Q141" s="38" t="s">
        <v>166</v>
      </c>
      <c r="S141" s="299" t="s">
        <v>492</v>
      </c>
      <c r="T141" s="299" t="s">
        <v>493</v>
      </c>
      <c r="U141" s="311">
        <v>43525</v>
      </c>
      <c r="V141" s="301" t="s">
        <v>494</v>
      </c>
      <c r="W141" s="302" t="s">
        <v>398</v>
      </c>
      <c r="X141" s="303">
        <v>66500000</v>
      </c>
      <c r="Y141" s="304">
        <v>0</v>
      </c>
      <c r="Z141" s="303">
        <v>66500000</v>
      </c>
      <c r="AA141" s="301" t="s">
        <v>495</v>
      </c>
      <c r="AB141" s="302">
        <v>15719</v>
      </c>
      <c r="AC141" s="312" t="s">
        <v>474</v>
      </c>
      <c r="AD141" s="311">
        <v>43528</v>
      </c>
      <c r="AE141" s="311">
        <v>43817</v>
      </c>
      <c r="AF141" s="313" t="s">
        <v>491</v>
      </c>
      <c r="AG141" s="315" t="s">
        <v>402</v>
      </c>
    </row>
    <row r="142" spans="1:33" ht="272.45" customHeight="1" x14ac:dyDescent="0.35">
      <c r="A142" s="37">
        <f t="shared" si="3"/>
        <v>121</v>
      </c>
      <c r="B142" s="38"/>
      <c r="C142" s="38" t="s">
        <v>163</v>
      </c>
      <c r="D142" s="39">
        <v>80101706</v>
      </c>
      <c r="E142" s="40" t="s">
        <v>394</v>
      </c>
      <c r="F142" s="38" t="s">
        <v>69</v>
      </c>
      <c r="G142" s="38">
        <v>1</v>
      </c>
      <c r="H142" s="38" t="s">
        <v>126</v>
      </c>
      <c r="I142" s="288">
        <v>10.5</v>
      </c>
      <c r="J142" s="38" t="s">
        <v>317</v>
      </c>
      <c r="K142" s="38" t="s">
        <v>164</v>
      </c>
      <c r="L142" s="38" t="s">
        <v>314</v>
      </c>
      <c r="M142" s="188">
        <v>96600000</v>
      </c>
      <c r="N142" s="188">
        <v>96600000</v>
      </c>
      <c r="O142" s="38" t="s">
        <v>74</v>
      </c>
      <c r="P142" s="38" t="s">
        <v>75</v>
      </c>
      <c r="Q142" s="38" t="s">
        <v>166</v>
      </c>
      <c r="S142" s="299" t="s">
        <v>496</v>
      </c>
      <c r="T142" s="299" t="s">
        <v>497</v>
      </c>
      <c r="U142" s="311">
        <v>43502</v>
      </c>
      <c r="V142" s="301" t="s">
        <v>498</v>
      </c>
      <c r="W142" s="302" t="s">
        <v>398</v>
      </c>
      <c r="X142" s="303">
        <v>96600000</v>
      </c>
      <c r="Y142" s="304">
        <v>0</v>
      </c>
      <c r="Z142" s="303">
        <v>96600000</v>
      </c>
      <c r="AA142" s="301" t="s">
        <v>499</v>
      </c>
      <c r="AB142" s="302">
        <v>14619</v>
      </c>
      <c r="AC142" s="312" t="s">
        <v>436</v>
      </c>
      <c r="AD142" s="311">
        <v>43502</v>
      </c>
      <c r="AE142" s="311">
        <v>43819</v>
      </c>
      <c r="AF142" s="313" t="s">
        <v>500</v>
      </c>
      <c r="AG142" s="315" t="s">
        <v>402</v>
      </c>
    </row>
    <row r="143" spans="1:33" ht="272.45" customHeight="1" x14ac:dyDescent="0.35">
      <c r="A143" s="37">
        <f t="shared" si="3"/>
        <v>122</v>
      </c>
      <c r="B143" s="38"/>
      <c r="C143" s="38" t="s">
        <v>163</v>
      </c>
      <c r="D143" s="39">
        <v>80101706</v>
      </c>
      <c r="E143" s="40" t="s">
        <v>394</v>
      </c>
      <c r="F143" s="38" t="s">
        <v>69</v>
      </c>
      <c r="G143" s="38">
        <v>1</v>
      </c>
      <c r="H143" s="38" t="s">
        <v>126</v>
      </c>
      <c r="I143" s="38">
        <v>10.5</v>
      </c>
      <c r="J143" s="38" t="s">
        <v>317</v>
      </c>
      <c r="K143" s="38" t="s">
        <v>164</v>
      </c>
      <c r="L143" s="38" t="s">
        <v>314</v>
      </c>
      <c r="M143" s="188">
        <v>96600000</v>
      </c>
      <c r="N143" s="188">
        <v>96600000</v>
      </c>
      <c r="O143" s="38" t="s">
        <v>74</v>
      </c>
      <c r="P143" s="38" t="s">
        <v>75</v>
      </c>
      <c r="Q143" s="38" t="s">
        <v>166</v>
      </c>
      <c r="S143" s="299" t="s">
        <v>501</v>
      </c>
      <c r="T143" s="299" t="s">
        <v>502</v>
      </c>
      <c r="U143" s="311">
        <v>43504</v>
      </c>
      <c r="V143" s="301" t="s">
        <v>503</v>
      </c>
      <c r="W143" s="302" t="s">
        <v>398</v>
      </c>
      <c r="X143" s="303">
        <v>96600000</v>
      </c>
      <c r="Y143" s="304">
        <v>0</v>
      </c>
      <c r="Z143" s="303">
        <v>96600000</v>
      </c>
      <c r="AA143" s="301" t="s">
        <v>499</v>
      </c>
      <c r="AB143" s="302">
        <v>14519</v>
      </c>
      <c r="AC143" s="312" t="s">
        <v>436</v>
      </c>
      <c r="AD143" s="311">
        <v>43504</v>
      </c>
      <c r="AE143" s="311">
        <v>43821</v>
      </c>
      <c r="AF143" s="313" t="s">
        <v>413</v>
      </c>
      <c r="AG143" s="315" t="s">
        <v>402</v>
      </c>
    </row>
    <row r="144" spans="1:33" ht="272.45" customHeight="1" x14ac:dyDescent="0.35">
      <c r="A144" s="37">
        <f t="shared" si="3"/>
        <v>123</v>
      </c>
      <c r="B144" s="38"/>
      <c r="C144" s="38" t="s">
        <v>163</v>
      </c>
      <c r="D144" s="39">
        <v>80101706</v>
      </c>
      <c r="E144" s="40" t="s">
        <v>394</v>
      </c>
      <c r="F144" s="38" t="s">
        <v>69</v>
      </c>
      <c r="G144" s="38">
        <v>1</v>
      </c>
      <c r="H144" s="38" t="s">
        <v>79</v>
      </c>
      <c r="I144" s="38">
        <v>5</v>
      </c>
      <c r="J144" s="38" t="s">
        <v>317</v>
      </c>
      <c r="K144" s="38" t="s">
        <v>164</v>
      </c>
      <c r="L144" s="38" t="s">
        <v>431</v>
      </c>
      <c r="M144" s="188">
        <v>63000000</v>
      </c>
      <c r="N144" s="188">
        <v>63000000</v>
      </c>
      <c r="O144" s="38" t="s">
        <v>74</v>
      </c>
      <c r="P144" s="38" t="s">
        <v>75</v>
      </c>
      <c r="Q144" s="38" t="s">
        <v>166</v>
      </c>
      <c r="S144" s="299" t="s">
        <v>1306</v>
      </c>
      <c r="T144" s="299" t="s">
        <v>1307</v>
      </c>
      <c r="U144" s="311">
        <v>43675</v>
      </c>
      <c r="V144" s="301" t="s">
        <v>1308</v>
      </c>
      <c r="W144" s="302" t="s">
        <v>398</v>
      </c>
      <c r="X144" s="303">
        <v>33093333</v>
      </c>
      <c r="Y144" s="304">
        <v>0</v>
      </c>
      <c r="Z144" s="303">
        <v>33093333</v>
      </c>
      <c r="AA144" s="301" t="s">
        <v>1309</v>
      </c>
      <c r="AB144" s="302" t="s">
        <v>1310</v>
      </c>
      <c r="AC144" s="312" t="s">
        <v>1311</v>
      </c>
      <c r="AD144" s="311">
        <v>43675</v>
      </c>
      <c r="AE144" s="311">
        <v>43823</v>
      </c>
      <c r="AF144" s="313" t="s">
        <v>500</v>
      </c>
      <c r="AG144" s="315" t="s">
        <v>1312</v>
      </c>
    </row>
    <row r="145" spans="1:33" ht="272.45" customHeight="1" x14ac:dyDescent="0.35">
      <c r="A145" s="37">
        <f t="shared" si="3"/>
        <v>124</v>
      </c>
      <c r="B145" s="38"/>
      <c r="C145" s="38" t="s">
        <v>163</v>
      </c>
      <c r="D145" s="39">
        <v>80101706</v>
      </c>
      <c r="E145" s="40" t="s">
        <v>394</v>
      </c>
      <c r="F145" s="38" t="s">
        <v>69</v>
      </c>
      <c r="G145" s="38">
        <v>1</v>
      </c>
      <c r="H145" s="38" t="s">
        <v>126</v>
      </c>
      <c r="I145" s="38">
        <v>9</v>
      </c>
      <c r="J145" s="38" t="s">
        <v>317</v>
      </c>
      <c r="K145" s="38" t="s">
        <v>164</v>
      </c>
      <c r="L145" s="38" t="s">
        <v>431</v>
      </c>
      <c r="M145" s="188">
        <v>63800000</v>
      </c>
      <c r="N145" s="188">
        <v>63800000</v>
      </c>
      <c r="O145" s="38" t="s">
        <v>74</v>
      </c>
      <c r="P145" s="38" t="s">
        <v>75</v>
      </c>
      <c r="Q145" s="38" t="s">
        <v>166</v>
      </c>
      <c r="S145" s="299" t="s">
        <v>504</v>
      </c>
      <c r="T145" s="299" t="s">
        <v>505</v>
      </c>
      <c r="U145" s="311">
        <v>43495</v>
      </c>
      <c r="V145" s="301" t="s">
        <v>506</v>
      </c>
      <c r="W145" s="302" t="s">
        <v>398</v>
      </c>
      <c r="X145" s="303">
        <v>60900000</v>
      </c>
      <c r="Y145" s="304">
        <v>0</v>
      </c>
      <c r="Z145" s="303">
        <v>60900000</v>
      </c>
      <c r="AA145" s="301" t="s">
        <v>507</v>
      </c>
      <c r="AB145" s="313">
        <v>10319</v>
      </c>
      <c r="AC145" s="312" t="s">
        <v>400</v>
      </c>
      <c r="AD145" s="311">
        <v>43495</v>
      </c>
      <c r="AE145" s="311">
        <v>43812</v>
      </c>
      <c r="AF145" s="313" t="s">
        <v>508</v>
      </c>
      <c r="AG145" s="315" t="s">
        <v>402</v>
      </c>
    </row>
    <row r="146" spans="1:33" ht="272.45" customHeight="1" x14ac:dyDescent="0.35">
      <c r="A146" s="37">
        <f t="shared" si="3"/>
        <v>125</v>
      </c>
      <c r="B146" s="38"/>
      <c r="C146" s="38" t="s">
        <v>163</v>
      </c>
      <c r="D146" s="39">
        <v>80101706</v>
      </c>
      <c r="E146" s="40" t="s">
        <v>394</v>
      </c>
      <c r="F146" s="38" t="s">
        <v>69</v>
      </c>
      <c r="G146" s="38">
        <v>1</v>
      </c>
      <c r="H146" s="38" t="s">
        <v>153</v>
      </c>
      <c r="I146" s="38">
        <v>10</v>
      </c>
      <c r="J146" s="38" t="s">
        <v>317</v>
      </c>
      <c r="K146" s="38" t="s">
        <v>164</v>
      </c>
      <c r="L146" s="38" t="s">
        <v>314</v>
      </c>
      <c r="M146" s="188">
        <v>91875000</v>
      </c>
      <c r="N146" s="188">
        <v>91875000</v>
      </c>
      <c r="O146" s="38" t="s">
        <v>74</v>
      </c>
      <c r="P146" s="38" t="s">
        <v>75</v>
      </c>
      <c r="Q146" s="38" t="s">
        <v>166</v>
      </c>
      <c r="S146" s="299" t="s">
        <v>509</v>
      </c>
      <c r="T146" s="299" t="s">
        <v>510</v>
      </c>
      <c r="U146" s="300">
        <v>43495</v>
      </c>
      <c r="V146" s="301" t="s">
        <v>511</v>
      </c>
      <c r="W146" s="302" t="s">
        <v>398</v>
      </c>
      <c r="X146" s="303">
        <v>91875000</v>
      </c>
      <c r="Y146" s="304">
        <v>0</v>
      </c>
      <c r="Z146" s="303">
        <v>91875000</v>
      </c>
      <c r="AA146" s="301" t="s">
        <v>512</v>
      </c>
      <c r="AB146" s="313">
        <v>14819</v>
      </c>
      <c r="AC146" s="312" t="s">
        <v>400</v>
      </c>
      <c r="AD146" s="311">
        <v>43495</v>
      </c>
      <c r="AE146" s="311">
        <v>43812</v>
      </c>
      <c r="AF146" s="313" t="s">
        <v>500</v>
      </c>
      <c r="AG146" s="315" t="s">
        <v>402</v>
      </c>
    </row>
    <row r="147" spans="1:33" ht="272.45" customHeight="1" x14ac:dyDescent="0.35">
      <c r="A147" s="37">
        <f t="shared" si="3"/>
        <v>126</v>
      </c>
      <c r="B147" s="38"/>
      <c r="C147" s="38" t="s">
        <v>295</v>
      </c>
      <c r="D147" s="39">
        <v>80101706</v>
      </c>
      <c r="E147" s="40" t="s">
        <v>513</v>
      </c>
      <c r="F147" s="38" t="s">
        <v>69</v>
      </c>
      <c r="G147" s="38">
        <v>1</v>
      </c>
      <c r="H147" s="38" t="s">
        <v>126</v>
      </c>
      <c r="I147" s="38">
        <v>11</v>
      </c>
      <c r="J147" s="38" t="s">
        <v>317</v>
      </c>
      <c r="K147" s="38" t="s">
        <v>164</v>
      </c>
      <c r="L147" s="38" t="s">
        <v>514</v>
      </c>
      <c r="M147" s="188">
        <v>69300000</v>
      </c>
      <c r="N147" s="188">
        <v>69300000</v>
      </c>
      <c r="O147" s="38" t="s">
        <v>74</v>
      </c>
      <c r="P147" s="38" t="s">
        <v>75</v>
      </c>
      <c r="Q147" s="38" t="s">
        <v>298</v>
      </c>
      <c r="S147" s="299" t="s">
        <v>515</v>
      </c>
      <c r="T147" s="299" t="s">
        <v>516</v>
      </c>
      <c r="U147" s="311">
        <v>43488</v>
      </c>
      <c r="V147" s="301" t="s">
        <v>517</v>
      </c>
      <c r="W147" s="302" t="s">
        <v>398</v>
      </c>
      <c r="X147" s="303">
        <v>69300000</v>
      </c>
      <c r="Y147" s="304">
        <v>0</v>
      </c>
      <c r="Z147" s="303">
        <v>69300000</v>
      </c>
      <c r="AA147" s="312" t="s">
        <v>518</v>
      </c>
      <c r="AB147" s="313">
        <v>7319</v>
      </c>
      <c r="AC147" s="312" t="s">
        <v>430</v>
      </c>
      <c r="AD147" s="311">
        <v>43488</v>
      </c>
      <c r="AE147" s="311">
        <v>43821</v>
      </c>
      <c r="AF147" s="313" t="s">
        <v>519</v>
      </c>
      <c r="AG147" s="315" t="s">
        <v>520</v>
      </c>
    </row>
    <row r="148" spans="1:33" ht="272.45" customHeight="1" x14ac:dyDescent="0.35">
      <c r="A148" s="37">
        <f t="shared" si="3"/>
        <v>127</v>
      </c>
      <c r="B148" s="41"/>
      <c r="C148" s="41" t="s">
        <v>295</v>
      </c>
      <c r="D148" s="42">
        <v>80101706</v>
      </c>
      <c r="E148" s="43" t="s">
        <v>513</v>
      </c>
      <c r="F148" s="41" t="s">
        <v>69</v>
      </c>
      <c r="G148" s="41">
        <v>1</v>
      </c>
      <c r="H148" s="41" t="s">
        <v>79</v>
      </c>
      <c r="I148" s="41">
        <v>8</v>
      </c>
      <c r="J148" s="41" t="s">
        <v>317</v>
      </c>
      <c r="K148" s="41" t="s">
        <v>164</v>
      </c>
      <c r="L148" s="41" t="s">
        <v>314</v>
      </c>
      <c r="M148" s="192"/>
      <c r="N148" s="192"/>
      <c r="O148" s="41" t="s">
        <v>74</v>
      </c>
      <c r="P148" s="41" t="s">
        <v>75</v>
      </c>
      <c r="Q148" s="41" t="s">
        <v>298</v>
      </c>
      <c r="S148" s="36"/>
      <c r="T148" s="36"/>
      <c r="U148" s="36"/>
      <c r="V148" s="36"/>
      <c r="W148" s="36"/>
      <c r="X148" s="36"/>
      <c r="Y148" s="36"/>
      <c r="Z148" s="36"/>
      <c r="AA148" s="36"/>
      <c r="AB148" s="36"/>
      <c r="AC148" s="36"/>
      <c r="AD148" s="36"/>
      <c r="AE148" s="36"/>
      <c r="AF148" s="36"/>
      <c r="AG148" s="36"/>
    </row>
    <row r="149" spans="1:33" ht="272.45" customHeight="1" x14ac:dyDescent="0.35">
      <c r="A149" s="37">
        <f t="shared" si="3"/>
        <v>128</v>
      </c>
      <c r="B149" s="38"/>
      <c r="C149" s="38" t="s">
        <v>295</v>
      </c>
      <c r="D149" s="39">
        <v>80101706</v>
      </c>
      <c r="E149" s="40" t="s">
        <v>513</v>
      </c>
      <c r="F149" s="38" t="s">
        <v>69</v>
      </c>
      <c r="G149" s="38">
        <v>1</v>
      </c>
      <c r="H149" s="38" t="s">
        <v>126</v>
      </c>
      <c r="I149" s="38">
        <v>11</v>
      </c>
      <c r="J149" s="38" t="s">
        <v>317</v>
      </c>
      <c r="K149" s="38" t="s">
        <v>164</v>
      </c>
      <c r="L149" s="38" t="s">
        <v>314</v>
      </c>
      <c r="M149" s="188">
        <v>67100000</v>
      </c>
      <c r="N149" s="188">
        <v>67100000</v>
      </c>
      <c r="O149" s="38" t="s">
        <v>74</v>
      </c>
      <c r="P149" s="38" t="s">
        <v>75</v>
      </c>
      <c r="Q149" s="38" t="s">
        <v>298</v>
      </c>
      <c r="S149" s="299" t="s">
        <v>521</v>
      </c>
      <c r="T149" s="299" t="s">
        <v>522</v>
      </c>
      <c r="U149" s="300">
        <v>43497</v>
      </c>
      <c r="V149" s="301" t="s">
        <v>523</v>
      </c>
      <c r="W149" s="302" t="s">
        <v>398</v>
      </c>
      <c r="X149" s="303">
        <v>42700000</v>
      </c>
      <c r="Y149" s="304">
        <v>0</v>
      </c>
      <c r="Z149" s="303">
        <v>42700000</v>
      </c>
      <c r="AA149" s="301" t="s">
        <v>524</v>
      </c>
      <c r="AB149" s="302">
        <v>14319</v>
      </c>
      <c r="AC149" s="312" t="s">
        <v>525</v>
      </c>
      <c r="AD149" s="311">
        <v>43497</v>
      </c>
      <c r="AE149" s="311">
        <v>44074</v>
      </c>
      <c r="AF149" s="313" t="s">
        <v>526</v>
      </c>
      <c r="AG149" s="315" t="s">
        <v>520</v>
      </c>
    </row>
    <row r="150" spans="1:33" ht="272.45" customHeight="1" x14ac:dyDescent="0.35">
      <c r="A150" s="37">
        <f t="shared" si="3"/>
        <v>129</v>
      </c>
      <c r="B150" s="38"/>
      <c r="C150" s="38" t="s">
        <v>295</v>
      </c>
      <c r="D150" s="39">
        <v>80101706</v>
      </c>
      <c r="E150" s="40" t="s">
        <v>513</v>
      </c>
      <c r="F150" s="38" t="s">
        <v>69</v>
      </c>
      <c r="G150" s="38">
        <v>1</v>
      </c>
      <c r="H150" s="38" t="s">
        <v>126</v>
      </c>
      <c r="I150" s="38">
        <v>11</v>
      </c>
      <c r="J150" s="38" t="s">
        <v>317</v>
      </c>
      <c r="K150" s="38" t="s">
        <v>164</v>
      </c>
      <c r="L150" s="38" t="s">
        <v>314</v>
      </c>
      <c r="M150" s="188">
        <v>72600000</v>
      </c>
      <c r="N150" s="188">
        <v>72600000</v>
      </c>
      <c r="O150" s="38" t="s">
        <v>74</v>
      </c>
      <c r="P150" s="38" t="s">
        <v>75</v>
      </c>
      <c r="Q150" s="38" t="s">
        <v>298</v>
      </c>
      <c r="S150" s="299" t="s">
        <v>527</v>
      </c>
      <c r="T150" s="299" t="s">
        <v>528</v>
      </c>
      <c r="U150" s="300">
        <v>43495</v>
      </c>
      <c r="V150" s="301" t="s">
        <v>529</v>
      </c>
      <c r="W150" s="302" t="s">
        <v>398</v>
      </c>
      <c r="X150" s="303">
        <v>66000000</v>
      </c>
      <c r="Y150" s="304">
        <v>0</v>
      </c>
      <c r="Z150" s="303">
        <v>66000000</v>
      </c>
      <c r="AA150" s="301" t="s">
        <v>530</v>
      </c>
      <c r="AB150" s="302">
        <v>12319</v>
      </c>
      <c r="AC150" s="312" t="s">
        <v>531</v>
      </c>
      <c r="AD150" s="311">
        <v>43495</v>
      </c>
      <c r="AE150" s="311">
        <v>43798</v>
      </c>
      <c r="AF150" s="313" t="s">
        <v>532</v>
      </c>
      <c r="AG150" s="315" t="s">
        <v>520</v>
      </c>
    </row>
    <row r="151" spans="1:33" ht="272.45" customHeight="1" x14ac:dyDescent="0.35">
      <c r="A151" s="37">
        <f t="shared" si="3"/>
        <v>130</v>
      </c>
      <c r="B151" s="38"/>
      <c r="C151" s="38" t="s">
        <v>533</v>
      </c>
      <c r="D151" s="39">
        <v>80101706</v>
      </c>
      <c r="E151" s="40" t="s">
        <v>534</v>
      </c>
      <c r="F151" s="38" t="s">
        <v>69</v>
      </c>
      <c r="G151" s="38">
        <v>1</v>
      </c>
      <c r="H151" s="38" t="s">
        <v>126</v>
      </c>
      <c r="I151" s="38">
        <v>11</v>
      </c>
      <c r="J151" s="38" t="s">
        <v>317</v>
      </c>
      <c r="K151" s="38" t="s">
        <v>164</v>
      </c>
      <c r="L151" s="38" t="s">
        <v>514</v>
      </c>
      <c r="M151" s="188">
        <v>59400000</v>
      </c>
      <c r="N151" s="188">
        <v>59400000</v>
      </c>
      <c r="O151" s="38" t="s">
        <v>74</v>
      </c>
      <c r="P151" s="38" t="s">
        <v>75</v>
      </c>
      <c r="Q151" s="38" t="s">
        <v>535</v>
      </c>
      <c r="S151" s="299" t="s">
        <v>536</v>
      </c>
      <c r="T151" s="299" t="s">
        <v>537</v>
      </c>
      <c r="U151" s="300">
        <v>43483</v>
      </c>
      <c r="V151" s="301" t="s">
        <v>538</v>
      </c>
      <c r="W151" s="302" t="s">
        <v>398</v>
      </c>
      <c r="X151" s="303">
        <v>59400000</v>
      </c>
      <c r="Y151" s="303">
        <v>0</v>
      </c>
      <c r="Z151" s="303">
        <v>59400000</v>
      </c>
      <c r="AA151" s="312" t="s">
        <v>539</v>
      </c>
      <c r="AB151" s="313">
        <v>7519</v>
      </c>
      <c r="AC151" s="312" t="s">
        <v>540</v>
      </c>
      <c r="AD151" s="311">
        <v>43483</v>
      </c>
      <c r="AE151" s="311">
        <v>43816</v>
      </c>
      <c r="AF151" s="313" t="s">
        <v>541</v>
      </c>
      <c r="AG151" s="315" t="s">
        <v>542</v>
      </c>
    </row>
    <row r="152" spans="1:33" ht="272.45" customHeight="1" x14ac:dyDescent="0.35">
      <c r="A152" s="37">
        <f t="shared" si="3"/>
        <v>131</v>
      </c>
      <c r="B152" s="38"/>
      <c r="C152" s="38" t="s">
        <v>533</v>
      </c>
      <c r="D152" s="39">
        <v>80101706</v>
      </c>
      <c r="E152" s="40" t="s">
        <v>534</v>
      </c>
      <c r="F152" s="38" t="s">
        <v>69</v>
      </c>
      <c r="G152" s="38">
        <v>1</v>
      </c>
      <c r="H152" s="38" t="s">
        <v>126</v>
      </c>
      <c r="I152" s="38">
        <v>11</v>
      </c>
      <c r="J152" s="38" t="s">
        <v>317</v>
      </c>
      <c r="K152" s="38" t="s">
        <v>164</v>
      </c>
      <c r="L152" s="38" t="s">
        <v>514</v>
      </c>
      <c r="M152" s="188">
        <v>67100000</v>
      </c>
      <c r="N152" s="188">
        <v>67100000</v>
      </c>
      <c r="O152" s="38" t="s">
        <v>74</v>
      </c>
      <c r="P152" s="38" t="s">
        <v>75</v>
      </c>
      <c r="Q152" s="38" t="s">
        <v>535</v>
      </c>
      <c r="S152" s="299" t="s">
        <v>543</v>
      </c>
      <c r="T152" s="299" t="s">
        <v>544</v>
      </c>
      <c r="U152" s="311">
        <v>43486</v>
      </c>
      <c r="V152" s="301" t="s">
        <v>545</v>
      </c>
      <c r="W152" s="302" t="s">
        <v>398</v>
      </c>
      <c r="X152" s="303">
        <v>67100000</v>
      </c>
      <c r="Y152" s="303">
        <v>0</v>
      </c>
      <c r="Z152" s="303">
        <v>67100000</v>
      </c>
      <c r="AA152" s="312" t="s">
        <v>546</v>
      </c>
      <c r="AB152" s="313">
        <v>6119</v>
      </c>
      <c r="AC152" s="312" t="s">
        <v>430</v>
      </c>
      <c r="AD152" s="311">
        <v>43486</v>
      </c>
      <c r="AE152" s="311">
        <v>43819</v>
      </c>
      <c r="AF152" s="313" t="s">
        <v>541</v>
      </c>
      <c r="AG152" s="315" t="s">
        <v>542</v>
      </c>
    </row>
    <row r="153" spans="1:33" ht="272.45" customHeight="1" x14ac:dyDescent="0.35">
      <c r="A153" s="37">
        <f t="shared" si="3"/>
        <v>132</v>
      </c>
      <c r="B153" s="38"/>
      <c r="C153" s="38" t="s">
        <v>533</v>
      </c>
      <c r="D153" s="39">
        <v>80101706</v>
      </c>
      <c r="E153" s="40" t="s">
        <v>534</v>
      </c>
      <c r="F153" s="38" t="s">
        <v>69</v>
      </c>
      <c r="G153" s="38">
        <v>1</v>
      </c>
      <c r="H153" s="38" t="s">
        <v>126</v>
      </c>
      <c r="I153" s="38">
        <v>11</v>
      </c>
      <c r="J153" s="38" t="s">
        <v>317</v>
      </c>
      <c r="K153" s="38" t="s">
        <v>164</v>
      </c>
      <c r="L153" s="38" t="s">
        <v>514</v>
      </c>
      <c r="M153" s="188">
        <v>27500000</v>
      </c>
      <c r="N153" s="188">
        <v>27500000</v>
      </c>
      <c r="O153" s="38" t="s">
        <v>74</v>
      </c>
      <c r="P153" s="38" t="s">
        <v>75</v>
      </c>
      <c r="Q153" s="38" t="s">
        <v>535</v>
      </c>
      <c r="S153" s="299" t="s">
        <v>547</v>
      </c>
      <c r="T153" s="299" t="s">
        <v>548</v>
      </c>
      <c r="U153" s="311">
        <v>43487</v>
      </c>
      <c r="V153" s="301" t="s">
        <v>549</v>
      </c>
      <c r="W153" s="302" t="s">
        <v>398</v>
      </c>
      <c r="X153" s="303">
        <v>27500000</v>
      </c>
      <c r="Y153" s="304">
        <v>0</v>
      </c>
      <c r="Z153" s="303">
        <v>27500000</v>
      </c>
      <c r="AA153" s="312" t="s">
        <v>550</v>
      </c>
      <c r="AB153" s="313">
        <v>6219</v>
      </c>
      <c r="AC153" s="312" t="s">
        <v>430</v>
      </c>
      <c r="AD153" s="311">
        <v>43486</v>
      </c>
      <c r="AE153" s="311">
        <v>43819</v>
      </c>
      <c r="AF153" s="313" t="s">
        <v>541</v>
      </c>
      <c r="AG153" s="315" t="s">
        <v>542</v>
      </c>
    </row>
    <row r="154" spans="1:33" ht="272.45" customHeight="1" x14ac:dyDescent="0.35">
      <c r="A154" s="37">
        <f t="shared" si="3"/>
        <v>133</v>
      </c>
      <c r="B154" s="38"/>
      <c r="C154" s="38" t="s">
        <v>533</v>
      </c>
      <c r="D154" s="39">
        <v>80101706</v>
      </c>
      <c r="E154" s="40" t="s">
        <v>534</v>
      </c>
      <c r="F154" s="38" t="s">
        <v>69</v>
      </c>
      <c r="G154" s="38">
        <v>1</v>
      </c>
      <c r="H154" s="38" t="s">
        <v>153</v>
      </c>
      <c r="I154" s="38">
        <v>6</v>
      </c>
      <c r="J154" s="38" t="s">
        <v>317</v>
      </c>
      <c r="K154" s="38" t="s">
        <v>164</v>
      </c>
      <c r="L154" s="38" t="s">
        <v>314</v>
      </c>
      <c r="M154" s="188">
        <v>49800000</v>
      </c>
      <c r="N154" s="188">
        <v>49800000</v>
      </c>
      <c r="O154" s="38" t="s">
        <v>74</v>
      </c>
      <c r="P154" s="38" t="s">
        <v>75</v>
      </c>
      <c r="Q154" s="38" t="s">
        <v>535</v>
      </c>
      <c r="S154" s="299" t="s">
        <v>551</v>
      </c>
      <c r="T154" s="299" t="s">
        <v>552</v>
      </c>
      <c r="U154" s="311">
        <v>43507</v>
      </c>
      <c r="V154" s="301" t="s">
        <v>553</v>
      </c>
      <c r="W154" s="302" t="s">
        <v>398</v>
      </c>
      <c r="X154" s="303">
        <v>49800000</v>
      </c>
      <c r="Y154" s="304">
        <v>0</v>
      </c>
      <c r="Z154" s="303">
        <v>49800000</v>
      </c>
      <c r="AA154" s="301" t="s">
        <v>554</v>
      </c>
      <c r="AB154" s="302">
        <v>16319</v>
      </c>
      <c r="AC154" s="312" t="s">
        <v>555</v>
      </c>
      <c r="AD154" s="311">
        <v>43507</v>
      </c>
      <c r="AE154" s="311">
        <v>43687</v>
      </c>
      <c r="AF154" s="313" t="s">
        <v>556</v>
      </c>
      <c r="AG154" s="315" t="s">
        <v>542</v>
      </c>
    </row>
    <row r="155" spans="1:33" ht="272.45" customHeight="1" x14ac:dyDescent="0.35">
      <c r="A155" s="37">
        <f t="shared" si="3"/>
        <v>134</v>
      </c>
      <c r="B155" s="38"/>
      <c r="C155" s="38" t="s">
        <v>557</v>
      </c>
      <c r="D155" s="39">
        <v>80101706</v>
      </c>
      <c r="E155" s="40" t="s">
        <v>558</v>
      </c>
      <c r="F155" s="38" t="s">
        <v>69</v>
      </c>
      <c r="G155" s="38">
        <v>1</v>
      </c>
      <c r="H155" s="38" t="s">
        <v>126</v>
      </c>
      <c r="I155" s="38">
        <v>11.5</v>
      </c>
      <c r="J155" s="38" t="s">
        <v>317</v>
      </c>
      <c r="K155" s="38" t="s">
        <v>164</v>
      </c>
      <c r="L155" s="38" t="s">
        <v>514</v>
      </c>
      <c r="M155" s="188">
        <v>89159500</v>
      </c>
      <c r="N155" s="188">
        <v>89159500</v>
      </c>
      <c r="O155" s="38" t="s">
        <v>74</v>
      </c>
      <c r="P155" s="38" t="s">
        <v>75</v>
      </c>
      <c r="Q155" s="38" t="s">
        <v>559</v>
      </c>
      <c r="S155" s="299" t="s">
        <v>560</v>
      </c>
      <c r="T155" s="299" t="s">
        <v>561</v>
      </c>
      <c r="U155" s="311">
        <v>43479</v>
      </c>
      <c r="V155" s="301" t="s">
        <v>562</v>
      </c>
      <c r="W155" s="302" t="s">
        <v>398</v>
      </c>
      <c r="X155" s="303">
        <v>89159500</v>
      </c>
      <c r="Y155" s="303">
        <v>0</v>
      </c>
      <c r="Z155" s="303">
        <v>89159500</v>
      </c>
      <c r="AA155" s="312" t="s">
        <v>563</v>
      </c>
      <c r="AB155" s="313">
        <v>2619</v>
      </c>
      <c r="AC155" s="312" t="s">
        <v>407</v>
      </c>
      <c r="AD155" s="311">
        <v>43479</v>
      </c>
      <c r="AE155" s="311">
        <v>43827</v>
      </c>
      <c r="AF155" s="313" t="s">
        <v>564</v>
      </c>
      <c r="AG155" s="315" t="s">
        <v>565</v>
      </c>
    </row>
    <row r="156" spans="1:33" ht="272.45" customHeight="1" x14ac:dyDescent="0.35">
      <c r="A156" s="37">
        <f t="shared" si="3"/>
        <v>135</v>
      </c>
      <c r="B156" s="38"/>
      <c r="C156" s="38" t="s">
        <v>557</v>
      </c>
      <c r="D156" s="39">
        <v>80101706</v>
      </c>
      <c r="E156" s="40" t="s">
        <v>558</v>
      </c>
      <c r="F156" s="38" t="s">
        <v>69</v>
      </c>
      <c r="G156" s="38">
        <v>1</v>
      </c>
      <c r="H156" s="38" t="s">
        <v>126</v>
      </c>
      <c r="I156" s="38">
        <v>11</v>
      </c>
      <c r="J156" s="38" t="s">
        <v>317</v>
      </c>
      <c r="K156" s="38" t="s">
        <v>164</v>
      </c>
      <c r="L156" s="38" t="s">
        <v>514</v>
      </c>
      <c r="M156" s="188">
        <v>59400000</v>
      </c>
      <c r="N156" s="188">
        <v>59400000</v>
      </c>
      <c r="O156" s="38" t="s">
        <v>74</v>
      </c>
      <c r="P156" s="38" t="s">
        <v>75</v>
      </c>
      <c r="Q156" s="38" t="s">
        <v>559</v>
      </c>
      <c r="S156" s="299" t="s">
        <v>566</v>
      </c>
      <c r="T156" s="299" t="s">
        <v>567</v>
      </c>
      <c r="U156" s="311">
        <v>43486</v>
      </c>
      <c r="V156" s="301" t="s">
        <v>568</v>
      </c>
      <c r="W156" s="302" t="s">
        <v>398</v>
      </c>
      <c r="X156" s="303">
        <v>59400000</v>
      </c>
      <c r="Y156" s="303">
        <v>0</v>
      </c>
      <c r="Z156" s="303">
        <v>59400000</v>
      </c>
      <c r="AA156" s="312" t="s">
        <v>569</v>
      </c>
      <c r="AB156" s="313">
        <v>7819</v>
      </c>
      <c r="AC156" s="312" t="s">
        <v>430</v>
      </c>
      <c r="AD156" s="311">
        <v>43486</v>
      </c>
      <c r="AE156" s="311">
        <v>43819</v>
      </c>
      <c r="AF156" s="313" t="s">
        <v>570</v>
      </c>
      <c r="AG156" s="315" t="s">
        <v>565</v>
      </c>
    </row>
    <row r="157" spans="1:33" ht="272.45" customHeight="1" x14ac:dyDescent="0.35">
      <c r="A157" s="37">
        <f t="shared" si="3"/>
        <v>136</v>
      </c>
      <c r="B157" s="38"/>
      <c r="C157" s="38" t="s">
        <v>557</v>
      </c>
      <c r="D157" s="39">
        <v>80101706</v>
      </c>
      <c r="E157" s="40" t="s">
        <v>558</v>
      </c>
      <c r="F157" s="38" t="s">
        <v>69</v>
      </c>
      <c r="G157" s="38">
        <v>1</v>
      </c>
      <c r="H157" s="38" t="s">
        <v>153</v>
      </c>
      <c r="I157" s="38">
        <v>10</v>
      </c>
      <c r="J157" s="38" t="s">
        <v>317</v>
      </c>
      <c r="K157" s="38" t="s">
        <v>164</v>
      </c>
      <c r="L157" s="38" t="s">
        <v>314</v>
      </c>
      <c r="M157" s="188">
        <v>54000000</v>
      </c>
      <c r="N157" s="188">
        <v>54000000</v>
      </c>
      <c r="O157" s="38" t="s">
        <v>74</v>
      </c>
      <c r="P157" s="38" t="s">
        <v>75</v>
      </c>
      <c r="Q157" s="38" t="s">
        <v>559</v>
      </c>
      <c r="S157" s="299" t="s">
        <v>571</v>
      </c>
      <c r="T157" s="299" t="s">
        <v>572</v>
      </c>
      <c r="U157" s="311">
        <v>43508</v>
      </c>
      <c r="V157" s="301" t="s">
        <v>573</v>
      </c>
      <c r="W157" s="302" t="s">
        <v>398</v>
      </c>
      <c r="X157" s="303">
        <v>54000000</v>
      </c>
      <c r="Y157" s="304">
        <v>0</v>
      </c>
      <c r="Z157" s="303">
        <v>54000000</v>
      </c>
      <c r="AA157" s="301" t="s">
        <v>574</v>
      </c>
      <c r="AB157" s="302">
        <v>16419</v>
      </c>
      <c r="AC157" s="312" t="s">
        <v>575</v>
      </c>
      <c r="AD157" s="311">
        <v>43508</v>
      </c>
      <c r="AE157" s="311">
        <v>43810</v>
      </c>
      <c r="AF157" s="313" t="s">
        <v>576</v>
      </c>
      <c r="AG157" s="315" t="s">
        <v>565</v>
      </c>
    </row>
    <row r="158" spans="1:33" ht="272.45" customHeight="1" x14ac:dyDescent="0.35">
      <c r="A158" s="37">
        <f t="shared" si="3"/>
        <v>137</v>
      </c>
      <c r="B158" s="38"/>
      <c r="C158" s="38" t="s">
        <v>557</v>
      </c>
      <c r="D158" s="39">
        <v>80101706</v>
      </c>
      <c r="E158" s="40" t="s">
        <v>558</v>
      </c>
      <c r="F158" s="38" t="s">
        <v>69</v>
      </c>
      <c r="G158" s="38">
        <v>1</v>
      </c>
      <c r="H158" s="38" t="s">
        <v>153</v>
      </c>
      <c r="I158" s="38">
        <v>10</v>
      </c>
      <c r="J158" s="38" t="s">
        <v>317</v>
      </c>
      <c r="K158" s="38" t="s">
        <v>164</v>
      </c>
      <c r="L158" s="38" t="s">
        <v>314</v>
      </c>
      <c r="M158" s="188">
        <v>54000000</v>
      </c>
      <c r="N158" s="188">
        <v>54000000</v>
      </c>
      <c r="O158" s="38" t="s">
        <v>74</v>
      </c>
      <c r="P158" s="38" t="s">
        <v>75</v>
      </c>
      <c r="Q158" s="38" t="s">
        <v>559</v>
      </c>
      <c r="S158" s="299" t="s">
        <v>577</v>
      </c>
      <c r="T158" s="299" t="s">
        <v>578</v>
      </c>
      <c r="U158" s="311">
        <v>43508</v>
      </c>
      <c r="V158" s="301" t="s">
        <v>573</v>
      </c>
      <c r="W158" s="302" t="s">
        <v>398</v>
      </c>
      <c r="X158" s="303">
        <v>54000000</v>
      </c>
      <c r="Y158" s="304">
        <v>0</v>
      </c>
      <c r="Z158" s="303">
        <v>54000000</v>
      </c>
      <c r="AA158" s="301" t="s">
        <v>579</v>
      </c>
      <c r="AB158" s="302">
        <v>16519</v>
      </c>
      <c r="AC158" s="312" t="s">
        <v>445</v>
      </c>
      <c r="AD158" s="311">
        <v>43508</v>
      </c>
      <c r="AE158" s="311">
        <v>43810</v>
      </c>
      <c r="AF158" s="313" t="s">
        <v>576</v>
      </c>
      <c r="AG158" s="315" t="s">
        <v>565</v>
      </c>
    </row>
    <row r="159" spans="1:33" ht="272.45" customHeight="1" x14ac:dyDescent="0.35">
      <c r="A159" s="37">
        <f t="shared" si="3"/>
        <v>138</v>
      </c>
      <c r="B159" s="38"/>
      <c r="C159" s="38" t="s">
        <v>557</v>
      </c>
      <c r="D159" s="39">
        <v>80101706</v>
      </c>
      <c r="E159" s="40" t="s">
        <v>558</v>
      </c>
      <c r="F159" s="38" t="s">
        <v>69</v>
      </c>
      <c r="G159" s="38">
        <v>1</v>
      </c>
      <c r="H159" s="38" t="s">
        <v>153</v>
      </c>
      <c r="I159" s="38">
        <v>10</v>
      </c>
      <c r="J159" s="38" t="s">
        <v>317</v>
      </c>
      <c r="K159" s="38" t="s">
        <v>164</v>
      </c>
      <c r="L159" s="38" t="s">
        <v>314</v>
      </c>
      <c r="M159" s="188">
        <v>54000000</v>
      </c>
      <c r="N159" s="188">
        <v>54000000</v>
      </c>
      <c r="O159" s="38" t="s">
        <v>74</v>
      </c>
      <c r="P159" s="38" t="s">
        <v>75</v>
      </c>
      <c r="Q159" s="38" t="s">
        <v>559</v>
      </c>
      <c r="S159" s="299" t="s">
        <v>580</v>
      </c>
      <c r="T159" s="299" t="s">
        <v>581</v>
      </c>
      <c r="U159" s="311">
        <v>43510</v>
      </c>
      <c r="V159" s="301" t="s">
        <v>582</v>
      </c>
      <c r="W159" s="302" t="s">
        <v>398</v>
      </c>
      <c r="X159" s="303">
        <v>54000000</v>
      </c>
      <c r="Y159" s="304">
        <v>0</v>
      </c>
      <c r="Z159" s="303">
        <v>54000000</v>
      </c>
      <c r="AA159" s="301" t="s">
        <v>583</v>
      </c>
      <c r="AB159" s="302">
        <v>16619</v>
      </c>
      <c r="AC159" s="312" t="s">
        <v>445</v>
      </c>
      <c r="AD159" s="311">
        <v>43510</v>
      </c>
      <c r="AE159" s="311">
        <v>43812</v>
      </c>
      <c r="AF159" s="313" t="s">
        <v>584</v>
      </c>
      <c r="AG159" s="315" t="s">
        <v>565</v>
      </c>
    </row>
    <row r="160" spans="1:33" ht="272.45" customHeight="1" x14ac:dyDescent="0.35">
      <c r="A160" s="37">
        <f t="shared" si="3"/>
        <v>139</v>
      </c>
      <c r="B160" s="38"/>
      <c r="C160" s="38" t="s">
        <v>557</v>
      </c>
      <c r="D160" s="39">
        <v>80101706</v>
      </c>
      <c r="E160" s="40" t="s">
        <v>558</v>
      </c>
      <c r="F160" s="38" t="s">
        <v>69</v>
      </c>
      <c r="G160" s="38">
        <v>1</v>
      </c>
      <c r="H160" s="38" t="s">
        <v>126</v>
      </c>
      <c r="I160" s="38">
        <v>11</v>
      </c>
      <c r="J160" s="38" t="s">
        <v>317</v>
      </c>
      <c r="K160" s="38" t="s">
        <v>164</v>
      </c>
      <c r="L160" s="38" t="s">
        <v>514</v>
      </c>
      <c r="M160" s="188">
        <v>63800000</v>
      </c>
      <c r="N160" s="188">
        <v>63800000</v>
      </c>
      <c r="O160" s="38" t="s">
        <v>74</v>
      </c>
      <c r="P160" s="38" t="s">
        <v>75</v>
      </c>
      <c r="Q160" s="38" t="s">
        <v>559</v>
      </c>
      <c r="S160" s="299" t="s">
        <v>585</v>
      </c>
      <c r="T160" s="299" t="s">
        <v>586</v>
      </c>
      <c r="U160" s="311">
        <v>43489</v>
      </c>
      <c r="V160" s="301" t="s">
        <v>587</v>
      </c>
      <c r="W160" s="302" t="s">
        <v>398</v>
      </c>
      <c r="X160" s="303">
        <v>63800000</v>
      </c>
      <c r="Y160" s="304">
        <v>0</v>
      </c>
      <c r="Z160" s="303">
        <v>63800000</v>
      </c>
      <c r="AA160" s="301" t="s">
        <v>588</v>
      </c>
      <c r="AB160" s="302">
        <v>8019</v>
      </c>
      <c r="AC160" s="301" t="s">
        <v>430</v>
      </c>
      <c r="AD160" s="300">
        <v>43489</v>
      </c>
      <c r="AE160" s="300">
        <v>43822</v>
      </c>
      <c r="AF160" s="302" t="s">
        <v>589</v>
      </c>
      <c r="AG160" s="305" t="s">
        <v>565</v>
      </c>
    </row>
    <row r="161" spans="1:33" ht="272.45" customHeight="1" x14ac:dyDescent="0.35">
      <c r="A161" s="37">
        <f t="shared" si="3"/>
        <v>140</v>
      </c>
      <c r="B161" s="38"/>
      <c r="C161" s="38" t="s">
        <v>557</v>
      </c>
      <c r="D161" s="39">
        <v>80101706</v>
      </c>
      <c r="E161" s="40" t="s">
        <v>558</v>
      </c>
      <c r="F161" s="38" t="s">
        <v>69</v>
      </c>
      <c r="G161" s="38">
        <v>1</v>
      </c>
      <c r="H161" s="38" t="s">
        <v>153</v>
      </c>
      <c r="I161" s="38">
        <v>10</v>
      </c>
      <c r="J161" s="38" t="s">
        <v>317</v>
      </c>
      <c r="K161" s="38" t="s">
        <v>164</v>
      </c>
      <c r="L161" s="38" t="s">
        <v>314</v>
      </c>
      <c r="M161" s="188">
        <v>36730000</v>
      </c>
      <c r="N161" s="188">
        <v>36730000</v>
      </c>
      <c r="O161" s="38" t="s">
        <v>74</v>
      </c>
      <c r="P161" s="38" t="s">
        <v>75</v>
      </c>
      <c r="Q161" s="38" t="s">
        <v>559</v>
      </c>
      <c r="S161" s="299" t="s">
        <v>590</v>
      </c>
      <c r="T161" s="299" t="s">
        <v>591</v>
      </c>
      <c r="U161" s="311">
        <v>43510</v>
      </c>
      <c r="V161" s="301" t="s">
        <v>592</v>
      </c>
      <c r="W161" s="302" t="s">
        <v>398</v>
      </c>
      <c r="X161" s="303">
        <v>36730000</v>
      </c>
      <c r="Y161" s="304">
        <v>0</v>
      </c>
      <c r="Z161" s="303">
        <v>36730000</v>
      </c>
      <c r="AA161" s="301" t="s">
        <v>593</v>
      </c>
      <c r="AB161" s="302">
        <v>16719</v>
      </c>
      <c r="AC161" s="312" t="s">
        <v>445</v>
      </c>
      <c r="AD161" s="311">
        <v>43510</v>
      </c>
      <c r="AE161" s="311">
        <v>43812</v>
      </c>
      <c r="AF161" s="313" t="s">
        <v>594</v>
      </c>
      <c r="AG161" s="315" t="s">
        <v>565</v>
      </c>
    </row>
    <row r="162" spans="1:33" ht="272.45" customHeight="1" x14ac:dyDescent="0.35">
      <c r="A162" s="37">
        <f t="shared" si="3"/>
        <v>141</v>
      </c>
      <c r="B162" s="38"/>
      <c r="C162" s="38" t="s">
        <v>557</v>
      </c>
      <c r="D162" s="39">
        <v>80101706</v>
      </c>
      <c r="E162" s="40" t="s">
        <v>595</v>
      </c>
      <c r="F162" s="38" t="s">
        <v>69</v>
      </c>
      <c r="G162" s="38">
        <v>1</v>
      </c>
      <c r="H162" s="38" t="s">
        <v>153</v>
      </c>
      <c r="I162" s="38">
        <v>10</v>
      </c>
      <c r="J162" s="38" t="s">
        <v>317</v>
      </c>
      <c r="K162" s="38" t="s">
        <v>164</v>
      </c>
      <c r="L162" s="38" t="s">
        <v>314</v>
      </c>
      <c r="M162" s="188">
        <v>19500000</v>
      </c>
      <c r="N162" s="188">
        <v>19500000</v>
      </c>
      <c r="O162" s="38" t="s">
        <v>74</v>
      </c>
      <c r="P162" s="38" t="s">
        <v>75</v>
      </c>
      <c r="Q162" s="38" t="s">
        <v>559</v>
      </c>
      <c r="S162" s="299" t="s">
        <v>596</v>
      </c>
      <c r="T162" s="299" t="s">
        <v>597</v>
      </c>
      <c r="U162" s="300">
        <v>43504</v>
      </c>
      <c r="V162" s="301" t="s">
        <v>598</v>
      </c>
      <c r="W162" s="302" t="s">
        <v>428</v>
      </c>
      <c r="X162" s="303">
        <v>19500000</v>
      </c>
      <c r="Y162" s="304">
        <v>0</v>
      </c>
      <c r="Z162" s="303">
        <v>19500000</v>
      </c>
      <c r="AA162" s="301" t="s">
        <v>599</v>
      </c>
      <c r="AB162" s="313">
        <v>16119</v>
      </c>
      <c r="AC162" s="312" t="s">
        <v>600</v>
      </c>
      <c r="AD162" s="311">
        <v>43504</v>
      </c>
      <c r="AE162" s="311">
        <v>43806</v>
      </c>
      <c r="AF162" s="313" t="s">
        <v>594</v>
      </c>
      <c r="AG162" s="315" t="s">
        <v>565</v>
      </c>
    </row>
    <row r="163" spans="1:33" ht="272.45" customHeight="1" x14ac:dyDescent="0.35">
      <c r="A163" s="37">
        <f t="shared" si="3"/>
        <v>142</v>
      </c>
      <c r="B163" s="38"/>
      <c r="C163" s="38" t="s">
        <v>601</v>
      </c>
      <c r="D163" s="39">
        <v>80101706</v>
      </c>
      <c r="E163" s="40" t="s">
        <v>602</v>
      </c>
      <c r="F163" s="38" t="s">
        <v>69</v>
      </c>
      <c r="G163" s="38">
        <v>1</v>
      </c>
      <c r="H163" s="38" t="s">
        <v>126</v>
      </c>
      <c r="I163" s="38">
        <v>11</v>
      </c>
      <c r="J163" s="38" t="s">
        <v>317</v>
      </c>
      <c r="K163" s="38" t="s">
        <v>164</v>
      </c>
      <c r="L163" s="38" t="s">
        <v>514</v>
      </c>
      <c r="M163" s="188">
        <v>96250000</v>
      </c>
      <c r="N163" s="188">
        <v>96250000</v>
      </c>
      <c r="O163" s="38" t="s">
        <v>74</v>
      </c>
      <c r="P163" s="38" t="s">
        <v>75</v>
      </c>
      <c r="Q163" s="38" t="s">
        <v>603</v>
      </c>
      <c r="S163" s="299" t="s">
        <v>604</v>
      </c>
      <c r="T163" s="299" t="s">
        <v>605</v>
      </c>
      <c r="U163" s="300">
        <v>43483</v>
      </c>
      <c r="V163" s="301" t="s">
        <v>606</v>
      </c>
      <c r="W163" s="302" t="s">
        <v>398</v>
      </c>
      <c r="X163" s="303">
        <v>96250000</v>
      </c>
      <c r="Y163" s="304">
        <v>0</v>
      </c>
      <c r="Z163" s="303">
        <v>96250000</v>
      </c>
      <c r="AA163" s="301" t="s">
        <v>607</v>
      </c>
      <c r="AB163" s="302">
        <v>6419</v>
      </c>
      <c r="AC163" s="301" t="s">
        <v>418</v>
      </c>
      <c r="AD163" s="300">
        <v>43483</v>
      </c>
      <c r="AE163" s="300">
        <v>43816</v>
      </c>
      <c r="AF163" s="302" t="s">
        <v>608</v>
      </c>
      <c r="AG163" s="305" t="s">
        <v>609</v>
      </c>
    </row>
    <row r="164" spans="1:33" ht="272.45" customHeight="1" x14ac:dyDescent="0.35">
      <c r="A164" s="37">
        <f t="shared" si="3"/>
        <v>143</v>
      </c>
      <c r="B164" s="38"/>
      <c r="C164" s="38" t="s">
        <v>601</v>
      </c>
      <c r="D164" s="39">
        <v>80101706</v>
      </c>
      <c r="E164" s="40" t="s">
        <v>602</v>
      </c>
      <c r="F164" s="38" t="s">
        <v>69</v>
      </c>
      <c r="G164" s="38">
        <v>1</v>
      </c>
      <c r="H164" s="38" t="s">
        <v>83</v>
      </c>
      <c r="I164" s="38">
        <v>6.5</v>
      </c>
      <c r="J164" s="38" t="s">
        <v>317</v>
      </c>
      <c r="K164" s="38" t="s">
        <v>164</v>
      </c>
      <c r="L164" s="38" t="s">
        <v>314</v>
      </c>
      <c r="M164" s="188">
        <v>44100000</v>
      </c>
      <c r="N164" s="188">
        <v>44100000</v>
      </c>
      <c r="O164" s="38" t="s">
        <v>74</v>
      </c>
      <c r="P164" s="38" t="s">
        <v>75</v>
      </c>
      <c r="Q164" s="38" t="s">
        <v>603</v>
      </c>
      <c r="S164" s="299" t="s">
        <v>1270</v>
      </c>
      <c r="T164" s="299" t="s">
        <v>1271</v>
      </c>
      <c r="U164" s="300">
        <v>43656</v>
      </c>
      <c r="V164" s="301" t="s">
        <v>1272</v>
      </c>
      <c r="W164" s="302" t="s">
        <v>398</v>
      </c>
      <c r="X164" s="303">
        <v>40425000</v>
      </c>
      <c r="Y164" s="304">
        <v>0</v>
      </c>
      <c r="Z164" s="303">
        <v>40425000</v>
      </c>
      <c r="AA164" s="301" t="s">
        <v>1273</v>
      </c>
      <c r="AB164" s="302">
        <v>22419</v>
      </c>
      <c r="AC164" s="312" t="s">
        <v>1274</v>
      </c>
      <c r="AD164" s="311">
        <v>43656</v>
      </c>
      <c r="AE164" s="311">
        <v>43823</v>
      </c>
      <c r="AF164" s="313" t="s">
        <v>608</v>
      </c>
      <c r="AG164" s="315" t="s">
        <v>609</v>
      </c>
    </row>
    <row r="165" spans="1:33" ht="272.45" customHeight="1" x14ac:dyDescent="0.35">
      <c r="A165" s="37">
        <f t="shared" si="3"/>
        <v>144</v>
      </c>
      <c r="B165" s="38"/>
      <c r="C165" s="38" t="s">
        <v>601</v>
      </c>
      <c r="D165" s="39">
        <v>80101706</v>
      </c>
      <c r="E165" s="40" t="s">
        <v>602</v>
      </c>
      <c r="F165" s="38" t="s">
        <v>69</v>
      </c>
      <c r="G165" s="38">
        <v>1</v>
      </c>
      <c r="H165" s="38" t="s">
        <v>126</v>
      </c>
      <c r="I165" s="38">
        <v>11</v>
      </c>
      <c r="J165" s="38" t="s">
        <v>317</v>
      </c>
      <c r="K165" s="38" t="s">
        <v>164</v>
      </c>
      <c r="L165" s="38" t="s">
        <v>314</v>
      </c>
      <c r="M165" s="188">
        <v>80850000</v>
      </c>
      <c r="N165" s="188">
        <v>80850000</v>
      </c>
      <c r="O165" s="38" t="s">
        <v>74</v>
      </c>
      <c r="P165" s="38" t="s">
        <v>75</v>
      </c>
      <c r="Q165" s="38" t="s">
        <v>603</v>
      </c>
      <c r="S165" s="299" t="s">
        <v>610</v>
      </c>
      <c r="T165" s="299" t="s">
        <v>611</v>
      </c>
      <c r="U165" s="311">
        <v>43490</v>
      </c>
      <c r="V165" s="301" t="s">
        <v>612</v>
      </c>
      <c r="W165" s="302" t="s">
        <v>398</v>
      </c>
      <c r="X165" s="303">
        <v>80850000</v>
      </c>
      <c r="Y165" s="304">
        <v>-58800000</v>
      </c>
      <c r="Z165" s="303">
        <f>X165+Y165</f>
        <v>22050000</v>
      </c>
      <c r="AA165" s="312" t="s">
        <v>613</v>
      </c>
      <c r="AB165" s="313">
        <v>10419</v>
      </c>
      <c r="AC165" s="312" t="s">
        <v>430</v>
      </c>
      <c r="AD165" s="311">
        <v>43490</v>
      </c>
      <c r="AE165" s="311">
        <v>43823</v>
      </c>
      <c r="AF165" s="313" t="s">
        <v>614</v>
      </c>
      <c r="AG165" s="315" t="s">
        <v>609</v>
      </c>
    </row>
    <row r="166" spans="1:33" ht="272.45" customHeight="1" x14ac:dyDescent="0.35">
      <c r="A166" s="37">
        <f t="shared" si="3"/>
        <v>145</v>
      </c>
      <c r="B166" s="38"/>
      <c r="C166" s="38" t="s">
        <v>601</v>
      </c>
      <c r="D166" s="39">
        <v>80101706</v>
      </c>
      <c r="E166" s="40" t="s">
        <v>602</v>
      </c>
      <c r="F166" s="38" t="s">
        <v>69</v>
      </c>
      <c r="G166" s="38">
        <v>1</v>
      </c>
      <c r="H166" s="38" t="s">
        <v>126</v>
      </c>
      <c r="I166" s="38">
        <v>11</v>
      </c>
      <c r="J166" s="38" t="s">
        <v>317</v>
      </c>
      <c r="K166" s="38" t="s">
        <v>164</v>
      </c>
      <c r="L166" s="38" t="s">
        <v>514</v>
      </c>
      <c r="M166" s="188">
        <v>80850000</v>
      </c>
      <c r="N166" s="188">
        <v>80850000</v>
      </c>
      <c r="O166" s="38" t="s">
        <v>74</v>
      </c>
      <c r="P166" s="38" t="s">
        <v>75</v>
      </c>
      <c r="Q166" s="38" t="s">
        <v>603</v>
      </c>
      <c r="S166" s="299" t="s">
        <v>615</v>
      </c>
      <c r="T166" s="299" t="s">
        <v>616</v>
      </c>
      <c r="U166" s="311">
        <v>43488</v>
      </c>
      <c r="V166" s="301" t="s">
        <v>617</v>
      </c>
      <c r="W166" s="302" t="s">
        <v>398</v>
      </c>
      <c r="X166" s="303">
        <v>80850000</v>
      </c>
      <c r="Y166" s="304">
        <v>0</v>
      </c>
      <c r="Z166" s="303">
        <v>80850000</v>
      </c>
      <c r="AA166" s="301" t="s">
        <v>618</v>
      </c>
      <c r="AB166" s="302">
        <v>7919</v>
      </c>
      <c r="AC166" s="301" t="s">
        <v>430</v>
      </c>
      <c r="AD166" s="300">
        <v>43488</v>
      </c>
      <c r="AE166" s="300">
        <v>43821</v>
      </c>
      <c r="AF166" s="302" t="s">
        <v>614</v>
      </c>
      <c r="AG166" s="305" t="s">
        <v>609</v>
      </c>
    </row>
    <row r="167" spans="1:33" ht="272.45" customHeight="1" x14ac:dyDescent="0.35">
      <c r="A167" s="37">
        <f t="shared" si="3"/>
        <v>146</v>
      </c>
      <c r="B167" s="38"/>
      <c r="C167" s="38" t="s">
        <v>601</v>
      </c>
      <c r="D167" s="39">
        <v>80101706</v>
      </c>
      <c r="E167" s="40" t="s">
        <v>602</v>
      </c>
      <c r="F167" s="38" t="s">
        <v>69</v>
      </c>
      <c r="G167" s="38">
        <v>1</v>
      </c>
      <c r="H167" s="38" t="s">
        <v>126</v>
      </c>
      <c r="I167" s="38">
        <v>11</v>
      </c>
      <c r="J167" s="38" t="s">
        <v>317</v>
      </c>
      <c r="K167" s="38" t="s">
        <v>164</v>
      </c>
      <c r="L167" s="38" t="s">
        <v>514</v>
      </c>
      <c r="M167" s="188">
        <v>96250000</v>
      </c>
      <c r="N167" s="188">
        <v>96250000</v>
      </c>
      <c r="O167" s="38" t="s">
        <v>74</v>
      </c>
      <c r="P167" s="38" t="s">
        <v>75</v>
      </c>
      <c r="Q167" s="38" t="s">
        <v>603</v>
      </c>
      <c r="S167" s="299" t="s">
        <v>619</v>
      </c>
      <c r="T167" s="299" t="s">
        <v>620</v>
      </c>
      <c r="U167" s="300">
        <v>43488</v>
      </c>
      <c r="V167" s="301" t="s">
        <v>621</v>
      </c>
      <c r="W167" s="302" t="s">
        <v>398</v>
      </c>
      <c r="X167" s="303">
        <v>96250000</v>
      </c>
      <c r="Y167" s="304">
        <v>0</v>
      </c>
      <c r="Z167" s="303">
        <v>96250000</v>
      </c>
      <c r="AA167" s="301" t="s">
        <v>622</v>
      </c>
      <c r="AB167" s="302">
        <v>6919</v>
      </c>
      <c r="AC167" s="301" t="s">
        <v>430</v>
      </c>
      <c r="AD167" s="300">
        <v>43488</v>
      </c>
      <c r="AE167" s="300">
        <v>43821</v>
      </c>
      <c r="AF167" s="302" t="s">
        <v>608</v>
      </c>
      <c r="AG167" s="305" t="s">
        <v>609</v>
      </c>
    </row>
    <row r="168" spans="1:33" ht="272.45" customHeight="1" x14ac:dyDescent="0.35">
      <c r="A168" s="37">
        <f t="shared" si="3"/>
        <v>147</v>
      </c>
      <c r="B168" s="38"/>
      <c r="C168" s="38" t="s">
        <v>601</v>
      </c>
      <c r="D168" s="39">
        <v>80101706</v>
      </c>
      <c r="E168" s="40" t="s">
        <v>602</v>
      </c>
      <c r="F168" s="38" t="s">
        <v>69</v>
      </c>
      <c r="G168" s="38">
        <v>1</v>
      </c>
      <c r="H168" s="38" t="s">
        <v>126</v>
      </c>
      <c r="I168" s="38">
        <v>11</v>
      </c>
      <c r="J168" s="38" t="s">
        <v>317</v>
      </c>
      <c r="K168" s="38" t="s">
        <v>164</v>
      </c>
      <c r="L168" s="38" t="s">
        <v>314</v>
      </c>
      <c r="M168" s="188">
        <v>44000000</v>
      </c>
      <c r="N168" s="188">
        <v>44000000</v>
      </c>
      <c r="O168" s="38" t="s">
        <v>74</v>
      </c>
      <c r="P168" s="38" t="s">
        <v>75</v>
      </c>
      <c r="Q168" s="38" t="s">
        <v>603</v>
      </c>
      <c r="S168" s="299" t="s">
        <v>623</v>
      </c>
      <c r="T168" s="299" t="s">
        <v>624</v>
      </c>
      <c r="U168" s="300">
        <v>43497</v>
      </c>
      <c r="V168" s="301" t="s">
        <v>625</v>
      </c>
      <c r="W168" s="302" t="s">
        <v>398</v>
      </c>
      <c r="X168" s="303">
        <v>42000000</v>
      </c>
      <c r="Y168" s="304">
        <v>0</v>
      </c>
      <c r="Z168" s="303">
        <v>42000000</v>
      </c>
      <c r="AA168" s="301" t="s">
        <v>626</v>
      </c>
      <c r="AB168" s="302">
        <v>14219</v>
      </c>
      <c r="AC168" s="312" t="s">
        <v>436</v>
      </c>
      <c r="AD168" s="311">
        <v>43497</v>
      </c>
      <c r="AE168" s="311">
        <v>43814</v>
      </c>
      <c r="AF168" s="313" t="s">
        <v>608</v>
      </c>
      <c r="AG168" s="315" t="s">
        <v>609</v>
      </c>
    </row>
    <row r="169" spans="1:33" ht="272.45" customHeight="1" x14ac:dyDescent="0.35">
      <c r="A169" s="37">
        <f t="shared" si="3"/>
        <v>148</v>
      </c>
      <c r="B169" s="38"/>
      <c r="C169" s="38" t="s">
        <v>627</v>
      </c>
      <c r="D169" s="39">
        <v>80101706</v>
      </c>
      <c r="E169" s="40" t="s">
        <v>628</v>
      </c>
      <c r="F169" s="38" t="s">
        <v>69</v>
      </c>
      <c r="G169" s="38">
        <v>1</v>
      </c>
      <c r="H169" s="38" t="s">
        <v>126</v>
      </c>
      <c r="I169" s="38">
        <v>11</v>
      </c>
      <c r="J169" s="38" t="s">
        <v>317</v>
      </c>
      <c r="K169" s="38" t="s">
        <v>164</v>
      </c>
      <c r="L169" s="38" t="s">
        <v>514</v>
      </c>
      <c r="M169" s="188">
        <v>59400000</v>
      </c>
      <c r="N169" s="188">
        <v>59400000</v>
      </c>
      <c r="O169" s="38" t="s">
        <v>74</v>
      </c>
      <c r="P169" s="38" t="s">
        <v>75</v>
      </c>
      <c r="Q169" s="38" t="s">
        <v>629</v>
      </c>
      <c r="S169" s="299" t="s">
        <v>630</v>
      </c>
      <c r="T169" s="299" t="s">
        <v>631</v>
      </c>
      <c r="U169" s="311">
        <v>43483</v>
      </c>
      <c r="V169" s="301" t="s">
        <v>632</v>
      </c>
      <c r="W169" s="302" t="s">
        <v>398</v>
      </c>
      <c r="X169" s="303">
        <v>59400000</v>
      </c>
      <c r="Y169" s="303">
        <v>0</v>
      </c>
      <c r="Z169" s="303">
        <v>59400000</v>
      </c>
      <c r="AA169" s="312" t="s">
        <v>633</v>
      </c>
      <c r="AB169" s="313">
        <v>6519</v>
      </c>
      <c r="AC169" s="312" t="s">
        <v>430</v>
      </c>
      <c r="AD169" s="311">
        <v>43483</v>
      </c>
      <c r="AE169" s="311">
        <v>43816</v>
      </c>
      <c r="AF169" s="313" t="s">
        <v>634</v>
      </c>
      <c r="AG169" s="315" t="s">
        <v>635</v>
      </c>
    </row>
    <row r="170" spans="1:33" ht="272.45" customHeight="1" x14ac:dyDescent="0.35">
      <c r="A170" s="37">
        <f t="shared" si="3"/>
        <v>149</v>
      </c>
      <c r="B170" s="38"/>
      <c r="C170" s="38" t="s">
        <v>627</v>
      </c>
      <c r="D170" s="39">
        <v>80101706</v>
      </c>
      <c r="E170" s="40" t="s">
        <v>628</v>
      </c>
      <c r="F170" s="38" t="s">
        <v>69</v>
      </c>
      <c r="G170" s="38">
        <v>1</v>
      </c>
      <c r="H170" s="38" t="s">
        <v>126</v>
      </c>
      <c r="I170" s="38">
        <v>11</v>
      </c>
      <c r="J170" s="38" t="s">
        <v>317</v>
      </c>
      <c r="K170" s="38" t="s">
        <v>164</v>
      </c>
      <c r="L170" s="38" t="s">
        <v>314</v>
      </c>
      <c r="M170" s="188">
        <v>27500000</v>
      </c>
      <c r="N170" s="188">
        <v>27500000</v>
      </c>
      <c r="O170" s="38" t="s">
        <v>74</v>
      </c>
      <c r="P170" s="38" t="s">
        <v>75</v>
      </c>
      <c r="Q170" s="38" t="s">
        <v>629</v>
      </c>
      <c r="S170" s="299" t="s">
        <v>636</v>
      </c>
      <c r="T170" s="299" t="s">
        <v>637</v>
      </c>
      <c r="U170" s="311">
        <v>43489</v>
      </c>
      <c r="V170" s="301" t="s">
        <v>638</v>
      </c>
      <c r="W170" s="302" t="s">
        <v>398</v>
      </c>
      <c r="X170" s="303">
        <v>27500000</v>
      </c>
      <c r="Y170" s="304">
        <v>0</v>
      </c>
      <c r="Z170" s="303">
        <v>27500000</v>
      </c>
      <c r="AA170" s="301" t="s">
        <v>639</v>
      </c>
      <c r="AB170" s="302">
        <v>10519</v>
      </c>
      <c r="AC170" s="301" t="s">
        <v>430</v>
      </c>
      <c r="AD170" s="300">
        <v>43489</v>
      </c>
      <c r="AE170" s="300">
        <v>43822</v>
      </c>
      <c r="AF170" s="302" t="s">
        <v>634</v>
      </c>
      <c r="AG170" s="305" t="s">
        <v>635</v>
      </c>
    </row>
    <row r="171" spans="1:33" ht="272.45" customHeight="1" x14ac:dyDescent="0.35">
      <c r="A171" s="37">
        <f t="shared" si="3"/>
        <v>150</v>
      </c>
      <c r="B171" s="38"/>
      <c r="C171" s="38" t="s">
        <v>627</v>
      </c>
      <c r="D171" s="39">
        <v>80101706</v>
      </c>
      <c r="E171" s="40" t="s">
        <v>628</v>
      </c>
      <c r="F171" s="38" t="s">
        <v>69</v>
      </c>
      <c r="G171" s="38">
        <v>1</v>
      </c>
      <c r="H171" s="38" t="s">
        <v>126</v>
      </c>
      <c r="I171" s="38">
        <v>11.5</v>
      </c>
      <c r="J171" s="38" t="s">
        <v>317</v>
      </c>
      <c r="K171" s="38" t="s">
        <v>164</v>
      </c>
      <c r="L171" s="38" t="s">
        <v>514</v>
      </c>
      <c r="M171" s="188">
        <v>28750000</v>
      </c>
      <c r="N171" s="188">
        <v>28750000</v>
      </c>
      <c r="O171" s="38" t="s">
        <v>74</v>
      </c>
      <c r="P171" s="38" t="s">
        <v>75</v>
      </c>
      <c r="Q171" s="38" t="s">
        <v>629</v>
      </c>
      <c r="S171" s="299" t="s">
        <v>640</v>
      </c>
      <c r="T171" s="299" t="s">
        <v>641</v>
      </c>
      <c r="U171" s="300">
        <v>43476</v>
      </c>
      <c r="V171" s="301" t="s">
        <v>642</v>
      </c>
      <c r="W171" s="302" t="s">
        <v>398</v>
      </c>
      <c r="X171" s="303">
        <v>28750000</v>
      </c>
      <c r="Y171" s="303">
        <v>0</v>
      </c>
      <c r="Z171" s="303">
        <v>28750000</v>
      </c>
      <c r="AA171" s="312" t="s">
        <v>643</v>
      </c>
      <c r="AB171" s="313">
        <v>3519</v>
      </c>
      <c r="AC171" s="312" t="s">
        <v>407</v>
      </c>
      <c r="AD171" s="311">
        <v>43476</v>
      </c>
      <c r="AE171" s="311">
        <v>43824</v>
      </c>
      <c r="AF171" s="313" t="s">
        <v>644</v>
      </c>
      <c r="AG171" s="315" t="s">
        <v>635</v>
      </c>
    </row>
    <row r="172" spans="1:33" ht="272.45" customHeight="1" x14ac:dyDescent="0.35">
      <c r="A172" s="37">
        <f t="shared" si="3"/>
        <v>151</v>
      </c>
      <c r="B172" s="38"/>
      <c r="C172" s="38" t="s">
        <v>627</v>
      </c>
      <c r="D172" s="39">
        <v>80101706</v>
      </c>
      <c r="E172" s="40" t="s">
        <v>645</v>
      </c>
      <c r="F172" s="38" t="s">
        <v>69</v>
      </c>
      <c r="G172" s="38">
        <v>1</v>
      </c>
      <c r="H172" s="38" t="s">
        <v>126</v>
      </c>
      <c r="I172" s="38">
        <v>11.5</v>
      </c>
      <c r="J172" s="38" t="s">
        <v>317</v>
      </c>
      <c r="K172" s="38" t="s">
        <v>164</v>
      </c>
      <c r="L172" s="38" t="s">
        <v>514</v>
      </c>
      <c r="M172" s="188">
        <v>23000000</v>
      </c>
      <c r="N172" s="188">
        <v>23000000</v>
      </c>
      <c r="O172" s="38" t="s">
        <v>74</v>
      </c>
      <c r="P172" s="38" t="s">
        <v>75</v>
      </c>
      <c r="Q172" s="38" t="s">
        <v>629</v>
      </c>
      <c r="S172" s="299" t="s">
        <v>646</v>
      </c>
      <c r="T172" s="299" t="s">
        <v>647</v>
      </c>
      <c r="U172" s="311">
        <v>43489</v>
      </c>
      <c r="V172" s="301" t="s">
        <v>648</v>
      </c>
      <c r="W172" s="302" t="s">
        <v>428</v>
      </c>
      <c r="X172" s="308">
        <v>22000000</v>
      </c>
      <c r="Y172" s="309">
        <v>0</v>
      </c>
      <c r="Z172" s="308">
        <v>22000000</v>
      </c>
      <c r="AA172" s="312" t="s">
        <v>649</v>
      </c>
      <c r="AB172" s="313">
        <v>3419</v>
      </c>
      <c r="AC172" s="312" t="s">
        <v>650</v>
      </c>
      <c r="AD172" s="311">
        <v>43489</v>
      </c>
      <c r="AE172" s="311">
        <v>43822</v>
      </c>
      <c r="AF172" s="313" t="s">
        <v>651</v>
      </c>
      <c r="AG172" s="315" t="s">
        <v>635</v>
      </c>
    </row>
    <row r="173" spans="1:33" ht="272.45" customHeight="1" x14ac:dyDescent="0.35">
      <c r="A173" s="37">
        <f t="shared" si="3"/>
        <v>152</v>
      </c>
      <c r="B173" s="38"/>
      <c r="C173" s="38" t="s">
        <v>202</v>
      </c>
      <c r="D173" s="39">
        <v>80101706</v>
      </c>
      <c r="E173" s="40" t="s">
        <v>652</v>
      </c>
      <c r="F173" s="38" t="s">
        <v>69</v>
      </c>
      <c r="G173" s="38">
        <v>1</v>
      </c>
      <c r="H173" s="38" t="s">
        <v>126</v>
      </c>
      <c r="I173" s="38">
        <v>11</v>
      </c>
      <c r="J173" s="38" t="s">
        <v>317</v>
      </c>
      <c r="K173" s="38" t="s">
        <v>164</v>
      </c>
      <c r="L173" s="38" t="s">
        <v>314</v>
      </c>
      <c r="M173" s="188">
        <v>101200000</v>
      </c>
      <c r="N173" s="188">
        <v>101200000</v>
      </c>
      <c r="O173" s="38" t="s">
        <v>74</v>
      </c>
      <c r="P173" s="38" t="s">
        <v>75</v>
      </c>
      <c r="Q173" s="38" t="s">
        <v>204</v>
      </c>
      <c r="S173" s="299" t="s">
        <v>653</v>
      </c>
      <c r="T173" s="299" t="s">
        <v>654</v>
      </c>
      <c r="U173" s="300">
        <v>43490</v>
      </c>
      <c r="V173" s="301" t="s">
        <v>655</v>
      </c>
      <c r="W173" s="302" t="s">
        <v>398</v>
      </c>
      <c r="X173" s="303">
        <v>101200000</v>
      </c>
      <c r="Y173" s="304">
        <v>0</v>
      </c>
      <c r="Z173" s="303">
        <v>101200000</v>
      </c>
      <c r="AA173" s="312" t="s">
        <v>656</v>
      </c>
      <c r="AB173" s="313">
        <v>11019</v>
      </c>
      <c r="AC173" s="312" t="s">
        <v>430</v>
      </c>
      <c r="AD173" s="311">
        <v>43490</v>
      </c>
      <c r="AE173" s="311">
        <v>43823</v>
      </c>
      <c r="AF173" s="313" t="s">
        <v>657</v>
      </c>
      <c r="AG173" s="315" t="s">
        <v>658</v>
      </c>
    </row>
    <row r="174" spans="1:33" ht="272.45" customHeight="1" x14ac:dyDescent="0.35">
      <c r="A174" s="37">
        <f t="shared" si="3"/>
        <v>153</v>
      </c>
      <c r="B174" s="38"/>
      <c r="C174" s="38" t="s">
        <v>202</v>
      </c>
      <c r="D174" s="39">
        <v>80101706</v>
      </c>
      <c r="E174" s="40" t="s">
        <v>652</v>
      </c>
      <c r="F174" s="38" t="s">
        <v>69</v>
      </c>
      <c r="G174" s="38">
        <v>1</v>
      </c>
      <c r="H174" s="38" t="s">
        <v>126</v>
      </c>
      <c r="I174" s="38">
        <v>10.5</v>
      </c>
      <c r="J174" s="38" t="s">
        <v>317</v>
      </c>
      <c r="K174" s="38" t="s">
        <v>164</v>
      </c>
      <c r="L174" s="38" t="s">
        <v>314</v>
      </c>
      <c r="M174" s="188">
        <v>47250000</v>
      </c>
      <c r="N174" s="188">
        <v>47250000</v>
      </c>
      <c r="O174" s="38" t="s">
        <v>74</v>
      </c>
      <c r="P174" s="38" t="s">
        <v>75</v>
      </c>
      <c r="Q174" s="38" t="s">
        <v>204</v>
      </c>
      <c r="S174" s="299" t="s">
        <v>659</v>
      </c>
      <c r="T174" s="299" t="s">
        <v>660</v>
      </c>
      <c r="U174" s="311">
        <v>43504</v>
      </c>
      <c r="V174" s="301" t="s">
        <v>661</v>
      </c>
      <c r="W174" s="302" t="s">
        <v>398</v>
      </c>
      <c r="X174" s="303">
        <v>47250000</v>
      </c>
      <c r="Y174" s="304">
        <v>0</v>
      </c>
      <c r="Z174" s="303">
        <v>47250000</v>
      </c>
      <c r="AA174" s="301" t="s">
        <v>662</v>
      </c>
      <c r="AB174" s="302">
        <v>15119</v>
      </c>
      <c r="AC174" s="312" t="s">
        <v>663</v>
      </c>
      <c r="AD174" s="311">
        <v>43504</v>
      </c>
      <c r="AE174" s="311">
        <v>43821</v>
      </c>
      <c r="AF174" s="313" t="s">
        <v>664</v>
      </c>
      <c r="AG174" s="315" t="s">
        <v>658</v>
      </c>
    </row>
    <row r="175" spans="1:33" ht="272.45" customHeight="1" x14ac:dyDescent="0.35">
      <c r="A175" s="37">
        <f t="shared" si="3"/>
        <v>154</v>
      </c>
      <c r="B175" s="38"/>
      <c r="C175" s="38" t="s">
        <v>202</v>
      </c>
      <c r="D175" s="39">
        <v>80101706</v>
      </c>
      <c r="E175" s="40" t="s">
        <v>652</v>
      </c>
      <c r="F175" s="38" t="s">
        <v>69</v>
      </c>
      <c r="G175" s="38">
        <v>1</v>
      </c>
      <c r="H175" s="38" t="s">
        <v>126</v>
      </c>
      <c r="I175" s="38">
        <v>11</v>
      </c>
      <c r="J175" s="38" t="s">
        <v>317</v>
      </c>
      <c r="K175" s="38" t="s">
        <v>164</v>
      </c>
      <c r="L175" s="38" t="s">
        <v>514</v>
      </c>
      <c r="M175" s="188">
        <v>27500000</v>
      </c>
      <c r="N175" s="188">
        <v>27500000</v>
      </c>
      <c r="O175" s="38" t="s">
        <v>74</v>
      </c>
      <c r="P175" s="38" t="s">
        <v>75</v>
      </c>
      <c r="Q175" s="38" t="s">
        <v>204</v>
      </c>
      <c r="S175" s="299" t="s">
        <v>665</v>
      </c>
      <c r="T175" s="299" t="s">
        <v>666</v>
      </c>
      <c r="U175" s="311">
        <v>43490</v>
      </c>
      <c r="V175" s="301" t="s">
        <v>667</v>
      </c>
      <c r="W175" s="302" t="s">
        <v>398</v>
      </c>
      <c r="X175" s="303">
        <v>27500000</v>
      </c>
      <c r="Y175" s="304">
        <v>0</v>
      </c>
      <c r="Z175" s="303">
        <v>27500000</v>
      </c>
      <c r="AA175" s="301" t="s">
        <v>668</v>
      </c>
      <c r="AB175" s="302">
        <v>1019</v>
      </c>
      <c r="AC175" s="301" t="s">
        <v>430</v>
      </c>
      <c r="AD175" s="300">
        <v>43490</v>
      </c>
      <c r="AE175" s="300">
        <v>43823</v>
      </c>
      <c r="AF175" s="302" t="s">
        <v>669</v>
      </c>
      <c r="AG175" s="305" t="s">
        <v>658</v>
      </c>
    </row>
    <row r="176" spans="1:33" ht="272.45" customHeight="1" x14ac:dyDescent="0.35">
      <c r="A176" s="37">
        <f t="shared" si="3"/>
        <v>155</v>
      </c>
      <c r="B176" s="38"/>
      <c r="C176" s="38" t="s">
        <v>202</v>
      </c>
      <c r="D176" s="39">
        <v>80101706</v>
      </c>
      <c r="E176" s="40" t="s">
        <v>652</v>
      </c>
      <c r="F176" s="38" t="s">
        <v>69</v>
      </c>
      <c r="G176" s="38">
        <v>1</v>
      </c>
      <c r="H176" s="38" t="s">
        <v>126</v>
      </c>
      <c r="I176" s="38">
        <v>11</v>
      </c>
      <c r="J176" s="38" t="s">
        <v>317</v>
      </c>
      <c r="K176" s="38" t="s">
        <v>164</v>
      </c>
      <c r="L176" s="38" t="s">
        <v>514</v>
      </c>
      <c r="M176" s="188">
        <v>27500000</v>
      </c>
      <c r="N176" s="188">
        <v>27500000</v>
      </c>
      <c r="O176" s="38" t="s">
        <v>74</v>
      </c>
      <c r="P176" s="38" t="s">
        <v>75</v>
      </c>
      <c r="Q176" s="38" t="s">
        <v>204</v>
      </c>
      <c r="S176" s="299" t="s">
        <v>670</v>
      </c>
      <c r="T176" s="299" t="s">
        <v>671</v>
      </c>
      <c r="U176" s="311">
        <v>43482</v>
      </c>
      <c r="V176" s="301" t="s">
        <v>672</v>
      </c>
      <c r="W176" s="302" t="s">
        <v>398</v>
      </c>
      <c r="X176" s="303">
        <v>27500000</v>
      </c>
      <c r="Y176" s="304">
        <v>0</v>
      </c>
      <c r="Z176" s="303">
        <v>27500000</v>
      </c>
      <c r="AA176" s="312" t="s">
        <v>673</v>
      </c>
      <c r="AB176" s="313">
        <v>7119</v>
      </c>
      <c r="AC176" s="312" t="s">
        <v>430</v>
      </c>
      <c r="AD176" s="311">
        <v>43482</v>
      </c>
      <c r="AE176" s="311">
        <v>43815</v>
      </c>
      <c r="AF176" s="313" t="s">
        <v>669</v>
      </c>
      <c r="AG176" s="315" t="s">
        <v>658</v>
      </c>
    </row>
    <row r="177" spans="1:33" ht="272.45" customHeight="1" x14ac:dyDescent="0.35">
      <c r="A177" s="37">
        <f t="shared" si="3"/>
        <v>156</v>
      </c>
      <c r="B177" s="38"/>
      <c r="C177" s="38" t="s">
        <v>202</v>
      </c>
      <c r="D177" s="39">
        <v>80101706</v>
      </c>
      <c r="E177" s="40" t="s">
        <v>652</v>
      </c>
      <c r="F177" s="38" t="s">
        <v>69</v>
      </c>
      <c r="G177" s="38">
        <v>1</v>
      </c>
      <c r="H177" s="38" t="s">
        <v>126</v>
      </c>
      <c r="I177" s="38">
        <v>11</v>
      </c>
      <c r="J177" s="38" t="s">
        <v>317</v>
      </c>
      <c r="K177" s="38" t="s">
        <v>164</v>
      </c>
      <c r="L177" s="38" t="s">
        <v>314</v>
      </c>
      <c r="M177" s="188">
        <v>53900000</v>
      </c>
      <c r="N177" s="188">
        <v>53900000</v>
      </c>
      <c r="O177" s="38" t="s">
        <v>74</v>
      </c>
      <c r="P177" s="38" t="s">
        <v>75</v>
      </c>
      <c r="Q177" s="38" t="s">
        <v>204</v>
      </c>
      <c r="S177" s="299" t="s">
        <v>674</v>
      </c>
      <c r="T177" s="299" t="s">
        <v>675</v>
      </c>
      <c r="U177" s="300">
        <v>43518</v>
      </c>
      <c r="V177" s="301" t="s">
        <v>676</v>
      </c>
      <c r="W177" s="302" t="s">
        <v>398</v>
      </c>
      <c r="X177" s="303">
        <v>49000000</v>
      </c>
      <c r="Y177" s="304">
        <v>0</v>
      </c>
      <c r="Z177" s="303">
        <v>49000000</v>
      </c>
      <c r="AA177" s="301" t="s">
        <v>677</v>
      </c>
      <c r="AB177" s="302">
        <v>14119</v>
      </c>
      <c r="AC177" s="312" t="s">
        <v>445</v>
      </c>
      <c r="AD177" s="311">
        <v>43518</v>
      </c>
      <c r="AE177" s="311">
        <v>43820</v>
      </c>
      <c r="AF177" s="313" t="s">
        <v>669</v>
      </c>
      <c r="AG177" s="315" t="s">
        <v>658</v>
      </c>
    </row>
    <row r="178" spans="1:33" ht="272.45" customHeight="1" x14ac:dyDescent="0.35">
      <c r="A178" s="37">
        <f t="shared" si="3"/>
        <v>157</v>
      </c>
      <c r="B178" s="38"/>
      <c r="C178" s="38" t="s">
        <v>202</v>
      </c>
      <c r="D178" s="39">
        <v>80101706</v>
      </c>
      <c r="E178" s="40" t="s">
        <v>652</v>
      </c>
      <c r="F178" s="38" t="s">
        <v>69</v>
      </c>
      <c r="G178" s="38">
        <v>1</v>
      </c>
      <c r="H178" s="38" t="s">
        <v>126</v>
      </c>
      <c r="I178" s="38">
        <v>11</v>
      </c>
      <c r="J178" s="38" t="s">
        <v>317</v>
      </c>
      <c r="K178" s="38" t="s">
        <v>164</v>
      </c>
      <c r="L178" s="38" t="s">
        <v>314</v>
      </c>
      <c r="M178" s="188">
        <v>49500000</v>
      </c>
      <c r="N178" s="188">
        <v>49500000</v>
      </c>
      <c r="O178" s="38" t="s">
        <v>74</v>
      </c>
      <c r="P178" s="38" t="s">
        <v>75</v>
      </c>
      <c r="Q178" s="38" t="s">
        <v>204</v>
      </c>
      <c r="S178" s="299" t="s">
        <v>678</v>
      </c>
      <c r="T178" s="299" t="s">
        <v>679</v>
      </c>
      <c r="U178" s="300">
        <v>43500</v>
      </c>
      <c r="V178" s="301" t="s">
        <v>680</v>
      </c>
      <c r="W178" s="302" t="s">
        <v>398</v>
      </c>
      <c r="X178" s="303">
        <v>47250000</v>
      </c>
      <c r="Y178" s="304">
        <v>0</v>
      </c>
      <c r="Z178" s="303">
        <v>47250000</v>
      </c>
      <c r="AA178" s="301" t="s">
        <v>681</v>
      </c>
      <c r="AB178" s="302">
        <v>14019</v>
      </c>
      <c r="AC178" s="312" t="s">
        <v>436</v>
      </c>
      <c r="AD178" s="311">
        <v>43500</v>
      </c>
      <c r="AE178" s="311">
        <v>43817</v>
      </c>
      <c r="AF178" s="313" t="s">
        <v>682</v>
      </c>
      <c r="AG178" s="315" t="s">
        <v>658</v>
      </c>
    </row>
    <row r="179" spans="1:33" ht="272.45" customHeight="1" x14ac:dyDescent="0.35">
      <c r="A179" s="37">
        <f t="shared" si="3"/>
        <v>158</v>
      </c>
      <c r="B179" s="38"/>
      <c r="C179" s="38" t="s">
        <v>202</v>
      </c>
      <c r="D179" s="39">
        <v>80101706</v>
      </c>
      <c r="E179" s="40" t="s">
        <v>683</v>
      </c>
      <c r="F179" s="38" t="s">
        <v>69</v>
      </c>
      <c r="G179" s="38">
        <v>1</v>
      </c>
      <c r="H179" s="38" t="s">
        <v>126</v>
      </c>
      <c r="I179" s="38">
        <v>11</v>
      </c>
      <c r="J179" s="38" t="s">
        <v>317</v>
      </c>
      <c r="K179" s="38" t="s">
        <v>164</v>
      </c>
      <c r="L179" s="38" t="s">
        <v>514</v>
      </c>
      <c r="M179" s="188">
        <v>20350000</v>
      </c>
      <c r="N179" s="188">
        <v>20350000</v>
      </c>
      <c r="O179" s="38" t="s">
        <v>74</v>
      </c>
      <c r="P179" s="38" t="s">
        <v>75</v>
      </c>
      <c r="Q179" s="38" t="s">
        <v>204</v>
      </c>
      <c r="S179" s="299" t="s">
        <v>684</v>
      </c>
      <c r="T179" s="299" t="s">
        <v>685</v>
      </c>
      <c r="U179" s="311">
        <v>43490</v>
      </c>
      <c r="V179" s="301" t="s">
        <v>686</v>
      </c>
      <c r="W179" s="302" t="s">
        <v>428</v>
      </c>
      <c r="X179" s="303">
        <v>20350000</v>
      </c>
      <c r="Y179" s="304">
        <v>0</v>
      </c>
      <c r="Z179" s="303">
        <v>20350000</v>
      </c>
      <c r="AA179" s="301" t="s">
        <v>687</v>
      </c>
      <c r="AB179" s="302">
        <v>12219</v>
      </c>
      <c r="AC179" s="301" t="s">
        <v>430</v>
      </c>
      <c r="AD179" s="300">
        <v>43490</v>
      </c>
      <c r="AE179" s="300">
        <v>43823</v>
      </c>
      <c r="AF179" s="302" t="s">
        <v>669</v>
      </c>
      <c r="AG179" s="305" t="s">
        <v>658</v>
      </c>
    </row>
    <row r="180" spans="1:33" ht="272.45" customHeight="1" x14ac:dyDescent="0.35">
      <c r="A180" s="37">
        <f t="shared" si="3"/>
        <v>159</v>
      </c>
      <c r="B180" s="38"/>
      <c r="C180" s="38" t="s">
        <v>202</v>
      </c>
      <c r="D180" s="39">
        <v>80101706</v>
      </c>
      <c r="E180" s="40" t="s">
        <v>652</v>
      </c>
      <c r="F180" s="38" t="s">
        <v>69</v>
      </c>
      <c r="G180" s="38">
        <v>1</v>
      </c>
      <c r="H180" s="38" t="s">
        <v>126</v>
      </c>
      <c r="I180" s="38">
        <v>11</v>
      </c>
      <c r="J180" s="38" t="s">
        <v>317</v>
      </c>
      <c r="K180" s="38" t="s">
        <v>164</v>
      </c>
      <c r="L180" s="38" t="s">
        <v>314</v>
      </c>
      <c r="M180" s="188">
        <v>49500000</v>
      </c>
      <c r="N180" s="188">
        <v>49500000</v>
      </c>
      <c r="O180" s="38" t="s">
        <v>74</v>
      </c>
      <c r="P180" s="38" t="s">
        <v>75</v>
      </c>
      <c r="Q180" s="38" t="s">
        <v>204</v>
      </c>
      <c r="S180" s="299" t="s">
        <v>688</v>
      </c>
      <c r="T180" s="299" t="s">
        <v>689</v>
      </c>
      <c r="U180" s="311">
        <v>43489</v>
      </c>
      <c r="V180" s="301" t="s">
        <v>690</v>
      </c>
      <c r="W180" s="302" t="s">
        <v>398</v>
      </c>
      <c r="X180" s="303">
        <v>49500000</v>
      </c>
      <c r="Y180" s="304">
        <v>0</v>
      </c>
      <c r="Z180" s="303">
        <v>49500000</v>
      </c>
      <c r="AA180" s="301" t="s">
        <v>691</v>
      </c>
      <c r="AB180" s="302">
        <v>11919</v>
      </c>
      <c r="AC180" s="301" t="s">
        <v>430</v>
      </c>
      <c r="AD180" s="300">
        <v>43489</v>
      </c>
      <c r="AE180" s="300">
        <v>43822</v>
      </c>
      <c r="AF180" s="302" t="s">
        <v>669</v>
      </c>
      <c r="AG180" s="305" t="s">
        <v>658</v>
      </c>
    </row>
    <row r="181" spans="1:33" ht="272.45" customHeight="1" x14ac:dyDescent="0.35">
      <c r="A181" s="37">
        <f t="shared" si="3"/>
        <v>160</v>
      </c>
      <c r="B181" s="38"/>
      <c r="C181" s="38" t="s">
        <v>202</v>
      </c>
      <c r="D181" s="39">
        <v>80101706</v>
      </c>
      <c r="E181" s="40" t="s">
        <v>652</v>
      </c>
      <c r="F181" s="38" t="s">
        <v>69</v>
      </c>
      <c r="G181" s="38">
        <v>1</v>
      </c>
      <c r="H181" s="38" t="s">
        <v>126</v>
      </c>
      <c r="I181" s="38">
        <v>11</v>
      </c>
      <c r="J181" s="38" t="s">
        <v>317</v>
      </c>
      <c r="K181" s="38" t="s">
        <v>164</v>
      </c>
      <c r="L181" s="38" t="s">
        <v>314</v>
      </c>
      <c r="M181" s="188">
        <v>49500000</v>
      </c>
      <c r="N181" s="188">
        <v>49500000</v>
      </c>
      <c r="O181" s="38" t="s">
        <v>74</v>
      </c>
      <c r="P181" s="38" t="s">
        <v>75</v>
      </c>
      <c r="Q181" s="38" t="s">
        <v>204</v>
      </c>
      <c r="S181" s="299" t="s">
        <v>692</v>
      </c>
      <c r="T181" s="299" t="s">
        <v>693</v>
      </c>
      <c r="U181" s="311">
        <v>43489</v>
      </c>
      <c r="V181" s="301" t="s">
        <v>694</v>
      </c>
      <c r="W181" s="302" t="s">
        <v>398</v>
      </c>
      <c r="X181" s="303">
        <v>49500000</v>
      </c>
      <c r="Y181" s="304">
        <v>0</v>
      </c>
      <c r="Z181" s="303">
        <v>49500000</v>
      </c>
      <c r="AA181" s="312" t="s">
        <v>695</v>
      </c>
      <c r="AB181" s="313">
        <v>10919</v>
      </c>
      <c r="AC181" s="312" t="s">
        <v>430</v>
      </c>
      <c r="AD181" s="311">
        <v>43489</v>
      </c>
      <c r="AE181" s="311">
        <v>43822</v>
      </c>
      <c r="AF181" s="313" t="s">
        <v>696</v>
      </c>
      <c r="AG181" s="315" t="s">
        <v>658</v>
      </c>
    </row>
    <row r="182" spans="1:33" ht="272.45" customHeight="1" x14ac:dyDescent="0.35">
      <c r="A182" s="37">
        <f t="shared" si="3"/>
        <v>161</v>
      </c>
      <c r="B182" s="38"/>
      <c r="C182" s="38" t="s">
        <v>202</v>
      </c>
      <c r="D182" s="39">
        <v>80101706</v>
      </c>
      <c r="E182" s="40" t="s">
        <v>652</v>
      </c>
      <c r="F182" s="38" t="s">
        <v>69</v>
      </c>
      <c r="G182" s="38">
        <v>1</v>
      </c>
      <c r="H182" s="38" t="s">
        <v>103</v>
      </c>
      <c r="I182" s="38">
        <v>11</v>
      </c>
      <c r="J182" s="38" t="s">
        <v>317</v>
      </c>
      <c r="K182" s="38" t="s">
        <v>164</v>
      </c>
      <c r="L182" s="38" t="s">
        <v>314</v>
      </c>
      <c r="M182" s="188">
        <v>67100000</v>
      </c>
      <c r="N182" s="188">
        <v>67100000</v>
      </c>
      <c r="O182" s="38" t="s">
        <v>74</v>
      </c>
      <c r="P182" s="38" t="s">
        <v>75</v>
      </c>
      <c r="Q182" s="38" t="s">
        <v>204</v>
      </c>
      <c r="S182" s="299" t="s">
        <v>697</v>
      </c>
      <c r="T182" s="299" t="s">
        <v>698</v>
      </c>
      <c r="U182" s="300">
        <v>43546</v>
      </c>
      <c r="V182" s="301" t="s">
        <v>699</v>
      </c>
      <c r="W182" s="302" t="s">
        <v>398</v>
      </c>
      <c r="X182" s="303">
        <v>60000000</v>
      </c>
      <c r="Y182" s="304">
        <v>0</v>
      </c>
      <c r="Z182" s="303">
        <v>60000000</v>
      </c>
      <c r="AA182" s="301" t="s">
        <v>700</v>
      </c>
      <c r="AB182" s="302">
        <v>13919</v>
      </c>
      <c r="AC182" s="301" t="s">
        <v>701</v>
      </c>
      <c r="AD182" s="300">
        <v>43546</v>
      </c>
      <c r="AE182" s="300">
        <v>43729</v>
      </c>
      <c r="AF182" s="302" t="s">
        <v>657</v>
      </c>
      <c r="AG182" s="305" t="s">
        <v>658</v>
      </c>
    </row>
    <row r="183" spans="1:33" ht="272.45" customHeight="1" x14ac:dyDescent="0.35">
      <c r="A183" s="37">
        <f t="shared" si="3"/>
        <v>162</v>
      </c>
      <c r="B183" s="38"/>
      <c r="C183" s="38" t="s">
        <v>202</v>
      </c>
      <c r="D183" s="39">
        <v>80101706</v>
      </c>
      <c r="E183" s="40" t="s">
        <v>652</v>
      </c>
      <c r="F183" s="38" t="s">
        <v>69</v>
      </c>
      <c r="G183" s="38">
        <v>1</v>
      </c>
      <c r="H183" s="38" t="s">
        <v>126</v>
      </c>
      <c r="I183" s="38">
        <v>11</v>
      </c>
      <c r="J183" s="38" t="s">
        <v>317</v>
      </c>
      <c r="K183" s="38" t="s">
        <v>164</v>
      </c>
      <c r="L183" s="38" t="s">
        <v>314</v>
      </c>
      <c r="M183" s="188">
        <v>67100000</v>
      </c>
      <c r="N183" s="188">
        <v>67100000</v>
      </c>
      <c r="O183" s="38" t="s">
        <v>74</v>
      </c>
      <c r="P183" s="38" t="s">
        <v>75</v>
      </c>
      <c r="Q183" s="38" t="s">
        <v>204</v>
      </c>
      <c r="S183" s="299" t="s">
        <v>702</v>
      </c>
      <c r="T183" s="299" t="s">
        <v>703</v>
      </c>
      <c r="U183" s="300">
        <v>43490</v>
      </c>
      <c r="V183" s="301" t="s">
        <v>704</v>
      </c>
      <c r="W183" s="302" t="s">
        <v>398</v>
      </c>
      <c r="X183" s="303">
        <v>67100000</v>
      </c>
      <c r="Y183" s="304">
        <v>0</v>
      </c>
      <c r="Z183" s="303">
        <v>67100000</v>
      </c>
      <c r="AA183" s="312" t="s">
        <v>705</v>
      </c>
      <c r="AB183" s="313">
        <v>12019</v>
      </c>
      <c r="AC183" s="312" t="s">
        <v>430</v>
      </c>
      <c r="AD183" s="311">
        <v>43490</v>
      </c>
      <c r="AE183" s="311">
        <v>43823</v>
      </c>
      <c r="AF183" s="313" t="s">
        <v>669</v>
      </c>
      <c r="AG183" s="315" t="s">
        <v>658</v>
      </c>
    </row>
    <row r="184" spans="1:33" s="202" customFormat="1" ht="272.45" customHeight="1" x14ac:dyDescent="0.35">
      <c r="A184" s="37">
        <f t="shared" ref="A184:A247" si="4">+A183+1</f>
        <v>163</v>
      </c>
      <c r="B184" s="38"/>
      <c r="C184" s="38" t="s">
        <v>706</v>
      </c>
      <c r="D184" s="39">
        <v>80101706</v>
      </c>
      <c r="E184" s="40" t="s">
        <v>707</v>
      </c>
      <c r="F184" s="38" t="s">
        <v>69</v>
      </c>
      <c r="G184" s="38">
        <v>1</v>
      </c>
      <c r="H184" s="38" t="s">
        <v>85</v>
      </c>
      <c r="I184" s="38">
        <v>5</v>
      </c>
      <c r="J184" s="38" t="s">
        <v>317</v>
      </c>
      <c r="K184" s="38" t="s">
        <v>164</v>
      </c>
      <c r="L184" s="38" t="s">
        <v>314</v>
      </c>
      <c r="M184" s="188">
        <v>60000000</v>
      </c>
      <c r="N184" s="188">
        <v>60000000</v>
      </c>
      <c r="O184" s="38" t="s">
        <v>74</v>
      </c>
      <c r="P184" s="38" t="s">
        <v>75</v>
      </c>
      <c r="Q184" s="38" t="s">
        <v>708</v>
      </c>
      <c r="R184" s="35"/>
      <c r="S184" s="299" t="s">
        <v>1437</v>
      </c>
      <c r="T184" s="299" t="s">
        <v>1438</v>
      </c>
      <c r="U184" s="300">
        <v>43738</v>
      </c>
      <c r="V184" s="301" t="s">
        <v>1439</v>
      </c>
      <c r="W184" s="302" t="s">
        <v>398</v>
      </c>
      <c r="X184" s="316">
        <v>59500000</v>
      </c>
      <c r="Y184" s="317">
        <v>0</v>
      </c>
      <c r="Z184" s="316">
        <v>59500000</v>
      </c>
      <c r="AA184" s="318" t="s">
        <v>1440</v>
      </c>
      <c r="AB184" s="302">
        <v>21219</v>
      </c>
      <c r="AC184" s="301" t="s">
        <v>1441</v>
      </c>
      <c r="AD184" s="300">
        <v>43738</v>
      </c>
      <c r="AE184" s="300">
        <v>43819</v>
      </c>
      <c r="AF184" s="302" t="s">
        <v>1442</v>
      </c>
      <c r="AG184" s="302" t="s">
        <v>1443</v>
      </c>
    </row>
    <row r="185" spans="1:33" ht="272.45" customHeight="1" x14ac:dyDescent="0.35">
      <c r="A185" s="37">
        <f t="shared" si="4"/>
        <v>164</v>
      </c>
      <c r="B185" s="38"/>
      <c r="C185" s="38" t="s">
        <v>1227</v>
      </c>
      <c r="D185" s="39">
        <v>80101706</v>
      </c>
      <c r="E185" s="40" t="s">
        <v>1131</v>
      </c>
      <c r="F185" s="38" t="s">
        <v>69</v>
      </c>
      <c r="G185" s="38">
        <v>1</v>
      </c>
      <c r="H185" s="38" t="s">
        <v>70</v>
      </c>
      <c r="I185" s="38">
        <v>5.5</v>
      </c>
      <c r="J185" s="38" t="s">
        <v>317</v>
      </c>
      <c r="K185" s="38" t="s">
        <v>164</v>
      </c>
      <c r="L185" s="38" t="s">
        <v>314</v>
      </c>
      <c r="M185" s="188">
        <v>35000000</v>
      </c>
      <c r="N185" s="188">
        <v>35000000</v>
      </c>
      <c r="O185" s="38" t="s">
        <v>74</v>
      </c>
      <c r="P185" s="38" t="s">
        <v>75</v>
      </c>
      <c r="Q185" s="38" t="s">
        <v>1132</v>
      </c>
      <c r="S185" s="310" t="s">
        <v>1375</v>
      </c>
      <c r="T185" s="310" t="s">
        <v>1376</v>
      </c>
      <c r="U185" s="311">
        <v>43693</v>
      </c>
      <c r="V185" s="312" t="s">
        <v>1377</v>
      </c>
      <c r="W185" s="313" t="s">
        <v>398</v>
      </c>
      <c r="X185" s="308">
        <v>20000000</v>
      </c>
      <c r="Y185" s="309">
        <v>0</v>
      </c>
      <c r="Z185" s="308">
        <v>20000000</v>
      </c>
      <c r="AA185" s="314" t="s">
        <v>1378</v>
      </c>
      <c r="AB185" s="313">
        <v>24819</v>
      </c>
      <c r="AC185" s="312" t="s">
        <v>1045</v>
      </c>
      <c r="AD185" s="311">
        <v>43693</v>
      </c>
      <c r="AE185" s="311">
        <v>43814</v>
      </c>
      <c r="AF185" s="313" t="s">
        <v>500</v>
      </c>
      <c r="AG185" s="313" t="s">
        <v>1312</v>
      </c>
    </row>
    <row r="186" spans="1:33" ht="272.45" customHeight="1" x14ac:dyDescent="0.35">
      <c r="A186" s="37">
        <f t="shared" si="4"/>
        <v>165</v>
      </c>
      <c r="B186" s="38"/>
      <c r="C186" s="38" t="s">
        <v>1130</v>
      </c>
      <c r="D186" s="39">
        <v>80101706</v>
      </c>
      <c r="E186" s="40" t="s">
        <v>1131</v>
      </c>
      <c r="F186" s="38" t="s">
        <v>69</v>
      </c>
      <c r="G186" s="38">
        <v>1</v>
      </c>
      <c r="H186" s="38" t="s">
        <v>83</v>
      </c>
      <c r="I186" s="38">
        <v>6</v>
      </c>
      <c r="J186" s="38" t="s">
        <v>317</v>
      </c>
      <c r="K186" s="38" t="s">
        <v>164</v>
      </c>
      <c r="L186" s="38" t="s">
        <v>314</v>
      </c>
      <c r="M186" s="188">
        <v>15000000</v>
      </c>
      <c r="N186" s="188">
        <v>15000000</v>
      </c>
      <c r="O186" s="38" t="s">
        <v>74</v>
      </c>
      <c r="P186" s="38" t="s">
        <v>75</v>
      </c>
      <c r="Q186" s="38" t="s">
        <v>1132</v>
      </c>
      <c r="S186" s="299" t="s">
        <v>1175</v>
      </c>
      <c r="T186" s="299" t="s">
        <v>1176</v>
      </c>
      <c r="U186" s="300">
        <v>43642</v>
      </c>
      <c r="V186" s="301" t="s">
        <v>1177</v>
      </c>
      <c r="W186" s="302" t="s">
        <v>398</v>
      </c>
      <c r="X186" s="303">
        <v>13750000</v>
      </c>
      <c r="Y186" s="304">
        <v>0</v>
      </c>
      <c r="Z186" s="303">
        <v>13750000</v>
      </c>
      <c r="AA186" s="301" t="s">
        <v>1178</v>
      </c>
      <c r="AB186" s="302">
        <v>21419</v>
      </c>
      <c r="AC186" s="312" t="s">
        <v>1179</v>
      </c>
      <c r="AD186" s="311">
        <v>43642</v>
      </c>
      <c r="AE186" s="311">
        <v>43809</v>
      </c>
      <c r="AF186" s="313" t="s">
        <v>500</v>
      </c>
      <c r="AG186" s="315" t="s">
        <v>402</v>
      </c>
    </row>
    <row r="187" spans="1:33" ht="272.45" customHeight="1" x14ac:dyDescent="0.35">
      <c r="A187" s="37">
        <f t="shared" si="4"/>
        <v>166</v>
      </c>
      <c r="B187" s="38"/>
      <c r="C187" s="38" t="s">
        <v>202</v>
      </c>
      <c r="D187" s="39">
        <v>80101706</v>
      </c>
      <c r="E187" s="40" t="s">
        <v>652</v>
      </c>
      <c r="F187" s="38" t="s">
        <v>69</v>
      </c>
      <c r="G187" s="38">
        <v>1</v>
      </c>
      <c r="H187" s="38" t="s">
        <v>126</v>
      </c>
      <c r="I187" s="38">
        <v>10.5</v>
      </c>
      <c r="J187" s="38" t="s">
        <v>317</v>
      </c>
      <c r="K187" s="38" t="s">
        <v>164</v>
      </c>
      <c r="L187" s="38" t="s">
        <v>314</v>
      </c>
      <c r="M187" s="188">
        <v>64050000</v>
      </c>
      <c r="N187" s="188">
        <v>64050000</v>
      </c>
      <c r="O187" s="38" t="s">
        <v>74</v>
      </c>
      <c r="P187" s="38" t="s">
        <v>75</v>
      </c>
      <c r="Q187" s="38" t="s">
        <v>204</v>
      </c>
      <c r="S187" s="299" t="s">
        <v>709</v>
      </c>
      <c r="T187" s="299" t="s">
        <v>710</v>
      </c>
      <c r="U187" s="300">
        <v>43502</v>
      </c>
      <c r="V187" s="301" t="s">
        <v>711</v>
      </c>
      <c r="W187" s="302" t="s">
        <v>398</v>
      </c>
      <c r="X187" s="303">
        <v>64050000</v>
      </c>
      <c r="Y187" s="304">
        <v>0</v>
      </c>
      <c r="Z187" s="303">
        <v>64050000</v>
      </c>
      <c r="AA187" s="301" t="s">
        <v>712</v>
      </c>
      <c r="AB187" s="302">
        <v>15219</v>
      </c>
      <c r="AC187" s="312" t="s">
        <v>436</v>
      </c>
      <c r="AD187" s="311">
        <v>43502</v>
      </c>
      <c r="AE187" s="311">
        <v>43819</v>
      </c>
      <c r="AF187" s="313" t="s">
        <v>713</v>
      </c>
      <c r="AG187" s="315" t="s">
        <v>658</v>
      </c>
    </row>
    <row r="188" spans="1:33" ht="272.45" customHeight="1" x14ac:dyDescent="0.35">
      <c r="A188" s="37">
        <f t="shared" si="4"/>
        <v>167</v>
      </c>
      <c r="B188" s="38"/>
      <c r="C188" s="38" t="s">
        <v>1130</v>
      </c>
      <c r="D188" s="39">
        <v>80101706</v>
      </c>
      <c r="E188" s="40" t="s">
        <v>1131</v>
      </c>
      <c r="F188" s="38" t="s">
        <v>69</v>
      </c>
      <c r="G188" s="38">
        <v>1</v>
      </c>
      <c r="H188" s="38" t="s">
        <v>83</v>
      </c>
      <c r="I188" s="38">
        <v>6</v>
      </c>
      <c r="J188" s="38" t="s">
        <v>317</v>
      </c>
      <c r="K188" s="38" t="s">
        <v>164</v>
      </c>
      <c r="L188" s="38" t="s">
        <v>314</v>
      </c>
      <c r="M188" s="188">
        <v>27000000</v>
      </c>
      <c r="N188" s="188">
        <v>27000000</v>
      </c>
      <c r="O188" s="38" t="s">
        <v>74</v>
      </c>
      <c r="P188" s="38" t="s">
        <v>75</v>
      </c>
      <c r="Q188" s="38" t="s">
        <v>1132</v>
      </c>
      <c r="S188" s="299" t="s">
        <v>1180</v>
      </c>
      <c r="T188" s="299" t="s">
        <v>1181</v>
      </c>
      <c r="U188" s="300">
        <v>43641</v>
      </c>
      <c r="V188" s="301" t="s">
        <v>1182</v>
      </c>
      <c r="W188" s="302" t="s">
        <v>398</v>
      </c>
      <c r="X188" s="303">
        <v>24750000</v>
      </c>
      <c r="Y188" s="304">
        <v>0</v>
      </c>
      <c r="Z188" s="303">
        <v>24750000</v>
      </c>
      <c r="AA188" s="301" t="s">
        <v>1183</v>
      </c>
      <c r="AB188" s="302">
        <v>21519</v>
      </c>
      <c r="AC188" s="312" t="s">
        <v>1179</v>
      </c>
      <c r="AD188" s="311">
        <v>43641</v>
      </c>
      <c r="AE188" s="311">
        <v>43808</v>
      </c>
      <c r="AF188" s="313" t="s">
        <v>500</v>
      </c>
      <c r="AG188" s="315" t="s">
        <v>402</v>
      </c>
    </row>
    <row r="189" spans="1:33" ht="272.45" customHeight="1" x14ac:dyDescent="0.35">
      <c r="A189" s="37">
        <f t="shared" si="4"/>
        <v>168</v>
      </c>
      <c r="B189" s="38"/>
      <c r="C189" s="38" t="s">
        <v>67</v>
      </c>
      <c r="D189" s="39">
        <v>80101706</v>
      </c>
      <c r="E189" s="40" t="s">
        <v>714</v>
      </c>
      <c r="F189" s="38" t="s">
        <v>69</v>
      </c>
      <c r="G189" s="38">
        <v>1</v>
      </c>
      <c r="H189" s="38" t="s">
        <v>126</v>
      </c>
      <c r="I189" s="38">
        <v>11</v>
      </c>
      <c r="J189" s="38" t="s">
        <v>317</v>
      </c>
      <c r="K189" s="38" t="s">
        <v>72</v>
      </c>
      <c r="L189" s="38" t="s">
        <v>208</v>
      </c>
      <c r="M189" s="188">
        <v>21450000</v>
      </c>
      <c r="N189" s="188">
        <v>21450000</v>
      </c>
      <c r="O189" s="38" t="s">
        <v>74</v>
      </c>
      <c r="P189" s="38" t="s">
        <v>75</v>
      </c>
      <c r="Q189" s="38" t="s">
        <v>76</v>
      </c>
      <c r="S189" s="299" t="s">
        <v>715</v>
      </c>
      <c r="T189" s="299" t="s">
        <v>716</v>
      </c>
      <c r="U189" s="311">
        <v>43487</v>
      </c>
      <c r="V189" s="301" t="s">
        <v>717</v>
      </c>
      <c r="W189" s="302" t="s">
        <v>428</v>
      </c>
      <c r="X189" s="303">
        <v>21450000</v>
      </c>
      <c r="Y189" s="303">
        <v>0</v>
      </c>
      <c r="Z189" s="303">
        <v>21450000</v>
      </c>
      <c r="AA189" s="301" t="s">
        <v>718</v>
      </c>
      <c r="AB189" s="306">
        <v>4419</v>
      </c>
      <c r="AC189" s="301" t="s">
        <v>430</v>
      </c>
      <c r="AD189" s="300">
        <v>43486</v>
      </c>
      <c r="AE189" s="300">
        <v>43819</v>
      </c>
      <c r="AF189" s="302" t="s">
        <v>719</v>
      </c>
      <c r="AG189" s="305" t="s">
        <v>115</v>
      </c>
    </row>
    <row r="190" spans="1:33" ht="272.45" customHeight="1" x14ac:dyDescent="0.35">
      <c r="A190" s="37">
        <f t="shared" si="4"/>
        <v>169</v>
      </c>
      <c r="B190" s="38"/>
      <c r="C190" s="38" t="s">
        <v>67</v>
      </c>
      <c r="D190" s="39">
        <v>80101706</v>
      </c>
      <c r="E190" s="40" t="s">
        <v>720</v>
      </c>
      <c r="F190" s="38" t="s">
        <v>69</v>
      </c>
      <c r="G190" s="38">
        <v>1</v>
      </c>
      <c r="H190" s="38" t="s">
        <v>126</v>
      </c>
      <c r="I190" s="38">
        <v>11</v>
      </c>
      <c r="J190" s="38" t="s">
        <v>317</v>
      </c>
      <c r="K190" s="38" t="s">
        <v>72</v>
      </c>
      <c r="L190" s="38" t="s">
        <v>208</v>
      </c>
      <c r="M190" s="188">
        <v>44000000</v>
      </c>
      <c r="N190" s="188">
        <v>44000000</v>
      </c>
      <c r="O190" s="38" t="s">
        <v>74</v>
      </c>
      <c r="P190" s="38" t="s">
        <v>75</v>
      </c>
      <c r="Q190" s="38" t="s">
        <v>76</v>
      </c>
      <c r="S190" s="299" t="s">
        <v>721</v>
      </c>
      <c r="T190" s="299" t="s">
        <v>722</v>
      </c>
      <c r="U190" s="311">
        <v>43486</v>
      </c>
      <c r="V190" s="301" t="s">
        <v>723</v>
      </c>
      <c r="W190" s="302" t="s">
        <v>398</v>
      </c>
      <c r="X190" s="303">
        <v>44000000</v>
      </c>
      <c r="Y190" s="303">
        <v>0</v>
      </c>
      <c r="Z190" s="303">
        <v>44000000</v>
      </c>
      <c r="AA190" s="301" t="s">
        <v>724</v>
      </c>
      <c r="AB190" s="306">
        <v>4519</v>
      </c>
      <c r="AC190" s="301" t="s">
        <v>430</v>
      </c>
      <c r="AD190" s="300">
        <v>43486</v>
      </c>
      <c r="AE190" s="300">
        <v>43819</v>
      </c>
      <c r="AF190" s="302" t="s">
        <v>719</v>
      </c>
      <c r="AG190" s="305" t="s">
        <v>115</v>
      </c>
    </row>
    <row r="191" spans="1:33" ht="272.45" customHeight="1" x14ac:dyDescent="0.35">
      <c r="A191" s="37">
        <f t="shared" si="4"/>
        <v>170</v>
      </c>
      <c r="B191" s="38"/>
      <c r="C191" s="38" t="s">
        <v>725</v>
      </c>
      <c r="D191" s="39">
        <v>80101706</v>
      </c>
      <c r="E191" s="40" t="s">
        <v>726</v>
      </c>
      <c r="F191" s="38" t="s">
        <v>69</v>
      </c>
      <c r="G191" s="38">
        <v>1</v>
      </c>
      <c r="H191" s="38" t="s">
        <v>126</v>
      </c>
      <c r="I191" s="38">
        <v>11.5</v>
      </c>
      <c r="J191" s="38" t="s">
        <v>317</v>
      </c>
      <c r="K191" s="38" t="s">
        <v>164</v>
      </c>
      <c r="L191" s="38" t="s">
        <v>514</v>
      </c>
      <c r="M191" s="188">
        <v>62100000</v>
      </c>
      <c r="N191" s="188">
        <v>62100000</v>
      </c>
      <c r="O191" s="38" t="s">
        <v>74</v>
      </c>
      <c r="P191" s="38" t="s">
        <v>75</v>
      </c>
      <c r="Q191" s="38" t="s">
        <v>727</v>
      </c>
      <c r="S191" s="299" t="s">
        <v>728</v>
      </c>
      <c r="T191" s="299" t="s">
        <v>729</v>
      </c>
      <c r="U191" s="311">
        <v>43475</v>
      </c>
      <c r="V191" s="301" t="s">
        <v>730</v>
      </c>
      <c r="W191" s="302" t="s">
        <v>398</v>
      </c>
      <c r="X191" s="303">
        <v>62100000</v>
      </c>
      <c r="Y191" s="303">
        <v>0</v>
      </c>
      <c r="Z191" s="303">
        <v>62100000</v>
      </c>
      <c r="AA191" s="301" t="s">
        <v>731</v>
      </c>
      <c r="AB191" s="306">
        <v>3319</v>
      </c>
      <c r="AC191" s="301" t="s">
        <v>407</v>
      </c>
      <c r="AD191" s="300">
        <v>43475</v>
      </c>
      <c r="AE191" s="300">
        <v>43823</v>
      </c>
      <c r="AF191" s="313" t="s">
        <v>732</v>
      </c>
      <c r="AG191" s="315" t="s">
        <v>733</v>
      </c>
    </row>
    <row r="192" spans="1:33" ht="272.45" customHeight="1" x14ac:dyDescent="0.35">
      <c r="A192" s="37">
        <f t="shared" si="4"/>
        <v>171</v>
      </c>
      <c r="B192" s="38"/>
      <c r="C192" s="38" t="s">
        <v>725</v>
      </c>
      <c r="D192" s="39">
        <v>80101706</v>
      </c>
      <c r="E192" s="40" t="s">
        <v>726</v>
      </c>
      <c r="F192" s="38" t="s">
        <v>69</v>
      </c>
      <c r="G192" s="38">
        <v>1</v>
      </c>
      <c r="H192" s="38" t="s">
        <v>126</v>
      </c>
      <c r="I192" s="38">
        <v>11.5</v>
      </c>
      <c r="J192" s="38" t="s">
        <v>317</v>
      </c>
      <c r="K192" s="38" t="s">
        <v>164</v>
      </c>
      <c r="L192" s="38" t="s">
        <v>514</v>
      </c>
      <c r="M192" s="188">
        <v>62100000</v>
      </c>
      <c r="N192" s="188">
        <v>62100000</v>
      </c>
      <c r="O192" s="38" t="s">
        <v>74</v>
      </c>
      <c r="P192" s="38" t="s">
        <v>75</v>
      </c>
      <c r="Q192" s="38" t="s">
        <v>727</v>
      </c>
      <c r="S192" s="299" t="s">
        <v>734</v>
      </c>
      <c r="T192" s="299" t="s">
        <v>735</v>
      </c>
      <c r="U192" s="311">
        <v>43475</v>
      </c>
      <c r="V192" s="301" t="s">
        <v>730</v>
      </c>
      <c r="W192" s="302" t="s">
        <v>398</v>
      </c>
      <c r="X192" s="303">
        <v>62100000</v>
      </c>
      <c r="Y192" s="303">
        <v>0</v>
      </c>
      <c r="Z192" s="303">
        <v>62100000</v>
      </c>
      <c r="AA192" s="301" t="s">
        <v>731</v>
      </c>
      <c r="AB192" s="306">
        <v>3219</v>
      </c>
      <c r="AC192" s="301" t="s">
        <v>407</v>
      </c>
      <c r="AD192" s="300">
        <v>43475</v>
      </c>
      <c r="AE192" s="300">
        <v>43823</v>
      </c>
      <c r="AF192" s="313" t="s">
        <v>732</v>
      </c>
      <c r="AG192" s="315" t="s">
        <v>733</v>
      </c>
    </row>
    <row r="193" spans="1:33" ht="272.45" customHeight="1" x14ac:dyDescent="0.35">
      <c r="A193" s="37">
        <f t="shared" si="4"/>
        <v>172</v>
      </c>
      <c r="B193" s="38"/>
      <c r="C193" s="38" t="s">
        <v>725</v>
      </c>
      <c r="D193" s="39">
        <v>80101706</v>
      </c>
      <c r="E193" s="40" t="s">
        <v>736</v>
      </c>
      <c r="F193" s="38" t="s">
        <v>69</v>
      </c>
      <c r="G193" s="38">
        <v>1</v>
      </c>
      <c r="H193" s="38" t="s">
        <v>126</v>
      </c>
      <c r="I193" s="38">
        <v>11</v>
      </c>
      <c r="J193" s="38" t="s">
        <v>317</v>
      </c>
      <c r="K193" s="38" t="s">
        <v>164</v>
      </c>
      <c r="L193" s="38" t="s">
        <v>314</v>
      </c>
      <c r="M193" s="188">
        <v>22000000</v>
      </c>
      <c r="N193" s="188">
        <v>22000000</v>
      </c>
      <c r="O193" s="38" t="s">
        <v>74</v>
      </c>
      <c r="P193" s="38" t="s">
        <v>75</v>
      </c>
      <c r="Q193" s="38" t="s">
        <v>727</v>
      </c>
      <c r="S193" s="299" t="s">
        <v>737</v>
      </c>
      <c r="T193" s="299" t="s">
        <v>738</v>
      </c>
      <c r="U193" s="300">
        <v>43490</v>
      </c>
      <c r="V193" s="301" t="s">
        <v>739</v>
      </c>
      <c r="W193" s="302" t="s">
        <v>428</v>
      </c>
      <c r="X193" s="303">
        <v>22000000</v>
      </c>
      <c r="Y193" s="304">
        <v>0</v>
      </c>
      <c r="Z193" s="303">
        <v>22000000</v>
      </c>
      <c r="AA193" s="312" t="s">
        <v>740</v>
      </c>
      <c r="AB193" s="313">
        <v>12919</v>
      </c>
      <c r="AC193" s="312" t="s">
        <v>430</v>
      </c>
      <c r="AD193" s="311">
        <v>43490</v>
      </c>
      <c r="AE193" s="311">
        <v>43823</v>
      </c>
      <c r="AF193" s="313" t="s">
        <v>732</v>
      </c>
      <c r="AG193" s="315" t="s">
        <v>733</v>
      </c>
    </row>
    <row r="194" spans="1:33" ht="272.45" customHeight="1" x14ac:dyDescent="0.35">
      <c r="A194" s="37">
        <f t="shared" si="4"/>
        <v>173</v>
      </c>
      <c r="B194" s="38"/>
      <c r="C194" s="38" t="s">
        <v>169</v>
      </c>
      <c r="D194" s="39">
        <v>80101706</v>
      </c>
      <c r="E194" s="40" t="s">
        <v>741</v>
      </c>
      <c r="F194" s="38" t="s">
        <v>69</v>
      </c>
      <c r="G194" s="38">
        <v>1</v>
      </c>
      <c r="H194" s="38" t="s">
        <v>126</v>
      </c>
      <c r="I194" s="38">
        <v>11</v>
      </c>
      <c r="J194" s="38" t="s">
        <v>317</v>
      </c>
      <c r="K194" s="38" t="s">
        <v>164</v>
      </c>
      <c r="L194" s="38" t="s">
        <v>314</v>
      </c>
      <c r="M194" s="188">
        <v>59400000</v>
      </c>
      <c r="N194" s="188">
        <v>59400000</v>
      </c>
      <c r="O194" s="38" t="s">
        <v>74</v>
      </c>
      <c r="P194" s="38" t="s">
        <v>75</v>
      </c>
      <c r="Q194" s="38" t="s">
        <v>172</v>
      </c>
      <c r="S194" s="299" t="s">
        <v>742</v>
      </c>
      <c r="T194" s="299" t="s">
        <v>743</v>
      </c>
      <c r="U194" s="311">
        <v>43489</v>
      </c>
      <c r="V194" s="301" t="s">
        <v>744</v>
      </c>
      <c r="W194" s="302" t="s">
        <v>398</v>
      </c>
      <c r="X194" s="303">
        <v>59400000</v>
      </c>
      <c r="Y194" s="304">
        <v>0</v>
      </c>
      <c r="Z194" s="303">
        <v>59400000</v>
      </c>
      <c r="AA194" s="312" t="s">
        <v>745</v>
      </c>
      <c r="AB194" s="313">
        <v>11119</v>
      </c>
      <c r="AC194" s="312" t="s">
        <v>430</v>
      </c>
      <c r="AD194" s="311">
        <v>43489</v>
      </c>
      <c r="AE194" s="311">
        <v>43822</v>
      </c>
      <c r="AF194" s="313" t="s">
        <v>176</v>
      </c>
      <c r="AG194" s="315" t="s">
        <v>177</v>
      </c>
    </row>
    <row r="195" spans="1:33" ht="272.45" customHeight="1" x14ac:dyDescent="0.35">
      <c r="A195" s="37">
        <f t="shared" si="4"/>
        <v>174</v>
      </c>
      <c r="B195" s="38"/>
      <c r="C195" s="38" t="s">
        <v>178</v>
      </c>
      <c r="D195" s="39">
        <v>80101706</v>
      </c>
      <c r="E195" s="40" t="s">
        <v>746</v>
      </c>
      <c r="F195" s="38" t="s">
        <v>69</v>
      </c>
      <c r="G195" s="38">
        <v>1</v>
      </c>
      <c r="H195" s="38" t="s">
        <v>126</v>
      </c>
      <c r="I195" s="38">
        <v>11</v>
      </c>
      <c r="J195" s="38" t="s">
        <v>317</v>
      </c>
      <c r="K195" s="38" t="s">
        <v>164</v>
      </c>
      <c r="L195" s="38" t="s">
        <v>165</v>
      </c>
      <c r="M195" s="188">
        <v>31900000</v>
      </c>
      <c r="N195" s="188">
        <v>31900000</v>
      </c>
      <c r="O195" s="38" t="s">
        <v>74</v>
      </c>
      <c r="P195" s="38" t="s">
        <v>75</v>
      </c>
      <c r="Q195" s="129" t="s">
        <v>182</v>
      </c>
      <c r="S195" s="299" t="s">
        <v>747</v>
      </c>
      <c r="T195" s="299" t="s">
        <v>748</v>
      </c>
      <c r="U195" s="300">
        <v>43489</v>
      </c>
      <c r="V195" s="301" t="s">
        <v>749</v>
      </c>
      <c r="W195" s="302" t="s">
        <v>398</v>
      </c>
      <c r="X195" s="303">
        <v>31900000</v>
      </c>
      <c r="Y195" s="304">
        <v>0</v>
      </c>
      <c r="Z195" s="303">
        <v>31900000</v>
      </c>
      <c r="AA195" s="312" t="s">
        <v>750</v>
      </c>
      <c r="AB195" s="313">
        <v>8719</v>
      </c>
      <c r="AC195" s="312" t="s">
        <v>430</v>
      </c>
      <c r="AD195" s="311">
        <v>43489</v>
      </c>
      <c r="AE195" s="311">
        <v>43822</v>
      </c>
      <c r="AF195" s="313" t="s">
        <v>294</v>
      </c>
      <c r="AG195" s="315" t="s">
        <v>189</v>
      </c>
    </row>
    <row r="196" spans="1:33" ht="272.45" customHeight="1" x14ac:dyDescent="0.35">
      <c r="A196" s="37">
        <f t="shared" si="4"/>
        <v>175</v>
      </c>
      <c r="B196" s="38"/>
      <c r="C196" s="38" t="s">
        <v>751</v>
      </c>
      <c r="D196" s="39">
        <v>80101706</v>
      </c>
      <c r="E196" s="40" t="s">
        <v>752</v>
      </c>
      <c r="F196" s="38" t="s">
        <v>69</v>
      </c>
      <c r="G196" s="38">
        <v>1</v>
      </c>
      <c r="H196" s="38" t="s">
        <v>126</v>
      </c>
      <c r="I196" s="38">
        <v>11</v>
      </c>
      <c r="J196" s="38" t="s">
        <v>317</v>
      </c>
      <c r="K196" s="38" t="s">
        <v>164</v>
      </c>
      <c r="L196" s="38" t="s">
        <v>314</v>
      </c>
      <c r="M196" s="188">
        <v>59400000</v>
      </c>
      <c r="N196" s="188">
        <v>59400000</v>
      </c>
      <c r="O196" s="38" t="s">
        <v>74</v>
      </c>
      <c r="P196" s="38" t="s">
        <v>75</v>
      </c>
      <c r="Q196" s="38" t="s">
        <v>753</v>
      </c>
      <c r="S196" s="299" t="s">
        <v>754</v>
      </c>
      <c r="T196" s="299" t="s">
        <v>755</v>
      </c>
      <c r="U196" s="300">
        <v>43489</v>
      </c>
      <c r="V196" s="301" t="s">
        <v>756</v>
      </c>
      <c r="W196" s="302" t="s">
        <v>398</v>
      </c>
      <c r="X196" s="303">
        <v>59400000</v>
      </c>
      <c r="Y196" s="304">
        <v>0</v>
      </c>
      <c r="Z196" s="303">
        <v>59400000</v>
      </c>
      <c r="AA196" s="301" t="s">
        <v>757</v>
      </c>
      <c r="AB196" s="302">
        <v>11219</v>
      </c>
      <c r="AC196" s="301" t="s">
        <v>430</v>
      </c>
      <c r="AD196" s="300">
        <v>43490</v>
      </c>
      <c r="AE196" s="300">
        <v>43823</v>
      </c>
      <c r="AF196" s="302" t="s">
        <v>758</v>
      </c>
      <c r="AG196" s="305" t="s">
        <v>759</v>
      </c>
    </row>
    <row r="197" spans="1:33" ht="272.45" customHeight="1" x14ac:dyDescent="0.35">
      <c r="A197" s="37">
        <f t="shared" si="4"/>
        <v>176</v>
      </c>
      <c r="B197" s="38"/>
      <c r="C197" s="38" t="s">
        <v>751</v>
      </c>
      <c r="D197" s="39">
        <v>80101706</v>
      </c>
      <c r="E197" s="40" t="s">
        <v>752</v>
      </c>
      <c r="F197" s="38" t="s">
        <v>69</v>
      </c>
      <c r="G197" s="38">
        <v>1</v>
      </c>
      <c r="H197" s="38" t="s">
        <v>126</v>
      </c>
      <c r="I197" s="38">
        <v>11</v>
      </c>
      <c r="J197" s="38" t="s">
        <v>317</v>
      </c>
      <c r="K197" s="38" t="s">
        <v>164</v>
      </c>
      <c r="L197" s="38" t="s">
        <v>314</v>
      </c>
      <c r="M197" s="188">
        <v>59400000</v>
      </c>
      <c r="N197" s="188">
        <v>59400000</v>
      </c>
      <c r="O197" s="38" t="s">
        <v>74</v>
      </c>
      <c r="P197" s="38" t="s">
        <v>75</v>
      </c>
      <c r="Q197" s="38" t="s">
        <v>753</v>
      </c>
      <c r="S197" s="299" t="s">
        <v>760</v>
      </c>
      <c r="T197" s="299" t="s">
        <v>761</v>
      </c>
      <c r="U197" s="311">
        <v>43489</v>
      </c>
      <c r="V197" s="301" t="s">
        <v>756</v>
      </c>
      <c r="W197" s="302" t="s">
        <v>398</v>
      </c>
      <c r="X197" s="303">
        <v>59400000</v>
      </c>
      <c r="Y197" s="304">
        <v>0</v>
      </c>
      <c r="Z197" s="303">
        <v>59400000</v>
      </c>
      <c r="AA197" s="312" t="s">
        <v>762</v>
      </c>
      <c r="AB197" s="313">
        <v>11319</v>
      </c>
      <c r="AC197" s="312" t="s">
        <v>430</v>
      </c>
      <c r="AD197" s="311">
        <v>43489</v>
      </c>
      <c r="AE197" s="311">
        <v>43822</v>
      </c>
      <c r="AF197" s="313" t="s">
        <v>763</v>
      </c>
      <c r="AG197" s="315" t="s">
        <v>759</v>
      </c>
    </row>
    <row r="198" spans="1:33" ht="272.45" customHeight="1" x14ac:dyDescent="0.35">
      <c r="A198" s="37">
        <f t="shared" si="4"/>
        <v>177</v>
      </c>
      <c r="B198" s="38"/>
      <c r="C198" s="38" t="s">
        <v>751</v>
      </c>
      <c r="D198" s="39">
        <v>80101706</v>
      </c>
      <c r="E198" s="40" t="s">
        <v>752</v>
      </c>
      <c r="F198" s="38" t="s">
        <v>69</v>
      </c>
      <c r="G198" s="38">
        <v>1</v>
      </c>
      <c r="H198" s="38" t="s">
        <v>126</v>
      </c>
      <c r="I198" s="38">
        <v>11</v>
      </c>
      <c r="J198" s="38" t="s">
        <v>317</v>
      </c>
      <c r="K198" s="38" t="s">
        <v>164</v>
      </c>
      <c r="L198" s="38" t="s">
        <v>314</v>
      </c>
      <c r="M198" s="188">
        <v>59400000</v>
      </c>
      <c r="N198" s="188">
        <v>59400000</v>
      </c>
      <c r="O198" s="38" t="s">
        <v>74</v>
      </c>
      <c r="P198" s="38" t="s">
        <v>75</v>
      </c>
      <c r="Q198" s="38" t="s">
        <v>753</v>
      </c>
      <c r="S198" s="299" t="s">
        <v>764</v>
      </c>
      <c r="T198" s="299" t="s">
        <v>765</v>
      </c>
      <c r="U198" s="300">
        <v>43489</v>
      </c>
      <c r="V198" s="301" t="s">
        <v>766</v>
      </c>
      <c r="W198" s="302" t="s">
        <v>398</v>
      </c>
      <c r="X198" s="303">
        <v>59400000</v>
      </c>
      <c r="Y198" s="304">
        <v>0</v>
      </c>
      <c r="Z198" s="303">
        <v>59400000</v>
      </c>
      <c r="AA198" s="301" t="s">
        <v>767</v>
      </c>
      <c r="AB198" s="302">
        <v>11419</v>
      </c>
      <c r="AC198" s="301" t="s">
        <v>430</v>
      </c>
      <c r="AD198" s="300">
        <v>43489</v>
      </c>
      <c r="AE198" s="300">
        <v>43822</v>
      </c>
      <c r="AF198" s="302" t="s">
        <v>763</v>
      </c>
      <c r="AG198" s="305" t="s">
        <v>759</v>
      </c>
    </row>
    <row r="199" spans="1:33" ht="272.45" customHeight="1" x14ac:dyDescent="0.35">
      <c r="A199" s="37">
        <f t="shared" si="4"/>
        <v>178</v>
      </c>
      <c r="B199" s="38"/>
      <c r="C199" s="38" t="s">
        <v>751</v>
      </c>
      <c r="D199" s="39">
        <v>80101706</v>
      </c>
      <c r="E199" s="40" t="s">
        <v>752</v>
      </c>
      <c r="F199" s="38" t="s">
        <v>69</v>
      </c>
      <c r="G199" s="38">
        <v>1</v>
      </c>
      <c r="H199" s="38" t="s">
        <v>126</v>
      </c>
      <c r="I199" s="38">
        <v>11</v>
      </c>
      <c r="J199" s="38" t="s">
        <v>317</v>
      </c>
      <c r="K199" s="38" t="s">
        <v>164</v>
      </c>
      <c r="L199" s="38" t="s">
        <v>514</v>
      </c>
      <c r="M199" s="188">
        <v>59400000</v>
      </c>
      <c r="N199" s="188">
        <v>59400000</v>
      </c>
      <c r="O199" s="38" t="s">
        <v>74</v>
      </c>
      <c r="P199" s="38" t="s">
        <v>75</v>
      </c>
      <c r="Q199" s="38" t="s">
        <v>753</v>
      </c>
      <c r="S199" s="299" t="s">
        <v>768</v>
      </c>
      <c r="T199" s="299" t="s">
        <v>769</v>
      </c>
      <c r="U199" s="311">
        <v>43487</v>
      </c>
      <c r="V199" s="301" t="s">
        <v>770</v>
      </c>
      <c r="W199" s="302" t="s">
        <v>398</v>
      </c>
      <c r="X199" s="303">
        <v>59400000</v>
      </c>
      <c r="Y199" s="304">
        <v>0</v>
      </c>
      <c r="Z199" s="303">
        <v>59400000</v>
      </c>
      <c r="AA199" s="301" t="s">
        <v>771</v>
      </c>
      <c r="AB199" s="302">
        <v>6619</v>
      </c>
      <c r="AC199" s="301" t="s">
        <v>418</v>
      </c>
      <c r="AD199" s="300">
        <v>43487</v>
      </c>
      <c r="AE199" s="300">
        <v>43820</v>
      </c>
      <c r="AF199" s="302" t="s">
        <v>758</v>
      </c>
      <c r="AG199" s="305" t="s">
        <v>759</v>
      </c>
    </row>
    <row r="200" spans="1:33" ht="272.45" customHeight="1" x14ac:dyDescent="0.35">
      <c r="A200" s="37">
        <f t="shared" si="4"/>
        <v>179</v>
      </c>
      <c r="B200" s="38"/>
      <c r="C200" s="38" t="s">
        <v>751</v>
      </c>
      <c r="D200" s="39">
        <v>80101706</v>
      </c>
      <c r="E200" s="40" t="s">
        <v>752</v>
      </c>
      <c r="F200" s="38" t="s">
        <v>69</v>
      </c>
      <c r="G200" s="38">
        <v>1</v>
      </c>
      <c r="H200" s="38" t="s">
        <v>126</v>
      </c>
      <c r="I200" s="38">
        <v>11.5</v>
      </c>
      <c r="J200" s="38" t="s">
        <v>317</v>
      </c>
      <c r="K200" s="38" t="s">
        <v>164</v>
      </c>
      <c r="L200" s="38" t="s">
        <v>514</v>
      </c>
      <c r="M200" s="188">
        <v>46000000</v>
      </c>
      <c r="N200" s="188">
        <v>46000000</v>
      </c>
      <c r="O200" s="38" t="s">
        <v>74</v>
      </c>
      <c r="P200" s="38" t="s">
        <v>75</v>
      </c>
      <c r="Q200" s="38" t="s">
        <v>753</v>
      </c>
      <c r="S200" s="299" t="s">
        <v>772</v>
      </c>
      <c r="T200" s="299" t="s">
        <v>773</v>
      </c>
      <c r="U200" s="311">
        <v>43479</v>
      </c>
      <c r="V200" s="301" t="s">
        <v>774</v>
      </c>
      <c r="W200" s="302" t="s">
        <v>398</v>
      </c>
      <c r="X200" s="303">
        <v>46000000</v>
      </c>
      <c r="Y200" s="303">
        <v>0</v>
      </c>
      <c r="Z200" s="303">
        <v>46000000</v>
      </c>
      <c r="AA200" s="312" t="s">
        <v>775</v>
      </c>
      <c r="AB200" s="313">
        <v>3119</v>
      </c>
      <c r="AC200" s="312" t="s">
        <v>407</v>
      </c>
      <c r="AD200" s="311">
        <v>43479</v>
      </c>
      <c r="AE200" s="311">
        <v>43827</v>
      </c>
      <c r="AF200" s="313" t="s">
        <v>758</v>
      </c>
      <c r="AG200" s="315" t="s">
        <v>759</v>
      </c>
    </row>
    <row r="201" spans="1:33" ht="272.45" customHeight="1" x14ac:dyDescent="0.35">
      <c r="A201" s="37">
        <f t="shared" si="4"/>
        <v>180</v>
      </c>
      <c r="B201" s="38"/>
      <c r="C201" s="38" t="s">
        <v>751</v>
      </c>
      <c r="D201" s="39">
        <v>80101706</v>
      </c>
      <c r="E201" s="40" t="s">
        <v>752</v>
      </c>
      <c r="F201" s="38" t="s">
        <v>69</v>
      </c>
      <c r="G201" s="38">
        <v>1</v>
      </c>
      <c r="H201" s="38" t="s">
        <v>126</v>
      </c>
      <c r="I201" s="38">
        <v>11.5</v>
      </c>
      <c r="J201" s="38" t="s">
        <v>317</v>
      </c>
      <c r="K201" s="38" t="s">
        <v>164</v>
      </c>
      <c r="L201" s="38" t="s">
        <v>514</v>
      </c>
      <c r="M201" s="188">
        <v>46000000</v>
      </c>
      <c r="N201" s="188">
        <v>46000000</v>
      </c>
      <c r="O201" s="38" t="s">
        <v>74</v>
      </c>
      <c r="P201" s="38" t="s">
        <v>75</v>
      </c>
      <c r="Q201" s="38" t="s">
        <v>753</v>
      </c>
      <c r="S201" s="299" t="s">
        <v>776</v>
      </c>
      <c r="T201" s="299" t="s">
        <v>777</v>
      </c>
      <c r="U201" s="311">
        <v>43479</v>
      </c>
      <c r="V201" s="301" t="s">
        <v>778</v>
      </c>
      <c r="W201" s="302" t="s">
        <v>398</v>
      </c>
      <c r="X201" s="303">
        <v>46000000</v>
      </c>
      <c r="Y201" s="303">
        <v>0</v>
      </c>
      <c r="Z201" s="303">
        <v>46000000</v>
      </c>
      <c r="AA201" s="312" t="s">
        <v>779</v>
      </c>
      <c r="AB201" s="313">
        <v>3019</v>
      </c>
      <c r="AC201" s="312" t="s">
        <v>407</v>
      </c>
      <c r="AD201" s="311">
        <v>43479</v>
      </c>
      <c r="AE201" s="311">
        <v>43827</v>
      </c>
      <c r="AF201" s="313" t="s">
        <v>758</v>
      </c>
      <c r="AG201" s="315" t="s">
        <v>759</v>
      </c>
    </row>
    <row r="202" spans="1:33" ht="272.45" customHeight="1" x14ac:dyDescent="0.35">
      <c r="A202" s="37">
        <f t="shared" si="4"/>
        <v>181</v>
      </c>
      <c r="B202" s="38"/>
      <c r="C202" s="38" t="s">
        <v>272</v>
      </c>
      <c r="D202" s="39">
        <v>80101706</v>
      </c>
      <c r="E202" s="40" t="s">
        <v>780</v>
      </c>
      <c r="F202" s="38" t="s">
        <v>69</v>
      </c>
      <c r="G202" s="38">
        <v>1</v>
      </c>
      <c r="H202" s="38" t="s">
        <v>126</v>
      </c>
      <c r="I202" s="38">
        <v>11</v>
      </c>
      <c r="J202" s="38" t="s">
        <v>317</v>
      </c>
      <c r="K202" s="38" t="s">
        <v>164</v>
      </c>
      <c r="L202" s="38" t="s">
        <v>314</v>
      </c>
      <c r="M202" s="188">
        <v>53900000</v>
      </c>
      <c r="N202" s="188">
        <v>53900000</v>
      </c>
      <c r="O202" s="38" t="s">
        <v>74</v>
      </c>
      <c r="P202" s="38" t="s">
        <v>75</v>
      </c>
      <c r="Q202" s="38" t="s">
        <v>275</v>
      </c>
      <c r="S202" s="299" t="s">
        <v>781</v>
      </c>
      <c r="T202" s="299" t="s">
        <v>782</v>
      </c>
      <c r="U202" s="300">
        <v>43490</v>
      </c>
      <c r="V202" s="301" t="s">
        <v>783</v>
      </c>
      <c r="W202" s="302" t="s">
        <v>398</v>
      </c>
      <c r="X202" s="303">
        <v>51450000</v>
      </c>
      <c r="Y202" s="304">
        <v>0</v>
      </c>
      <c r="Z202" s="303">
        <v>51450000</v>
      </c>
      <c r="AA202" s="312" t="s">
        <v>784</v>
      </c>
      <c r="AB202" s="313">
        <v>12819</v>
      </c>
      <c r="AC202" s="312" t="s">
        <v>400</v>
      </c>
      <c r="AD202" s="311">
        <v>43490</v>
      </c>
      <c r="AE202" s="311">
        <v>43808</v>
      </c>
      <c r="AF202" s="313" t="s">
        <v>785</v>
      </c>
      <c r="AG202" s="315" t="s">
        <v>786</v>
      </c>
    </row>
    <row r="203" spans="1:33" ht="272.45" customHeight="1" x14ac:dyDescent="0.35">
      <c r="A203" s="37">
        <f t="shared" si="4"/>
        <v>182</v>
      </c>
      <c r="B203" s="38"/>
      <c r="C203" s="38" t="s">
        <v>272</v>
      </c>
      <c r="D203" s="39">
        <v>80101706</v>
      </c>
      <c r="E203" s="40" t="s">
        <v>780</v>
      </c>
      <c r="F203" s="38" t="s">
        <v>69</v>
      </c>
      <c r="G203" s="38">
        <v>1</v>
      </c>
      <c r="H203" s="38" t="s">
        <v>126</v>
      </c>
      <c r="I203" s="38">
        <v>11</v>
      </c>
      <c r="J203" s="38" t="s">
        <v>317</v>
      </c>
      <c r="K203" s="38" t="s">
        <v>164</v>
      </c>
      <c r="L203" s="38" t="s">
        <v>514</v>
      </c>
      <c r="M203" s="188">
        <v>51700000</v>
      </c>
      <c r="N203" s="188">
        <v>51700000</v>
      </c>
      <c r="O203" s="38" t="s">
        <v>74</v>
      </c>
      <c r="P203" s="38" t="s">
        <v>75</v>
      </c>
      <c r="Q203" s="38" t="s">
        <v>275</v>
      </c>
      <c r="S203" s="299" t="s">
        <v>787</v>
      </c>
      <c r="T203" s="299" t="s">
        <v>788</v>
      </c>
      <c r="U203" s="300">
        <v>43483</v>
      </c>
      <c r="V203" s="301" t="s">
        <v>789</v>
      </c>
      <c r="W203" s="302" t="s">
        <v>398</v>
      </c>
      <c r="X203" s="303">
        <v>51700000</v>
      </c>
      <c r="Y203" s="304">
        <v>0</v>
      </c>
      <c r="Z203" s="303">
        <v>51700000</v>
      </c>
      <c r="AA203" s="312" t="s">
        <v>790</v>
      </c>
      <c r="AB203" s="313">
        <v>6319</v>
      </c>
      <c r="AC203" s="312" t="s">
        <v>418</v>
      </c>
      <c r="AD203" s="311">
        <v>43483</v>
      </c>
      <c r="AE203" s="311">
        <v>43816</v>
      </c>
      <c r="AF203" s="313" t="s">
        <v>785</v>
      </c>
      <c r="AG203" s="315" t="s">
        <v>786</v>
      </c>
    </row>
    <row r="204" spans="1:33" ht="272.45" customHeight="1" x14ac:dyDescent="0.35">
      <c r="A204" s="37">
        <f t="shared" si="4"/>
        <v>183</v>
      </c>
      <c r="B204" s="38"/>
      <c r="C204" s="38" t="s">
        <v>272</v>
      </c>
      <c r="D204" s="39">
        <v>80101706</v>
      </c>
      <c r="E204" s="40" t="s">
        <v>780</v>
      </c>
      <c r="F204" s="38" t="s">
        <v>69</v>
      </c>
      <c r="G204" s="38">
        <v>1</v>
      </c>
      <c r="H204" s="38" t="s">
        <v>126</v>
      </c>
      <c r="I204" s="38">
        <v>11</v>
      </c>
      <c r="J204" s="38" t="s">
        <v>317</v>
      </c>
      <c r="K204" s="38" t="s">
        <v>164</v>
      </c>
      <c r="L204" s="38" t="s">
        <v>314</v>
      </c>
      <c r="M204" s="188">
        <v>67100000</v>
      </c>
      <c r="N204" s="188">
        <v>67100000</v>
      </c>
      <c r="O204" s="38" t="s">
        <v>74</v>
      </c>
      <c r="P204" s="38" t="s">
        <v>75</v>
      </c>
      <c r="Q204" s="38" t="s">
        <v>275</v>
      </c>
      <c r="S204" s="299" t="s">
        <v>791</v>
      </c>
      <c r="T204" s="299" t="s">
        <v>792</v>
      </c>
      <c r="U204" s="300">
        <v>43490</v>
      </c>
      <c r="V204" s="301" t="s">
        <v>793</v>
      </c>
      <c r="W204" s="302" t="s">
        <v>398</v>
      </c>
      <c r="X204" s="303">
        <v>67100000</v>
      </c>
      <c r="Y204" s="304">
        <v>0</v>
      </c>
      <c r="Z204" s="303">
        <v>67100000</v>
      </c>
      <c r="AA204" s="312" t="s">
        <v>794</v>
      </c>
      <c r="AB204" s="313">
        <v>11519</v>
      </c>
      <c r="AC204" s="312" t="s">
        <v>430</v>
      </c>
      <c r="AD204" s="311">
        <v>43490</v>
      </c>
      <c r="AE204" s="311">
        <v>43823</v>
      </c>
      <c r="AF204" s="313" t="s">
        <v>785</v>
      </c>
      <c r="AG204" s="315" t="s">
        <v>786</v>
      </c>
    </row>
    <row r="205" spans="1:33" ht="272.45" customHeight="1" x14ac:dyDescent="0.35">
      <c r="A205" s="37">
        <f t="shared" si="4"/>
        <v>184</v>
      </c>
      <c r="B205" s="38"/>
      <c r="C205" s="38" t="s">
        <v>272</v>
      </c>
      <c r="D205" s="39">
        <v>80101706</v>
      </c>
      <c r="E205" s="40" t="s">
        <v>780</v>
      </c>
      <c r="F205" s="38" t="s">
        <v>69</v>
      </c>
      <c r="G205" s="38">
        <v>1</v>
      </c>
      <c r="H205" s="38" t="s">
        <v>126</v>
      </c>
      <c r="I205" s="38">
        <v>11</v>
      </c>
      <c r="J205" s="38" t="s">
        <v>317</v>
      </c>
      <c r="K205" s="38" t="s">
        <v>164</v>
      </c>
      <c r="L205" s="38" t="s">
        <v>514</v>
      </c>
      <c r="M205" s="188">
        <v>53900000</v>
      </c>
      <c r="N205" s="188">
        <v>53900000</v>
      </c>
      <c r="O205" s="38" t="s">
        <v>74</v>
      </c>
      <c r="P205" s="38" t="s">
        <v>75</v>
      </c>
      <c r="Q205" s="38" t="s">
        <v>275</v>
      </c>
      <c r="S205" s="299" t="s">
        <v>795</v>
      </c>
      <c r="T205" s="299" t="s">
        <v>796</v>
      </c>
      <c r="U205" s="300">
        <v>43483</v>
      </c>
      <c r="V205" s="301" t="s">
        <v>797</v>
      </c>
      <c r="W205" s="302" t="s">
        <v>398</v>
      </c>
      <c r="X205" s="303">
        <v>53900000</v>
      </c>
      <c r="Y205" s="304">
        <v>0</v>
      </c>
      <c r="Z205" s="303">
        <v>53900000</v>
      </c>
      <c r="AA205" s="312" t="s">
        <v>798</v>
      </c>
      <c r="AB205" s="313">
        <v>8119</v>
      </c>
      <c r="AC205" s="312" t="s">
        <v>418</v>
      </c>
      <c r="AD205" s="311">
        <v>43483</v>
      </c>
      <c r="AE205" s="311">
        <v>43816</v>
      </c>
      <c r="AF205" s="313" t="s">
        <v>785</v>
      </c>
      <c r="AG205" s="315" t="s">
        <v>786</v>
      </c>
    </row>
    <row r="206" spans="1:33" ht="272.45" customHeight="1" x14ac:dyDescent="0.35">
      <c r="A206" s="37">
        <f t="shared" si="4"/>
        <v>185</v>
      </c>
      <c r="B206" s="38"/>
      <c r="C206" s="38" t="s">
        <v>272</v>
      </c>
      <c r="D206" s="39">
        <v>80101706</v>
      </c>
      <c r="E206" s="40" t="s">
        <v>799</v>
      </c>
      <c r="F206" s="38" t="s">
        <v>69</v>
      </c>
      <c r="G206" s="38">
        <v>1</v>
      </c>
      <c r="H206" s="38" t="s">
        <v>126</v>
      </c>
      <c r="I206" s="38">
        <v>11</v>
      </c>
      <c r="J206" s="38" t="s">
        <v>317</v>
      </c>
      <c r="K206" s="38" t="s">
        <v>164</v>
      </c>
      <c r="L206" s="38" t="s">
        <v>314</v>
      </c>
      <c r="M206" s="188">
        <v>23100000</v>
      </c>
      <c r="N206" s="188">
        <v>23100000</v>
      </c>
      <c r="O206" s="38" t="s">
        <v>74</v>
      </c>
      <c r="P206" s="38" t="s">
        <v>75</v>
      </c>
      <c r="Q206" s="38" t="s">
        <v>275</v>
      </c>
      <c r="S206" s="299" t="s">
        <v>800</v>
      </c>
      <c r="T206" s="299" t="s">
        <v>801</v>
      </c>
      <c r="U206" s="300">
        <v>43490</v>
      </c>
      <c r="V206" s="301" t="s">
        <v>802</v>
      </c>
      <c r="W206" s="302" t="s">
        <v>428</v>
      </c>
      <c r="X206" s="303">
        <v>23100000</v>
      </c>
      <c r="Y206" s="304">
        <v>0</v>
      </c>
      <c r="Z206" s="303">
        <v>23100000</v>
      </c>
      <c r="AA206" s="312" t="s">
        <v>803</v>
      </c>
      <c r="AB206" s="313">
        <v>12419</v>
      </c>
      <c r="AC206" s="312" t="s">
        <v>430</v>
      </c>
      <c r="AD206" s="311">
        <v>43490</v>
      </c>
      <c r="AE206" s="311">
        <v>43823</v>
      </c>
      <c r="AF206" s="313" t="s">
        <v>785</v>
      </c>
      <c r="AG206" s="315" t="s">
        <v>786</v>
      </c>
    </row>
    <row r="207" spans="1:33" ht="272.45" customHeight="1" x14ac:dyDescent="0.35">
      <c r="A207" s="37">
        <f t="shared" si="4"/>
        <v>186</v>
      </c>
      <c r="B207" s="38"/>
      <c r="C207" s="38" t="s">
        <v>272</v>
      </c>
      <c r="D207" s="39">
        <v>80101706</v>
      </c>
      <c r="E207" s="40" t="s">
        <v>780</v>
      </c>
      <c r="F207" s="38" t="s">
        <v>69</v>
      </c>
      <c r="G207" s="38">
        <v>1</v>
      </c>
      <c r="H207" s="38" t="s">
        <v>126</v>
      </c>
      <c r="I207" s="38">
        <v>10.5</v>
      </c>
      <c r="J207" s="38" t="s">
        <v>317</v>
      </c>
      <c r="K207" s="38" t="s">
        <v>164</v>
      </c>
      <c r="L207" s="38" t="s">
        <v>314</v>
      </c>
      <c r="M207" s="188">
        <v>56700000</v>
      </c>
      <c r="N207" s="188">
        <v>56700000</v>
      </c>
      <c r="O207" s="38" t="s">
        <v>74</v>
      </c>
      <c r="P207" s="38" t="s">
        <v>75</v>
      </c>
      <c r="Q207" s="38" t="s">
        <v>275</v>
      </c>
      <c r="S207" s="299" t="s">
        <v>804</v>
      </c>
      <c r="T207" s="299" t="s">
        <v>805</v>
      </c>
      <c r="U207" s="311">
        <v>43528</v>
      </c>
      <c r="V207" s="301" t="s">
        <v>806</v>
      </c>
      <c r="W207" s="302" t="s">
        <v>398</v>
      </c>
      <c r="X207" s="303">
        <v>51300000</v>
      </c>
      <c r="Y207" s="304">
        <v>0</v>
      </c>
      <c r="Z207" s="303">
        <v>51300000</v>
      </c>
      <c r="AA207" s="301" t="s">
        <v>807</v>
      </c>
      <c r="AB207" s="302">
        <v>17819</v>
      </c>
      <c r="AC207" s="312" t="s">
        <v>474</v>
      </c>
      <c r="AD207" s="311">
        <v>43528</v>
      </c>
      <c r="AE207" s="311">
        <v>43817</v>
      </c>
      <c r="AF207" s="313" t="s">
        <v>808</v>
      </c>
      <c r="AG207" s="315" t="s">
        <v>786</v>
      </c>
    </row>
    <row r="208" spans="1:33" ht="272.45" customHeight="1" x14ac:dyDescent="0.35">
      <c r="A208" s="37">
        <f t="shared" si="4"/>
        <v>187</v>
      </c>
      <c r="B208" s="38"/>
      <c r="C208" s="38" t="s">
        <v>272</v>
      </c>
      <c r="D208" s="39">
        <v>80101706</v>
      </c>
      <c r="E208" s="40" t="s">
        <v>780</v>
      </c>
      <c r="F208" s="38" t="s">
        <v>69</v>
      </c>
      <c r="G208" s="38">
        <v>1</v>
      </c>
      <c r="H208" s="38" t="s">
        <v>126</v>
      </c>
      <c r="I208" s="38">
        <v>11</v>
      </c>
      <c r="J208" s="38" t="s">
        <v>317</v>
      </c>
      <c r="K208" s="38" t="s">
        <v>164</v>
      </c>
      <c r="L208" s="38" t="s">
        <v>314</v>
      </c>
      <c r="M208" s="188">
        <v>59400000</v>
      </c>
      <c r="N208" s="188">
        <v>59400000</v>
      </c>
      <c r="O208" s="38" t="s">
        <v>74</v>
      </c>
      <c r="P208" s="38" t="s">
        <v>75</v>
      </c>
      <c r="Q208" s="38" t="s">
        <v>275</v>
      </c>
      <c r="S208" s="299" t="s">
        <v>809</v>
      </c>
      <c r="T208" s="299" t="s">
        <v>810</v>
      </c>
      <c r="U208" s="300">
        <v>43500</v>
      </c>
      <c r="V208" s="301" t="s">
        <v>811</v>
      </c>
      <c r="W208" s="302" t="s">
        <v>398</v>
      </c>
      <c r="X208" s="303">
        <v>56700000</v>
      </c>
      <c r="Y208" s="304">
        <v>0</v>
      </c>
      <c r="Z208" s="303">
        <v>56700000</v>
      </c>
      <c r="AA208" s="301" t="s">
        <v>812</v>
      </c>
      <c r="AB208" s="302">
        <v>13819</v>
      </c>
      <c r="AC208" s="312" t="s">
        <v>436</v>
      </c>
      <c r="AD208" s="311">
        <v>43500</v>
      </c>
      <c r="AE208" s="311">
        <v>43817</v>
      </c>
      <c r="AF208" s="313" t="s">
        <v>813</v>
      </c>
      <c r="AG208" s="315" t="s">
        <v>786</v>
      </c>
    </row>
    <row r="209" spans="1:33" ht="272.45" customHeight="1" x14ac:dyDescent="0.35">
      <c r="A209" s="37">
        <f t="shared" si="4"/>
        <v>188</v>
      </c>
      <c r="B209" s="38"/>
      <c r="C209" s="38" t="s">
        <v>263</v>
      </c>
      <c r="D209" s="39">
        <v>80101706</v>
      </c>
      <c r="E209" s="40" t="s">
        <v>814</v>
      </c>
      <c r="F209" s="38" t="s">
        <v>69</v>
      </c>
      <c r="G209" s="38">
        <v>1</v>
      </c>
      <c r="H209" s="38" t="s">
        <v>126</v>
      </c>
      <c r="I209" s="38">
        <v>11</v>
      </c>
      <c r="J209" s="38" t="s">
        <v>317</v>
      </c>
      <c r="K209" s="38" t="s">
        <v>164</v>
      </c>
      <c r="L209" s="38" t="s">
        <v>314</v>
      </c>
      <c r="M209" s="188">
        <v>63800000</v>
      </c>
      <c r="N209" s="188">
        <v>63800000</v>
      </c>
      <c r="O209" s="38" t="s">
        <v>74</v>
      </c>
      <c r="P209" s="38" t="s">
        <v>75</v>
      </c>
      <c r="Q209" s="38" t="s">
        <v>266</v>
      </c>
      <c r="S209" s="299" t="s">
        <v>815</v>
      </c>
      <c r="T209" s="299" t="s">
        <v>816</v>
      </c>
      <c r="U209" s="300">
        <v>43490</v>
      </c>
      <c r="V209" s="301" t="s">
        <v>817</v>
      </c>
      <c r="W209" s="302" t="s">
        <v>398</v>
      </c>
      <c r="X209" s="303">
        <v>63800000</v>
      </c>
      <c r="Y209" s="304">
        <v>0</v>
      </c>
      <c r="Z209" s="303">
        <v>63800000</v>
      </c>
      <c r="AA209" s="312" t="s">
        <v>818</v>
      </c>
      <c r="AB209" s="313">
        <v>12119</v>
      </c>
      <c r="AC209" s="312" t="s">
        <v>430</v>
      </c>
      <c r="AD209" s="311">
        <v>43490</v>
      </c>
      <c r="AE209" s="311">
        <v>43823</v>
      </c>
      <c r="AF209" s="313" t="s">
        <v>819</v>
      </c>
      <c r="AG209" s="315" t="s">
        <v>820</v>
      </c>
    </row>
    <row r="210" spans="1:33" ht="272.45" customHeight="1" x14ac:dyDescent="0.35">
      <c r="A210" s="37">
        <f>+A209+1</f>
        <v>189</v>
      </c>
      <c r="B210" s="38"/>
      <c r="C210" s="38" t="s">
        <v>821</v>
      </c>
      <c r="D210" s="39">
        <v>80101706</v>
      </c>
      <c r="E210" s="40" t="s">
        <v>822</v>
      </c>
      <c r="F210" s="38" t="s">
        <v>69</v>
      </c>
      <c r="G210" s="38">
        <v>1</v>
      </c>
      <c r="H210" s="38" t="s">
        <v>126</v>
      </c>
      <c r="I210" s="38">
        <v>11.5</v>
      </c>
      <c r="J210" s="38" t="s">
        <v>317</v>
      </c>
      <c r="K210" s="38" t="s">
        <v>164</v>
      </c>
      <c r="L210" s="38" t="s">
        <v>514</v>
      </c>
      <c r="M210" s="188">
        <v>66700000</v>
      </c>
      <c r="N210" s="188">
        <v>66700000</v>
      </c>
      <c r="O210" s="38" t="s">
        <v>74</v>
      </c>
      <c r="P210" s="38" t="s">
        <v>75</v>
      </c>
      <c r="Q210" s="38" t="s">
        <v>266</v>
      </c>
      <c r="S210" s="299" t="s">
        <v>823</v>
      </c>
      <c r="T210" s="299" t="s">
        <v>824</v>
      </c>
      <c r="U210" s="311">
        <v>43479</v>
      </c>
      <c r="V210" s="301" t="s">
        <v>825</v>
      </c>
      <c r="W210" s="302" t="s">
        <v>398</v>
      </c>
      <c r="X210" s="303">
        <v>66700000</v>
      </c>
      <c r="Y210" s="303">
        <v>0</v>
      </c>
      <c r="Z210" s="303">
        <v>66700000</v>
      </c>
      <c r="AA210" s="312" t="s">
        <v>826</v>
      </c>
      <c r="AB210" s="313">
        <v>2919</v>
      </c>
      <c r="AC210" s="312" t="s">
        <v>407</v>
      </c>
      <c r="AD210" s="311">
        <v>43479</v>
      </c>
      <c r="AE210" s="311">
        <v>43827</v>
      </c>
      <c r="AF210" s="313" t="s">
        <v>827</v>
      </c>
      <c r="AG210" s="315" t="s">
        <v>820</v>
      </c>
    </row>
    <row r="211" spans="1:33" ht="272.45" customHeight="1" x14ac:dyDescent="0.35">
      <c r="A211" s="37">
        <f t="shared" si="4"/>
        <v>190</v>
      </c>
      <c r="B211" s="38"/>
      <c r="C211" s="38" t="s">
        <v>821</v>
      </c>
      <c r="D211" s="39">
        <v>80101706</v>
      </c>
      <c r="E211" s="40" t="s">
        <v>822</v>
      </c>
      <c r="F211" s="38" t="s">
        <v>69</v>
      </c>
      <c r="G211" s="38">
        <v>1</v>
      </c>
      <c r="H211" s="38" t="s">
        <v>126</v>
      </c>
      <c r="I211" s="38">
        <v>11</v>
      </c>
      <c r="J211" s="38" t="s">
        <v>317</v>
      </c>
      <c r="K211" s="38" t="s">
        <v>164</v>
      </c>
      <c r="L211" s="38" t="s">
        <v>514</v>
      </c>
      <c r="M211" s="188">
        <v>59400000</v>
      </c>
      <c r="N211" s="188">
        <v>59400000</v>
      </c>
      <c r="O211" s="38" t="s">
        <v>74</v>
      </c>
      <c r="P211" s="38" t="s">
        <v>75</v>
      </c>
      <c r="Q211" s="38" t="s">
        <v>266</v>
      </c>
      <c r="S211" s="299" t="s">
        <v>828</v>
      </c>
      <c r="T211" s="299" t="s">
        <v>829</v>
      </c>
      <c r="U211" s="311">
        <v>43487</v>
      </c>
      <c r="V211" s="301" t="s">
        <v>830</v>
      </c>
      <c r="W211" s="302" t="s">
        <v>398</v>
      </c>
      <c r="X211" s="303">
        <v>59400000</v>
      </c>
      <c r="Y211" s="303">
        <v>0</v>
      </c>
      <c r="Z211" s="303">
        <v>59400000</v>
      </c>
      <c r="AA211" s="312" t="s">
        <v>771</v>
      </c>
      <c r="AB211" s="313">
        <v>7619</v>
      </c>
      <c r="AC211" s="312" t="s">
        <v>418</v>
      </c>
      <c r="AD211" s="311">
        <v>43487</v>
      </c>
      <c r="AE211" s="311">
        <v>43820</v>
      </c>
      <c r="AF211" s="313" t="s">
        <v>831</v>
      </c>
      <c r="AG211" s="315" t="s">
        <v>820</v>
      </c>
    </row>
    <row r="212" spans="1:33" ht="272.45" customHeight="1" x14ac:dyDescent="0.35">
      <c r="A212" s="37">
        <f t="shared" si="4"/>
        <v>191</v>
      </c>
      <c r="B212" s="38"/>
      <c r="C212" s="38" t="s">
        <v>821</v>
      </c>
      <c r="D212" s="39">
        <v>80101706</v>
      </c>
      <c r="E212" s="40" t="s">
        <v>822</v>
      </c>
      <c r="F212" s="38" t="s">
        <v>69</v>
      </c>
      <c r="G212" s="38">
        <v>1</v>
      </c>
      <c r="H212" s="38" t="s">
        <v>126</v>
      </c>
      <c r="I212" s="38">
        <v>11</v>
      </c>
      <c r="J212" s="38" t="s">
        <v>317</v>
      </c>
      <c r="K212" s="38" t="s">
        <v>164</v>
      </c>
      <c r="L212" s="38" t="s">
        <v>514</v>
      </c>
      <c r="M212" s="188">
        <v>59400000</v>
      </c>
      <c r="N212" s="188">
        <v>59400000</v>
      </c>
      <c r="O212" s="38" t="s">
        <v>74</v>
      </c>
      <c r="P212" s="38" t="s">
        <v>75</v>
      </c>
      <c r="Q212" s="38" t="s">
        <v>266</v>
      </c>
      <c r="S212" s="299" t="s">
        <v>832</v>
      </c>
      <c r="T212" s="299" t="s">
        <v>833</v>
      </c>
      <c r="U212" s="311">
        <v>43487</v>
      </c>
      <c r="V212" s="301" t="s">
        <v>830</v>
      </c>
      <c r="W212" s="302" t="s">
        <v>398</v>
      </c>
      <c r="X212" s="303">
        <v>59400000</v>
      </c>
      <c r="Y212" s="303">
        <v>0</v>
      </c>
      <c r="Z212" s="303">
        <v>59400000</v>
      </c>
      <c r="AA212" s="312" t="s">
        <v>771</v>
      </c>
      <c r="AB212" s="313">
        <v>7719</v>
      </c>
      <c r="AC212" s="312" t="s">
        <v>418</v>
      </c>
      <c r="AD212" s="311">
        <v>43487</v>
      </c>
      <c r="AE212" s="311">
        <v>43820</v>
      </c>
      <c r="AF212" s="313" t="s">
        <v>831</v>
      </c>
      <c r="AG212" s="315" t="s">
        <v>820</v>
      </c>
    </row>
    <row r="213" spans="1:33" ht="272.45" customHeight="1" x14ac:dyDescent="0.35">
      <c r="A213" s="37">
        <f t="shared" si="4"/>
        <v>192</v>
      </c>
      <c r="B213" s="38"/>
      <c r="C213" s="38" t="s">
        <v>821</v>
      </c>
      <c r="D213" s="39">
        <v>80101706</v>
      </c>
      <c r="E213" s="40" t="s">
        <v>822</v>
      </c>
      <c r="F213" s="38" t="s">
        <v>69</v>
      </c>
      <c r="G213" s="38">
        <v>1</v>
      </c>
      <c r="H213" s="38" t="s">
        <v>126</v>
      </c>
      <c r="I213" s="38">
        <v>11</v>
      </c>
      <c r="J213" s="38" t="s">
        <v>317</v>
      </c>
      <c r="K213" s="38" t="s">
        <v>164</v>
      </c>
      <c r="L213" s="38" t="s">
        <v>514</v>
      </c>
      <c r="M213" s="188">
        <v>39644000</v>
      </c>
      <c r="N213" s="188">
        <v>39644000</v>
      </c>
      <c r="O213" s="38" t="s">
        <v>74</v>
      </c>
      <c r="P213" s="38" t="s">
        <v>75</v>
      </c>
      <c r="Q213" s="38" t="s">
        <v>266</v>
      </c>
      <c r="S213" s="299" t="s">
        <v>834</v>
      </c>
      <c r="T213" s="299" t="s">
        <v>835</v>
      </c>
      <c r="U213" s="311">
        <v>43488</v>
      </c>
      <c r="V213" s="301" t="s">
        <v>836</v>
      </c>
      <c r="W213" s="302" t="s">
        <v>398</v>
      </c>
      <c r="X213" s="303">
        <v>39644000</v>
      </c>
      <c r="Y213" s="304">
        <v>0</v>
      </c>
      <c r="Z213" s="303">
        <v>39644000</v>
      </c>
      <c r="AA213" s="301" t="s">
        <v>837</v>
      </c>
      <c r="AB213" s="302">
        <v>7219</v>
      </c>
      <c r="AC213" s="301" t="s">
        <v>430</v>
      </c>
      <c r="AD213" s="300">
        <v>43488</v>
      </c>
      <c r="AE213" s="300">
        <v>43821</v>
      </c>
      <c r="AF213" s="302" t="s">
        <v>831</v>
      </c>
      <c r="AG213" s="305" t="s">
        <v>820</v>
      </c>
    </row>
    <row r="214" spans="1:33" ht="272.45" customHeight="1" x14ac:dyDescent="0.35">
      <c r="A214" s="37">
        <f t="shared" si="4"/>
        <v>193</v>
      </c>
      <c r="B214" s="38"/>
      <c r="C214" s="38" t="s">
        <v>821</v>
      </c>
      <c r="D214" s="39">
        <v>80101706</v>
      </c>
      <c r="E214" s="40" t="s">
        <v>822</v>
      </c>
      <c r="F214" s="38" t="s">
        <v>69</v>
      </c>
      <c r="G214" s="38">
        <v>1</v>
      </c>
      <c r="H214" s="38" t="s">
        <v>126</v>
      </c>
      <c r="I214" s="38">
        <v>11</v>
      </c>
      <c r="J214" s="38" t="s">
        <v>317</v>
      </c>
      <c r="K214" s="38" t="s">
        <v>164</v>
      </c>
      <c r="L214" s="38" t="s">
        <v>314</v>
      </c>
      <c r="M214" s="188">
        <v>38500000</v>
      </c>
      <c r="N214" s="188">
        <v>38500000</v>
      </c>
      <c r="O214" s="38" t="s">
        <v>74</v>
      </c>
      <c r="P214" s="38" t="s">
        <v>75</v>
      </c>
      <c r="Q214" s="38" t="s">
        <v>266</v>
      </c>
      <c r="S214" s="299" t="s">
        <v>838</v>
      </c>
      <c r="T214" s="299" t="s">
        <v>839</v>
      </c>
      <c r="U214" s="300">
        <v>43490</v>
      </c>
      <c r="V214" s="301" t="s">
        <v>840</v>
      </c>
      <c r="W214" s="302" t="s">
        <v>398</v>
      </c>
      <c r="X214" s="303">
        <v>38500000</v>
      </c>
      <c r="Y214" s="304">
        <v>0</v>
      </c>
      <c r="Z214" s="303">
        <v>38500000</v>
      </c>
      <c r="AA214" s="301" t="s">
        <v>841</v>
      </c>
      <c r="AB214" s="302">
        <v>10819</v>
      </c>
      <c r="AC214" s="301" t="s">
        <v>430</v>
      </c>
      <c r="AD214" s="300">
        <v>43490</v>
      </c>
      <c r="AE214" s="300">
        <v>43823</v>
      </c>
      <c r="AF214" s="302" t="s">
        <v>819</v>
      </c>
      <c r="AG214" s="305" t="s">
        <v>820</v>
      </c>
    </row>
    <row r="215" spans="1:33" ht="272.45" customHeight="1" x14ac:dyDescent="0.35">
      <c r="A215" s="37">
        <f t="shared" si="4"/>
        <v>194</v>
      </c>
      <c r="B215" s="38"/>
      <c r="C215" s="38" t="s">
        <v>821</v>
      </c>
      <c r="D215" s="39">
        <v>80101706</v>
      </c>
      <c r="E215" s="40" t="s">
        <v>822</v>
      </c>
      <c r="F215" s="38" t="s">
        <v>69</v>
      </c>
      <c r="G215" s="38">
        <v>1</v>
      </c>
      <c r="H215" s="38" t="s">
        <v>126</v>
      </c>
      <c r="I215" s="38">
        <v>11</v>
      </c>
      <c r="J215" s="38" t="s">
        <v>317</v>
      </c>
      <c r="K215" s="38" t="s">
        <v>164</v>
      </c>
      <c r="L215" s="38" t="s">
        <v>314</v>
      </c>
      <c r="M215" s="188">
        <v>38500000</v>
      </c>
      <c r="N215" s="188">
        <v>38500000</v>
      </c>
      <c r="O215" s="38" t="s">
        <v>74</v>
      </c>
      <c r="P215" s="38" t="s">
        <v>75</v>
      </c>
      <c r="Q215" s="38" t="s">
        <v>266</v>
      </c>
      <c r="S215" s="299" t="s">
        <v>842</v>
      </c>
      <c r="T215" s="299" t="s">
        <v>843</v>
      </c>
      <c r="U215" s="300">
        <v>43490</v>
      </c>
      <c r="V215" s="301" t="s">
        <v>844</v>
      </c>
      <c r="W215" s="302" t="s">
        <v>398</v>
      </c>
      <c r="X215" s="303">
        <v>38500000</v>
      </c>
      <c r="Y215" s="304">
        <v>0</v>
      </c>
      <c r="Z215" s="303">
        <v>38500000</v>
      </c>
      <c r="AA215" s="312" t="s">
        <v>845</v>
      </c>
      <c r="AB215" s="313">
        <v>10719</v>
      </c>
      <c r="AC215" s="312" t="s">
        <v>430</v>
      </c>
      <c r="AD215" s="311">
        <v>43490</v>
      </c>
      <c r="AE215" s="311">
        <v>43823</v>
      </c>
      <c r="AF215" s="313" t="s">
        <v>819</v>
      </c>
      <c r="AG215" s="315" t="s">
        <v>820</v>
      </c>
    </row>
    <row r="216" spans="1:33" ht="272.45" customHeight="1" x14ac:dyDescent="0.35">
      <c r="A216" s="37">
        <f t="shared" si="4"/>
        <v>195</v>
      </c>
      <c r="B216" s="38"/>
      <c r="C216" s="38" t="s">
        <v>821</v>
      </c>
      <c r="D216" s="39">
        <v>80101706</v>
      </c>
      <c r="E216" s="40" t="s">
        <v>822</v>
      </c>
      <c r="F216" s="38" t="s">
        <v>69</v>
      </c>
      <c r="G216" s="38">
        <v>1</v>
      </c>
      <c r="H216" s="38" t="s">
        <v>126</v>
      </c>
      <c r="I216" s="38">
        <v>11</v>
      </c>
      <c r="J216" s="38" t="s">
        <v>317</v>
      </c>
      <c r="K216" s="38" t="s">
        <v>164</v>
      </c>
      <c r="L216" s="38" t="s">
        <v>314</v>
      </c>
      <c r="M216" s="188">
        <v>44000000</v>
      </c>
      <c r="N216" s="188">
        <v>44000000</v>
      </c>
      <c r="O216" s="38" t="s">
        <v>74</v>
      </c>
      <c r="P216" s="38" t="s">
        <v>75</v>
      </c>
      <c r="Q216" s="38" t="s">
        <v>266</v>
      </c>
      <c r="S216" s="299" t="s">
        <v>846</v>
      </c>
      <c r="T216" s="299" t="s">
        <v>847</v>
      </c>
      <c r="U216" s="300">
        <v>43490</v>
      </c>
      <c r="V216" s="301" t="s">
        <v>848</v>
      </c>
      <c r="W216" s="302" t="s">
        <v>398</v>
      </c>
      <c r="X216" s="303">
        <v>44000000</v>
      </c>
      <c r="Y216" s="304">
        <v>0</v>
      </c>
      <c r="Z216" s="303">
        <v>44000000</v>
      </c>
      <c r="AA216" s="312" t="s">
        <v>849</v>
      </c>
      <c r="AB216" s="313">
        <v>10619</v>
      </c>
      <c r="AC216" s="312" t="s">
        <v>430</v>
      </c>
      <c r="AD216" s="311">
        <v>43490</v>
      </c>
      <c r="AE216" s="311">
        <v>43823</v>
      </c>
      <c r="AF216" s="313" t="s">
        <v>831</v>
      </c>
      <c r="AG216" s="315" t="s">
        <v>820</v>
      </c>
    </row>
    <row r="217" spans="1:33" ht="272.45" customHeight="1" x14ac:dyDescent="0.35">
      <c r="A217" s="37">
        <f t="shared" si="4"/>
        <v>196</v>
      </c>
      <c r="B217" s="38"/>
      <c r="C217" s="38" t="s">
        <v>821</v>
      </c>
      <c r="D217" s="39">
        <v>80101706</v>
      </c>
      <c r="E217" s="40" t="s">
        <v>850</v>
      </c>
      <c r="F217" s="38" t="s">
        <v>69</v>
      </c>
      <c r="G217" s="38">
        <v>1</v>
      </c>
      <c r="H217" s="38" t="s">
        <v>153</v>
      </c>
      <c r="I217" s="38">
        <v>10</v>
      </c>
      <c r="J217" s="38" t="s">
        <v>317</v>
      </c>
      <c r="K217" s="38" t="s">
        <v>164</v>
      </c>
      <c r="L217" s="38" t="s">
        <v>314</v>
      </c>
      <c r="M217" s="188">
        <v>19500000</v>
      </c>
      <c r="N217" s="188">
        <v>19500000</v>
      </c>
      <c r="O217" s="38" t="s">
        <v>74</v>
      </c>
      <c r="P217" s="38" t="s">
        <v>75</v>
      </c>
      <c r="Q217" s="38" t="s">
        <v>266</v>
      </c>
      <c r="S217" s="299" t="s">
        <v>851</v>
      </c>
      <c r="T217" s="299" t="s">
        <v>852</v>
      </c>
      <c r="U217" s="311">
        <v>43511</v>
      </c>
      <c r="V217" s="301" t="s">
        <v>853</v>
      </c>
      <c r="W217" s="302" t="s">
        <v>428</v>
      </c>
      <c r="X217" s="303">
        <v>19500000</v>
      </c>
      <c r="Y217" s="304">
        <v>0</v>
      </c>
      <c r="Z217" s="303">
        <v>19500000</v>
      </c>
      <c r="AA217" s="301" t="s">
        <v>854</v>
      </c>
      <c r="AB217" s="302">
        <v>12719</v>
      </c>
      <c r="AC217" s="312" t="s">
        <v>445</v>
      </c>
      <c r="AD217" s="311">
        <v>43511</v>
      </c>
      <c r="AE217" s="311">
        <v>43813</v>
      </c>
      <c r="AF217" s="313" t="s">
        <v>855</v>
      </c>
      <c r="AG217" s="315" t="s">
        <v>820</v>
      </c>
    </row>
    <row r="218" spans="1:33" ht="272.45" customHeight="1" x14ac:dyDescent="0.35">
      <c r="A218" s="37">
        <f t="shared" si="4"/>
        <v>197</v>
      </c>
      <c r="B218" s="38"/>
      <c r="C218" s="38" t="s">
        <v>268</v>
      </c>
      <c r="D218" s="39">
        <v>80101706</v>
      </c>
      <c r="E218" s="40" t="s">
        <v>856</v>
      </c>
      <c r="F218" s="38" t="s">
        <v>69</v>
      </c>
      <c r="G218" s="38">
        <v>1</v>
      </c>
      <c r="H218" s="38" t="s">
        <v>126</v>
      </c>
      <c r="I218" s="38">
        <v>11</v>
      </c>
      <c r="J218" s="38" t="s">
        <v>317</v>
      </c>
      <c r="K218" s="38" t="s">
        <v>164</v>
      </c>
      <c r="L218" s="38" t="s">
        <v>314</v>
      </c>
      <c r="M218" s="188">
        <v>59400000</v>
      </c>
      <c r="N218" s="188">
        <v>59400000</v>
      </c>
      <c r="O218" s="38" t="s">
        <v>74</v>
      </c>
      <c r="P218" s="38" t="s">
        <v>75</v>
      </c>
      <c r="Q218" s="38" t="s">
        <v>271</v>
      </c>
      <c r="S218" s="299" t="s">
        <v>857</v>
      </c>
      <c r="T218" s="299" t="s">
        <v>858</v>
      </c>
      <c r="U218" s="300">
        <v>43490</v>
      </c>
      <c r="V218" s="301" t="s">
        <v>859</v>
      </c>
      <c r="W218" s="302" t="s">
        <v>398</v>
      </c>
      <c r="X218" s="303">
        <v>59400000</v>
      </c>
      <c r="Y218" s="304">
        <v>0</v>
      </c>
      <c r="Z218" s="303">
        <v>59400000</v>
      </c>
      <c r="AA218" s="312" t="s">
        <v>860</v>
      </c>
      <c r="AB218" s="313">
        <v>11819</v>
      </c>
      <c r="AC218" s="312" t="s">
        <v>430</v>
      </c>
      <c r="AD218" s="311">
        <v>43490</v>
      </c>
      <c r="AE218" s="311">
        <v>43823</v>
      </c>
      <c r="AF218" s="313" t="s">
        <v>861</v>
      </c>
      <c r="AG218" s="315" t="s">
        <v>862</v>
      </c>
    </row>
    <row r="219" spans="1:33" ht="272.45" customHeight="1" x14ac:dyDescent="0.35">
      <c r="A219" s="37">
        <f t="shared" si="4"/>
        <v>198</v>
      </c>
      <c r="B219" s="38"/>
      <c r="C219" s="38" t="s">
        <v>134</v>
      </c>
      <c r="D219" s="39">
        <v>80101706</v>
      </c>
      <c r="E219" s="40" t="s">
        <v>863</v>
      </c>
      <c r="F219" s="38" t="s">
        <v>69</v>
      </c>
      <c r="G219" s="38">
        <v>1</v>
      </c>
      <c r="H219" s="38" t="s">
        <v>126</v>
      </c>
      <c r="I219" s="38">
        <v>10.5</v>
      </c>
      <c r="J219" s="38" t="s">
        <v>317</v>
      </c>
      <c r="K219" s="38" t="s">
        <v>164</v>
      </c>
      <c r="L219" s="38" t="s">
        <v>314</v>
      </c>
      <c r="M219" s="188">
        <v>69300000</v>
      </c>
      <c r="N219" s="188">
        <v>69300000</v>
      </c>
      <c r="O219" s="38" t="s">
        <v>74</v>
      </c>
      <c r="P219" s="38" t="s">
        <v>75</v>
      </c>
      <c r="Q219" s="38" t="s">
        <v>137</v>
      </c>
      <c r="S219" s="299" t="s">
        <v>864</v>
      </c>
      <c r="T219" s="299" t="s">
        <v>865</v>
      </c>
      <c r="U219" s="300">
        <v>43497</v>
      </c>
      <c r="V219" s="301" t="s">
        <v>866</v>
      </c>
      <c r="W219" s="302" t="s">
        <v>398</v>
      </c>
      <c r="X219" s="303">
        <v>69300000</v>
      </c>
      <c r="Y219" s="304">
        <v>0</v>
      </c>
      <c r="Z219" s="303">
        <v>69300000</v>
      </c>
      <c r="AA219" s="301" t="s">
        <v>867</v>
      </c>
      <c r="AB219" s="313">
        <v>15319</v>
      </c>
      <c r="AC219" s="312" t="s">
        <v>436</v>
      </c>
      <c r="AD219" s="311">
        <v>43497</v>
      </c>
      <c r="AE219" s="311">
        <v>43814</v>
      </c>
      <c r="AF219" s="313" t="s">
        <v>868</v>
      </c>
      <c r="AG219" s="315" t="s">
        <v>255</v>
      </c>
    </row>
    <row r="220" spans="1:33" ht="272.45" customHeight="1" x14ac:dyDescent="0.35">
      <c r="A220" s="37">
        <f t="shared" si="4"/>
        <v>199</v>
      </c>
      <c r="B220" s="38"/>
      <c r="C220" s="38" t="s">
        <v>134</v>
      </c>
      <c r="D220" s="39">
        <v>80101706</v>
      </c>
      <c r="E220" s="40" t="s">
        <v>863</v>
      </c>
      <c r="F220" s="38" t="s">
        <v>69</v>
      </c>
      <c r="G220" s="38">
        <v>1</v>
      </c>
      <c r="H220" s="38" t="s">
        <v>126</v>
      </c>
      <c r="I220" s="38">
        <v>11</v>
      </c>
      <c r="J220" s="38" t="s">
        <v>317</v>
      </c>
      <c r="K220" s="38" t="s">
        <v>164</v>
      </c>
      <c r="L220" s="38" t="s">
        <v>314</v>
      </c>
      <c r="M220" s="188">
        <v>72600000</v>
      </c>
      <c r="N220" s="188">
        <v>72600000</v>
      </c>
      <c r="O220" s="38" t="s">
        <v>74</v>
      </c>
      <c r="P220" s="38" t="s">
        <v>75</v>
      </c>
      <c r="Q220" s="38" t="s">
        <v>137</v>
      </c>
      <c r="S220" s="299" t="s">
        <v>869</v>
      </c>
      <c r="T220" s="299" t="s">
        <v>870</v>
      </c>
      <c r="U220" s="300">
        <v>43495</v>
      </c>
      <c r="V220" s="301" t="s">
        <v>871</v>
      </c>
      <c r="W220" s="302" t="s">
        <v>398</v>
      </c>
      <c r="X220" s="303">
        <v>69300000</v>
      </c>
      <c r="Y220" s="304">
        <v>0</v>
      </c>
      <c r="Z220" s="303">
        <v>69300000</v>
      </c>
      <c r="AA220" s="312" t="s">
        <v>872</v>
      </c>
      <c r="AB220" s="313">
        <v>13319</v>
      </c>
      <c r="AC220" s="312" t="s">
        <v>436</v>
      </c>
      <c r="AD220" s="311">
        <v>43495</v>
      </c>
      <c r="AE220" s="311">
        <v>43812</v>
      </c>
      <c r="AF220" s="313" t="s">
        <v>873</v>
      </c>
      <c r="AG220" s="315" t="s">
        <v>255</v>
      </c>
    </row>
    <row r="221" spans="1:33" ht="272.45" customHeight="1" x14ac:dyDescent="0.35">
      <c r="A221" s="37">
        <f t="shared" si="4"/>
        <v>200</v>
      </c>
      <c r="B221" s="38"/>
      <c r="C221" s="38" t="s">
        <v>134</v>
      </c>
      <c r="D221" s="39">
        <v>80101706</v>
      </c>
      <c r="E221" s="40" t="s">
        <v>863</v>
      </c>
      <c r="F221" s="38" t="s">
        <v>69</v>
      </c>
      <c r="G221" s="38">
        <v>1</v>
      </c>
      <c r="H221" s="38" t="s">
        <v>103</v>
      </c>
      <c r="I221" s="38">
        <v>9</v>
      </c>
      <c r="J221" s="38" t="s">
        <v>317</v>
      </c>
      <c r="K221" s="38" t="s">
        <v>164</v>
      </c>
      <c r="L221" s="38" t="s">
        <v>305</v>
      </c>
      <c r="M221" s="188">
        <v>82800000</v>
      </c>
      <c r="N221" s="188">
        <v>82800000</v>
      </c>
      <c r="O221" s="38" t="s">
        <v>74</v>
      </c>
      <c r="P221" s="38" t="s">
        <v>75</v>
      </c>
      <c r="Q221" s="38" t="s">
        <v>137</v>
      </c>
      <c r="S221" s="310" t="s">
        <v>874</v>
      </c>
      <c r="T221" s="310" t="s">
        <v>875</v>
      </c>
      <c r="U221" s="311">
        <v>43542</v>
      </c>
      <c r="V221" s="312" t="s">
        <v>876</v>
      </c>
      <c r="W221" s="313" t="s">
        <v>398</v>
      </c>
      <c r="X221" s="321">
        <v>82800000</v>
      </c>
      <c r="Y221" s="322">
        <v>0</v>
      </c>
      <c r="Z221" s="321">
        <v>82800000</v>
      </c>
      <c r="AA221" s="312" t="s">
        <v>877</v>
      </c>
      <c r="AB221" s="313">
        <v>17919</v>
      </c>
      <c r="AC221" s="312" t="s">
        <v>878</v>
      </c>
      <c r="AD221" s="311">
        <v>43543</v>
      </c>
      <c r="AE221" s="311">
        <v>43817</v>
      </c>
      <c r="AF221" s="313" t="s">
        <v>827</v>
      </c>
      <c r="AG221" s="315" t="s">
        <v>820</v>
      </c>
    </row>
    <row r="222" spans="1:33" ht="272.45" customHeight="1" x14ac:dyDescent="0.35">
      <c r="A222" s="37">
        <f t="shared" si="4"/>
        <v>201</v>
      </c>
      <c r="B222" s="38"/>
      <c r="C222" s="38" t="s">
        <v>134</v>
      </c>
      <c r="D222" s="39">
        <v>80101706</v>
      </c>
      <c r="E222" s="40" t="s">
        <v>863</v>
      </c>
      <c r="F222" s="38" t="s">
        <v>69</v>
      </c>
      <c r="G222" s="38">
        <v>1</v>
      </c>
      <c r="H222" s="38" t="s">
        <v>126</v>
      </c>
      <c r="I222" s="38">
        <v>11</v>
      </c>
      <c r="J222" s="38" t="s">
        <v>317</v>
      </c>
      <c r="K222" s="38" t="s">
        <v>164</v>
      </c>
      <c r="L222" s="38" t="s">
        <v>248</v>
      </c>
      <c r="M222" s="188">
        <v>49500000</v>
      </c>
      <c r="N222" s="188">
        <v>49500000</v>
      </c>
      <c r="O222" s="38" t="s">
        <v>74</v>
      </c>
      <c r="P222" s="38" t="s">
        <v>75</v>
      </c>
      <c r="Q222" s="38" t="s">
        <v>137</v>
      </c>
      <c r="S222" s="299" t="s">
        <v>879</v>
      </c>
      <c r="T222" s="299" t="s">
        <v>880</v>
      </c>
      <c r="U222" s="311">
        <v>43487</v>
      </c>
      <c r="V222" s="301" t="s">
        <v>881</v>
      </c>
      <c r="W222" s="302" t="s">
        <v>398</v>
      </c>
      <c r="X222" s="323">
        <v>49500000</v>
      </c>
      <c r="Y222" s="324">
        <v>0</v>
      </c>
      <c r="Z222" s="323">
        <v>49500000</v>
      </c>
      <c r="AA222" s="301" t="s">
        <v>882</v>
      </c>
      <c r="AB222" s="302">
        <v>6019</v>
      </c>
      <c r="AC222" s="301" t="s">
        <v>418</v>
      </c>
      <c r="AD222" s="300">
        <v>43487</v>
      </c>
      <c r="AE222" s="300">
        <v>43820</v>
      </c>
      <c r="AF222" s="302" t="s">
        <v>883</v>
      </c>
      <c r="AG222" s="305" t="s">
        <v>255</v>
      </c>
    </row>
    <row r="223" spans="1:33" ht="272.45" customHeight="1" x14ac:dyDescent="0.35">
      <c r="A223" s="37">
        <f t="shared" si="4"/>
        <v>202</v>
      </c>
      <c r="B223" s="38"/>
      <c r="C223" s="38" t="s">
        <v>134</v>
      </c>
      <c r="D223" s="39">
        <v>80101706</v>
      </c>
      <c r="E223" s="40" t="s">
        <v>863</v>
      </c>
      <c r="F223" s="38" t="s">
        <v>69</v>
      </c>
      <c r="G223" s="38">
        <v>1</v>
      </c>
      <c r="H223" s="38" t="s">
        <v>126</v>
      </c>
      <c r="I223" s="38">
        <v>11</v>
      </c>
      <c r="J223" s="38" t="s">
        <v>317</v>
      </c>
      <c r="K223" s="38" t="s">
        <v>164</v>
      </c>
      <c r="L223" s="38" t="s">
        <v>248</v>
      </c>
      <c r="M223" s="188">
        <v>51750000</v>
      </c>
      <c r="N223" s="188">
        <v>51750000</v>
      </c>
      <c r="O223" s="38" t="s">
        <v>74</v>
      </c>
      <c r="P223" s="38" t="s">
        <v>75</v>
      </c>
      <c r="Q223" s="38" t="s">
        <v>137</v>
      </c>
      <c r="S223" s="299" t="s">
        <v>884</v>
      </c>
      <c r="T223" s="299" t="s">
        <v>885</v>
      </c>
      <c r="U223" s="300">
        <v>43497</v>
      </c>
      <c r="V223" s="301" t="s">
        <v>886</v>
      </c>
      <c r="W223" s="302" t="s">
        <v>398</v>
      </c>
      <c r="X223" s="323">
        <v>47250000</v>
      </c>
      <c r="Y223" s="324">
        <v>0</v>
      </c>
      <c r="Z223" s="323">
        <v>47250000</v>
      </c>
      <c r="AA223" s="301" t="s">
        <v>887</v>
      </c>
      <c r="AB223" s="302">
        <v>15519</v>
      </c>
      <c r="AC223" s="312" t="s">
        <v>436</v>
      </c>
      <c r="AD223" s="311">
        <v>43497</v>
      </c>
      <c r="AE223" s="311">
        <v>43814</v>
      </c>
      <c r="AF223" s="313" t="s">
        <v>883</v>
      </c>
      <c r="AG223" s="315" t="s">
        <v>255</v>
      </c>
    </row>
    <row r="224" spans="1:33" ht="272.45" customHeight="1" x14ac:dyDescent="0.35">
      <c r="A224" s="37">
        <f t="shared" si="4"/>
        <v>203</v>
      </c>
      <c r="B224" s="38"/>
      <c r="C224" s="38" t="s">
        <v>134</v>
      </c>
      <c r="D224" s="39">
        <v>80101706</v>
      </c>
      <c r="E224" s="40" t="s">
        <v>863</v>
      </c>
      <c r="F224" s="38" t="s">
        <v>69</v>
      </c>
      <c r="G224" s="38">
        <v>1</v>
      </c>
      <c r="H224" s="38" t="s">
        <v>126</v>
      </c>
      <c r="I224" s="38">
        <v>11.2</v>
      </c>
      <c r="J224" s="38" t="s">
        <v>317</v>
      </c>
      <c r="K224" s="38" t="s">
        <v>164</v>
      </c>
      <c r="L224" s="38" t="s">
        <v>248</v>
      </c>
      <c r="M224" s="188">
        <v>80640000</v>
      </c>
      <c r="N224" s="188">
        <v>80640000</v>
      </c>
      <c r="O224" s="38" t="s">
        <v>74</v>
      </c>
      <c r="P224" s="38" t="s">
        <v>75</v>
      </c>
      <c r="Q224" s="38" t="s">
        <v>137</v>
      </c>
      <c r="S224" s="299" t="s">
        <v>888</v>
      </c>
      <c r="T224" s="299" t="s">
        <v>889</v>
      </c>
      <c r="U224" s="300">
        <v>43483</v>
      </c>
      <c r="V224" s="301" t="s">
        <v>890</v>
      </c>
      <c r="W224" s="302" t="s">
        <v>398</v>
      </c>
      <c r="X224" s="323">
        <v>80640000</v>
      </c>
      <c r="Y224" s="324">
        <v>0</v>
      </c>
      <c r="Z224" s="323">
        <v>80640000</v>
      </c>
      <c r="AA224" s="312" t="s">
        <v>891</v>
      </c>
      <c r="AB224" s="313">
        <v>4019</v>
      </c>
      <c r="AC224" s="312" t="s">
        <v>892</v>
      </c>
      <c r="AD224" s="311">
        <v>43483</v>
      </c>
      <c r="AE224" s="311">
        <v>43819</v>
      </c>
      <c r="AF224" s="313" t="s">
        <v>893</v>
      </c>
      <c r="AG224" s="315" t="s">
        <v>255</v>
      </c>
    </row>
    <row r="225" spans="1:33" ht="272.45" customHeight="1" x14ac:dyDescent="0.35">
      <c r="A225" s="37">
        <f t="shared" si="4"/>
        <v>204</v>
      </c>
      <c r="B225" s="38"/>
      <c r="C225" s="38" t="s">
        <v>134</v>
      </c>
      <c r="D225" s="39">
        <v>80101706</v>
      </c>
      <c r="E225" s="40" t="s">
        <v>863</v>
      </c>
      <c r="F225" s="38" t="s">
        <v>69</v>
      </c>
      <c r="G225" s="38">
        <v>1</v>
      </c>
      <c r="H225" s="38" t="s">
        <v>126</v>
      </c>
      <c r="I225" s="38">
        <v>11</v>
      </c>
      <c r="J225" s="38" t="s">
        <v>317</v>
      </c>
      <c r="K225" s="38" t="s">
        <v>164</v>
      </c>
      <c r="L225" s="38" t="s">
        <v>248</v>
      </c>
      <c r="M225" s="188">
        <v>72600000</v>
      </c>
      <c r="N225" s="188">
        <v>72600000</v>
      </c>
      <c r="O225" s="38" t="s">
        <v>74</v>
      </c>
      <c r="P225" s="38" t="s">
        <v>75</v>
      </c>
      <c r="Q225" s="38" t="s">
        <v>137</v>
      </c>
      <c r="S225" s="299" t="s">
        <v>894</v>
      </c>
      <c r="T225" s="299" t="s">
        <v>895</v>
      </c>
      <c r="U225" s="311">
        <v>43488</v>
      </c>
      <c r="V225" s="301" t="s">
        <v>896</v>
      </c>
      <c r="W225" s="302" t="s">
        <v>398</v>
      </c>
      <c r="X225" s="323">
        <v>72600000</v>
      </c>
      <c r="Y225" s="324">
        <v>0</v>
      </c>
      <c r="Z225" s="323">
        <v>72600000</v>
      </c>
      <c r="AA225" s="301" t="s">
        <v>897</v>
      </c>
      <c r="AB225" s="302">
        <v>8219</v>
      </c>
      <c r="AC225" s="301" t="s">
        <v>430</v>
      </c>
      <c r="AD225" s="300">
        <v>43488</v>
      </c>
      <c r="AE225" s="300">
        <v>43821</v>
      </c>
      <c r="AF225" s="302" t="s">
        <v>898</v>
      </c>
      <c r="AG225" s="305" t="s">
        <v>255</v>
      </c>
    </row>
    <row r="226" spans="1:33" ht="272.45" customHeight="1" x14ac:dyDescent="0.35">
      <c r="A226" s="37">
        <f t="shared" si="4"/>
        <v>205</v>
      </c>
      <c r="B226" s="38" t="s">
        <v>899</v>
      </c>
      <c r="C226" s="38" t="s">
        <v>134</v>
      </c>
      <c r="D226" s="42">
        <v>80101706</v>
      </c>
      <c r="E226" s="43" t="s">
        <v>863</v>
      </c>
      <c r="F226" s="41" t="s">
        <v>69</v>
      </c>
      <c r="G226" s="41">
        <v>0</v>
      </c>
      <c r="H226" s="41" t="s">
        <v>70</v>
      </c>
      <c r="I226" s="41">
        <v>5</v>
      </c>
      <c r="J226" s="41" t="s">
        <v>317</v>
      </c>
      <c r="K226" s="41" t="s">
        <v>164</v>
      </c>
      <c r="L226" s="41" t="s">
        <v>305</v>
      </c>
      <c r="M226" s="192"/>
      <c r="N226" s="192"/>
      <c r="O226" s="41" t="s">
        <v>74</v>
      </c>
      <c r="P226" s="41" t="s">
        <v>75</v>
      </c>
      <c r="Q226" s="41" t="s">
        <v>137</v>
      </c>
      <c r="S226" s="36"/>
      <c r="T226" s="36"/>
      <c r="U226" s="36"/>
      <c r="V226" s="36"/>
      <c r="W226" s="36"/>
      <c r="X226" s="36"/>
      <c r="Y226" s="36"/>
      <c r="Z226" s="36"/>
      <c r="AA226" s="36"/>
      <c r="AB226" s="36"/>
      <c r="AC226" s="36"/>
      <c r="AD226" s="36"/>
      <c r="AE226" s="36"/>
      <c r="AF226" s="36"/>
      <c r="AG226" s="36"/>
    </row>
    <row r="227" spans="1:33" ht="272.45" customHeight="1" x14ac:dyDescent="0.35">
      <c r="A227" s="37">
        <f t="shared" si="4"/>
        <v>206</v>
      </c>
      <c r="B227" s="38" t="s">
        <v>900</v>
      </c>
      <c r="C227" s="38" t="s">
        <v>134</v>
      </c>
      <c r="D227" s="39">
        <v>80101706</v>
      </c>
      <c r="E227" s="40" t="s">
        <v>863</v>
      </c>
      <c r="F227" s="38" t="s">
        <v>69</v>
      </c>
      <c r="G227" s="38">
        <v>1</v>
      </c>
      <c r="H227" s="38" t="s">
        <v>103</v>
      </c>
      <c r="I227" s="38">
        <v>11</v>
      </c>
      <c r="J227" s="38" t="s">
        <v>317</v>
      </c>
      <c r="K227" s="38" t="s">
        <v>164</v>
      </c>
      <c r="L227" s="38" t="s">
        <v>305</v>
      </c>
      <c r="M227" s="188">
        <v>84150000</v>
      </c>
      <c r="N227" s="188">
        <v>84150000</v>
      </c>
      <c r="O227" s="38" t="s">
        <v>74</v>
      </c>
      <c r="P227" s="38" t="s">
        <v>75</v>
      </c>
      <c r="Q227" s="38" t="s">
        <v>137</v>
      </c>
      <c r="S227" s="299" t="s">
        <v>901</v>
      </c>
      <c r="T227" s="299" t="s">
        <v>902</v>
      </c>
      <c r="U227" s="300">
        <v>43553</v>
      </c>
      <c r="V227" s="301" t="s">
        <v>903</v>
      </c>
      <c r="W227" s="302" t="s">
        <v>398</v>
      </c>
      <c r="X227" s="319">
        <v>65025000</v>
      </c>
      <c r="Y227" s="320">
        <v>0</v>
      </c>
      <c r="Z227" s="319">
        <v>65025000</v>
      </c>
      <c r="AA227" s="301" t="s">
        <v>904</v>
      </c>
      <c r="AB227" s="302">
        <v>18119</v>
      </c>
      <c r="AC227" s="301" t="s">
        <v>905</v>
      </c>
      <c r="AD227" s="300">
        <v>43553</v>
      </c>
      <c r="AE227" s="300">
        <v>43812</v>
      </c>
      <c r="AF227" s="302" t="s">
        <v>893</v>
      </c>
      <c r="AG227" s="305" t="s">
        <v>255</v>
      </c>
    </row>
    <row r="228" spans="1:33" ht="272.45" customHeight="1" x14ac:dyDescent="0.35">
      <c r="A228" s="37">
        <f t="shared" si="4"/>
        <v>207</v>
      </c>
      <c r="B228" s="38"/>
      <c r="C228" s="38" t="s">
        <v>134</v>
      </c>
      <c r="D228" s="39">
        <v>80101706</v>
      </c>
      <c r="E228" s="40" t="s">
        <v>863</v>
      </c>
      <c r="F228" s="38" t="s">
        <v>69</v>
      </c>
      <c r="G228" s="38">
        <v>1</v>
      </c>
      <c r="H228" s="38" t="s">
        <v>126</v>
      </c>
      <c r="I228" s="38">
        <v>11</v>
      </c>
      <c r="J228" s="38" t="s">
        <v>317</v>
      </c>
      <c r="K228" s="38" t="s">
        <v>164</v>
      </c>
      <c r="L228" s="38" t="s">
        <v>248</v>
      </c>
      <c r="M228" s="188">
        <v>72600000</v>
      </c>
      <c r="N228" s="188">
        <v>72600000</v>
      </c>
      <c r="O228" s="38" t="s">
        <v>74</v>
      </c>
      <c r="P228" s="38" t="s">
        <v>75</v>
      </c>
      <c r="Q228" s="38" t="s">
        <v>137</v>
      </c>
      <c r="S228" s="299" t="s">
        <v>906</v>
      </c>
      <c r="T228" s="299" t="s">
        <v>907</v>
      </c>
      <c r="U228" s="300">
        <v>43500</v>
      </c>
      <c r="V228" s="301" t="s">
        <v>908</v>
      </c>
      <c r="W228" s="302" t="s">
        <v>398</v>
      </c>
      <c r="X228" s="323">
        <v>69300000</v>
      </c>
      <c r="Y228" s="324">
        <v>0</v>
      </c>
      <c r="Z228" s="323">
        <v>69300000</v>
      </c>
      <c r="AA228" s="301" t="s">
        <v>909</v>
      </c>
      <c r="AB228" s="302">
        <v>12619</v>
      </c>
      <c r="AC228" s="312" t="s">
        <v>436</v>
      </c>
      <c r="AD228" s="311">
        <v>43500</v>
      </c>
      <c r="AE228" s="311">
        <v>43817</v>
      </c>
      <c r="AF228" s="313" t="s">
        <v>868</v>
      </c>
      <c r="AG228" s="315" t="s">
        <v>255</v>
      </c>
    </row>
    <row r="229" spans="1:33" s="36" customFormat="1" ht="272.45" customHeight="1" x14ac:dyDescent="0.35">
      <c r="A229" s="247">
        <f t="shared" si="4"/>
        <v>208</v>
      </c>
      <c r="B229" s="38" t="s">
        <v>910</v>
      </c>
      <c r="C229" s="38" t="s">
        <v>134</v>
      </c>
      <c r="D229" s="39">
        <v>80101706</v>
      </c>
      <c r="E229" s="40" t="s">
        <v>863</v>
      </c>
      <c r="F229" s="38" t="s">
        <v>69</v>
      </c>
      <c r="G229" s="38">
        <v>1</v>
      </c>
      <c r="H229" s="38" t="s">
        <v>126</v>
      </c>
      <c r="I229" s="38">
        <v>7</v>
      </c>
      <c r="J229" s="38" t="s">
        <v>317</v>
      </c>
      <c r="K229" s="38" t="s">
        <v>164</v>
      </c>
      <c r="L229" s="38" t="s">
        <v>514</v>
      </c>
      <c r="M229" s="188">
        <v>69000000</v>
      </c>
      <c r="N229" s="188">
        <v>69000000</v>
      </c>
      <c r="O229" s="38" t="s">
        <v>74</v>
      </c>
      <c r="P229" s="38" t="s">
        <v>75</v>
      </c>
      <c r="Q229" s="38" t="s">
        <v>137</v>
      </c>
      <c r="R229" s="35"/>
      <c r="S229" s="299" t="s">
        <v>911</v>
      </c>
      <c r="T229" s="310" t="s">
        <v>912</v>
      </c>
      <c r="U229" s="311">
        <v>43514</v>
      </c>
      <c r="V229" s="312" t="s">
        <v>913</v>
      </c>
      <c r="W229" s="313" t="s">
        <v>398</v>
      </c>
      <c r="X229" s="303">
        <v>69000000</v>
      </c>
      <c r="Y229" s="309">
        <v>0</v>
      </c>
      <c r="Z229" s="303">
        <v>69000000</v>
      </c>
      <c r="AA229" s="312" t="s">
        <v>914</v>
      </c>
      <c r="AB229" s="313" t="s">
        <v>915</v>
      </c>
      <c r="AC229" s="312" t="s">
        <v>916</v>
      </c>
      <c r="AD229" s="311">
        <v>43514</v>
      </c>
      <c r="AE229" s="311">
        <v>43725</v>
      </c>
      <c r="AF229" s="313" t="s">
        <v>893</v>
      </c>
      <c r="AG229" s="315" t="s">
        <v>255</v>
      </c>
    </row>
    <row r="230" spans="1:33" s="36" customFormat="1" ht="272.45" customHeight="1" x14ac:dyDescent="0.35">
      <c r="A230" s="248"/>
      <c r="B230" s="38" t="s">
        <v>910</v>
      </c>
      <c r="C230" s="38" t="s">
        <v>134</v>
      </c>
      <c r="D230" s="39">
        <v>80101706</v>
      </c>
      <c r="E230" s="40" t="s">
        <v>863</v>
      </c>
      <c r="F230" s="38" t="s">
        <v>69</v>
      </c>
      <c r="G230" s="38">
        <v>1</v>
      </c>
      <c r="H230" s="38" t="s">
        <v>126</v>
      </c>
      <c r="I230" s="38">
        <v>7</v>
      </c>
      <c r="J230" s="38" t="s">
        <v>317</v>
      </c>
      <c r="K230" s="38" t="s">
        <v>164</v>
      </c>
      <c r="L230" s="38" t="s">
        <v>314</v>
      </c>
      <c r="M230" s="188">
        <v>11500000</v>
      </c>
      <c r="N230" s="188">
        <v>11500000</v>
      </c>
      <c r="O230" s="38" t="s">
        <v>74</v>
      </c>
      <c r="P230" s="38" t="s">
        <v>75</v>
      </c>
      <c r="Q230" s="38" t="s">
        <v>137</v>
      </c>
      <c r="R230" s="35"/>
      <c r="S230" s="299" t="s">
        <v>911</v>
      </c>
      <c r="T230" s="310" t="s">
        <v>912</v>
      </c>
      <c r="U230" s="311">
        <v>43514</v>
      </c>
      <c r="V230" s="312" t="s">
        <v>913</v>
      </c>
      <c r="W230" s="313" t="s">
        <v>398</v>
      </c>
      <c r="X230" s="303">
        <v>11500000</v>
      </c>
      <c r="Y230" s="309">
        <v>0</v>
      </c>
      <c r="Z230" s="303">
        <v>11500000</v>
      </c>
      <c r="AA230" s="312" t="s">
        <v>914</v>
      </c>
      <c r="AB230" s="313" t="s">
        <v>915</v>
      </c>
      <c r="AC230" s="312" t="s">
        <v>916</v>
      </c>
      <c r="AD230" s="311">
        <v>43514</v>
      </c>
      <c r="AE230" s="311">
        <v>43725</v>
      </c>
      <c r="AF230" s="313" t="s">
        <v>893</v>
      </c>
      <c r="AG230" s="315" t="s">
        <v>255</v>
      </c>
    </row>
    <row r="231" spans="1:33" ht="272.45" customHeight="1" x14ac:dyDescent="0.35">
      <c r="A231" s="37">
        <f>+A229+1</f>
        <v>209</v>
      </c>
      <c r="B231" s="38"/>
      <c r="C231" s="38" t="s">
        <v>134</v>
      </c>
      <c r="D231" s="39">
        <v>80101706</v>
      </c>
      <c r="E231" s="40" t="s">
        <v>863</v>
      </c>
      <c r="F231" s="38" t="s">
        <v>69</v>
      </c>
      <c r="G231" s="38">
        <v>1</v>
      </c>
      <c r="H231" s="38" t="s">
        <v>126</v>
      </c>
      <c r="I231" s="38">
        <v>11.5</v>
      </c>
      <c r="J231" s="38" t="s">
        <v>317</v>
      </c>
      <c r="K231" s="38" t="s">
        <v>164</v>
      </c>
      <c r="L231" s="38" t="s">
        <v>514</v>
      </c>
      <c r="M231" s="188">
        <v>94600000</v>
      </c>
      <c r="N231" s="188">
        <v>94600000</v>
      </c>
      <c r="O231" s="38" t="s">
        <v>74</v>
      </c>
      <c r="P231" s="38" t="s">
        <v>75</v>
      </c>
      <c r="Q231" s="38" t="s">
        <v>137</v>
      </c>
      <c r="S231" s="299" t="s">
        <v>917</v>
      </c>
      <c r="T231" s="299" t="s">
        <v>918</v>
      </c>
      <c r="U231" s="311">
        <v>43482</v>
      </c>
      <c r="V231" s="301" t="s">
        <v>919</v>
      </c>
      <c r="W231" s="302" t="s">
        <v>398</v>
      </c>
      <c r="X231" s="303">
        <v>94600000</v>
      </c>
      <c r="Y231" s="303">
        <v>0</v>
      </c>
      <c r="Z231" s="303">
        <v>94600000</v>
      </c>
      <c r="AA231" s="312" t="s">
        <v>920</v>
      </c>
      <c r="AB231" s="313">
        <v>1719</v>
      </c>
      <c r="AC231" s="312" t="s">
        <v>540</v>
      </c>
      <c r="AD231" s="311">
        <v>43482</v>
      </c>
      <c r="AE231" s="311">
        <v>43815</v>
      </c>
      <c r="AF231" s="313" t="s">
        <v>893</v>
      </c>
      <c r="AG231" s="315" t="s">
        <v>255</v>
      </c>
    </row>
    <row r="232" spans="1:33" ht="272.45" customHeight="1" x14ac:dyDescent="0.35">
      <c r="A232" s="37">
        <f t="shared" si="4"/>
        <v>210</v>
      </c>
      <c r="B232" s="38"/>
      <c r="C232" s="38" t="s">
        <v>134</v>
      </c>
      <c r="D232" s="39">
        <v>80101706</v>
      </c>
      <c r="E232" s="40" t="s">
        <v>863</v>
      </c>
      <c r="F232" s="38" t="s">
        <v>69</v>
      </c>
      <c r="G232" s="38">
        <v>1</v>
      </c>
      <c r="H232" s="38" t="s">
        <v>126</v>
      </c>
      <c r="I232" s="38">
        <v>7</v>
      </c>
      <c r="J232" s="38" t="s">
        <v>317</v>
      </c>
      <c r="K232" s="38" t="s">
        <v>164</v>
      </c>
      <c r="L232" s="38" t="s">
        <v>514</v>
      </c>
      <c r="M232" s="188">
        <v>56700000</v>
      </c>
      <c r="N232" s="188">
        <v>56700000</v>
      </c>
      <c r="O232" s="38" t="s">
        <v>74</v>
      </c>
      <c r="P232" s="38" t="s">
        <v>75</v>
      </c>
      <c r="Q232" s="38" t="s">
        <v>137</v>
      </c>
      <c r="S232" s="299" t="s">
        <v>921</v>
      </c>
      <c r="T232" s="299" t="s">
        <v>922</v>
      </c>
      <c r="U232" s="311">
        <v>43482</v>
      </c>
      <c r="V232" s="301" t="s">
        <v>923</v>
      </c>
      <c r="W232" s="302" t="s">
        <v>398</v>
      </c>
      <c r="X232" s="303">
        <v>56700000</v>
      </c>
      <c r="Y232" s="303">
        <v>0</v>
      </c>
      <c r="Z232" s="303">
        <v>56700000</v>
      </c>
      <c r="AA232" s="312" t="s">
        <v>924</v>
      </c>
      <c r="AB232" s="313">
        <v>1819</v>
      </c>
      <c r="AC232" s="312" t="s">
        <v>916</v>
      </c>
      <c r="AD232" s="311">
        <v>43482</v>
      </c>
      <c r="AE232" s="311">
        <v>43693</v>
      </c>
      <c r="AF232" s="313" t="s">
        <v>893</v>
      </c>
      <c r="AG232" s="315" t="s">
        <v>255</v>
      </c>
    </row>
    <row r="233" spans="1:33" ht="272.45" customHeight="1" x14ac:dyDescent="0.35">
      <c r="A233" s="37">
        <f t="shared" si="4"/>
        <v>211</v>
      </c>
      <c r="B233" s="38"/>
      <c r="C233" s="38" t="s">
        <v>134</v>
      </c>
      <c r="D233" s="39">
        <v>80101706</v>
      </c>
      <c r="E233" s="40" t="s">
        <v>863</v>
      </c>
      <c r="F233" s="38" t="s">
        <v>69</v>
      </c>
      <c r="G233" s="38">
        <v>1</v>
      </c>
      <c r="H233" s="38" t="s">
        <v>126</v>
      </c>
      <c r="I233" s="38">
        <v>7</v>
      </c>
      <c r="J233" s="38" t="s">
        <v>317</v>
      </c>
      <c r="K233" s="38" t="s">
        <v>164</v>
      </c>
      <c r="L233" s="38" t="s">
        <v>514</v>
      </c>
      <c r="M233" s="188">
        <v>42700000</v>
      </c>
      <c r="N233" s="188">
        <v>42700000</v>
      </c>
      <c r="O233" s="38" t="s">
        <v>74</v>
      </c>
      <c r="P233" s="38" t="s">
        <v>75</v>
      </c>
      <c r="Q233" s="38" t="s">
        <v>137</v>
      </c>
      <c r="S233" s="299" t="s">
        <v>925</v>
      </c>
      <c r="T233" s="299" t="s">
        <v>926</v>
      </c>
      <c r="U233" s="311">
        <v>43481</v>
      </c>
      <c r="V233" s="301" t="s">
        <v>927</v>
      </c>
      <c r="W233" s="302" t="s">
        <v>398</v>
      </c>
      <c r="X233" s="303">
        <v>42700000</v>
      </c>
      <c r="Y233" s="303">
        <v>0</v>
      </c>
      <c r="Z233" s="303">
        <v>42700000</v>
      </c>
      <c r="AA233" s="312" t="s">
        <v>928</v>
      </c>
      <c r="AB233" s="313">
        <v>1919</v>
      </c>
      <c r="AC233" s="312" t="s">
        <v>929</v>
      </c>
      <c r="AD233" s="311">
        <v>43481</v>
      </c>
      <c r="AE233" s="311">
        <v>43692</v>
      </c>
      <c r="AF233" s="313" t="s">
        <v>930</v>
      </c>
      <c r="AG233" s="315" t="s">
        <v>255</v>
      </c>
    </row>
    <row r="234" spans="1:33" ht="272.45" customHeight="1" x14ac:dyDescent="0.35">
      <c r="A234" s="37">
        <f t="shared" si="4"/>
        <v>212</v>
      </c>
      <c r="B234" s="38"/>
      <c r="C234" s="38" t="s">
        <v>134</v>
      </c>
      <c r="D234" s="39">
        <v>80101706</v>
      </c>
      <c r="E234" s="40" t="s">
        <v>863</v>
      </c>
      <c r="F234" s="38" t="s">
        <v>69</v>
      </c>
      <c r="G234" s="38">
        <v>1</v>
      </c>
      <c r="H234" s="38" t="s">
        <v>126</v>
      </c>
      <c r="I234" s="38">
        <v>7</v>
      </c>
      <c r="J234" s="38" t="s">
        <v>317</v>
      </c>
      <c r="K234" s="38" t="s">
        <v>164</v>
      </c>
      <c r="L234" s="38" t="s">
        <v>514</v>
      </c>
      <c r="M234" s="188">
        <v>42700000</v>
      </c>
      <c r="N234" s="188">
        <v>42700000</v>
      </c>
      <c r="O234" s="38" t="s">
        <v>74</v>
      </c>
      <c r="P234" s="38" t="s">
        <v>75</v>
      </c>
      <c r="Q234" s="38" t="s">
        <v>137</v>
      </c>
      <c r="S234" s="299" t="s">
        <v>931</v>
      </c>
      <c r="T234" s="299" t="s">
        <v>932</v>
      </c>
      <c r="U234" s="311">
        <v>43481</v>
      </c>
      <c r="V234" s="301" t="s">
        <v>927</v>
      </c>
      <c r="W234" s="302" t="s">
        <v>398</v>
      </c>
      <c r="X234" s="303">
        <v>42700000</v>
      </c>
      <c r="Y234" s="303">
        <v>0</v>
      </c>
      <c r="Z234" s="303">
        <v>42700000</v>
      </c>
      <c r="AA234" s="312" t="s">
        <v>928</v>
      </c>
      <c r="AB234" s="313">
        <v>2019</v>
      </c>
      <c r="AC234" s="312" t="s">
        <v>929</v>
      </c>
      <c r="AD234" s="311">
        <v>43481</v>
      </c>
      <c r="AE234" s="311">
        <v>43692</v>
      </c>
      <c r="AF234" s="313" t="s">
        <v>933</v>
      </c>
      <c r="AG234" s="315" t="s">
        <v>255</v>
      </c>
    </row>
    <row r="235" spans="1:33" ht="272.45" customHeight="1" x14ac:dyDescent="0.35">
      <c r="A235" s="37">
        <f t="shared" si="4"/>
        <v>213</v>
      </c>
      <c r="B235" s="38"/>
      <c r="C235" s="38" t="s">
        <v>134</v>
      </c>
      <c r="D235" s="39">
        <v>80101706</v>
      </c>
      <c r="E235" s="40" t="s">
        <v>863</v>
      </c>
      <c r="F235" s="38" t="s">
        <v>69</v>
      </c>
      <c r="G235" s="38">
        <v>1</v>
      </c>
      <c r="H235" s="38" t="s">
        <v>126</v>
      </c>
      <c r="I235" s="38">
        <v>7</v>
      </c>
      <c r="J235" s="38" t="s">
        <v>317</v>
      </c>
      <c r="K235" s="38" t="s">
        <v>164</v>
      </c>
      <c r="L235" s="38" t="s">
        <v>514</v>
      </c>
      <c r="M235" s="188">
        <v>42700000</v>
      </c>
      <c r="N235" s="188">
        <v>42700000</v>
      </c>
      <c r="O235" s="38" t="s">
        <v>74</v>
      </c>
      <c r="P235" s="38" t="s">
        <v>75</v>
      </c>
      <c r="Q235" s="38" t="s">
        <v>137</v>
      </c>
      <c r="S235" s="299" t="s">
        <v>934</v>
      </c>
      <c r="T235" s="299" t="s">
        <v>935</v>
      </c>
      <c r="U235" s="311">
        <v>43481</v>
      </c>
      <c r="V235" s="301" t="s">
        <v>927</v>
      </c>
      <c r="W235" s="302" t="s">
        <v>398</v>
      </c>
      <c r="X235" s="303">
        <v>42700000</v>
      </c>
      <c r="Y235" s="303">
        <v>0</v>
      </c>
      <c r="Z235" s="303">
        <v>42700000</v>
      </c>
      <c r="AA235" s="312" t="s">
        <v>928</v>
      </c>
      <c r="AB235" s="313">
        <v>2119</v>
      </c>
      <c r="AC235" s="312" t="s">
        <v>929</v>
      </c>
      <c r="AD235" s="311">
        <v>43481</v>
      </c>
      <c r="AE235" s="311">
        <v>43692</v>
      </c>
      <c r="AF235" s="313" t="s">
        <v>930</v>
      </c>
      <c r="AG235" s="315" t="s">
        <v>255</v>
      </c>
    </row>
    <row r="236" spans="1:33" ht="272.45" customHeight="1" x14ac:dyDescent="0.35">
      <c r="A236" s="37">
        <f t="shared" si="4"/>
        <v>214</v>
      </c>
      <c r="B236" s="38"/>
      <c r="C236" s="38" t="s">
        <v>134</v>
      </c>
      <c r="D236" s="39">
        <v>80101706</v>
      </c>
      <c r="E236" s="40" t="s">
        <v>863</v>
      </c>
      <c r="F236" s="38" t="s">
        <v>69</v>
      </c>
      <c r="G236" s="38">
        <v>1</v>
      </c>
      <c r="H236" s="38" t="s">
        <v>126</v>
      </c>
      <c r="I236" s="38">
        <v>7</v>
      </c>
      <c r="J236" s="38" t="s">
        <v>317</v>
      </c>
      <c r="K236" s="38" t="s">
        <v>164</v>
      </c>
      <c r="L236" s="38" t="s">
        <v>514</v>
      </c>
      <c r="M236" s="188">
        <v>42700000</v>
      </c>
      <c r="N236" s="188">
        <v>42700000</v>
      </c>
      <c r="O236" s="38" t="s">
        <v>74</v>
      </c>
      <c r="P236" s="38" t="s">
        <v>75</v>
      </c>
      <c r="Q236" s="38" t="s">
        <v>137</v>
      </c>
      <c r="S236" s="299" t="s">
        <v>936</v>
      </c>
      <c r="T236" s="299" t="s">
        <v>937</v>
      </c>
      <c r="U236" s="311">
        <v>43481</v>
      </c>
      <c r="V236" s="301" t="s">
        <v>927</v>
      </c>
      <c r="W236" s="302" t="s">
        <v>398</v>
      </c>
      <c r="X236" s="303">
        <v>42700000</v>
      </c>
      <c r="Y236" s="303">
        <v>0</v>
      </c>
      <c r="Z236" s="303">
        <v>42700000</v>
      </c>
      <c r="AA236" s="312" t="s">
        <v>928</v>
      </c>
      <c r="AB236" s="313">
        <v>2219</v>
      </c>
      <c r="AC236" s="312" t="s">
        <v>929</v>
      </c>
      <c r="AD236" s="311">
        <v>43481</v>
      </c>
      <c r="AE236" s="311">
        <v>43692</v>
      </c>
      <c r="AF236" s="313" t="s">
        <v>933</v>
      </c>
      <c r="AG236" s="315" t="s">
        <v>255</v>
      </c>
    </row>
    <row r="237" spans="1:33" ht="272.45" customHeight="1" x14ac:dyDescent="0.35">
      <c r="A237" s="37">
        <f t="shared" si="4"/>
        <v>215</v>
      </c>
      <c r="B237" s="38"/>
      <c r="C237" s="38" t="s">
        <v>134</v>
      </c>
      <c r="D237" s="39">
        <v>80101706</v>
      </c>
      <c r="E237" s="40" t="s">
        <v>863</v>
      </c>
      <c r="F237" s="38" t="s">
        <v>69</v>
      </c>
      <c r="G237" s="38">
        <v>1</v>
      </c>
      <c r="H237" s="38" t="s">
        <v>126</v>
      </c>
      <c r="I237" s="38">
        <v>7</v>
      </c>
      <c r="J237" s="38" t="s">
        <v>317</v>
      </c>
      <c r="K237" s="38" t="s">
        <v>164</v>
      </c>
      <c r="L237" s="38" t="s">
        <v>514</v>
      </c>
      <c r="M237" s="188">
        <v>42700000</v>
      </c>
      <c r="N237" s="188">
        <v>42700000</v>
      </c>
      <c r="O237" s="38" t="s">
        <v>74</v>
      </c>
      <c r="P237" s="38" t="s">
        <v>75</v>
      </c>
      <c r="Q237" s="38" t="s">
        <v>137</v>
      </c>
      <c r="S237" s="299" t="s">
        <v>938</v>
      </c>
      <c r="T237" s="299" t="s">
        <v>939</v>
      </c>
      <c r="U237" s="311">
        <v>43481</v>
      </c>
      <c r="V237" s="301" t="s">
        <v>927</v>
      </c>
      <c r="W237" s="302" t="s">
        <v>398</v>
      </c>
      <c r="X237" s="303">
        <v>42700000</v>
      </c>
      <c r="Y237" s="303">
        <v>0</v>
      </c>
      <c r="Z237" s="303">
        <v>42700000</v>
      </c>
      <c r="AA237" s="312" t="s">
        <v>928</v>
      </c>
      <c r="AB237" s="313">
        <v>2319</v>
      </c>
      <c r="AC237" s="312" t="s">
        <v>929</v>
      </c>
      <c r="AD237" s="311">
        <v>43481</v>
      </c>
      <c r="AE237" s="311">
        <v>43692</v>
      </c>
      <c r="AF237" s="313" t="s">
        <v>930</v>
      </c>
      <c r="AG237" s="315" t="s">
        <v>255</v>
      </c>
    </row>
    <row r="238" spans="1:33" ht="272.45" customHeight="1" x14ac:dyDescent="0.35">
      <c r="A238" s="37">
        <f t="shared" si="4"/>
        <v>216</v>
      </c>
      <c r="B238" s="38"/>
      <c r="C238" s="38" t="s">
        <v>134</v>
      </c>
      <c r="D238" s="39">
        <v>80101706</v>
      </c>
      <c r="E238" s="40" t="s">
        <v>863</v>
      </c>
      <c r="F238" s="38" t="s">
        <v>69</v>
      </c>
      <c r="G238" s="38">
        <v>1</v>
      </c>
      <c r="H238" s="38" t="s">
        <v>126</v>
      </c>
      <c r="I238" s="38">
        <v>7</v>
      </c>
      <c r="J238" s="38" t="s">
        <v>317</v>
      </c>
      <c r="K238" s="38" t="s">
        <v>164</v>
      </c>
      <c r="L238" s="38" t="s">
        <v>514</v>
      </c>
      <c r="M238" s="188">
        <v>42700000</v>
      </c>
      <c r="N238" s="188">
        <v>42700000</v>
      </c>
      <c r="O238" s="38" t="s">
        <v>74</v>
      </c>
      <c r="P238" s="38" t="s">
        <v>75</v>
      </c>
      <c r="Q238" s="38" t="s">
        <v>137</v>
      </c>
      <c r="S238" s="299" t="s">
        <v>940</v>
      </c>
      <c r="T238" s="299" t="s">
        <v>941</v>
      </c>
      <c r="U238" s="311">
        <v>43488</v>
      </c>
      <c r="V238" s="301" t="s">
        <v>942</v>
      </c>
      <c r="W238" s="302" t="s">
        <v>398</v>
      </c>
      <c r="X238" s="303">
        <v>42700000</v>
      </c>
      <c r="Y238" s="304">
        <v>-36600000</v>
      </c>
      <c r="Z238" s="303">
        <f>X238+Y238</f>
        <v>6100000</v>
      </c>
      <c r="AA238" s="312" t="s">
        <v>943</v>
      </c>
      <c r="AB238" s="313">
        <v>2419</v>
      </c>
      <c r="AC238" s="312" t="s">
        <v>944</v>
      </c>
      <c r="AD238" s="311">
        <v>43488</v>
      </c>
      <c r="AE238" s="311">
        <v>43699</v>
      </c>
      <c r="AF238" s="313" t="s">
        <v>873</v>
      </c>
      <c r="AG238" s="315" t="s">
        <v>255</v>
      </c>
    </row>
    <row r="239" spans="1:33" ht="272.45" customHeight="1" x14ac:dyDescent="0.35">
      <c r="A239" s="37">
        <f t="shared" si="4"/>
        <v>217</v>
      </c>
      <c r="B239" s="38"/>
      <c r="C239" s="38" t="s">
        <v>134</v>
      </c>
      <c r="D239" s="39">
        <v>80101706</v>
      </c>
      <c r="E239" s="40" t="s">
        <v>863</v>
      </c>
      <c r="F239" s="38" t="s">
        <v>69</v>
      </c>
      <c r="G239" s="38">
        <v>1</v>
      </c>
      <c r="H239" s="38" t="s">
        <v>126</v>
      </c>
      <c r="I239" s="38">
        <v>7</v>
      </c>
      <c r="J239" s="38" t="s">
        <v>317</v>
      </c>
      <c r="K239" s="38" t="s">
        <v>164</v>
      </c>
      <c r="L239" s="38" t="s">
        <v>314</v>
      </c>
      <c r="M239" s="188">
        <v>23100000</v>
      </c>
      <c r="N239" s="188">
        <v>23100000</v>
      </c>
      <c r="O239" s="38" t="s">
        <v>74</v>
      </c>
      <c r="P239" s="38" t="s">
        <v>75</v>
      </c>
      <c r="Q239" s="38" t="s">
        <v>137</v>
      </c>
      <c r="S239" s="299" t="s">
        <v>945</v>
      </c>
      <c r="T239" s="299" t="s">
        <v>946</v>
      </c>
      <c r="U239" s="300">
        <v>43497</v>
      </c>
      <c r="V239" s="301" t="s">
        <v>947</v>
      </c>
      <c r="W239" s="302" t="s">
        <v>398</v>
      </c>
      <c r="X239" s="303">
        <v>23100000</v>
      </c>
      <c r="Y239" s="304">
        <v>0</v>
      </c>
      <c r="Z239" s="303">
        <v>23100000</v>
      </c>
      <c r="AA239" s="301" t="s">
        <v>948</v>
      </c>
      <c r="AB239" s="302">
        <v>13219</v>
      </c>
      <c r="AC239" s="312" t="s">
        <v>525</v>
      </c>
      <c r="AD239" s="311">
        <v>43497</v>
      </c>
      <c r="AE239" s="311">
        <v>44074</v>
      </c>
      <c r="AF239" s="313" t="s">
        <v>949</v>
      </c>
      <c r="AG239" s="315" t="s">
        <v>255</v>
      </c>
    </row>
    <row r="240" spans="1:33" ht="272.45" customHeight="1" x14ac:dyDescent="0.35">
      <c r="A240" s="37">
        <f t="shared" si="4"/>
        <v>218</v>
      </c>
      <c r="B240" s="38"/>
      <c r="C240" s="38" t="s">
        <v>134</v>
      </c>
      <c r="D240" s="39">
        <v>80101706</v>
      </c>
      <c r="E240" s="40" t="s">
        <v>863</v>
      </c>
      <c r="F240" s="38" t="s">
        <v>69</v>
      </c>
      <c r="G240" s="38">
        <v>1</v>
      </c>
      <c r="H240" s="38" t="s">
        <v>126</v>
      </c>
      <c r="I240" s="38">
        <v>6</v>
      </c>
      <c r="J240" s="38" t="s">
        <v>317</v>
      </c>
      <c r="K240" s="38" t="s">
        <v>164</v>
      </c>
      <c r="L240" s="38" t="s">
        <v>314</v>
      </c>
      <c r="M240" s="188">
        <v>36600000</v>
      </c>
      <c r="N240" s="188">
        <v>36600000</v>
      </c>
      <c r="O240" s="38" t="s">
        <v>74</v>
      </c>
      <c r="P240" s="38" t="s">
        <v>75</v>
      </c>
      <c r="Q240" s="38" t="s">
        <v>137</v>
      </c>
      <c r="S240" s="299" t="s">
        <v>950</v>
      </c>
      <c r="T240" s="299" t="s">
        <v>951</v>
      </c>
      <c r="U240" s="300">
        <v>43490</v>
      </c>
      <c r="V240" s="301" t="s">
        <v>952</v>
      </c>
      <c r="W240" s="302" t="s">
        <v>398</v>
      </c>
      <c r="X240" s="303">
        <v>36600000</v>
      </c>
      <c r="Y240" s="304">
        <v>0</v>
      </c>
      <c r="Z240" s="303">
        <v>36600000</v>
      </c>
      <c r="AA240" s="312" t="s">
        <v>953</v>
      </c>
      <c r="AB240" s="313">
        <v>13119</v>
      </c>
      <c r="AC240" s="312" t="s">
        <v>954</v>
      </c>
      <c r="AD240" s="311">
        <v>43490</v>
      </c>
      <c r="AE240" s="311">
        <v>43670</v>
      </c>
      <c r="AF240" s="313" t="s">
        <v>955</v>
      </c>
      <c r="AG240" s="315" t="s">
        <v>255</v>
      </c>
    </row>
    <row r="241" spans="1:33" ht="272.45" customHeight="1" x14ac:dyDescent="0.35">
      <c r="A241" s="37">
        <f t="shared" si="4"/>
        <v>219</v>
      </c>
      <c r="B241" s="38"/>
      <c r="C241" s="38" t="s">
        <v>134</v>
      </c>
      <c r="D241" s="39">
        <v>80101706</v>
      </c>
      <c r="E241" s="40" t="s">
        <v>863</v>
      </c>
      <c r="F241" s="38" t="s">
        <v>69</v>
      </c>
      <c r="G241" s="38">
        <v>1</v>
      </c>
      <c r="H241" s="38" t="s">
        <v>126</v>
      </c>
      <c r="I241" s="38">
        <v>7</v>
      </c>
      <c r="J241" s="38" t="s">
        <v>317</v>
      </c>
      <c r="K241" s="38" t="s">
        <v>164</v>
      </c>
      <c r="L241" s="38" t="s">
        <v>314</v>
      </c>
      <c r="M241" s="188">
        <v>42700000</v>
      </c>
      <c r="N241" s="188">
        <v>42700000</v>
      </c>
      <c r="O241" s="38" t="s">
        <v>74</v>
      </c>
      <c r="P241" s="38" t="s">
        <v>75</v>
      </c>
      <c r="Q241" s="38" t="s">
        <v>137</v>
      </c>
      <c r="S241" s="299" t="s">
        <v>956</v>
      </c>
      <c r="T241" s="299" t="s">
        <v>957</v>
      </c>
      <c r="U241" s="300">
        <v>43490</v>
      </c>
      <c r="V241" s="301" t="s">
        <v>958</v>
      </c>
      <c r="W241" s="302" t="s">
        <v>398</v>
      </c>
      <c r="X241" s="303">
        <v>42700000</v>
      </c>
      <c r="Y241" s="304">
        <v>0</v>
      </c>
      <c r="Z241" s="303">
        <v>42700000</v>
      </c>
      <c r="AA241" s="312" t="s">
        <v>959</v>
      </c>
      <c r="AB241" s="313">
        <v>13019</v>
      </c>
      <c r="AC241" s="312" t="s">
        <v>960</v>
      </c>
      <c r="AD241" s="311">
        <v>43490</v>
      </c>
      <c r="AE241" s="311">
        <v>43701</v>
      </c>
      <c r="AF241" s="313" t="s">
        <v>949</v>
      </c>
      <c r="AG241" s="315" t="s">
        <v>255</v>
      </c>
    </row>
    <row r="242" spans="1:33" ht="272.45" customHeight="1" x14ac:dyDescent="0.35">
      <c r="A242" s="37">
        <f t="shared" si="4"/>
        <v>220</v>
      </c>
      <c r="B242" s="38"/>
      <c r="C242" s="38" t="s">
        <v>134</v>
      </c>
      <c r="D242" s="39">
        <v>80101706</v>
      </c>
      <c r="E242" s="40" t="s">
        <v>863</v>
      </c>
      <c r="F242" s="38" t="s">
        <v>69</v>
      </c>
      <c r="G242" s="38">
        <v>1</v>
      </c>
      <c r="H242" s="38" t="s">
        <v>126</v>
      </c>
      <c r="I242" s="38">
        <v>11.5</v>
      </c>
      <c r="J242" s="38" t="s">
        <v>317</v>
      </c>
      <c r="K242" s="38" t="s">
        <v>164</v>
      </c>
      <c r="L242" s="38" t="s">
        <v>514</v>
      </c>
      <c r="M242" s="188">
        <v>67100000</v>
      </c>
      <c r="N242" s="188">
        <v>67100000</v>
      </c>
      <c r="O242" s="38" t="s">
        <v>74</v>
      </c>
      <c r="P242" s="38" t="s">
        <v>75</v>
      </c>
      <c r="Q242" s="38" t="s">
        <v>137</v>
      </c>
      <c r="S242" s="299" t="s">
        <v>961</v>
      </c>
      <c r="T242" s="299" t="s">
        <v>962</v>
      </c>
      <c r="U242" s="311">
        <v>43486</v>
      </c>
      <c r="V242" s="301" t="s">
        <v>963</v>
      </c>
      <c r="W242" s="302" t="s">
        <v>398</v>
      </c>
      <c r="X242" s="303">
        <v>67100000</v>
      </c>
      <c r="Y242" s="304">
        <v>0</v>
      </c>
      <c r="Z242" s="303">
        <v>67100000</v>
      </c>
      <c r="AA242" s="312" t="s">
        <v>964</v>
      </c>
      <c r="AB242" s="313">
        <v>2519</v>
      </c>
      <c r="AC242" s="312" t="s">
        <v>540</v>
      </c>
      <c r="AD242" s="311">
        <v>43486</v>
      </c>
      <c r="AE242" s="311">
        <v>43819</v>
      </c>
      <c r="AF242" s="313" t="s">
        <v>965</v>
      </c>
      <c r="AG242" s="315" t="s">
        <v>255</v>
      </c>
    </row>
    <row r="243" spans="1:33" ht="272.45" customHeight="1" x14ac:dyDescent="0.35">
      <c r="A243" s="37">
        <f t="shared" si="4"/>
        <v>221</v>
      </c>
      <c r="B243" s="38" t="s">
        <v>1123</v>
      </c>
      <c r="C243" s="38" t="s">
        <v>134</v>
      </c>
      <c r="D243" s="39">
        <v>80101706</v>
      </c>
      <c r="E243" s="40" t="s">
        <v>863</v>
      </c>
      <c r="F243" s="38" t="s">
        <v>69</v>
      </c>
      <c r="G243" s="38">
        <v>1</v>
      </c>
      <c r="H243" s="38" t="s">
        <v>79</v>
      </c>
      <c r="I243" s="38">
        <v>4</v>
      </c>
      <c r="J243" s="38" t="s">
        <v>317</v>
      </c>
      <c r="K243" s="38" t="s">
        <v>164</v>
      </c>
      <c r="L243" s="38" t="s">
        <v>305</v>
      </c>
      <c r="M243" s="188">
        <v>36800000</v>
      </c>
      <c r="N243" s="188">
        <v>36800000</v>
      </c>
      <c r="O243" s="38" t="s">
        <v>74</v>
      </c>
      <c r="P243" s="38" t="s">
        <v>75</v>
      </c>
      <c r="Q243" s="38" t="s">
        <v>137</v>
      </c>
      <c r="S243" s="299" t="s">
        <v>1184</v>
      </c>
      <c r="T243" s="299" t="s">
        <v>1185</v>
      </c>
      <c r="U243" s="300">
        <v>43621</v>
      </c>
      <c r="V243" s="301" t="s">
        <v>1186</v>
      </c>
      <c r="W243" s="302" t="s">
        <v>398</v>
      </c>
      <c r="X243" s="319">
        <v>18400000</v>
      </c>
      <c r="Y243" s="320">
        <v>0</v>
      </c>
      <c r="Z243" s="319">
        <v>18400000</v>
      </c>
      <c r="AA243" s="301" t="s">
        <v>1187</v>
      </c>
      <c r="AB243" s="302">
        <v>20119</v>
      </c>
      <c r="AC243" s="301" t="s">
        <v>1188</v>
      </c>
      <c r="AD243" s="300">
        <v>43621</v>
      </c>
      <c r="AE243" s="300">
        <v>43681</v>
      </c>
      <c r="AF243" s="302" t="s">
        <v>893</v>
      </c>
      <c r="AG243" s="305" t="s">
        <v>255</v>
      </c>
    </row>
    <row r="244" spans="1:33" ht="272.45" customHeight="1" x14ac:dyDescent="0.35">
      <c r="A244" s="37">
        <f t="shared" si="4"/>
        <v>222</v>
      </c>
      <c r="B244" s="38"/>
      <c r="C244" s="38" t="s">
        <v>966</v>
      </c>
      <c r="D244" s="39">
        <v>80101706</v>
      </c>
      <c r="E244" s="40" t="s">
        <v>967</v>
      </c>
      <c r="F244" s="38" t="s">
        <v>69</v>
      </c>
      <c r="G244" s="38">
        <v>1</v>
      </c>
      <c r="H244" s="38" t="s">
        <v>126</v>
      </c>
      <c r="I244" s="38">
        <v>11.5</v>
      </c>
      <c r="J244" s="38" t="s">
        <v>317</v>
      </c>
      <c r="K244" s="38" t="s">
        <v>72</v>
      </c>
      <c r="L244" s="38" t="s">
        <v>208</v>
      </c>
      <c r="M244" s="188">
        <v>28750000</v>
      </c>
      <c r="N244" s="188">
        <v>28750000</v>
      </c>
      <c r="O244" s="38" t="s">
        <v>74</v>
      </c>
      <c r="P244" s="38" t="s">
        <v>75</v>
      </c>
      <c r="Q244" s="38" t="s">
        <v>968</v>
      </c>
      <c r="S244" s="299" t="s">
        <v>969</v>
      </c>
      <c r="T244" s="299" t="s">
        <v>970</v>
      </c>
      <c r="U244" s="300">
        <v>43476</v>
      </c>
      <c r="V244" s="301" t="s">
        <v>971</v>
      </c>
      <c r="W244" s="302" t="s">
        <v>398</v>
      </c>
      <c r="X244" s="303">
        <v>28750000</v>
      </c>
      <c r="Y244" s="303">
        <v>0</v>
      </c>
      <c r="Z244" s="303">
        <v>28750000</v>
      </c>
      <c r="AA244" s="312" t="s">
        <v>972</v>
      </c>
      <c r="AB244" s="313">
        <v>4319</v>
      </c>
      <c r="AC244" s="312" t="s">
        <v>407</v>
      </c>
      <c r="AD244" s="311">
        <v>43476</v>
      </c>
      <c r="AE244" s="311">
        <v>43824</v>
      </c>
      <c r="AF244" s="313" t="s">
        <v>973</v>
      </c>
      <c r="AG244" s="315" t="s">
        <v>974</v>
      </c>
    </row>
    <row r="245" spans="1:33" ht="272.45" customHeight="1" x14ac:dyDescent="0.35">
      <c r="A245" s="37">
        <f t="shared" si="4"/>
        <v>223</v>
      </c>
      <c r="B245" s="38"/>
      <c r="C245" s="38" t="s">
        <v>706</v>
      </c>
      <c r="D245" s="39">
        <v>80101706</v>
      </c>
      <c r="E245" s="40" t="s">
        <v>707</v>
      </c>
      <c r="F245" s="38" t="s">
        <v>69</v>
      </c>
      <c r="G245" s="38">
        <v>1</v>
      </c>
      <c r="H245" s="38" t="s">
        <v>126</v>
      </c>
      <c r="I245" s="38">
        <v>11</v>
      </c>
      <c r="J245" s="38" t="s">
        <v>317</v>
      </c>
      <c r="K245" s="38" t="s">
        <v>164</v>
      </c>
      <c r="L245" s="38" t="s">
        <v>314</v>
      </c>
      <c r="M245" s="188">
        <v>96250000</v>
      </c>
      <c r="N245" s="188">
        <v>96250000</v>
      </c>
      <c r="O245" s="38" t="s">
        <v>74</v>
      </c>
      <c r="P245" s="38" t="s">
        <v>75</v>
      </c>
      <c r="Q245" s="38" t="s">
        <v>708</v>
      </c>
      <c r="S245" s="299" t="s">
        <v>975</v>
      </c>
      <c r="T245" s="299" t="s">
        <v>976</v>
      </c>
      <c r="U245" s="300">
        <v>43500</v>
      </c>
      <c r="V245" s="301" t="s">
        <v>977</v>
      </c>
      <c r="W245" s="302" t="s">
        <v>398</v>
      </c>
      <c r="X245" s="303">
        <v>91875000</v>
      </c>
      <c r="Y245" s="304">
        <v>0</v>
      </c>
      <c r="Z245" s="303">
        <v>91875000</v>
      </c>
      <c r="AA245" s="301" t="s">
        <v>978</v>
      </c>
      <c r="AB245" s="302">
        <v>11719</v>
      </c>
      <c r="AC245" s="312" t="s">
        <v>436</v>
      </c>
      <c r="AD245" s="311">
        <v>43500</v>
      </c>
      <c r="AE245" s="311">
        <v>43817</v>
      </c>
      <c r="AF245" s="313" t="s">
        <v>979</v>
      </c>
      <c r="AG245" s="315" t="s">
        <v>980</v>
      </c>
    </row>
    <row r="246" spans="1:33" ht="272.45" customHeight="1" x14ac:dyDescent="0.35">
      <c r="A246" s="37">
        <f t="shared" si="4"/>
        <v>224</v>
      </c>
      <c r="B246" s="38"/>
      <c r="C246" s="38" t="s">
        <v>706</v>
      </c>
      <c r="D246" s="39">
        <v>80101706</v>
      </c>
      <c r="E246" s="40" t="s">
        <v>707</v>
      </c>
      <c r="F246" s="38" t="s">
        <v>69</v>
      </c>
      <c r="G246" s="38">
        <v>1</v>
      </c>
      <c r="H246" s="38" t="s">
        <v>126</v>
      </c>
      <c r="I246" s="38">
        <v>11.5</v>
      </c>
      <c r="J246" s="38" t="s">
        <v>317</v>
      </c>
      <c r="K246" s="38" t="s">
        <v>164</v>
      </c>
      <c r="L246" s="38" t="s">
        <v>514</v>
      </c>
      <c r="M246" s="188">
        <v>100625000</v>
      </c>
      <c r="N246" s="188">
        <v>100625000</v>
      </c>
      <c r="O246" s="38" t="s">
        <v>74</v>
      </c>
      <c r="P246" s="38" t="s">
        <v>75</v>
      </c>
      <c r="Q246" s="38" t="s">
        <v>708</v>
      </c>
      <c r="S246" s="299" t="s">
        <v>981</v>
      </c>
      <c r="T246" s="299" t="s">
        <v>982</v>
      </c>
      <c r="U246" s="300">
        <v>43476</v>
      </c>
      <c r="V246" s="301" t="s">
        <v>983</v>
      </c>
      <c r="W246" s="302" t="s">
        <v>398</v>
      </c>
      <c r="X246" s="303">
        <v>100625000</v>
      </c>
      <c r="Y246" s="303">
        <v>0</v>
      </c>
      <c r="Z246" s="303">
        <v>100625000</v>
      </c>
      <c r="AA246" s="312" t="s">
        <v>984</v>
      </c>
      <c r="AB246" s="313">
        <v>2819</v>
      </c>
      <c r="AC246" s="312" t="s">
        <v>407</v>
      </c>
      <c r="AD246" s="311">
        <v>43476</v>
      </c>
      <c r="AE246" s="311">
        <v>43824</v>
      </c>
      <c r="AF246" s="313" t="s">
        <v>979</v>
      </c>
      <c r="AG246" s="315" t="s">
        <v>980</v>
      </c>
    </row>
    <row r="247" spans="1:33" ht="272.45" customHeight="1" x14ac:dyDescent="0.35">
      <c r="A247" s="37">
        <f t="shared" si="4"/>
        <v>225</v>
      </c>
      <c r="B247" s="38"/>
      <c r="C247" s="38" t="s">
        <v>706</v>
      </c>
      <c r="D247" s="39">
        <v>80101706</v>
      </c>
      <c r="E247" s="40" t="s">
        <v>707</v>
      </c>
      <c r="F247" s="38" t="s">
        <v>69</v>
      </c>
      <c r="G247" s="38">
        <v>1</v>
      </c>
      <c r="H247" s="38" t="s">
        <v>126</v>
      </c>
      <c r="I247" s="38">
        <v>11.5</v>
      </c>
      <c r="J247" s="38" t="s">
        <v>317</v>
      </c>
      <c r="K247" s="38" t="s">
        <v>164</v>
      </c>
      <c r="L247" s="38" t="s">
        <v>514</v>
      </c>
      <c r="M247" s="188">
        <v>31050000</v>
      </c>
      <c r="N247" s="188">
        <v>31050000</v>
      </c>
      <c r="O247" s="38" t="s">
        <v>74</v>
      </c>
      <c r="P247" s="38" t="s">
        <v>75</v>
      </c>
      <c r="Q247" s="38" t="s">
        <v>708</v>
      </c>
      <c r="S247" s="299" t="s">
        <v>985</v>
      </c>
      <c r="T247" s="299" t="s">
        <v>986</v>
      </c>
      <c r="U247" s="300">
        <v>43476</v>
      </c>
      <c r="V247" s="301" t="s">
        <v>987</v>
      </c>
      <c r="W247" s="302" t="s">
        <v>398</v>
      </c>
      <c r="X247" s="303">
        <v>31050000</v>
      </c>
      <c r="Y247" s="303">
        <v>0</v>
      </c>
      <c r="Z247" s="303">
        <v>31050000</v>
      </c>
      <c r="AA247" s="312" t="s">
        <v>988</v>
      </c>
      <c r="AB247" s="313">
        <v>2719</v>
      </c>
      <c r="AC247" s="312" t="s">
        <v>407</v>
      </c>
      <c r="AD247" s="311">
        <v>43476</v>
      </c>
      <c r="AE247" s="311">
        <v>43824</v>
      </c>
      <c r="AF247" s="313" t="s">
        <v>989</v>
      </c>
      <c r="AG247" s="315" t="s">
        <v>980</v>
      </c>
    </row>
    <row r="248" spans="1:33" ht="272.45" customHeight="1" x14ac:dyDescent="0.35">
      <c r="A248" s="37">
        <f t="shared" ref="A248:A249" si="5">+A247+1</f>
        <v>226</v>
      </c>
      <c r="B248" s="38"/>
      <c r="C248" s="38" t="s">
        <v>706</v>
      </c>
      <c r="D248" s="39">
        <v>80101706</v>
      </c>
      <c r="E248" s="40" t="s">
        <v>707</v>
      </c>
      <c r="F248" s="38" t="s">
        <v>69</v>
      </c>
      <c r="G248" s="38">
        <v>1</v>
      </c>
      <c r="H248" s="38" t="s">
        <v>126</v>
      </c>
      <c r="I248" s="38">
        <v>11</v>
      </c>
      <c r="J248" s="38" t="s">
        <v>317</v>
      </c>
      <c r="K248" s="38" t="s">
        <v>164</v>
      </c>
      <c r="L248" s="38" t="s">
        <v>514</v>
      </c>
      <c r="M248" s="188">
        <v>132000000</v>
      </c>
      <c r="N248" s="188">
        <v>132000000</v>
      </c>
      <c r="O248" s="38" t="s">
        <v>74</v>
      </c>
      <c r="P248" s="38" t="s">
        <v>75</v>
      </c>
      <c r="Q248" s="38" t="s">
        <v>708</v>
      </c>
      <c r="S248" s="299" t="s">
        <v>990</v>
      </c>
      <c r="T248" s="299" t="s">
        <v>991</v>
      </c>
      <c r="U248" s="311">
        <v>43489</v>
      </c>
      <c r="V248" s="301" t="s">
        <v>992</v>
      </c>
      <c r="W248" s="302" t="s">
        <v>398</v>
      </c>
      <c r="X248" s="303">
        <v>132000000</v>
      </c>
      <c r="Y248" s="304">
        <v>0</v>
      </c>
      <c r="Z248" s="303">
        <v>132000000</v>
      </c>
      <c r="AA248" s="301" t="s">
        <v>993</v>
      </c>
      <c r="AB248" s="302">
        <v>6719</v>
      </c>
      <c r="AC248" s="301" t="s">
        <v>430</v>
      </c>
      <c r="AD248" s="300">
        <v>43489</v>
      </c>
      <c r="AE248" s="300">
        <v>43822</v>
      </c>
      <c r="AF248" s="302" t="s">
        <v>979</v>
      </c>
      <c r="AG248" s="305" t="s">
        <v>980</v>
      </c>
    </row>
    <row r="249" spans="1:33" ht="272.45" customHeight="1" x14ac:dyDescent="0.35">
      <c r="A249" s="37">
        <f t="shared" si="5"/>
        <v>227</v>
      </c>
      <c r="B249" s="38"/>
      <c r="C249" s="38" t="s">
        <v>533</v>
      </c>
      <c r="D249" s="39">
        <v>80101706</v>
      </c>
      <c r="E249" s="40" t="s">
        <v>534</v>
      </c>
      <c r="F249" s="38" t="s">
        <v>69</v>
      </c>
      <c r="G249" s="38">
        <v>1</v>
      </c>
      <c r="H249" s="38" t="s">
        <v>70</v>
      </c>
      <c r="I249" s="38">
        <v>5.5</v>
      </c>
      <c r="J249" s="38" t="s">
        <v>317</v>
      </c>
      <c r="K249" s="38" t="s">
        <v>164</v>
      </c>
      <c r="L249" s="38" t="s">
        <v>314</v>
      </c>
      <c r="M249" s="188">
        <v>41800000</v>
      </c>
      <c r="N249" s="188">
        <v>41800000</v>
      </c>
      <c r="O249" s="38" t="s">
        <v>74</v>
      </c>
      <c r="P249" s="38" t="s">
        <v>75</v>
      </c>
      <c r="Q249" s="38" t="s">
        <v>535</v>
      </c>
      <c r="S249" s="299" t="s">
        <v>1248</v>
      </c>
      <c r="T249" s="299" t="s">
        <v>1249</v>
      </c>
      <c r="U249" s="300">
        <v>43663</v>
      </c>
      <c r="V249" s="301" t="s">
        <v>1250</v>
      </c>
      <c r="W249" s="302" t="s">
        <v>398</v>
      </c>
      <c r="X249" s="303">
        <v>40533000</v>
      </c>
      <c r="Y249" s="304">
        <v>0</v>
      </c>
      <c r="Z249" s="303">
        <v>40533000</v>
      </c>
      <c r="AA249" s="301" t="s">
        <v>1251</v>
      </c>
      <c r="AB249" s="302">
        <v>22019</v>
      </c>
      <c r="AC249" s="301" t="s">
        <v>1252</v>
      </c>
      <c r="AD249" s="300">
        <v>43663</v>
      </c>
      <c r="AE249" s="300">
        <v>43825</v>
      </c>
      <c r="AF249" s="302" t="s">
        <v>1253</v>
      </c>
      <c r="AG249" s="305" t="s">
        <v>542</v>
      </c>
    </row>
    <row r="250" spans="1:33" ht="272.45" customHeight="1" x14ac:dyDescent="0.35">
      <c r="A250" s="247">
        <v>228</v>
      </c>
      <c r="B250" s="131"/>
      <c r="C250" s="38" t="s">
        <v>67</v>
      </c>
      <c r="D250" s="39">
        <v>92121500</v>
      </c>
      <c r="E250" s="40" t="s">
        <v>994</v>
      </c>
      <c r="F250" s="38" t="s">
        <v>69</v>
      </c>
      <c r="G250" s="38">
        <v>1</v>
      </c>
      <c r="H250" s="38" t="s">
        <v>195</v>
      </c>
      <c r="I250" s="38" t="s">
        <v>995</v>
      </c>
      <c r="J250" s="38" t="s">
        <v>1329</v>
      </c>
      <c r="K250" s="38" t="s">
        <v>72</v>
      </c>
      <c r="L250" s="38" t="s">
        <v>996</v>
      </c>
      <c r="M250" s="188">
        <v>476200000</v>
      </c>
      <c r="N250" s="188">
        <v>18000000</v>
      </c>
      <c r="O250" s="38" t="s">
        <v>89</v>
      </c>
      <c r="P250" s="38" t="s">
        <v>90</v>
      </c>
      <c r="Q250" s="38" t="s">
        <v>76</v>
      </c>
      <c r="S250" s="36"/>
      <c r="T250" s="36"/>
      <c r="U250" s="36"/>
      <c r="V250" s="36"/>
      <c r="W250" s="36"/>
      <c r="X250" s="36"/>
      <c r="Y250" s="36"/>
      <c r="Z250" s="36"/>
      <c r="AA250" s="36"/>
      <c r="AB250" s="36"/>
      <c r="AC250" s="36"/>
      <c r="AD250" s="36"/>
      <c r="AE250" s="36"/>
      <c r="AF250" s="36"/>
      <c r="AG250" s="36"/>
    </row>
    <row r="251" spans="1:33" ht="272.45" customHeight="1" x14ac:dyDescent="0.35">
      <c r="A251" s="248"/>
      <c r="B251" s="131"/>
      <c r="C251" s="41" t="s">
        <v>67</v>
      </c>
      <c r="D251" s="42" t="s">
        <v>1240</v>
      </c>
      <c r="E251" s="43" t="s">
        <v>1231</v>
      </c>
      <c r="F251" s="41" t="s">
        <v>1241</v>
      </c>
      <c r="G251" s="41">
        <v>1</v>
      </c>
      <c r="H251" s="41" t="s">
        <v>105</v>
      </c>
      <c r="I251" s="41" t="s">
        <v>995</v>
      </c>
      <c r="J251" s="41" t="s">
        <v>1232</v>
      </c>
      <c r="K251" s="41" t="s">
        <v>72</v>
      </c>
      <c r="L251" s="41" t="s">
        <v>208</v>
      </c>
      <c r="M251" s="192"/>
      <c r="N251" s="192"/>
      <c r="O251" s="41" t="s">
        <v>89</v>
      </c>
      <c r="P251" s="41" t="s">
        <v>90</v>
      </c>
      <c r="Q251" s="41" t="s">
        <v>76</v>
      </c>
      <c r="S251" s="36"/>
      <c r="T251" s="36"/>
      <c r="U251" s="36"/>
      <c r="V251" s="36"/>
      <c r="W251" s="36"/>
      <c r="X251" s="36"/>
      <c r="Y251" s="36"/>
      <c r="Z251" s="36"/>
      <c r="AA251" s="36"/>
      <c r="AB251" s="36"/>
      <c r="AC251" s="36"/>
      <c r="AD251" s="36"/>
      <c r="AE251" s="36"/>
      <c r="AF251" s="36"/>
      <c r="AG251" s="36"/>
    </row>
    <row r="252" spans="1:33" ht="272.45" customHeight="1" x14ac:dyDescent="0.35">
      <c r="A252" s="37">
        <v>229</v>
      </c>
      <c r="B252" s="131"/>
      <c r="C252" s="38" t="s">
        <v>67</v>
      </c>
      <c r="D252" s="39" t="s">
        <v>151</v>
      </c>
      <c r="E252" s="40" t="s">
        <v>152</v>
      </c>
      <c r="F252" s="38" t="s">
        <v>69</v>
      </c>
      <c r="G252" s="38">
        <v>1</v>
      </c>
      <c r="H252" s="125" t="s">
        <v>99</v>
      </c>
      <c r="I252" s="38">
        <v>8</v>
      </c>
      <c r="J252" s="38" t="s">
        <v>80</v>
      </c>
      <c r="K252" s="38" t="s">
        <v>72</v>
      </c>
      <c r="L252" s="38" t="s">
        <v>155</v>
      </c>
      <c r="M252" s="188">
        <v>37000000</v>
      </c>
      <c r="N252" s="189">
        <v>37000000</v>
      </c>
      <c r="O252" s="38" t="s">
        <v>74</v>
      </c>
      <c r="P252" s="38" t="s">
        <v>75</v>
      </c>
      <c r="Q252" s="38" t="s">
        <v>76</v>
      </c>
      <c r="S252" s="299" t="s">
        <v>997</v>
      </c>
      <c r="T252" s="299" t="s">
        <v>998</v>
      </c>
      <c r="U252" s="300">
        <v>43587</v>
      </c>
      <c r="V252" s="301" t="s">
        <v>999</v>
      </c>
      <c r="W252" s="302" t="s">
        <v>159</v>
      </c>
      <c r="X252" s="303">
        <v>37000000</v>
      </c>
      <c r="Y252" s="304">
        <v>0</v>
      </c>
      <c r="Z252" s="303">
        <v>37000000</v>
      </c>
      <c r="AA252" s="301" t="s">
        <v>1000</v>
      </c>
      <c r="AB252" s="302">
        <v>19319</v>
      </c>
      <c r="AC252" s="301" t="s">
        <v>1001</v>
      </c>
      <c r="AD252" s="300">
        <v>43588</v>
      </c>
      <c r="AE252" s="300">
        <v>43819</v>
      </c>
      <c r="AF252" s="302" t="s">
        <v>1002</v>
      </c>
      <c r="AG252" s="305" t="s">
        <v>115</v>
      </c>
    </row>
    <row r="253" spans="1:33" ht="272.45" customHeight="1" x14ac:dyDescent="0.35">
      <c r="A253" s="37">
        <v>230</v>
      </c>
      <c r="B253" s="289" t="str">
        <f>VLOOKUP(A253,'[4]Contratos de PSPYAG 2019'!$B$5:$C$142,2,FALSE)</f>
        <v>Servicio de Asistencia técnica en la implementación de las políticas de Función Pública</v>
      </c>
      <c r="C253" s="38" t="s">
        <v>202</v>
      </c>
      <c r="D253" s="39">
        <v>80101706</v>
      </c>
      <c r="E253" s="40" t="s">
        <v>652</v>
      </c>
      <c r="F253" s="38" t="s">
        <v>69</v>
      </c>
      <c r="G253" s="38">
        <v>1</v>
      </c>
      <c r="H253" s="38" t="s">
        <v>126</v>
      </c>
      <c r="I253" s="38">
        <v>11</v>
      </c>
      <c r="J253" s="38" t="s">
        <v>317</v>
      </c>
      <c r="K253" s="38" t="s">
        <v>164</v>
      </c>
      <c r="L253" s="38" t="s">
        <v>514</v>
      </c>
      <c r="M253" s="188">
        <v>12100000</v>
      </c>
      <c r="N253" s="189">
        <v>12100000</v>
      </c>
      <c r="O253" s="38" t="s">
        <v>74</v>
      </c>
      <c r="P253" s="38" t="s">
        <v>75</v>
      </c>
      <c r="Q253" s="38" t="s">
        <v>204</v>
      </c>
      <c r="S253" s="299" t="s">
        <v>1003</v>
      </c>
      <c r="T253" s="299" t="s">
        <v>1004</v>
      </c>
      <c r="U253" s="311">
        <v>43482</v>
      </c>
      <c r="V253" s="301" t="s">
        <v>1005</v>
      </c>
      <c r="W253" s="302" t="s">
        <v>428</v>
      </c>
      <c r="X253" s="303">
        <v>12100000</v>
      </c>
      <c r="Y253" s="303">
        <v>0</v>
      </c>
      <c r="Z253" s="303">
        <v>12100000</v>
      </c>
      <c r="AA253" s="312" t="s">
        <v>1006</v>
      </c>
      <c r="AB253" s="313">
        <v>6819</v>
      </c>
      <c r="AC253" s="312" t="s">
        <v>430</v>
      </c>
      <c r="AD253" s="311">
        <v>43482</v>
      </c>
      <c r="AE253" s="311">
        <v>43815</v>
      </c>
      <c r="AF253" s="313" t="s">
        <v>669</v>
      </c>
      <c r="AG253" s="315" t="s">
        <v>658</v>
      </c>
    </row>
    <row r="254" spans="1:33" ht="272.45" customHeight="1" x14ac:dyDescent="0.35">
      <c r="A254" s="37">
        <v>231</v>
      </c>
      <c r="B254" s="289" t="str">
        <f>VLOOKUP(A254,'[4]Contratos de PSPYAG 2019'!$B$5:$C$142,2,FALSE)</f>
        <v>Servicio de Asistencia técnica en la implementación de las políticas de Función Pública</v>
      </c>
      <c r="C254" s="38" t="s">
        <v>557</v>
      </c>
      <c r="D254" s="39">
        <v>80101706</v>
      </c>
      <c r="E254" s="40" t="s">
        <v>595</v>
      </c>
      <c r="F254" s="38" t="s">
        <v>69</v>
      </c>
      <c r="G254" s="38">
        <v>1</v>
      </c>
      <c r="H254" s="38" t="s">
        <v>126</v>
      </c>
      <c r="I254" s="38">
        <v>10.5</v>
      </c>
      <c r="J254" s="38" t="s">
        <v>317</v>
      </c>
      <c r="K254" s="38" t="s">
        <v>164</v>
      </c>
      <c r="L254" s="38" t="s">
        <v>514</v>
      </c>
      <c r="M254" s="188">
        <v>26250000</v>
      </c>
      <c r="N254" s="189">
        <v>26250000</v>
      </c>
      <c r="O254" s="38" t="s">
        <v>74</v>
      </c>
      <c r="P254" s="38" t="s">
        <v>75</v>
      </c>
      <c r="Q254" s="38" t="s">
        <v>559</v>
      </c>
      <c r="S254" s="299" t="s">
        <v>1007</v>
      </c>
      <c r="T254" s="299" t="s">
        <v>1008</v>
      </c>
      <c r="U254" s="300">
        <v>43500</v>
      </c>
      <c r="V254" s="301" t="s">
        <v>1009</v>
      </c>
      <c r="W254" s="302" t="s">
        <v>398</v>
      </c>
      <c r="X254" s="303">
        <v>26250000</v>
      </c>
      <c r="Y254" s="304">
        <v>0</v>
      </c>
      <c r="Z254" s="303">
        <v>26250000</v>
      </c>
      <c r="AA254" s="301" t="s">
        <v>1010</v>
      </c>
      <c r="AB254" s="302">
        <v>15419</v>
      </c>
      <c r="AC254" s="312" t="s">
        <v>436</v>
      </c>
      <c r="AD254" s="311">
        <v>43500</v>
      </c>
      <c r="AE254" s="311">
        <v>43817</v>
      </c>
      <c r="AF254" s="313" t="s">
        <v>1011</v>
      </c>
      <c r="AG254" s="315" t="s">
        <v>565</v>
      </c>
    </row>
    <row r="255" spans="1:33" s="36" customFormat="1" ht="272.45" customHeight="1" x14ac:dyDescent="0.35">
      <c r="A255" s="37">
        <v>232</v>
      </c>
      <c r="B255" s="131"/>
      <c r="C255" s="38" t="s">
        <v>67</v>
      </c>
      <c r="D255" s="39">
        <v>30191502</v>
      </c>
      <c r="E255" s="40" t="s">
        <v>1012</v>
      </c>
      <c r="F255" s="38" t="s">
        <v>69</v>
      </c>
      <c r="G255" s="38">
        <v>1</v>
      </c>
      <c r="H255" s="125" t="s">
        <v>153</v>
      </c>
      <c r="I255" s="38">
        <v>1</v>
      </c>
      <c r="J255" s="38" t="s">
        <v>297</v>
      </c>
      <c r="K255" s="38" t="s">
        <v>72</v>
      </c>
      <c r="L255" s="38" t="s">
        <v>120</v>
      </c>
      <c r="M255" s="188">
        <v>4000000</v>
      </c>
      <c r="N255" s="189">
        <v>4000000</v>
      </c>
      <c r="O255" s="38" t="s">
        <v>74</v>
      </c>
      <c r="P255" s="38" t="s">
        <v>75</v>
      </c>
      <c r="Q255" s="38" t="s">
        <v>76</v>
      </c>
      <c r="R255" s="35"/>
      <c r="S255" s="299" t="s">
        <v>1013</v>
      </c>
      <c r="T255" s="299" t="s">
        <v>216</v>
      </c>
      <c r="U255" s="300">
        <v>43502</v>
      </c>
      <c r="V255" s="301" t="s">
        <v>1014</v>
      </c>
      <c r="W255" s="302" t="s">
        <v>144</v>
      </c>
      <c r="X255" s="303">
        <v>4000000</v>
      </c>
      <c r="Y255" s="304">
        <v>0</v>
      </c>
      <c r="Z255" s="303">
        <v>4000000</v>
      </c>
      <c r="AA255" s="301" t="s">
        <v>1015</v>
      </c>
      <c r="AB255" s="302">
        <v>15019</v>
      </c>
      <c r="AC255" s="312" t="s">
        <v>219</v>
      </c>
      <c r="AD255" s="311">
        <v>43502</v>
      </c>
      <c r="AE255" s="311">
        <v>43529</v>
      </c>
      <c r="AF255" s="313" t="s">
        <v>133</v>
      </c>
      <c r="AG255" s="315" t="s">
        <v>115</v>
      </c>
    </row>
    <row r="256" spans="1:33" s="36" customFormat="1" ht="272.45" customHeight="1" x14ac:dyDescent="0.35">
      <c r="A256" s="37">
        <v>233</v>
      </c>
      <c r="B256" s="131"/>
      <c r="C256" s="38" t="s">
        <v>706</v>
      </c>
      <c r="D256" s="39">
        <v>80101706</v>
      </c>
      <c r="E256" s="40" t="s">
        <v>1016</v>
      </c>
      <c r="F256" s="38" t="s">
        <v>69</v>
      </c>
      <c r="G256" s="38">
        <v>1</v>
      </c>
      <c r="H256" s="125" t="s">
        <v>99</v>
      </c>
      <c r="I256" s="38">
        <v>8.5</v>
      </c>
      <c r="J256" s="38" t="s">
        <v>1017</v>
      </c>
      <c r="K256" s="38" t="s">
        <v>164</v>
      </c>
      <c r="L256" s="38" t="s">
        <v>314</v>
      </c>
      <c r="M256" s="188">
        <v>378000000</v>
      </c>
      <c r="N256" s="188">
        <v>378000000</v>
      </c>
      <c r="O256" s="38" t="s">
        <v>74</v>
      </c>
      <c r="P256" s="38" t="s">
        <v>75</v>
      </c>
      <c r="Q256" s="38" t="s">
        <v>708</v>
      </c>
      <c r="R256" s="35"/>
      <c r="S256" s="299" t="s">
        <v>1018</v>
      </c>
      <c r="T256" s="299" t="s">
        <v>1019</v>
      </c>
      <c r="U256" s="300">
        <v>43572</v>
      </c>
      <c r="V256" s="301" t="s">
        <v>1020</v>
      </c>
      <c r="W256" s="302" t="s">
        <v>1021</v>
      </c>
      <c r="X256" s="303">
        <v>378000000</v>
      </c>
      <c r="Y256" s="304">
        <v>0</v>
      </c>
      <c r="Z256" s="303">
        <v>378000000</v>
      </c>
      <c r="AA256" s="301" t="s">
        <v>1022</v>
      </c>
      <c r="AB256" s="302">
        <v>19419</v>
      </c>
      <c r="AC256" s="301" t="s">
        <v>1023</v>
      </c>
      <c r="AD256" s="300">
        <v>43579</v>
      </c>
      <c r="AE256" s="300">
        <v>43812</v>
      </c>
      <c r="AF256" s="302" t="s">
        <v>1002</v>
      </c>
      <c r="AG256" s="305" t="s">
        <v>115</v>
      </c>
    </row>
    <row r="257" spans="1:33" s="36" customFormat="1" ht="272.45" customHeight="1" x14ac:dyDescent="0.35">
      <c r="A257" s="37">
        <v>234</v>
      </c>
      <c r="B257" s="38" t="s">
        <v>1024</v>
      </c>
      <c r="C257" s="38" t="s">
        <v>134</v>
      </c>
      <c r="D257" s="39">
        <v>81111500</v>
      </c>
      <c r="E257" s="40" t="s">
        <v>1025</v>
      </c>
      <c r="F257" s="38" t="s">
        <v>69</v>
      </c>
      <c r="G257" s="38">
        <v>1</v>
      </c>
      <c r="H257" s="125" t="s">
        <v>99</v>
      </c>
      <c r="I257" s="38">
        <v>2</v>
      </c>
      <c r="J257" s="38" t="s">
        <v>359</v>
      </c>
      <c r="K257" s="38" t="s">
        <v>164</v>
      </c>
      <c r="L257" s="38" t="s">
        <v>248</v>
      </c>
      <c r="M257" s="188">
        <v>47743000</v>
      </c>
      <c r="N257" s="189">
        <v>47743000</v>
      </c>
      <c r="O257" s="38" t="s">
        <v>74</v>
      </c>
      <c r="P257" s="38" t="s">
        <v>75</v>
      </c>
      <c r="Q257" s="38" t="s">
        <v>137</v>
      </c>
      <c r="R257" s="35"/>
      <c r="S257" s="299" t="s">
        <v>1189</v>
      </c>
      <c r="T257" s="299" t="s">
        <v>1190</v>
      </c>
      <c r="U257" s="300">
        <v>43626</v>
      </c>
      <c r="V257" s="301" t="s">
        <v>1191</v>
      </c>
      <c r="W257" s="302" t="s">
        <v>111</v>
      </c>
      <c r="X257" s="323">
        <v>28000000</v>
      </c>
      <c r="Y257" s="324">
        <v>0</v>
      </c>
      <c r="Z257" s="323">
        <v>28000000</v>
      </c>
      <c r="AA257" s="301" t="s">
        <v>1192</v>
      </c>
      <c r="AB257" s="302">
        <v>19019</v>
      </c>
      <c r="AC257" s="301" t="s">
        <v>1193</v>
      </c>
      <c r="AD257" s="300">
        <v>43629</v>
      </c>
      <c r="AE257" s="300">
        <v>44024</v>
      </c>
      <c r="AF257" s="302"/>
      <c r="AG257" s="305"/>
    </row>
    <row r="258" spans="1:33" s="36" customFormat="1" ht="272.45" customHeight="1" x14ac:dyDescent="0.35">
      <c r="A258" s="37">
        <v>235</v>
      </c>
      <c r="B258" s="131"/>
      <c r="C258" s="38" t="s">
        <v>134</v>
      </c>
      <c r="D258" s="39">
        <v>81112501</v>
      </c>
      <c r="E258" s="40" t="s">
        <v>1026</v>
      </c>
      <c r="F258" s="38" t="s">
        <v>69</v>
      </c>
      <c r="G258" s="38">
        <v>1</v>
      </c>
      <c r="H258" s="125" t="s">
        <v>126</v>
      </c>
      <c r="I258" s="38">
        <v>2</v>
      </c>
      <c r="J258" s="38" t="s">
        <v>100</v>
      </c>
      <c r="K258" s="38" t="s">
        <v>164</v>
      </c>
      <c r="L258" s="38" t="s">
        <v>248</v>
      </c>
      <c r="M258" s="188">
        <v>2500000</v>
      </c>
      <c r="N258" s="189">
        <v>2500000</v>
      </c>
      <c r="O258" s="38" t="s">
        <v>74</v>
      </c>
      <c r="P258" s="38" t="s">
        <v>75</v>
      </c>
      <c r="Q258" s="38" t="s">
        <v>137</v>
      </c>
      <c r="R258" s="35"/>
      <c r="S258" s="299" t="s">
        <v>1027</v>
      </c>
      <c r="T258" s="299" t="s">
        <v>1028</v>
      </c>
      <c r="U258" s="300">
        <v>43495</v>
      </c>
      <c r="V258" s="301" t="s">
        <v>1029</v>
      </c>
      <c r="W258" s="302" t="s">
        <v>111</v>
      </c>
      <c r="X258" s="323">
        <v>2321375</v>
      </c>
      <c r="Y258" s="324">
        <v>0</v>
      </c>
      <c r="Z258" s="323">
        <v>2321375</v>
      </c>
      <c r="AA258" s="301" t="s">
        <v>1030</v>
      </c>
      <c r="AB258" s="313">
        <v>5919</v>
      </c>
      <c r="AC258" s="312" t="s">
        <v>1031</v>
      </c>
      <c r="AD258" s="311">
        <v>43495</v>
      </c>
      <c r="AE258" s="311">
        <v>43859</v>
      </c>
      <c r="AF258" s="313" t="s">
        <v>1032</v>
      </c>
      <c r="AG258" s="315" t="s">
        <v>255</v>
      </c>
    </row>
    <row r="259" spans="1:33" s="36" customFormat="1" ht="272.45" customHeight="1" x14ac:dyDescent="0.35">
      <c r="A259" s="37">
        <v>236</v>
      </c>
      <c r="B259" s="38"/>
      <c r="C259" s="38" t="s">
        <v>202</v>
      </c>
      <c r="D259" s="38" t="s">
        <v>205</v>
      </c>
      <c r="E259" s="40" t="s">
        <v>206</v>
      </c>
      <c r="F259" s="38" t="s">
        <v>69</v>
      </c>
      <c r="G259" s="38">
        <v>1</v>
      </c>
      <c r="H259" s="125" t="s">
        <v>126</v>
      </c>
      <c r="I259" s="38">
        <v>12</v>
      </c>
      <c r="J259" s="38" t="s">
        <v>100</v>
      </c>
      <c r="K259" s="38" t="s">
        <v>72</v>
      </c>
      <c r="L259" s="38" t="s">
        <v>207</v>
      </c>
      <c r="M259" s="188">
        <v>22740000</v>
      </c>
      <c r="N259" s="189">
        <v>22740000</v>
      </c>
      <c r="O259" s="38" t="s">
        <v>74</v>
      </c>
      <c r="P259" s="38" t="s">
        <v>75</v>
      </c>
      <c r="Q259" s="38" t="s">
        <v>204</v>
      </c>
      <c r="R259" s="35"/>
      <c r="S259" s="299" t="s">
        <v>1033</v>
      </c>
      <c r="T259" s="299" t="s">
        <v>1034</v>
      </c>
      <c r="U259" s="311">
        <v>43494</v>
      </c>
      <c r="V259" s="301" t="s">
        <v>1035</v>
      </c>
      <c r="W259" s="302" t="s">
        <v>111</v>
      </c>
      <c r="X259" s="303">
        <v>14889577</v>
      </c>
      <c r="Y259" s="304">
        <v>0</v>
      </c>
      <c r="Z259" s="303">
        <v>14889577</v>
      </c>
      <c r="AA259" s="312" t="s">
        <v>1036</v>
      </c>
      <c r="AB259" s="313">
        <v>4619</v>
      </c>
      <c r="AC259" s="312" t="s">
        <v>1037</v>
      </c>
      <c r="AD259" s="311">
        <v>43494</v>
      </c>
      <c r="AE259" s="311">
        <v>43766</v>
      </c>
      <c r="AF259" s="313" t="s">
        <v>1038</v>
      </c>
      <c r="AG259" s="315" t="s">
        <v>658</v>
      </c>
    </row>
    <row r="260" spans="1:33" s="36" customFormat="1" ht="272.45" customHeight="1" x14ac:dyDescent="0.35">
      <c r="A260" s="37">
        <v>237</v>
      </c>
      <c r="B260" s="38" t="s">
        <v>1039</v>
      </c>
      <c r="C260" s="38" t="s">
        <v>706</v>
      </c>
      <c r="D260" s="39">
        <v>80101706</v>
      </c>
      <c r="E260" s="40" t="s">
        <v>1040</v>
      </c>
      <c r="F260" s="38" t="s">
        <v>69</v>
      </c>
      <c r="G260" s="38">
        <v>1</v>
      </c>
      <c r="H260" s="125" t="s">
        <v>153</v>
      </c>
      <c r="I260" s="38">
        <v>4</v>
      </c>
      <c r="J260" s="38" t="s">
        <v>317</v>
      </c>
      <c r="K260" s="38" t="s">
        <v>164</v>
      </c>
      <c r="L260" s="38" t="s">
        <v>314</v>
      </c>
      <c r="M260" s="188">
        <v>30000000</v>
      </c>
      <c r="N260" s="189">
        <f>+M260</f>
        <v>30000000</v>
      </c>
      <c r="O260" s="38" t="s">
        <v>74</v>
      </c>
      <c r="P260" s="38" t="s">
        <v>75</v>
      </c>
      <c r="Q260" s="38" t="s">
        <v>708</v>
      </c>
      <c r="R260" s="35"/>
      <c r="S260" s="299" t="s">
        <v>1041</v>
      </c>
      <c r="T260" s="299" t="s">
        <v>1042</v>
      </c>
      <c r="U260" s="311">
        <v>43521</v>
      </c>
      <c r="V260" s="301" t="s">
        <v>1043</v>
      </c>
      <c r="W260" s="302" t="s">
        <v>398</v>
      </c>
      <c r="X260" s="303">
        <v>30000000</v>
      </c>
      <c r="Y260" s="304">
        <v>0</v>
      </c>
      <c r="Z260" s="303">
        <v>30000000</v>
      </c>
      <c r="AA260" s="301" t="s">
        <v>1044</v>
      </c>
      <c r="AB260" s="302">
        <v>16819</v>
      </c>
      <c r="AC260" s="312" t="s">
        <v>1045</v>
      </c>
      <c r="AD260" s="311">
        <v>43522</v>
      </c>
      <c r="AE260" s="311">
        <v>43641</v>
      </c>
      <c r="AF260" s="313" t="s">
        <v>979</v>
      </c>
      <c r="AG260" s="315" t="s">
        <v>980</v>
      </c>
    </row>
    <row r="261" spans="1:33" s="36" customFormat="1" ht="272.45" customHeight="1" x14ac:dyDescent="0.35">
      <c r="A261" s="37">
        <v>238</v>
      </c>
      <c r="B261" s="131"/>
      <c r="C261" s="38" t="s">
        <v>178</v>
      </c>
      <c r="D261" s="39">
        <v>49181507</v>
      </c>
      <c r="E261" s="40" t="s">
        <v>1046</v>
      </c>
      <c r="F261" s="38" t="s">
        <v>69</v>
      </c>
      <c r="G261" s="38">
        <v>1</v>
      </c>
      <c r="H261" s="125" t="s">
        <v>153</v>
      </c>
      <c r="I261" s="38">
        <v>1</v>
      </c>
      <c r="J261" s="38" t="s">
        <v>297</v>
      </c>
      <c r="K261" s="38" t="s">
        <v>72</v>
      </c>
      <c r="L261" s="38" t="s">
        <v>214</v>
      </c>
      <c r="M261" s="188">
        <v>2000000</v>
      </c>
      <c r="N261" s="189">
        <v>2000000</v>
      </c>
      <c r="O261" s="38" t="s">
        <v>74</v>
      </c>
      <c r="P261" s="38" t="s">
        <v>75</v>
      </c>
      <c r="Q261" s="38" t="s">
        <v>182</v>
      </c>
      <c r="R261" s="35"/>
      <c r="S261" s="299" t="s">
        <v>1047</v>
      </c>
      <c r="T261" s="299" t="s">
        <v>216</v>
      </c>
      <c r="U261" s="300">
        <v>43504</v>
      </c>
      <c r="V261" s="301" t="s">
        <v>1048</v>
      </c>
      <c r="W261" s="302" t="s">
        <v>144</v>
      </c>
      <c r="X261" s="303">
        <v>1999800</v>
      </c>
      <c r="Y261" s="304">
        <v>0</v>
      </c>
      <c r="Z261" s="303">
        <v>1999800</v>
      </c>
      <c r="AA261" s="301" t="s">
        <v>1049</v>
      </c>
      <c r="AB261" s="302">
        <v>15819</v>
      </c>
      <c r="AC261" s="312" t="s">
        <v>219</v>
      </c>
      <c r="AD261" s="311">
        <v>43504</v>
      </c>
      <c r="AE261" s="311">
        <v>43531</v>
      </c>
      <c r="AF261" s="313" t="s">
        <v>1050</v>
      </c>
      <c r="AG261" s="315" t="s">
        <v>189</v>
      </c>
    </row>
    <row r="262" spans="1:33" s="36" customFormat="1" ht="272.45" customHeight="1" x14ac:dyDescent="0.35">
      <c r="A262" s="37">
        <v>239</v>
      </c>
      <c r="B262" s="38"/>
      <c r="C262" s="38" t="s">
        <v>134</v>
      </c>
      <c r="D262" s="39">
        <v>80101706</v>
      </c>
      <c r="E262" s="40" t="s">
        <v>1051</v>
      </c>
      <c r="F262" s="38" t="s">
        <v>69</v>
      </c>
      <c r="G262" s="38">
        <v>1</v>
      </c>
      <c r="H262" s="38" t="s">
        <v>103</v>
      </c>
      <c r="I262" s="38">
        <v>4</v>
      </c>
      <c r="J262" s="38" t="s">
        <v>80</v>
      </c>
      <c r="K262" s="38" t="s">
        <v>164</v>
      </c>
      <c r="L262" s="38" t="s">
        <v>248</v>
      </c>
      <c r="M262" s="188">
        <v>330000000</v>
      </c>
      <c r="N262" s="188">
        <v>330000000</v>
      </c>
      <c r="O262" s="38" t="s">
        <v>74</v>
      </c>
      <c r="P262" s="38" t="s">
        <v>75</v>
      </c>
      <c r="Q262" s="38" t="s">
        <v>137</v>
      </c>
      <c r="R262" s="35"/>
      <c r="S262" s="299" t="s">
        <v>369</v>
      </c>
      <c r="T262" s="299" t="s">
        <v>370</v>
      </c>
      <c r="U262" s="300">
        <v>43523</v>
      </c>
      <c r="V262" s="301" t="s">
        <v>371</v>
      </c>
      <c r="W262" s="302" t="s">
        <v>144</v>
      </c>
      <c r="X262" s="323">
        <v>262977748.94999999</v>
      </c>
      <c r="Y262" s="324">
        <v>0</v>
      </c>
      <c r="Z262" s="323">
        <v>262977748.94999999</v>
      </c>
      <c r="AA262" s="301" t="s">
        <v>372</v>
      </c>
      <c r="AB262" s="302" t="s">
        <v>373</v>
      </c>
      <c r="AC262" s="301" t="s">
        <v>374</v>
      </c>
      <c r="AD262" s="300">
        <v>43523</v>
      </c>
      <c r="AE262" s="300">
        <v>43887</v>
      </c>
      <c r="AF262" s="302" t="s">
        <v>375</v>
      </c>
      <c r="AG262" s="305" t="s">
        <v>255</v>
      </c>
    </row>
    <row r="263" spans="1:33" s="36" customFormat="1" ht="272.45" customHeight="1" x14ac:dyDescent="0.5">
      <c r="A263" s="37">
        <v>240</v>
      </c>
      <c r="B263" s="38"/>
      <c r="C263" s="38" t="s">
        <v>134</v>
      </c>
      <c r="D263" s="39" t="s">
        <v>1239</v>
      </c>
      <c r="E263" s="40" t="s">
        <v>1325</v>
      </c>
      <c r="F263" s="38" t="s">
        <v>69</v>
      </c>
      <c r="G263" s="38">
        <v>1</v>
      </c>
      <c r="H263" s="38" t="s">
        <v>195</v>
      </c>
      <c r="I263" s="38">
        <v>2.5</v>
      </c>
      <c r="J263" s="38" t="s">
        <v>1223</v>
      </c>
      <c r="K263" s="38" t="s">
        <v>164</v>
      </c>
      <c r="L263" s="38" t="s">
        <v>305</v>
      </c>
      <c r="M263" s="188">
        <v>94017000</v>
      </c>
      <c r="N263" s="188">
        <v>94017000</v>
      </c>
      <c r="O263" s="38" t="s">
        <v>74</v>
      </c>
      <c r="P263" s="38" t="s">
        <v>75</v>
      </c>
      <c r="Q263" s="38" t="s">
        <v>137</v>
      </c>
      <c r="R263" s="35"/>
      <c r="X263" s="218"/>
      <c r="Y263" s="218"/>
      <c r="Z263" s="218"/>
    </row>
    <row r="264" spans="1:33" s="36" customFormat="1" ht="272.45" customHeight="1" x14ac:dyDescent="0.45">
      <c r="A264" s="37">
        <v>241</v>
      </c>
      <c r="B264" s="38"/>
      <c r="C264" s="38" t="s">
        <v>134</v>
      </c>
      <c r="D264" s="39" t="s">
        <v>1236</v>
      </c>
      <c r="E264" s="40" t="s">
        <v>1052</v>
      </c>
      <c r="F264" s="38" t="s">
        <v>69</v>
      </c>
      <c r="G264" s="38">
        <v>1</v>
      </c>
      <c r="H264" s="39" t="s">
        <v>105</v>
      </c>
      <c r="I264" s="38">
        <v>4</v>
      </c>
      <c r="J264" s="38" t="s">
        <v>259</v>
      </c>
      <c r="K264" s="38" t="s">
        <v>164</v>
      </c>
      <c r="L264" s="38" t="s">
        <v>248</v>
      </c>
      <c r="M264" s="188">
        <v>186830000</v>
      </c>
      <c r="N264" s="188">
        <v>125664000</v>
      </c>
      <c r="O264" s="38" t="s">
        <v>89</v>
      </c>
      <c r="P264" s="38" t="s">
        <v>1330</v>
      </c>
      <c r="Q264" s="38" t="s">
        <v>137</v>
      </c>
      <c r="R264" s="35"/>
      <c r="X264" s="203"/>
      <c r="Y264" s="203"/>
      <c r="Z264" s="203"/>
    </row>
    <row r="265" spans="1:33" s="36" customFormat="1" ht="272.45" customHeight="1" x14ac:dyDescent="0.35">
      <c r="A265" s="37">
        <v>242</v>
      </c>
      <c r="B265" s="41"/>
      <c r="C265" s="41" t="s">
        <v>134</v>
      </c>
      <c r="D265" s="42">
        <v>80101706</v>
      </c>
      <c r="E265" s="43" t="s">
        <v>1054</v>
      </c>
      <c r="F265" s="41" t="s">
        <v>69</v>
      </c>
      <c r="G265" s="41">
        <v>0</v>
      </c>
      <c r="H265" s="41" t="s">
        <v>103</v>
      </c>
      <c r="I265" s="41">
        <v>4</v>
      </c>
      <c r="J265" s="41" t="s">
        <v>1053</v>
      </c>
      <c r="K265" s="41" t="s">
        <v>164</v>
      </c>
      <c r="L265" s="41" t="s">
        <v>305</v>
      </c>
      <c r="M265" s="192"/>
      <c r="N265" s="192"/>
      <c r="O265" s="41" t="s">
        <v>74</v>
      </c>
      <c r="P265" s="41" t="s">
        <v>75</v>
      </c>
      <c r="Q265" s="41" t="s">
        <v>137</v>
      </c>
      <c r="R265" s="35"/>
    </row>
    <row r="266" spans="1:33" s="36" customFormat="1" ht="272.45" customHeight="1" x14ac:dyDescent="0.45">
      <c r="A266" s="37">
        <v>243</v>
      </c>
      <c r="B266" s="41"/>
      <c r="C266" s="41" t="s">
        <v>134</v>
      </c>
      <c r="D266" s="42">
        <v>80101706</v>
      </c>
      <c r="E266" s="43" t="s">
        <v>1055</v>
      </c>
      <c r="F266" s="41" t="s">
        <v>69</v>
      </c>
      <c r="G266" s="41">
        <v>1</v>
      </c>
      <c r="H266" s="41" t="s">
        <v>70</v>
      </c>
      <c r="I266" s="41">
        <v>4</v>
      </c>
      <c r="J266" s="41" t="s">
        <v>309</v>
      </c>
      <c r="K266" s="41" t="s">
        <v>164</v>
      </c>
      <c r="L266" s="41" t="s">
        <v>248</v>
      </c>
      <c r="M266" s="192"/>
      <c r="N266" s="192"/>
      <c r="O266" s="41" t="s">
        <v>74</v>
      </c>
      <c r="P266" s="41" t="s">
        <v>75</v>
      </c>
      <c r="Q266" s="41" t="s">
        <v>137</v>
      </c>
      <c r="R266" s="35"/>
      <c r="X266" s="203"/>
      <c r="Y266" s="203"/>
      <c r="Z266" s="203"/>
    </row>
    <row r="267" spans="1:33" s="36" customFormat="1" ht="272.45" customHeight="1" x14ac:dyDescent="0.35">
      <c r="A267" s="37">
        <v>244</v>
      </c>
      <c r="B267" s="38" t="s">
        <v>1056</v>
      </c>
      <c r="C267" s="38" t="s">
        <v>601</v>
      </c>
      <c r="D267" s="39">
        <v>80101706</v>
      </c>
      <c r="E267" s="40" t="s">
        <v>1057</v>
      </c>
      <c r="F267" s="38" t="s">
        <v>69</v>
      </c>
      <c r="G267" s="38">
        <v>1</v>
      </c>
      <c r="H267" s="38" t="s">
        <v>79</v>
      </c>
      <c r="I267" s="38">
        <v>6</v>
      </c>
      <c r="J267" s="38" t="s">
        <v>317</v>
      </c>
      <c r="K267" s="38" t="s">
        <v>164</v>
      </c>
      <c r="L267" s="38" t="s">
        <v>314</v>
      </c>
      <c r="M267" s="290">
        <v>42000000</v>
      </c>
      <c r="N267" s="189">
        <v>42000000</v>
      </c>
      <c r="O267" s="38" t="s">
        <v>74</v>
      </c>
      <c r="P267" s="38" t="s">
        <v>75</v>
      </c>
      <c r="Q267" s="38" t="s">
        <v>603</v>
      </c>
      <c r="R267" s="35"/>
      <c r="S267" s="299" t="s">
        <v>1254</v>
      </c>
      <c r="T267" s="299" t="s">
        <v>1255</v>
      </c>
      <c r="U267" s="300">
        <v>43642</v>
      </c>
      <c r="V267" s="301" t="s">
        <v>1256</v>
      </c>
      <c r="W267" s="302" t="s">
        <v>398</v>
      </c>
      <c r="X267" s="303">
        <v>38500000</v>
      </c>
      <c r="Y267" s="304">
        <v>0</v>
      </c>
      <c r="Z267" s="303">
        <v>38500000</v>
      </c>
      <c r="AA267" s="301" t="s">
        <v>1257</v>
      </c>
      <c r="AB267" s="302">
        <v>21619</v>
      </c>
      <c r="AC267" s="301" t="s">
        <v>1258</v>
      </c>
      <c r="AD267" s="300">
        <v>43643</v>
      </c>
      <c r="AE267" s="300">
        <v>43810</v>
      </c>
      <c r="AF267" s="302" t="s">
        <v>608</v>
      </c>
      <c r="AG267" s="305" t="s">
        <v>609</v>
      </c>
    </row>
    <row r="268" spans="1:33" s="36" customFormat="1" ht="272.45" customHeight="1" x14ac:dyDescent="0.35">
      <c r="A268" s="37">
        <v>245</v>
      </c>
      <c r="B268" s="38"/>
      <c r="C268" s="38" t="s">
        <v>67</v>
      </c>
      <c r="D268" s="38" t="s">
        <v>1147</v>
      </c>
      <c r="E268" s="40" t="s">
        <v>1058</v>
      </c>
      <c r="F268" s="38" t="s">
        <v>69</v>
      </c>
      <c r="G268" s="38">
        <v>2</v>
      </c>
      <c r="H268" s="125" t="s">
        <v>70</v>
      </c>
      <c r="I268" s="38">
        <v>6</v>
      </c>
      <c r="J268" s="38" t="s">
        <v>100</v>
      </c>
      <c r="K268" s="38" t="s">
        <v>72</v>
      </c>
      <c r="L268" s="38" t="s">
        <v>1059</v>
      </c>
      <c r="M268" s="290">
        <v>2400000</v>
      </c>
      <c r="N268" s="189">
        <v>2400000</v>
      </c>
      <c r="O268" s="38" t="s">
        <v>74</v>
      </c>
      <c r="P268" s="38" t="s">
        <v>75</v>
      </c>
      <c r="Q268" s="38" t="s">
        <v>76</v>
      </c>
      <c r="R268" s="35"/>
      <c r="S268" s="299" t="s">
        <v>1259</v>
      </c>
      <c r="T268" s="299" t="s">
        <v>1260</v>
      </c>
      <c r="U268" s="300">
        <v>43663</v>
      </c>
      <c r="V268" s="301" t="s">
        <v>1261</v>
      </c>
      <c r="W268" s="302" t="s">
        <v>111</v>
      </c>
      <c r="X268" s="303">
        <v>600000</v>
      </c>
      <c r="Y268" s="304">
        <v>0</v>
      </c>
      <c r="Z268" s="303">
        <v>600000</v>
      </c>
      <c r="AA268" s="301" t="s">
        <v>1262</v>
      </c>
      <c r="AB268" s="302">
        <v>20519</v>
      </c>
      <c r="AC268" s="301" t="s">
        <v>1263</v>
      </c>
      <c r="AD268" s="300">
        <v>43665</v>
      </c>
      <c r="AE268" s="300">
        <v>43809</v>
      </c>
      <c r="AF268" s="302" t="s">
        <v>1264</v>
      </c>
      <c r="AG268" s="305" t="s">
        <v>115</v>
      </c>
    </row>
    <row r="269" spans="1:33" s="36" customFormat="1" ht="272.45" customHeight="1" x14ac:dyDescent="0.35">
      <c r="A269" s="37">
        <v>246</v>
      </c>
      <c r="B269" s="38"/>
      <c r="C269" s="38" t="s">
        <v>178</v>
      </c>
      <c r="D269" s="38">
        <v>80101706</v>
      </c>
      <c r="E269" s="40" t="s">
        <v>1060</v>
      </c>
      <c r="F269" s="38" t="s">
        <v>69</v>
      </c>
      <c r="G269" s="38">
        <v>1</v>
      </c>
      <c r="H269" s="125" t="s">
        <v>99</v>
      </c>
      <c r="I269" s="38">
        <v>8</v>
      </c>
      <c r="J269" s="38" t="s">
        <v>100</v>
      </c>
      <c r="K269" s="38" t="s">
        <v>72</v>
      </c>
      <c r="L269" s="38" t="s">
        <v>208</v>
      </c>
      <c r="M269" s="290">
        <v>9000000</v>
      </c>
      <c r="N269" s="189">
        <v>9000000</v>
      </c>
      <c r="O269" s="38" t="s">
        <v>74</v>
      </c>
      <c r="P269" s="38" t="s">
        <v>75</v>
      </c>
      <c r="Q269" s="38" t="s">
        <v>182</v>
      </c>
      <c r="R269" s="35"/>
      <c r="S269" s="299" t="s">
        <v>1194</v>
      </c>
      <c r="T269" s="299" t="s">
        <v>1195</v>
      </c>
      <c r="U269" s="300">
        <v>43627</v>
      </c>
      <c r="V269" s="301" t="s">
        <v>1196</v>
      </c>
      <c r="W269" s="302" t="s">
        <v>111</v>
      </c>
      <c r="X269" s="303">
        <v>8994761</v>
      </c>
      <c r="Y269" s="304">
        <v>0</v>
      </c>
      <c r="Z269" s="303">
        <v>8994761</v>
      </c>
      <c r="AA269" s="301" t="s">
        <v>1197</v>
      </c>
      <c r="AB269" s="302">
        <v>19219</v>
      </c>
      <c r="AC269" s="301" t="s">
        <v>1198</v>
      </c>
      <c r="AD269" s="300">
        <v>43633</v>
      </c>
      <c r="AE269" s="300">
        <v>43826</v>
      </c>
      <c r="AF269" s="328" t="s">
        <v>1199</v>
      </c>
      <c r="AG269" s="302" t="s">
        <v>189</v>
      </c>
    </row>
    <row r="270" spans="1:33" s="36" customFormat="1" ht="272.45" customHeight="1" x14ac:dyDescent="0.35">
      <c r="A270" s="37">
        <v>247</v>
      </c>
      <c r="B270" s="41" t="s">
        <v>1061</v>
      </c>
      <c r="C270" s="41" t="s">
        <v>134</v>
      </c>
      <c r="D270" s="42">
        <v>81112501</v>
      </c>
      <c r="E270" s="43" t="s">
        <v>1062</v>
      </c>
      <c r="F270" s="41" t="s">
        <v>69</v>
      </c>
      <c r="G270" s="41">
        <v>0</v>
      </c>
      <c r="H270" s="41" t="s">
        <v>70</v>
      </c>
      <c r="I270" s="41">
        <v>6</v>
      </c>
      <c r="J270" s="41" t="s">
        <v>1063</v>
      </c>
      <c r="K270" s="41" t="s">
        <v>164</v>
      </c>
      <c r="L270" s="41" t="s">
        <v>305</v>
      </c>
      <c r="M270" s="194"/>
      <c r="N270" s="193"/>
      <c r="O270" s="41" t="s">
        <v>74</v>
      </c>
      <c r="P270" s="41" t="s">
        <v>75</v>
      </c>
      <c r="Q270" s="41" t="s">
        <v>137</v>
      </c>
      <c r="R270" s="47"/>
    </row>
    <row r="271" spans="1:33" s="36" customFormat="1" ht="272.45" customHeight="1" x14ac:dyDescent="0.35">
      <c r="A271" s="37">
        <v>248</v>
      </c>
      <c r="B271" s="38"/>
      <c r="C271" s="38" t="s">
        <v>706</v>
      </c>
      <c r="D271" s="39">
        <v>80101706</v>
      </c>
      <c r="E271" s="40" t="s">
        <v>1064</v>
      </c>
      <c r="F271" s="38" t="s">
        <v>69</v>
      </c>
      <c r="G271" s="38">
        <v>1</v>
      </c>
      <c r="H271" s="125" t="s">
        <v>99</v>
      </c>
      <c r="I271" s="38">
        <v>8</v>
      </c>
      <c r="J271" s="38" t="s">
        <v>317</v>
      </c>
      <c r="K271" s="38" t="s">
        <v>164</v>
      </c>
      <c r="L271" s="38" t="s">
        <v>314</v>
      </c>
      <c r="M271" s="290">
        <v>56000000</v>
      </c>
      <c r="N271" s="189">
        <v>56000000</v>
      </c>
      <c r="O271" s="38" t="s">
        <v>74</v>
      </c>
      <c r="P271" s="38" t="s">
        <v>75</v>
      </c>
      <c r="Q271" s="38" t="s">
        <v>708</v>
      </c>
      <c r="R271" s="48"/>
      <c r="S271" s="299" t="s">
        <v>1118</v>
      </c>
      <c r="T271" s="299" t="s">
        <v>1119</v>
      </c>
      <c r="U271" s="300">
        <v>43588</v>
      </c>
      <c r="V271" s="301" t="s">
        <v>1120</v>
      </c>
      <c r="W271" s="302" t="s">
        <v>398</v>
      </c>
      <c r="X271" s="303">
        <v>52500000</v>
      </c>
      <c r="Y271" s="304">
        <v>0</v>
      </c>
      <c r="Z271" s="303">
        <v>52500000</v>
      </c>
      <c r="AA271" s="301" t="s">
        <v>1121</v>
      </c>
      <c r="AB271" s="302">
        <v>20019</v>
      </c>
      <c r="AC271" s="301" t="s">
        <v>1122</v>
      </c>
      <c r="AD271" s="300">
        <v>43588</v>
      </c>
      <c r="AE271" s="300">
        <v>43816</v>
      </c>
      <c r="AF271" s="302" t="s">
        <v>979</v>
      </c>
      <c r="AG271" s="305" t="s">
        <v>980</v>
      </c>
    </row>
    <row r="272" spans="1:33" s="52" customFormat="1" ht="272.45" customHeight="1" x14ac:dyDescent="0.35">
      <c r="A272" s="37">
        <v>249</v>
      </c>
      <c r="B272" s="38"/>
      <c r="C272" s="38" t="s">
        <v>706</v>
      </c>
      <c r="D272" s="39" t="s">
        <v>151</v>
      </c>
      <c r="E272" s="40" t="s">
        <v>288</v>
      </c>
      <c r="F272" s="38" t="s">
        <v>69</v>
      </c>
      <c r="G272" s="38">
        <v>1</v>
      </c>
      <c r="H272" s="38" t="s">
        <v>79</v>
      </c>
      <c r="I272" s="38">
        <v>6</v>
      </c>
      <c r="J272" s="38" t="s">
        <v>80</v>
      </c>
      <c r="K272" s="38" t="s">
        <v>164</v>
      </c>
      <c r="L272" s="38" t="s">
        <v>314</v>
      </c>
      <c r="M272" s="188">
        <v>35000000</v>
      </c>
      <c r="N272" s="188">
        <f>+M272</f>
        <v>35000000</v>
      </c>
      <c r="O272" s="38" t="s">
        <v>74</v>
      </c>
      <c r="P272" s="38" t="s">
        <v>75</v>
      </c>
      <c r="Q272" s="38" t="s">
        <v>708</v>
      </c>
      <c r="R272" s="35"/>
      <c r="S272" s="299" t="s">
        <v>1139</v>
      </c>
      <c r="T272" s="299" t="s">
        <v>290</v>
      </c>
      <c r="U272" s="300">
        <v>43605</v>
      </c>
      <c r="V272" s="301" t="s">
        <v>1140</v>
      </c>
      <c r="W272" s="302" t="s">
        <v>159</v>
      </c>
      <c r="X272" s="303">
        <v>35000000</v>
      </c>
      <c r="Y272" s="304">
        <v>0</v>
      </c>
      <c r="Z272" s="303">
        <v>35000000</v>
      </c>
      <c r="AA272" s="301" t="s">
        <v>1000</v>
      </c>
      <c r="AB272" s="302">
        <v>20319</v>
      </c>
      <c r="AC272" s="301" t="s">
        <v>293</v>
      </c>
      <c r="AD272" s="300">
        <v>43605</v>
      </c>
      <c r="AE272" s="300">
        <v>43826</v>
      </c>
      <c r="AF272" s="302" t="s">
        <v>979</v>
      </c>
      <c r="AG272" s="305" t="s">
        <v>980</v>
      </c>
    </row>
    <row r="273" spans="1:33" s="52" customFormat="1" ht="272.45" customHeight="1" x14ac:dyDescent="0.35">
      <c r="A273" s="37">
        <v>250</v>
      </c>
      <c r="B273" s="38"/>
      <c r="C273" s="38" t="s">
        <v>1141</v>
      </c>
      <c r="D273" s="39">
        <v>60106604</v>
      </c>
      <c r="E273" s="40" t="s">
        <v>1142</v>
      </c>
      <c r="F273" s="38" t="s">
        <v>69</v>
      </c>
      <c r="G273" s="38">
        <v>1</v>
      </c>
      <c r="H273" s="291" t="s">
        <v>92</v>
      </c>
      <c r="I273" s="38">
        <v>1</v>
      </c>
      <c r="J273" s="38" t="s">
        <v>127</v>
      </c>
      <c r="K273" s="38" t="s">
        <v>164</v>
      </c>
      <c r="L273" s="38" t="s">
        <v>314</v>
      </c>
      <c r="M273" s="188">
        <v>32000000</v>
      </c>
      <c r="N273" s="188">
        <f>+M273</f>
        <v>32000000</v>
      </c>
      <c r="O273" s="38" t="s">
        <v>74</v>
      </c>
      <c r="P273" s="38" t="s">
        <v>75</v>
      </c>
      <c r="Q273" s="38" t="s">
        <v>1143</v>
      </c>
      <c r="R273" s="35"/>
      <c r="S273" s="132"/>
      <c r="T273" s="132"/>
      <c r="U273" s="133"/>
      <c r="V273" s="134"/>
      <c r="W273" s="135"/>
      <c r="X273" s="136"/>
      <c r="Y273" s="137"/>
      <c r="Z273" s="136"/>
      <c r="AA273" s="134"/>
      <c r="AB273" s="135"/>
      <c r="AC273" s="134"/>
      <c r="AD273" s="133"/>
      <c r="AE273" s="133"/>
      <c r="AF273" s="135"/>
      <c r="AG273" s="138"/>
    </row>
    <row r="274" spans="1:33" s="52" customFormat="1" ht="272.45" customHeight="1" x14ac:dyDescent="0.35">
      <c r="A274" s="37">
        <v>251</v>
      </c>
      <c r="B274" s="41"/>
      <c r="C274" s="41" t="s">
        <v>263</v>
      </c>
      <c r="D274" s="42">
        <v>80101500</v>
      </c>
      <c r="E274" s="43" t="s">
        <v>1144</v>
      </c>
      <c r="F274" s="41" t="s">
        <v>69</v>
      </c>
      <c r="G274" s="41">
        <v>0</v>
      </c>
      <c r="H274" s="41" t="s">
        <v>70</v>
      </c>
      <c r="I274" s="41">
        <v>6</v>
      </c>
      <c r="J274" s="41" t="s">
        <v>127</v>
      </c>
      <c r="K274" s="41" t="s">
        <v>164</v>
      </c>
      <c r="L274" s="41" t="s">
        <v>314</v>
      </c>
      <c r="M274" s="192"/>
      <c r="N274" s="192"/>
      <c r="O274" s="41" t="s">
        <v>74</v>
      </c>
      <c r="P274" s="41" t="s">
        <v>75</v>
      </c>
      <c r="Q274" s="41" t="s">
        <v>1145</v>
      </c>
      <c r="R274" s="35"/>
      <c r="S274" s="132"/>
      <c r="T274" s="132"/>
      <c r="U274" s="133"/>
      <c r="V274" s="134"/>
      <c r="W274" s="135"/>
      <c r="X274" s="136"/>
      <c r="Y274" s="137"/>
      <c r="Z274" s="136"/>
      <c r="AA274" s="134"/>
      <c r="AB274" s="135"/>
      <c r="AC274" s="134"/>
      <c r="AD274" s="133"/>
      <c r="AE274" s="133"/>
      <c r="AF274" s="135"/>
      <c r="AG274" s="138"/>
    </row>
    <row r="275" spans="1:33" s="52" customFormat="1" ht="272.45" customHeight="1" x14ac:dyDescent="0.35">
      <c r="A275" s="37">
        <v>252</v>
      </c>
      <c r="B275" s="38"/>
      <c r="C275" s="38" t="s">
        <v>178</v>
      </c>
      <c r="D275" s="39">
        <v>80101706</v>
      </c>
      <c r="E275" s="40" t="s">
        <v>746</v>
      </c>
      <c r="F275" s="38" t="s">
        <v>69</v>
      </c>
      <c r="G275" s="38">
        <v>1</v>
      </c>
      <c r="H275" s="38" t="s">
        <v>70</v>
      </c>
      <c r="I275" s="38">
        <v>5.5</v>
      </c>
      <c r="J275" s="38" t="s">
        <v>127</v>
      </c>
      <c r="K275" s="38" t="s">
        <v>164</v>
      </c>
      <c r="L275" s="38" t="s">
        <v>305</v>
      </c>
      <c r="M275" s="188">
        <v>16800000</v>
      </c>
      <c r="N275" s="188">
        <f>+M275</f>
        <v>16800000</v>
      </c>
      <c r="O275" s="38" t="s">
        <v>74</v>
      </c>
      <c r="P275" s="38" t="s">
        <v>75</v>
      </c>
      <c r="Q275" s="38" t="s">
        <v>1146</v>
      </c>
      <c r="R275" s="35"/>
      <c r="S275" s="299" t="s">
        <v>1313</v>
      </c>
      <c r="T275" s="299" t="s">
        <v>1314</v>
      </c>
      <c r="U275" s="300">
        <v>43669</v>
      </c>
      <c r="V275" s="301" t="s">
        <v>1315</v>
      </c>
      <c r="W275" s="302" t="s">
        <v>398</v>
      </c>
      <c r="X275" s="319">
        <v>14000000</v>
      </c>
      <c r="Y275" s="320">
        <v>0</v>
      </c>
      <c r="Z275" s="319">
        <v>14000000</v>
      </c>
      <c r="AA275" s="301" t="s">
        <v>1316</v>
      </c>
      <c r="AB275" s="302">
        <v>23519</v>
      </c>
      <c r="AC275" s="301" t="s">
        <v>1317</v>
      </c>
      <c r="AD275" s="300">
        <v>43669</v>
      </c>
      <c r="AE275" s="300">
        <v>43821</v>
      </c>
      <c r="AF275" s="302" t="s">
        <v>1318</v>
      </c>
      <c r="AG275" s="305" t="s">
        <v>1319</v>
      </c>
    </row>
    <row r="276" spans="1:33" s="202" customFormat="1" ht="272.45" customHeight="1" x14ac:dyDescent="0.35">
      <c r="A276" s="37">
        <v>253</v>
      </c>
      <c r="B276" s="38" t="s">
        <v>1149</v>
      </c>
      <c r="C276" s="38" t="s">
        <v>134</v>
      </c>
      <c r="D276" s="39">
        <v>81112501</v>
      </c>
      <c r="E276" s="40" t="s">
        <v>1326</v>
      </c>
      <c r="F276" s="38" t="s">
        <v>69</v>
      </c>
      <c r="G276" s="38">
        <v>1</v>
      </c>
      <c r="H276" s="38" t="s">
        <v>105</v>
      </c>
      <c r="I276" s="38">
        <v>12</v>
      </c>
      <c r="J276" s="38" t="s">
        <v>80</v>
      </c>
      <c r="K276" s="38" t="s">
        <v>164</v>
      </c>
      <c r="L276" s="38" t="s">
        <v>314</v>
      </c>
      <c r="M276" s="290">
        <v>441377105</v>
      </c>
      <c r="N276" s="189">
        <v>441377105</v>
      </c>
      <c r="O276" s="38" t="s">
        <v>74</v>
      </c>
      <c r="P276" s="38" t="s">
        <v>75</v>
      </c>
      <c r="Q276" s="38" t="s">
        <v>137</v>
      </c>
      <c r="R276" s="35"/>
      <c r="S276" s="299" t="s">
        <v>1420</v>
      </c>
      <c r="T276" s="299" t="s">
        <v>370</v>
      </c>
      <c r="U276" s="300">
        <v>43721</v>
      </c>
      <c r="V276" s="301" t="s">
        <v>1421</v>
      </c>
      <c r="W276" s="302" t="s">
        <v>1295</v>
      </c>
      <c r="X276" s="316">
        <v>439841894</v>
      </c>
      <c r="Y276" s="317">
        <v>0</v>
      </c>
      <c r="Z276" s="316">
        <v>439841894</v>
      </c>
      <c r="AA276" s="318" t="s">
        <v>1422</v>
      </c>
      <c r="AB276" s="302">
        <v>25919</v>
      </c>
      <c r="AC276" s="301" t="s">
        <v>1423</v>
      </c>
      <c r="AD276" s="300">
        <v>43721</v>
      </c>
      <c r="AE276" s="300">
        <v>44108</v>
      </c>
      <c r="AF276" s="302" t="s">
        <v>1424</v>
      </c>
      <c r="AG276" s="302" t="s">
        <v>1289</v>
      </c>
    </row>
    <row r="277" spans="1:33" s="36" customFormat="1" ht="272.45" customHeight="1" x14ac:dyDescent="0.35">
      <c r="A277" s="247">
        <v>254</v>
      </c>
      <c r="B277" s="38"/>
      <c r="C277" s="38" t="s">
        <v>67</v>
      </c>
      <c r="D277" s="38">
        <v>49181507</v>
      </c>
      <c r="E277" s="40" t="s">
        <v>1233</v>
      </c>
      <c r="F277" s="38" t="s">
        <v>69</v>
      </c>
      <c r="G277" s="38">
        <v>1</v>
      </c>
      <c r="H277" s="125" t="s">
        <v>85</v>
      </c>
      <c r="I277" s="38">
        <v>1</v>
      </c>
      <c r="J277" s="38" t="s">
        <v>297</v>
      </c>
      <c r="K277" s="38" t="s">
        <v>72</v>
      </c>
      <c r="L277" s="38" t="s">
        <v>214</v>
      </c>
      <c r="M277" s="290">
        <v>5350000</v>
      </c>
      <c r="N277" s="189">
        <v>5350000</v>
      </c>
      <c r="O277" s="38" t="s">
        <v>74</v>
      </c>
      <c r="P277" s="38" t="s">
        <v>75</v>
      </c>
      <c r="Q277" s="38" t="s">
        <v>182</v>
      </c>
      <c r="R277" s="35"/>
      <c r="S277" s="310" t="s">
        <v>1371</v>
      </c>
      <c r="T277" s="310" t="s">
        <v>1372</v>
      </c>
      <c r="U277" s="311">
        <v>43693</v>
      </c>
      <c r="V277" s="312" t="s">
        <v>1373</v>
      </c>
      <c r="W277" s="313" t="s">
        <v>144</v>
      </c>
      <c r="X277" s="303">
        <v>5348000</v>
      </c>
      <c r="Y277" s="304">
        <v>0</v>
      </c>
      <c r="Z277" s="303">
        <v>5348000</v>
      </c>
      <c r="AA277" s="314" t="s">
        <v>1374</v>
      </c>
      <c r="AB277" s="313">
        <v>24519</v>
      </c>
      <c r="AC277" s="312" t="s">
        <v>219</v>
      </c>
      <c r="AD277" s="311">
        <v>43693</v>
      </c>
      <c r="AE277" s="311">
        <v>43723</v>
      </c>
      <c r="AF277" s="313" t="s">
        <v>133</v>
      </c>
      <c r="AG277" s="313" t="s">
        <v>1283</v>
      </c>
    </row>
    <row r="278" spans="1:33" s="36" customFormat="1" ht="272.45" customHeight="1" x14ac:dyDescent="0.35">
      <c r="A278" s="248"/>
      <c r="B278" s="38"/>
      <c r="C278" s="38" t="s">
        <v>67</v>
      </c>
      <c r="D278" s="38">
        <v>49181507</v>
      </c>
      <c r="E278" s="40" t="s">
        <v>1230</v>
      </c>
      <c r="F278" s="38" t="s">
        <v>69</v>
      </c>
      <c r="G278" s="38">
        <v>1</v>
      </c>
      <c r="H278" s="125" t="s">
        <v>85</v>
      </c>
      <c r="I278" s="38">
        <v>1</v>
      </c>
      <c r="J278" s="38" t="s">
        <v>297</v>
      </c>
      <c r="K278" s="38" t="s">
        <v>72</v>
      </c>
      <c r="L278" s="38" t="s">
        <v>1226</v>
      </c>
      <c r="M278" s="290">
        <v>3300000</v>
      </c>
      <c r="N278" s="189">
        <v>3300000</v>
      </c>
      <c r="O278" s="38" t="s">
        <v>74</v>
      </c>
      <c r="P278" s="38" t="s">
        <v>75</v>
      </c>
      <c r="Q278" s="38" t="s">
        <v>182</v>
      </c>
      <c r="R278" s="35"/>
      <c r="S278" s="310" t="s">
        <v>1371</v>
      </c>
      <c r="T278" s="310" t="s">
        <v>1372</v>
      </c>
      <c r="U278" s="311">
        <v>43693</v>
      </c>
      <c r="V278" s="312" t="s">
        <v>1373</v>
      </c>
      <c r="W278" s="313" t="s">
        <v>144</v>
      </c>
      <c r="X278" s="303">
        <v>2392700</v>
      </c>
      <c r="Y278" s="304">
        <v>0</v>
      </c>
      <c r="Z278" s="303">
        <v>2392700</v>
      </c>
      <c r="AA278" s="314" t="s">
        <v>1374</v>
      </c>
      <c r="AB278" s="313">
        <v>24519</v>
      </c>
      <c r="AC278" s="312" t="s">
        <v>219</v>
      </c>
      <c r="AD278" s="311">
        <v>43693</v>
      </c>
      <c r="AE278" s="311">
        <v>43723</v>
      </c>
      <c r="AF278" s="313" t="s">
        <v>133</v>
      </c>
      <c r="AG278" s="313" t="s">
        <v>1283</v>
      </c>
    </row>
    <row r="279" spans="1:33" s="36" customFormat="1" ht="272.45" customHeight="1" x14ac:dyDescent="0.35">
      <c r="A279" s="37">
        <v>255</v>
      </c>
      <c r="B279" s="38"/>
      <c r="C279" s="38" t="s">
        <v>601</v>
      </c>
      <c r="D279" s="39">
        <v>80101706</v>
      </c>
      <c r="E279" s="40" t="s">
        <v>1228</v>
      </c>
      <c r="F279" s="38" t="s">
        <v>69</v>
      </c>
      <c r="G279" s="38">
        <v>1</v>
      </c>
      <c r="H279" s="38" t="s">
        <v>195</v>
      </c>
      <c r="I279" s="38">
        <v>2.5</v>
      </c>
      <c r="J279" s="38" t="s">
        <v>127</v>
      </c>
      <c r="K279" s="38" t="s">
        <v>164</v>
      </c>
      <c r="L279" s="38" t="s">
        <v>314</v>
      </c>
      <c r="M279" s="290">
        <v>28000000</v>
      </c>
      <c r="N279" s="189">
        <v>28000000</v>
      </c>
      <c r="O279" s="38" t="s">
        <v>74</v>
      </c>
      <c r="P279" s="38" t="s">
        <v>75</v>
      </c>
      <c r="Q279" s="38" t="s">
        <v>603</v>
      </c>
      <c r="R279" s="35"/>
    </row>
    <row r="280" spans="1:33" s="36" customFormat="1" ht="272.45" customHeight="1" x14ac:dyDescent="0.35">
      <c r="A280" s="37">
        <v>256</v>
      </c>
      <c r="B280" s="38"/>
      <c r="C280" s="38" t="s">
        <v>178</v>
      </c>
      <c r="D280" s="38">
        <v>52161514</v>
      </c>
      <c r="E280" s="40" t="s">
        <v>1235</v>
      </c>
      <c r="F280" s="38" t="s">
        <v>69</v>
      </c>
      <c r="G280" s="38">
        <v>1</v>
      </c>
      <c r="H280" s="125" t="s">
        <v>85</v>
      </c>
      <c r="I280" s="38">
        <v>1</v>
      </c>
      <c r="J280" s="38" t="s">
        <v>100</v>
      </c>
      <c r="K280" s="38" t="s">
        <v>72</v>
      </c>
      <c r="L280" s="38" t="s">
        <v>120</v>
      </c>
      <c r="M280" s="290">
        <v>400000</v>
      </c>
      <c r="N280" s="292">
        <v>400000</v>
      </c>
      <c r="O280" s="38" t="s">
        <v>74</v>
      </c>
      <c r="P280" s="38" t="s">
        <v>75</v>
      </c>
      <c r="Q280" s="38" t="s">
        <v>1234</v>
      </c>
      <c r="R280" s="35"/>
      <c r="S280" s="299" t="s">
        <v>1395</v>
      </c>
      <c r="T280" s="299" t="s">
        <v>216</v>
      </c>
      <c r="U280" s="300">
        <v>43712</v>
      </c>
      <c r="V280" s="301" t="s">
        <v>1396</v>
      </c>
      <c r="W280" s="302" t="s">
        <v>144</v>
      </c>
      <c r="X280" s="303">
        <v>387900</v>
      </c>
      <c r="Y280" s="304">
        <v>0</v>
      </c>
      <c r="Z280" s="303">
        <v>387900</v>
      </c>
      <c r="AA280" s="306" t="s">
        <v>1397</v>
      </c>
      <c r="AB280" s="302">
        <v>25119</v>
      </c>
      <c r="AC280" s="301" t="s">
        <v>1247</v>
      </c>
      <c r="AD280" s="307"/>
      <c r="AE280" s="307"/>
      <c r="AF280" s="302" t="s">
        <v>1398</v>
      </c>
      <c r="AG280" s="302" t="s">
        <v>1319</v>
      </c>
    </row>
    <row r="281" spans="1:33" s="36" customFormat="1" ht="272.45" customHeight="1" x14ac:dyDescent="0.35">
      <c r="A281" s="37">
        <v>257</v>
      </c>
      <c r="B281" s="38"/>
      <c r="C281" s="38" t="s">
        <v>178</v>
      </c>
      <c r="D281" s="38" t="s">
        <v>1242</v>
      </c>
      <c r="E281" s="40" t="s">
        <v>1243</v>
      </c>
      <c r="F281" s="38" t="s">
        <v>69</v>
      </c>
      <c r="G281" s="38">
        <v>1</v>
      </c>
      <c r="H281" s="125" t="s">
        <v>105</v>
      </c>
      <c r="I281" s="38">
        <v>1</v>
      </c>
      <c r="J281" s="38" t="s">
        <v>71</v>
      </c>
      <c r="K281" s="38" t="s">
        <v>72</v>
      </c>
      <c r="L281" s="38" t="s">
        <v>236</v>
      </c>
      <c r="M281" s="293">
        <v>10000000</v>
      </c>
      <c r="N281" s="293">
        <v>10000000</v>
      </c>
      <c r="O281" s="38" t="s">
        <v>74</v>
      </c>
      <c r="P281" s="38" t="s">
        <v>75</v>
      </c>
      <c r="Q281" s="38" t="s">
        <v>76</v>
      </c>
      <c r="R281" s="35"/>
    </row>
    <row r="282" spans="1:33" s="52" customFormat="1" ht="272.45" customHeight="1" x14ac:dyDescent="0.5">
      <c r="A282" s="37">
        <v>258</v>
      </c>
      <c r="B282" s="38" t="s">
        <v>1327</v>
      </c>
      <c r="C282" s="38" t="s">
        <v>134</v>
      </c>
      <c r="D282" s="38">
        <v>81112300</v>
      </c>
      <c r="E282" s="40" t="s">
        <v>1328</v>
      </c>
      <c r="F282" s="38" t="s">
        <v>69</v>
      </c>
      <c r="G282" s="38">
        <v>1</v>
      </c>
      <c r="H282" s="125" t="s">
        <v>105</v>
      </c>
      <c r="I282" s="38">
        <v>1</v>
      </c>
      <c r="J282" s="38" t="s">
        <v>1329</v>
      </c>
      <c r="K282" s="38" t="s">
        <v>164</v>
      </c>
      <c r="L282" s="38" t="s">
        <v>305</v>
      </c>
      <c r="M282" s="189">
        <v>36000000</v>
      </c>
      <c r="N282" s="189">
        <v>36000000</v>
      </c>
      <c r="O282" s="38" t="s">
        <v>74</v>
      </c>
      <c r="P282" s="38" t="s">
        <v>75</v>
      </c>
      <c r="Q282" s="38" t="s">
        <v>137</v>
      </c>
      <c r="R282" s="35"/>
      <c r="X282" s="219"/>
      <c r="Y282" s="219"/>
      <c r="Z282" s="219"/>
    </row>
    <row r="283" spans="1:33" s="52" customFormat="1" ht="272.45" customHeight="1" x14ac:dyDescent="0.35">
      <c r="A283" s="37">
        <v>259</v>
      </c>
      <c r="B283" s="38"/>
      <c r="C283" s="38" t="s">
        <v>295</v>
      </c>
      <c r="D283" s="39">
        <v>80101706</v>
      </c>
      <c r="E283" s="40" t="s">
        <v>513</v>
      </c>
      <c r="F283" s="38" t="s">
        <v>69</v>
      </c>
      <c r="G283" s="38">
        <v>1</v>
      </c>
      <c r="H283" s="38" t="s">
        <v>195</v>
      </c>
      <c r="I283" s="38">
        <v>2.5</v>
      </c>
      <c r="J283" s="38" t="s">
        <v>127</v>
      </c>
      <c r="K283" s="38" t="s">
        <v>164</v>
      </c>
      <c r="L283" s="38" t="s">
        <v>314</v>
      </c>
      <c r="M283" s="294">
        <f>8000000*I283</f>
        <v>20000000</v>
      </c>
      <c r="N283" s="295">
        <f>+M283</f>
        <v>20000000</v>
      </c>
      <c r="O283" s="38" t="s">
        <v>74</v>
      </c>
      <c r="P283" s="38" t="s">
        <v>75</v>
      </c>
      <c r="Q283" s="38" t="s">
        <v>298</v>
      </c>
      <c r="R283" s="35"/>
    </row>
    <row r="284" spans="1:33" s="52" customFormat="1" ht="272.45" customHeight="1" x14ac:dyDescent="0.35">
      <c r="A284" s="37">
        <v>260</v>
      </c>
      <c r="B284" s="41"/>
      <c r="C284" s="41" t="s">
        <v>134</v>
      </c>
      <c r="D284" s="42" t="s">
        <v>1400</v>
      </c>
      <c r="E284" s="43" t="s">
        <v>1401</v>
      </c>
      <c r="F284" s="41" t="s">
        <v>1241</v>
      </c>
      <c r="G284" s="41">
        <v>1</v>
      </c>
      <c r="H284" s="41" t="s">
        <v>1402</v>
      </c>
      <c r="I284" s="41">
        <v>1</v>
      </c>
      <c r="J284" s="41" t="s">
        <v>1329</v>
      </c>
      <c r="K284" s="41" t="s">
        <v>164</v>
      </c>
      <c r="L284" s="41" t="s">
        <v>305</v>
      </c>
      <c r="M284" s="296"/>
      <c r="N284" s="297"/>
      <c r="O284" s="41" t="s">
        <v>74</v>
      </c>
      <c r="P284" s="41" t="s">
        <v>75</v>
      </c>
      <c r="Q284" s="41" t="s">
        <v>137</v>
      </c>
      <c r="R284" s="35"/>
    </row>
    <row r="285" spans="1:33" s="52" customFormat="1" ht="272.45" customHeight="1" x14ac:dyDescent="0.35">
      <c r="A285" s="247">
        <v>261</v>
      </c>
      <c r="B285" s="38"/>
      <c r="C285" s="38" t="s">
        <v>67</v>
      </c>
      <c r="D285" s="39" t="s">
        <v>118</v>
      </c>
      <c r="E285" s="40" t="s">
        <v>119</v>
      </c>
      <c r="F285" s="38" t="s">
        <v>69</v>
      </c>
      <c r="G285" s="38">
        <v>1</v>
      </c>
      <c r="H285" s="125" t="s">
        <v>195</v>
      </c>
      <c r="I285" s="38">
        <v>1</v>
      </c>
      <c r="J285" s="38" t="s">
        <v>71</v>
      </c>
      <c r="K285" s="38" t="s">
        <v>72</v>
      </c>
      <c r="L285" s="38" t="s">
        <v>120</v>
      </c>
      <c r="M285" s="188">
        <v>5500000</v>
      </c>
      <c r="N285" s="189">
        <v>5500000</v>
      </c>
      <c r="O285" s="38" t="s">
        <v>74</v>
      </c>
      <c r="P285" s="38" t="s">
        <v>75</v>
      </c>
      <c r="Q285" s="38" t="s">
        <v>76</v>
      </c>
      <c r="R285" s="35"/>
    </row>
    <row r="286" spans="1:33" s="52" customFormat="1" ht="272.45" customHeight="1" x14ac:dyDescent="0.35">
      <c r="A286" s="248"/>
      <c r="B286" s="38"/>
      <c r="C286" s="38" t="s">
        <v>67</v>
      </c>
      <c r="D286" s="39" t="s">
        <v>118</v>
      </c>
      <c r="E286" s="40" t="s">
        <v>121</v>
      </c>
      <c r="F286" s="38" t="s">
        <v>69</v>
      </c>
      <c r="G286" s="38">
        <v>1</v>
      </c>
      <c r="H286" s="125" t="s">
        <v>195</v>
      </c>
      <c r="I286" s="38">
        <v>1</v>
      </c>
      <c r="J286" s="38" t="s">
        <v>71</v>
      </c>
      <c r="K286" s="38" t="s">
        <v>72</v>
      </c>
      <c r="L286" s="38" t="s">
        <v>122</v>
      </c>
      <c r="M286" s="188">
        <v>17500000</v>
      </c>
      <c r="N286" s="189">
        <v>17500000</v>
      </c>
      <c r="O286" s="38" t="s">
        <v>74</v>
      </c>
      <c r="P286" s="38" t="s">
        <v>75</v>
      </c>
      <c r="Q286" s="38" t="s">
        <v>76</v>
      </c>
      <c r="R286" s="35"/>
    </row>
    <row r="287" spans="1:33" s="52" customFormat="1" ht="272.45" customHeight="1" x14ac:dyDescent="0.35">
      <c r="A287" s="37">
        <v>262</v>
      </c>
      <c r="B287" s="38"/>
      <c r="C287" s="38" t="s">
        <v>67</v>
      </c>
      <c r="D287" s="39" t="s">
        <v>77</v>
      </c>
      <c r="E287" s="40" t="s">
        <v>78</v>
      </c>
      <c r="F287" s="38" t="s">
        <v>69</v>
      </c>
      <c r="G287" s="38">
        <v>1</v>
      </c>
      <c r="H287" s="125" t="s">
        <v>195</v>
      </c>
      <c r="I287" s="38">
        <v>2</v>
      </c>
      <c r="J287" s="38" t="s">
        <v>1099</v>
      </c>
      <c r="K287" s="38" t="s">
        <v>72</v>
      </c>
      <c r="L287" s="38" t="s">
        <v>81</v>
      </c>
      <c r="M287" s="188">
        <v>23000000</v>
      </c>
      <c r="N287" s="189">
        <v>23000000</v>
      </c>
      <c r="O287" s="38" t="s">
        <v>74</v>
      </c>
      <c r="P287" s="38" t="s">
        <v>75</v>
      </c>
      <c r="Q287" s="38" t="s">
        <v>76</v>
      </c>
      <c r="R287" s="35"/>
    </row>
    <row r="288" spans="1:33" s="52" customFormat="1" ht="272.45" customHeight="1" x14ac:dyDescent="0.35">
      <c r="A288" s="37">
        <v>263</v>
      </c>
      <c r="B288" s="38"/>
      <c r="C288" s="38" t="s">
        <v>67</v>
      </c>
      <c r="D288" s="39" t="s">
        <v>1412</v>
      </c>
      <c r="E288" s="40" t="s">
        <v>139</v>
      </c>
      <c r="F288" s="38" t="s">
        <v>69</v>
      </c>
      <c r="G288" s="38">
        <v>1</v>
      </c>
      <c r="H288" s="125" t="s">
        <v>195</v>
      </c>
      <c r="I288" s="38">
        <v>2</v>
      </c>
      <c r="J288" s="38" t="s">
        <v>71</v>
      </c>
      <c r="K288" s="38" t="s">
        <v>72</v>
      </c>
      <c r="L288" s="38" t="s">
        <v>140</v>
      </c>
      <c r="M288" s="188">
        <v>23000000</v>
      </c>
      <c r="N288" s="189">
        <v>23000000</v>
      </c>
      <c r="O288" s="38" t="s">
        <v>74</v>
      </c>
      <c r="P288" s="38" t="s">
        <v>75</v>
      </c>
      <c r="Q288" s="38" t="s">
        <v>76</v>
      </c>
      <c r="R288" s="35"/>
    </row>
    <row r="289" spans="1:26" s="52" customFormat="1" ht="272.45" customHeight="1" x14ac:dyDescent="0.35">
      <c r="A289" s="298">
        <v>264</v>
      </c>
      <c r="B289" s="38"/>
      <c r="C289" s="38" t="s">
        <v>67</v>
      </c>
      <c r="D289" s="39">
        <v>84131512</v>
      </c>
      <c r="E289" s="40" t="s">
        <v>123</v>
      </c>
      <c r="F289" s="38" t="s">
        <v>69</v>
      </c>
      <c r="G289" s="38">
        <v>1</v>
      </c>
      <c r="H289" s="125" t="s">
        <v>195</v>
      </c>
      <c r="I289" s="38">
        <v>12</v>
      </c>
      <c r="J289" s="38" t="s">
        <v>80</v>
      </c>
      <c r="K289" s="38" t="s">
        <v>72</v>
      </c>
      <c r="L289" s="38" t="s">
        <v>124</v>
      </c>
      <c r="M289" s="188">
        <v>13500000</v>
      </c>
      <c r="N289" s="189">
        <v>13500000</v>
      </c>
      <c r="O289" s="38" t="s">
        <v>74</v>
      </c>
      <c r="P289" s="38" t="s">
        <v>75</v>
      </c>
      <c r="Q289" s="38" t="s">
        <v>76</v>
      </c>
      <c r="R289" s="35"/>
    </row>
    <row r="290" spans="1:26" s="52" customFormat="1" ht="272.45" customHeight="1" x14ac:dyDescent="0.35">
      <c r="A290" s="298">
        <v>265</v>
      </c>
      <c r="B290" s="38"/>
      <c r="C290" s="38" t="s">
        <v>1413</v>
      </c>
      <c r="D290" s="39" t="s">
        <v>1416</v>
      </c>
      <c r="E290" s="40" t="s">
        <v>1415</v>
      </c>
      <c r="F290" s="38" t="s">
        <v>69</v>
      </c>
      <c r="G290" s="38">
        <v>1</v>
      </c>
      <c r="H290" s="125" t="s">
        <v>195</v>
      </c>
      <c r="I290" s="38">
        <v>2</v>
      </c>
      <c r="J290" s="38" t="s">
        <v>1124</v>
      </c>
      <c r="K290" s="38" t="s">
        <v>72</v>
      </c>
      <c r="L290" s="38" t="s">
        <v>1088</v>
      </c>
      <c r="M290" s="188">
        <v>1500000</v>
      </c>
      <c r="N290" s="189">
        <v>1500000</v>
      </c>
      <c r="O290" s="38" t="s">
        <v>1414</v>
      </c>
      <c r="P290" s="38" t="s">
        <v>75</v>
      </c>
      <c r="Q290" s="38" t="s">
        <v>76</v>
      </c>
      <c r="R290" s="35"/>
    </row>
    <row r="291" spans="1:26" s="52" customFormat="1" ht="193.5" customHeight="1" x14ac:dyDescent="0.45">
      <c r="A291" s="298">
        <v>266</v>
      </c>
      <c r="B291" s="38"/>
      <c r="C291" s="38" t="s">
        <v>134</v>
      </c>
      <c r="D291" s="39">
        <v>81111800</v>
      </c>
      <c r="E291" s="40" t="s">
        <v>1419</v>
      </c>
      <c r="F291" s="38" t="s">
        <v>69</v>
      </c>
      <c r="G291" s="38">
        <v>1</v>
      </c>
      <c r="H291" s="125" t="s">
        <v>195</v>
      </c>
      <c r="I291" s="38">
        <v>2</v>
      </c>
      <c r="J291" s="38" t="s">
        <v>87</v>
      </c>
      <c r="K291" s="38" t="s">
        <v>164</v>
      </c>
      <c r="L291" s="38" t="s">
        <v>248</v>
      </c>
      <c r="M291" s="188">
        <v>30000000</v>
      </c>
      <c r="N291" s="189">
        <v>30000000</v>
      </c>
      <c r="O291" s="38" t="s">
        <v>74</v>
      </c>
      <c r="P291" s="38" t="s">
        <v>75</v>
      </c>
      <c r="Q291" s="38" t="s">
        <v>137</v>
      </c>
      <c r="R291" s="35"/>
      <c r="X291" s="204"/>
      <c r="Y291" s="204"/>
      <c r="Z291" s="204"/>
    </row>
    <row r="292" spans="1:26" s="52" customFormat="1" ht="165.95" customHeight="1" x14ac:dyDescent="0.45">
      <c r="A292" s="298">
        <v>267</v>
      </c>
      <c r="B292" s="38"/>
      <c r="C292" s="38" t="s">
        <v>134</v>
      </c>
      <c r="D292" s="39">
        <v>43211711</v>
      </c>
      <c r="E292" s="40" t="s">
        <v>1417</v>
      </c>
      <c r="F292" s="38" t="s">
        <v>69</v>
      </c>
      <c r="G292" s="38">
        <v>1</v>
      </c>
      <c r="H292" s="125" t="s">
        <v>195</v>
      </c>
      <c r="I292" s="38">
        <v>2</v>
      </c>
      <c r="J292" s="38" t="s">
        <v>71</v>
      </c>
      <c r="K292" s="38" t="s">
        <v>164</v>
      </c>
      <c r="L292" s="38" t="s">
        <v>248</v>
      </c>
      <c r="M292" s="188">
        <v>10000000</v>
      </c>
      <c r="N292" s="189">
        <v>10000000</v>
      </c>
      <c r="O292" s="38" t="s">
        <v>74</v>
      </c>
      <c r="P292" s="38" t="s">
        <v>75</v>
      </c>
      <c r="Q292" s="38" t="s">
        <v>137</v>
      </c>
      <c r="R292" s="35"/>
      <c r="X292" s="204"/>
      <c r="Y292" s="204"/>
      <c r="Z292" s="204"/>
    </row>
    <row r="293" spans="1:26" s="52" customFormat="1" ht="141" customHeight="1" x14ac:dyDescent="0.45">
      <c r="A293" s="298">
        <v>268</v>
      </c>
      <c r="B293" s="38"/>
      <c r="C293" s="38" t="s">
        <v>134</v>
      </c>
      <c r="D293" s="39">
        <v>43211507</v>
      </c>
      <c r="E293" s="40" t="s">
        <v>1418</v>
      </c>
      <c r="F293" s="38" t="s">
        <v>69</v>
      </c>
      <c r="G293" s="38">
        <v>1</v>
      </c>
      <c r="H293" s="125" t="s">
        <v>195</v>
      </c>
      <c r="I293" s="38">
        <v>2</v>
      </c>
      <c r="J293" s="38" t="s">
        <v>80</v>
      </c>
      <c r="K293" s="38" t="s">
        <v>164</v>
      </c>
      <c r="L293" s="38" t="s">
        <v>248</v>
      </c>
      <c r="M293" s="188">
        <v>260000000</v>
      </c>
      <c r="N293" s="189">
        <v>260000000</v>
      </c>
      <c r="O293" s="38" t="s">
        <v>74</v>
      </c>
      <c r="P293" s="38" t="s">
        <v>75</v>
      </c>
      <c r="Q293" s="38" t="s">
        <v>137</v>
      </c>
      <c r="R293" s="35"/>
      <c r="X293" s="204"/>
      <c r="Y293" s="204"/>
      <c r="Z293" s="204"/>
    </row>
    <row r="294" spans="1:26" s="52" customFormat="1" ht="272.45" customHeight="1" x14ac:dyDescent="0.5">
      <c r="A294" s="195"/>
      <c r="B294" s="198"/>
      <c r="C294" s="198"/>
      <c r="D294" s="198"/>
      <c r="E294" s="196"/>
      <c r="F294" s="198"/>
      <c r="G294" s="198"/>
      <c r="H294" s="199"/>
      <c r="I294" s="198"/>
      <c r="J294" s="198"/>
      <c r="K294" s="198"/>
      <c r="L294" s="198"/>
      <c r="M294" s="200"/>
      <c r="N294" s="201"/>
      <c r="O294" s="198"/>
      <c r="P294" s="198"/>
      <c r="Q294" s="198"/>
      <c r="R294" s="35"/>
      <c r="X294" s="219"/>
      <c r="Y294" s="219"/>
      <c r="Z294" s="219"/>
    </row>
    <row r="295" spans="1:26" s="36" customFormat="1" ht="272.45" customHeight="1" x14ac:dyDescent="0.5">
      <c r="A295" s="49"/>
      <c r="B295" s="168"/>
      <c r="C295" s="168"/>
      <c r="D295" s="168"/>
      <c r="E295" s="249" t="s">
        <v>1411</v>
      </c>
      <c r="F295" s="249"/>
      <c r="G295" s="168"/>
      <c r="H295" s="168"/>
      <c r="I295" s="168"/>
      <c r="J295" s="169"/>
      <c r="K295" s="168"/>
      <c r="L295" s="249" t="s">
        <v>1065</v>
      </c>
      <c r="M295" s="249"/>
      <c r="N295" s="168"/>
      <c r="O295" s="168"/>
      <c r="P295" s="168"/>
      <c r="Q295" s="168"/>
      <c r="R295" s="35"/>
      <c r="X295" s="218"/>
      <c r="Y295" s="218"/>
      <c r="Z295" s="218"/>
    </row>
    <row r="296" spans="1:26" ht="272.45" customHeight="1" x14ac:dyDescent="0.5">
      <c r="E296" s="196" t="s">
        <v>8</v>
      </c>
      <c r="F296" s="249"/>
      <c r="G296" s="249"/>
      <c r="H296" s="249"/>
    </row>
  </sheetData>
  <autoFilter ref="A19:AG293"/>
  <mergeCells count="27">
    <mergeCell ref="C2:Q2"/>
    <mergeCell ref="D4:E4"/>
    <mergeCell ref="E5:F5"/>
    <mergeCell ref="J5:N9"/>
    <mergeCell ref="E6:F6"/>
    <mergeCell ref="E7:F7"/>
    <mergeCell ref="E8:F8"/>
    <mergeCell ref="E9:F9"/>
    <mergeCell ref="E10:F10"/>
    <mergeCell ref="E11:F11"/>
    <mergeCell ref="J11:N15"/>
    <mergeCell ref="E12:F12"/>
    <mergeCell ref="E13:F13"/>
    <mergeCell ref="E14:F14"/>
    <mergeCell ref="E15:F15"/>
    <mergeCell ref="D17:E17"/>
    <mergeCell ref="H17:I17"/>
    <mergeCell ref="H18:I18"/>
    <mergeCell ref="A41:A42"/>
    <mergeCell ref="A95:A96"/>
    <mergeCell ref="A250:A251"/>
    <mergeCell ref="A277:A278"/>
    <mergeCell ref="L295:M295"/>
    <mergeCell ref="F296:H296"/>
    <mergeCell ref="A229:A230"/>
    <mergeCell ref="A285:A286"/>
    <mergeCell ref="E295:F295"/>
  </mergeCells>
  <dataValidations count="2">
    <dataValidation type="list" allowBlank="1" showInputMessage="1" showErrorMessage="1" sqref="AG74 AG67 AG102 AG40 AG78 AG76 AG186 AG36 AG32:AG33 AG64 AG86 AG243 AG257 AG26 AG114 AG21 AG188 AG271:AG274">
      <formula1>$A$35:$A$55</formula1>
    </dataValidation>
    <dataValidation type="list" allowBlank="1" showInputMessage="1" showErrorMessage="1" sqref="W271 W102 W188 W186">
      <formula1>$A$2:$A$16</formula1>
    </dataValidation>
  </dataValidations>
  <printOptions horizontalCentered="1" verticalCentered="1"/>
  <pageMargins left="0.9055118110236221" right="0.11811023622047245" top="0.35433070866141736" bottom="0.35433070866141736" header="0.31496062992125984" footer="0.31496062992125984"/>
  <pageSetup paperSize="5" scale="10" orientation="landscape" r:id="rId1"/>
  <rowBreaks count="14" manualBreakCount="14">
    <brk id="36" max="32" man="1"/>
    <brk id="55" max="32" man="1"/>
    <brk id="74" max="32" man="1"/>
    <brk id="93" max="32" man="1"/>
    <brk id="113" max="32" man="1"/>
    <brk id="132" max="32" man="1"/>
    <brk id="151" max="32" man="1"/>
    <brk id="170" max="32" man="1"/>
    <brk id="189" max="32" man="1"/>
    <brk id="208" max="32" man="1"/>
    <brk id="227" max="32" man="1"/>
    <brk id="246" max="32" man="1"/>
    <brk id="265" max="32" man="1"/>
    <brk id="284" max="32"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W78 W76 W74 W40:W42 W67 AG252 W252 AG81 AG38 AG44:AG45 W81 W38 W44:W45 AG256 W256 AG30 AG112:AG113 W30 W112:W113 AG182 AG227 W182 W227 AG161:AG162 AG229:AG230 AG177 AG172 AG127 AG217 AG41:AG42 AG207 AG260 AG121 AG159 AG247 W162 W229:W230 W177 W127 W217 W207 W260 W262 AG262 AG135:AG141 AG221 AG99 AG191:AG193 W135:W141 W221 W99 AG57:AG61 W57:W61 AG268 W268</xm:sqref>
        </x14:dataValidation>
        <x14:dataValidation type="list" allowBlank="1" showInputMessage="1" showErrorMessage="1">
          <x14:formula1>
            <xm:f>'C:\PLAN COMPRAS\PLAN 2003\[plan_sice2003.xls]LISTAS'!#REF!</xm:f>
          </x14:formula1>
          <xm:sqref>W257:W259 W26 W114 W21 W32:W33 W64 W35:W36 W163:W176 W149:W161 AG160 AG183 W189:W206 W183 AG35 AG119:AG120 AG145:AG147 AG258:AG259 AG218:AG220 AG122:AG126 AG68 AG253:AG255 AG222:AG225 AG231:AG242 AG244:AG246 AG178:AG181 AG228 AG208:AG216 AG187 AG142:AG143 AG128:AG134 AG173:AG176 AG261 AG149:AG158 W145:W147 W218:W220 W119:W126 W68 W253:W255 W222:W225 W231:W242 W178:W181 W228 W208:W216 W187 W142:W143 W128:W134 W261 AG189:AG190 AG194:AG206 AG248:AG249 W244:W249 AG267 W267 AG85 W85:W86 AG163:AG171 W272:W274</xm:sqref>
        </x14:dataValidation>
        <x14:dataValidation type="list" allowBlank="1" showInputMessage="1" showErrorMessage="1">
          <x14:formula1>
            <xm:f>'C:\Users\fyara\AppData\Local\Microsoft\Windows\Temporary Internet Files\Content.Outlook\ZHB26R28\[Copia de CUADRO DE REPARTO GGC Y CUADRO DE SEGUIMIENTO A LOS CONTRATOS 2019-JUNIO.xlsx]LISTAS'!#REF!</xm:f>
          </x14:formula1>
          <xm:sqref>W243 W79 W269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programado paa</vt:lpstr>
      <vt:lpstr>sin programar paa</vt:lpstr>
      <vt:lpstr>servicios publicos</vt:lpstr>
      <vt:lpstr>CONSOLIDADO PAGOS 2018 - 2019</vt:lpstr>
      <vt:lpstr>2019-10-02-PAA</vt:lpstr>
      <vt:lpstr>'2019-10-02-PAA'!Área_de_impresión</vt:lpstr>
      <vt:lpstr>'CONSOLIDADO PAGOS 2018 - 2019'!Área_de_impresión</vt:lpstr>
      <vt:lpstr>'2019-10-02-PAA'!Títulos_a_imprimir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2019-10-04T19:45:52Z</cp:lastPrinted>
  <dcterms:created xsi:type="dcterms:W3CDTF">2019-05-08T16:37:35Z</dcterms:created>
  <dcterms:modified xsi:type="dcterms:W3CDTF">2019-10-04T19:48:43Z</dcterms:modified>
</cp:coreProperties>
</file>