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showInkAnnotation="0" codeName="ThisWorkbook" defaultThemeVersion="166925"/>
  <mc:AlternateContent xmlns:mc="http://schemas.openxmlformats.org/markup-compatibility/2006">
    <mc:Choice Requires="x15">
      <x15ac:absPath xmlns:x15ac="http://schemas.microsoft.com/office/spreadsheetml/2010/11/ac" url="D:\lpatino\Documents\OCI 2022\CARPETA OCI MARZO\SEGUIMIENTO EKOGUI\Nueva carpeta\2023\E-kogui\Plantilla ekogui\"/>
    </mc:Choice>
  </mc:AlternateContent>
  <xr:revisionPtr revIDLastSave="0" documentId="8_{52C77D90-F573-4526-9A8E-85FB05D00995}" xr6:coauthVersionLast="36" xr6:coauthVersionMax="36" xr10:uidLastSave="{00000000-0000-0000-0000-000000000000}"/>
  <bookViews>
    <workbookView xWindow="-120" yWindow="-120" windowWidth="29040" windowHeight="15840" tabRatio="777" activeTab="4"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<sst xmlns="http://schemas.openxmlformats.org/spreadsheetml/2006/main" count="701" uniqueCount="627">
  <si>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</si>
  <si>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</si>
  <si>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</si>
  <si>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</si>
  <si>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</si>
  <si>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</si>
  <si>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</si>
  <si>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</si>
  <si>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</si>
  <si>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</si>
  <si>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</si>
  <si>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</si>
  <si>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</si>
  <si>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</si>
  <si>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</si>
  <si>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</si>
  <si>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</si>
  <si>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</si>
  <si>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</si>
  <si>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</si>
  <si>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</si>
  <si>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</si>
  <si>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</si>
  <si>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</si>
  <si>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</si>
  <si>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</si>
  <si>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</si>
  <si>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</si>
  <si>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</si>
  <si>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</si>
  <si>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</si>
  <si>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</si>
  <si>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</si>
  <si>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</si>
  <si>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</si>
  <si>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</si>
  <si>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</si>
  <si>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</si>
  <si>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</si>
  <si>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</si>
  <si>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</si>
  <si>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</si>
  <si>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</si>
  <si>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</si>
  <si>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</si>
  <si>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</si>
  <si>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</si>
  <si>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</si>
  <si>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</si>
  <si>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</si>
  <si>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</si>
  <si>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</si>
  <si>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</si>
  <si>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</si>
  <si>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</si>
  <si>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</si>
  <si>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</si>
  <si>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</si>
  <si>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</si>
  <si>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</si>
  <si>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</si>
  <si>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</si>
  <si>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</si>
  <si>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</si>
  <si>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</si>
  <si>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</si>
  <si>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</si>
  <si>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</si>
  <si>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</si>
  <si>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</si>
  <si>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</si>
  <si>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</si>
  <si>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</si>
  <si>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</si>
  <si>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</si>
  <si>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</si>
  <si>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</si>
  <si>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</si>
  <si>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</si>
  <si>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</si>
  <si>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</si>
  <si>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</si>
  <si>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</si>
  <si>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</si>
  <si>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</si>
  <si>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</si>
  <si>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</si>
  <si>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</si>
  <si>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</si>
  <si>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</si>
  <si>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</si>
  <si>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</si>
  <si>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</si>
  <si>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</si>
  <si>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</si>
  <si>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</si>
  <si>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</si>
  <si>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</si>
  <si>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</si>
  <si>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</si>
  <si>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</si>
  <si>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</si>
  <si>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</si>
  <si>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</si>
  <si>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</si>
  <si>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</si>
  <si>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</si>
  <si>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</si>
  <si>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</si>
  <si>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</si>
  <si>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</si>
  <si>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</si>
  <si>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</si>
  <si>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</si>
  <si>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</si>
  <si>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</si>
  <si>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</si>
  <si>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</si>
  <si>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</si>
  <si>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</si>
  <si>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</si>
  <si>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</si>
  <si>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</si>
  <si>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</si>
  <si>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</si>
  <si>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</si>
  <si>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</si>
  <si>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</si>
  <si>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</si>
  <si>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</si>
  <si>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</si>
  <si>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</si>
  <si>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</si>
  <si>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</si>
  <si>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</si>
  <si>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</si>
  <si>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</si>
  <si>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</si>
  <si>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</si>
  <si>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</si>
  <si>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</si>
  <si>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</si>
  <si>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</si>
  <si>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</si>
  <si>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</si>
  <si>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</si>
  <si>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</si>
  <si>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</si>
  <si>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</si>
  <si>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</si>
  <si>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</si>
  <si>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</si>
  <si>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</si>
  <si>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</si>
  <si>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</si>
  <si>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</si>
  <si>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</si>
  <si>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</si>
  <si>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</si>
  <si>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</si>
  <si>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</si>
  <si>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</si>
  <si>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</si>
  <si>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</si>
  <si>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</si>
  <si>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</si>
  <si>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</si>
  <si>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</si>
  <si>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</si>
  <si>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</si>
  <si>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</si>
  <si>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</si>
  <si>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</si>
  <si>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</si>
  <si>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</si>
  <si>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</si>
  <si>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</si>
  <si>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</si>
  <si>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</si>
  <si>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</si>
  <si>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</si>
  <si>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</si>
  <si>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</si>
  <si>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</si>
  <si>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</si>
  <si>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</si>
  <si>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</si>
  <si>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</si>
  <si>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</si>
  <si>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</si>
  <si>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</si>
  <si>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</si>
  <si>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</si>
  <si>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</si>
  <si>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</si>
  <si>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</si>
  <si>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</si>
  <si>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</si>
  <si>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</si>
  <si>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</si>
  <si>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</si>
  <si>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</si>
  <si>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</si>
  <si>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</si>
  <si>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</si>
  <si>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</si>
  <si>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</si>
  <si>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</si>
  <si>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</si>
  <si>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</si>
  <si>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</si>
  <si>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</si>
  <si>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</si>
  <si>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</si>
  <si>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</si>
  <si>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</si>
  <si>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</si>
  <si>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</si>
  <si>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</si>
  <si>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</si>
  <si>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</si>
  <si>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</si>
  <si>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</si>
  <si>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</si>
  <si>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</si>
  <si>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</si>
  <si>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</si>
  <si>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</si>
  <si>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</si>
  <si>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</si>
  <si>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</si>
  <si>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</si>
  <si>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</si>
  <si>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</si>
  <si>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</si>
  <si>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</si>
  <si>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</si>
  <si>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</si>
  <si>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</si>
  <si>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</si>
  <si>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</si>
  <si>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</si>
  <si>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</si>
  <si>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</si>
  <si>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</si>
  <si>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</si>
  <si>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</si>
  <si>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</si>
  <si>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</si>
  <si>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</si>
  <si>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</si>
  <si>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</si>
  <si>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</si>
  <si>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</si>
  <si>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</si>
  <si>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</si>
  <si>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</si>
  <si>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</si>
  <si>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</si>
  <si>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</si>
  <si>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</si>
  <si>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</si>
  <si>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</si>
  <si>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</si>
  <si>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</si>
  <si>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</si>
  <si>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</si>
  <si>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</si>
  <si>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</si>
  <si>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</si>
  <si>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</si>
  <si>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</si>
  <si>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</si>
  <si>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</si>
  <si>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</si>
  <si>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</si>
  <si>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</si>
  <si>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</si>
  <si>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</si>
  <si>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</si>
  <si>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</si>
  <si>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</si>
  <si>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</si>
  <si>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</si>
  <si>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</si>
  <si>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</si>
  <si>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</si>
  <si>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</si>
  <si>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</si>
  <si>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</si>
  <si>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</si>
  <si>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</si>
  <si>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</si>
  <si>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</si>
  <si>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</si>
  <si>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</si>
  <si>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</si>
  <si>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</si>
  <si>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</si>
  <si>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</si>
  <si>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</si>
  <si>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</si>
  <si>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</si>
  <si>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</si>
  <si>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</si>
  <si>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</si>
  <si>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</si>
  <si>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</si>
  <si>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</si>
  <si>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</si>
  <si>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</si>
  <si>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</si>
  <si>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</si>
  <si>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</si>
  <si>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</si>
  <si>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</si>
  <si>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</si>
  <si>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</si>
  <si>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</si>
  <si>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</si>
  <si>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</si>
  <si>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</si>
  <si>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</si>
  <si>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</si>
  <si>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</si>
  <si>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</si>
  <si>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</si>
  <si>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</si>
  <si>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</si>
  <si>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</si>
  <si>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</si>
  <si>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</si>
  <si>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</si>
  <si>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</si>
  <si>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</si>
  <si>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</si>
  <si>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</si>
  <si>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</si>
  <si>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</si>
  <si>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</si>
  <si>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</si>
  <si>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</si>
  <si>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</si>
  <si>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</si>
  <si>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</si>
  <si>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</si>
  <si>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</si>
  <si>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</si>
  <si>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</si>
  <si>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</si>
  <si>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</si>
  <si>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</si>
  <si>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</si>
  <si>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</si>
  <si>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</si>
  <si>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</si>
  <si>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</si>
  <si>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</si>
  <si>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</si>
  <si>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</si>
  <si>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</si>
  <si>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</si>
  <si>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</si>
  <si>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</si>
  <si>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</si>
  <si>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</si>
  <si>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</si>
  <si>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</si>
  <si>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</si>
  <si>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</si>
  <si>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</si>
  <si>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</si>
  <si>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</si>
  <si>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</si>
  <si>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</si>
  <si>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</si>
  <si>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</si>
  <si>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</si>
  <si>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</si>
  <si>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</si>
  <si>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</si>
  <si>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</si>
  <si>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</si>
  <si>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</si>
  <si>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</si>
  <si>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</si>
  <si>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</si>
  <si>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</si>
  <si>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</si>
  <si>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</si>
  <si>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</si>
  <si>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</si>
  <si>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</si>
  <si>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</si>
  <si>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</si>
  <si>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</si>
  <si>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</si>
  <si>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</si>
  <si>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</si>
  <si>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</si>
  <si>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</si>
  <si>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</si>
  <si>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</si>
  <si>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</si>
  <si>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</si>
  <si>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</si>
  <si>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</si>
  <si>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</si>
  <si>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</si>
  <si>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</si>
  <si>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</si>
  <si>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</si>
  <si>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</si>
  <si>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</si>
  <si>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</si>
  <si>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</si>
  <si>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</si>
  <si>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</si>
  <si>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</si>
  <si>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</si>
  <si>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</si>
  <si>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</si>
  <si>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</si>
  <si>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</si>
  <si>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</si>
  <si>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</si>
  <si>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</si>
  <si>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</si>
  <si>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</si>
  <si>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</si>
  <si>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</si>
  <si>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</si>
  <si>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</si>
  <si>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</si>
  <si>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</si>
  <si>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</si>
  <si>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</si>
  <si>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</si>
  <si>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</si>
  <si>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</si>
  <si>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</si>
  <si>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</si>
  <si>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</si>
  <si>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</si>
  <si>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</si>
  <si>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</si>
  <si>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</si>
  <si>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</si>
  <si>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</si>
  <si>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</si>
  <si>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</si>
  <si>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</si>
  <si>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</si>
  <si>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</si>
  <si>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</si>
  <si>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</si>
  <si>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</si>
  <si>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</si>
  <si>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</si>
  <si>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</si>
  <si>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</si>
  <si>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</si>
  <si>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</si>
  <si>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</si>
  <si>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</si>
  <si>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</si>
  <si>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</si>
  <si>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</si>
  <si>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</si>
  <si>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</si>
  <si>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</si>
  <si>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</si>
  <si>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</si>
  <si>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</si>
  <si>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</si>
  <si>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</si>
  <si>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</si>
  <si>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</si>
  <si>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</si>
  <si>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</si>
  <si>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</si>
  <si>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</si>
  <si>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</si>
  <si>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</si>
  <si>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</si>
  <si>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</si>
  <si>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</si>
  <si>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</si>
  <si>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</si>
  <si>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</si>
  <si>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</si>
  <si>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</si>
  <si>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</si>
  <si>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</si>
  <si>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</si>
  <si>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</si>
  <si>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</si>
  <si>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</si>
  <si>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</si>
  <si>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</si>
  <si>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</si>
  <si>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</si>
  <si>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</si>
  <si>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</si>
  <si>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</si>
  <si>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</si>
  <si>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</si>
  <si>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</si>
  <si>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</si>
  <si>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</si>
  <si>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</si>
  <si>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</si>
  <si>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</si>
  <si>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</si>
  <si>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</si>
  <si>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</si>
  <si>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</si>
  <si>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</si>
  <si>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</si>
  <si>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</si>
  <si>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</si>
  <si>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</si>
  <si>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</si>
  <si>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</si>
  <si>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</si>
  <si>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</si>
  <si>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</si>
  <si>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</si>
  <si>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</si>
  <si>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</si>
  <si>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</si>
  <si>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</si>
  <si>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</si>
  <si>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</si>
  <si>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</si>
  <si>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</si>
  <si>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</si>
  <si>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</si>
  <si>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</si>
  <si>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</si>
  <si>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</si>
  <si>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</si>
  <si>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</si>
  <si>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</si>
  <si>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</si>
  <si>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</si>
  <si>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</si>
  <si>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</si>
  <si>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</si>
  <si>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</si>
  <si>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</si>
  <si>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</si>
  <si>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</si>
  <si>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</si>
  <si>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</si>
  <si>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</si>
  <si>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</si>
  <si>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</si>
  <si>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</si>
  <si>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</si>
  <si>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</si>
  <si>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</si>
  <si>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</si>
  <si>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</si>
  <si>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</si>
  <si>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</si>
  <si>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</si>
  <si>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</si>
  <si>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</si>
  <si>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</si>
  <si>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</si>
  <si>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</si>
  <si>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</si>
  <si>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</si>
  <si>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t>Fecha de diligenciamiento de plantilla/Descarga</t>
  </si>
  <si>
    <t>Abogados al 30 de junio de 2023</t>
  </si>
  <si>
    <t>ABOGADOS ACTIVOS AL 30-06-2023</t>
  </si>
  <si>
    <t>RETIRADOS EN LA ENTIDAD PRIMER SEMESTRE 2023 SEGÚN JURIDICA</t>
  </si>
  <si>
    <t>INACTIVADOS EN EKOGUI PRIMER SEMESTRE 2023</t>
  </si>
  <si>
    <t>Entre 21-03-2019 y 31-12-2019 (Estabilizacion)</t>
  </si>
  <si>
    <t>Posteriores al 01-01-2020 (Ultima version)</t>
  </si>
  <si>
    <t>PROCESOS ACTIVOS AL 30 DE JUN DE 2023</t>
  </si>
  <si>
    <t>(1) Con fecha de registro anterior al 15-06-2023</t>
  </si>
  <si>
    <t>TERMINADOS EN EKOGUI DURANTE 1ER SEMESTRE 2023 (2)</t>
  </si>
  <si>
    <t>(2) Con fecha de actuación en 2023</t>
  </si>
  <si>
    <t>PROCESOS TERMINADOS EN EKOGUI AL 30 DE JUN 2023</t>
  </si>
  <si>
    <t>PROCESOS ACTIVOS EKOGUI - CALIDAD DEMANDADO AL 30-06-2023</t>
  </si>
  <si>
    <t>PROCESOS EN EKOGUI CON CALIFICACIÓN ANTERIOR A 01-01-2023</t>
  </si>
  <si>
    <t>PROCESOS EN EKOGUI CON CALIFICACIÓN EN 1ER SEMESTRE 2023</t>
  </si>
  <si>
    <t>(6) Solo se consideran los procesos activos en e-Kogui - calidad demandado al 30 de JUNIO de 2023 que tengan calificación de riesgo</t>
  </si>
  <si>
    <r>
      <t>(3)En el reporte de activos al 30 de junio verifique la columna</t>
    </r>
    <r>
      <rPr>
        <b/>
        <i/>
        <sz val="9"/>
        <color theme="1"/>
        <rFont val="Calibri"/>
        <family val="2"/>
        <scheme val="minor"/>
      </rPr>
      <t xml:space="preserve"> Estado General del proceso</t>
    </r>
  </si>
  <si>
    <t>PROCESOS TERMINADOS EN 1ER SEMESTRE 2023 SEGÚN JURIDICA</t>
  </si>
  <si>
    <t>PROCESOS TERMINADOS 1ER SEMESTRE 2023</t>
  </si>
  <si>
    <t>(4)Equivalente a un valor indexado de $38.280 millones a 06 de junio de 2023</t>
  </si>
  <si>
    <t>REGISTRO EN PRIMER SEMESTRE DE 2022 Y ANTERIORES</t>
  </si>
  <si>
    <t>REGISTRO DURANTE SEGUNDO SEMESTRE DE 2022</t>
  </si>
  <si>
    <t>REGISTRO DURANTE PRIMER SEMESTRE DE 2023</t>
  </si>
  <si>
    <t>TOTAL PREJUDICIALES TERMINADOS 1ER SEM. 2023 SEGÚN JURIDICA</t>
  </si>
  <si>
    <t>TERMINADOS EN EKOGUI ÚLTIMA ACTUACIÓN  1ER SEM. 2023</t>
  </si>
  <si>
    <t>ARBITRAMENTOS ACTIVOS AL 30-06-2023 SEGÚN JURIDICA</t>
  </si>
  <si>
    <t>TOTAL ARBITRAMENTOS TERMINADOS  AL 30-06-2023 SEGÚN JURIDICA</t>
  </si>
  <si>
    <t>Su entidad utilizo el modulo de pagos en 2023-I?</t>
  </si>
  <si>
    <t>Su Entidad Gestiona pagos en SIIF-MinHacienda</t>
  </si>
  <si>
    <t>calificar o cualificar o comparar a las entidades, no hay valores buenos ni malos. No es una hoja de validación</t>
  </si>
  <si>
    <t>Tienen información estudios</t>
  </si>
  <si>
    <t xml:space="preserve"> # CON PROVISIÓN IGUAL A CERO</t>
  </si>
  <si>
    <t>PREJUDICIALES ACTIVOS AL 30-06-2023</t>
  </si>
  <si>
    <t>PREJUDICIALES TERMINADOS 1ER SEMESTRE 2023</t>
  </si>
  <si>
    <t>CENTRAL DE ABASTOS DE CUCUTA S.A.- EN LIQUIDACION-</t>
  </si>
  <si>
    <t>FONDO DE FINANCIAMIENTO DE LA INFRAESTRUCTURA EDUCATIVA</t>
  </si>
  <si>
    <t>PAR BCH EN LIQUIDACION - FIDUAGRARIA</t>
  </si>
  <si>
    <t>POSITIVA COMPAÑIA DE SEGUROS S.A.</t>
  </si>
  <si>
    <t>OTRA ORDEN TERRITORIAL</t>
  </si>
  <si>
    <t>Sergio Luis Rodriguez Socarras</t>
  </si>
  <si>
    <t>Armando López Cortes</t>
  </si>
  <si>
    <t>Yenny Marcela Herrera Martinez</t>
  </si>
  <si>
    <t>Luz Stella Patiño Jurado</t>
  </si>
  <si>
    <t>Victor Hugo Calderon Jaramillo</t>
  </si>
  <si>
    <t xml:space="preserve">Adriana Marcela Ortega </t>
  </si>
  <si>
    <t>LUZ STELLA PATIÑO JURADO</t>
  </si>
  <si>
    <t xml:space="preserve">1. Para el perfil de Jefe Financiero, en el periodo evaluado no se evidenció que hubiera recibido capacitación.
2. La jefe de la Oficina de Control Interno LUZ STELLA PATIÑO JURADO y un profesional de la OCI DAMIAN CAMILO VARGAS VARGAS, asistieron a capacitación de fecha 14/02/2023. 
3. El Jefe Jurídico no ha asistido a capacitaciones en la Agencia. Sin embargo, de manera oportuna, delega en los integrantes del Grupo de Defensa Judicial, la asistencia a esas conferencias y capacitaciones. </t>
  </si>
  <si>
    <t xml:space="preserve">Con respecto a la información suministrada y evidenciada en el aplicativo E-Kogui, se observa que para el primer semestre de la presente vigencia, el abogado Carlos David Platín del Castillo Profesional Universitario, renunció en febrero de 2023, en su reemplazo ingresa José Humberto Quintana Profesional Especializado.
El Grupo de Defensa Judicial para el periodo evaluado, asistió a diferentes capaciones, seminarios y charlas dictadas por la Agencia Nacional de Defensa Jurídica del Estado y otras entidades públicas así:
• Valoración probatoria con enfoque de género: 15 de marzo de 2023.
• Las sentencias de unificación y precedente judicial: 26 de mayo de 2023.
Respecto al punto especifico del Director Jurídico, no se cuenta con soportes de capacitaciones a las que haya asistido. Sin embargo, de manera oportuna, delega en los integrantes del Grupo de Defensa Judicial, la asistencia a esas conferencias y capacitaciones. </t>
  </si>
  <si>
    <t>Fecha del reporte E-kogui 9 de agosto del 2023, se observan (6) conciliaciones extrajudiciales registradas como activas en el aplicativo, cuatro (4) del segundo semestre del año 2022 y dos (2) del primer semestre del 2022 y anteriores. 
Al respecto procede el Grupo de Defensa Judicial de la entidad a explicar caso por caso, la razón por las que continúan abiertas las conciliaciones, especialmente de vigencias muy anteriores, a lo que procedieron a rendir las siguientes explicaciones:
1.	“ CONCILIACIONES PRE JUDICIALES 
1.1.	7547150 AGUIRRE CRUZ GUSTAVO ALBERTO. No. 1458698. No se encuentra activa dentro del sistema, es decir desde el perfil de administrador, que puede ver todas las conciliaciones activas e inactivas, es decir el histórico de conciliaciones de la entidad, NO FIGURA, se realizó búsqueda con los datos, pero no obra registro de que el DAFP sea o hubiese sido parte.
1.2.	24607048 RESTREPO HOYOS NATALIA. No. 1458769. La entidad no fue parte dentro de la solicitud de conciliación, no figura activa, el sistema ekogui la activo. Se procede a verificar, asignar y cerrar. Pese a que la convocante si radico la conciliación en la Procuraduría, nunca fue admitida y el DAFP nunca fue llamado a ninguna audiencia, por lo que dentro de esos limitantes no era ´posible ejecutar algún trámite por parte del Grupo de Defensa Judicial. Sin embargo, en aras de dar alcance al requerimiento, se actualiza y se cierra como asunto no susceptible de conciliación. Se reitera, que a pesar de que la ANDJE, lo activo en algún momento y lo relacionó a la entidad, el DAFP no fue parte. 
1.3.	LUZ ADRIANA RODRIGUEZ FINO. No. 1512845 Al parecer la ANDJE radico en diversas oportunidades la misma conciliación, quedando repetida dentro del sistema, sin embargo, el Grupo de Defensa Judicial, que ya había evidenciado este error, había cerrado oportunamente las conciliaciones que se radicaron por parte de la convocante Luz Adriana Rodríguez Fino.
1.4.	51575713 JIMENEZ LUZ STELLA POVEDA. RAD. 1513558 en las mismas condiciones de la anterior, la ANDJE radico en varias oportunidades la misma conciliación, quedando repetida dentro del sistema, sin embargo, el Grupo de Defensa Judicial, cerró la que obraba en ese momento abierta, la gestión del Grupo de defensa judicial fue oportuna frente al trámite conciliatorio. Dentro de los reiterados errores que tiene el sistema ekogui, frente a los que se repite, el Grupo de Defensa Judicial, trata de sopesar, no se explica porque aparece duplicidad en la información. Dentro de tales limitantes, se deja constancia de que, respecto de la conciliación estudiada, ya estaba cerrada y terminada, sin embargo, en aras de continuar subsanando dichos errores del aplicativo, se procede a volver a registrar en el Radicado ekogui No. 1513558, la conciliación fallida al igual que en la otra que figura arriba.
1.5.	5489566 CORDOBA PATERNINA DEIVIS EMILIO. RAD. 1514035 como las anteriores, la ANDJE radico en varias oportunidades la misma conciliación, quedando repetida dentro del sistema, sin embargo, el Grupo de Defensa Judicial, cerró la que obraba en ese momento abierta, la gestión del Grupo de defensa judicial fue oportuna frente al trámite conciliatorio. Dentro de los reiterados errores que tiene el sistema ekogui, frente a los que se repite, el Grupo de Defensa Judicial, trata de sopesar, no se explica porque aparece duplicidad en la información. Dentro de tales limitantes, se deja constancia de que, respecto de la conciliación estudiada, ya estaba cerrada y terminada, sin embargo, en aras de continuar subsanando dichos errores del aplicativo, se procede a volver a registrar en el Radicado ekogui No. 1514035, la conciliación fallida al igual que en la otra que figura arriba.
1.6.	FERNANDO ENCISO AGUDELO. Rad. 1516320. La conciliación fue radicada en términos por el Grupo de Defensa Judicial, sin embargo, se registró la actuación de conciliación fallida como fecha de auto admisorio, por lo que continuo en el sistema activa. Se procede a subsanar y cerrar.”</t>
  </si>
  <si>
    <t xml:space="preserve">Para la vigencia evaluada el Departamento Administrativo de la Función Pública no hizo parte de ningún arbitramento. </t>
  </si>
  <si>
    <t>Para la vigencia evaluada el Departamento Administrativo de la Función Pública, no efectuó ningún pago respecto de sentencias o conciliaciones de carácter judicial.</t>
  </si>
  <si>
    <t>PROCESOS ACTIVOS:  
A la fecha de la consulta (09/09/2023), E-kogui registra con corte al 30 de junio de 2023, 549 procesos judiciales activos, los cuales, al contrastar con la base de activos del Grupo de Defensa Judicial, presentan un total de 552 procesos, existiendo una diferencia de 3 procesos.  Con base en lo anterior, el administrador de la entidad, explica que “no aparecen en la fecha de corte que realizas, teniendo en cuenta que fueron registrados en el sistema tiempo después. Valga recalcar que los mismos ya están incorporados en el sistema y prueba de ello es que tienen número de ID EKOGUI relacionado”.
PROCESOS TERMINADOS: 
Para el primer semestre del 2023, dentro de las fechas establecidas no se registran procesos terminados.         
                                                                                                                                                                                                 PROCESOS TERMINADOS QUE FUERON ANALIZADOS: 
Al no contar con procesos terminados en el primer semestre del 2023, la herramienta no pide analizar ningún proceso para este aparte.
PROCESO DE MAS DE 33000 SMMLV CON PIEZA DE LA DEMANDA:
El Grupo de Defensa Judicial, señala que el proceso No. 25000234100020130263500, el cual se encuentra identificado en E-kogui con el No.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dieciocho (18) con calificación del riesgo anterior 01-01-2023 Riesgo, por lo cual se requirió al Grupo de Defensa Judicial, quienes respondieron que se hicieron las acciones correctivas a partir de la información identificada por parte de la OCI."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en ekogui, dieciocho (18) con calificación del riesgo anterior 01-01-2023, por lo cual se requirió al Grupo de Defensa Judicial, quienes sustentan que se llevaron a cabo las acciones correctivas a partir de la información identificada por parte de la OCI.</t>
  </si>
  <si>
    <t>1.	La Oficina de Control Interno de Función Pública, una vez efectuada la verificación al cumplimiento de las obligaciones establecidas en el artículo 2.2.3.4.1.14 del Decreto 1069 de 2015, concluye que la entidad ha efectuado el registro de abogados y usuarios activos en el sistema. 
2.	Con relación, a las diferencias presentadas entre los procesos judiciales registrados en E-kogui y la base de datos del Grupo de Defensa Judicial, nuevamente se reitera reforzar el seguimiento para que la información sea coherente, tanto en los procesos activos como en los terminados y establecer las acciones correctivas que sean necesarias para eliminar la causa que origina dicha situación.
3.	En relación con los procesos en E-kogui sin calificación del riesgo, es necesario que se fortalezca el seguimiento por parte de los abogados del Grupo y se efectúe el registro de dicha calificación oportunamente.  
4.	Frente a las conciliaciones extrajudiciales consignadas en el aplicativo, se debe reforzar el seguimiento permanente para darlas por terminadas en el sistema, por cuanto aún continúan dos (2) conciliaciones del año 2021; adicional a las cuatro (4) del segundo semestre del 2022.  
5.	En el periodo evaluado no se presentaron procesos arbitrales, ni se efectuaron pagos con cargo a procesos judiciales.   
6.	Tener en cuenta la asignación del perfil al nuevo Jefe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</si>
</sst>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1">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0" fillId="6" borderId="9" xfId="0" applyFill="1" applyBorder="1" applyProtection="1">
      <protection locked="0"/>
    </xf>
    <xf numFmtId="14" fontId="0" fillId="6" borderId="9" xfId="0" applyNumberForma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opLeftCell="B1" zoomScale="85" zoomScaleNormal="85" workbookViewId="0">
      <selection activeCell="D26" sqref="D26"/>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0" t="s">
        <v>72</v>
      </c>
      <c r="C3" s="81"/>
      <c r="D3" s="81"/>
      <c r="E3" s="81"/>
      <c r="F3" s="81"/>
      <c r="G3" s="81"/>
      <c r="H3" s="81"/>
      <c r="I3" s="81"/>
      <c r="J3" s="81"/>
      <c r="K3" s="81"/>
      <c r="L3" s="81"/>
      <c r="M3" s="81"/>
      <c r="N3" s="81"/>
      <c r="O3" s="82"/>
    </row>
    <row r="4" spans="2:15" ht="23.25" x14ac:dyDescent="0.35">
      <c r="B4" s="80" t="s">
        <v>11</v>
      </c>
      <c r="C4" s="81"/>
      <c r="D4" s="81"/>
      <c r="E4" s="81"/>
      <c r="F4" s="81"/>
      <c r="G4" s="81"/>
      <c r="H4" s="81"/>
      <c r="I4" s="81"/>
      <c r="J4" s="81"/>
      <c r="K4" s="81"/>
      <c r="L4" s="81"/>
      <c r="M4" s="81"/>
      <c r="N4" s="81"/>
      <c r="O4" s="82"/>
    </row>
    <row r="5" spans="2:15" x14ac:dyDescent="0.25">
      <c r="B5" s="5"/>
      <c r="O5" s="6"/>
    </row>
    <row r="6" spans="2:15" x14ac:dyDescent="0.25">
      <c r="B6" s="5"/>
      <c r="C6" s="83" t="s">
        <v>83</v>
      </c>
      <c r="D6" s="83"/>
      <c r="E6" s="83"/>
      <c r="F6" s="83"/>
      <c r="G6" s="83"/>
      <c r="H6" s="83"/>
      <c r="I6" s="83"/>
      <c r="J6" s="83"/>
      <c r="K6" s="83"/>
      <c r="L6" s="83"/>
      <c r="M6" s="83"/>
      <c r="N6" s="83"/>
      <c r="O6" s="6"/>
    </row>
    <row r="7" spans="2:15" x14ac:dyDescent="0.25">
      <c r="B7" s="5"/>
      <c r="C7" s="83"/>
      <c r="D7" s="83"/>
      <c r="E7" s="83"/>
      <c r="F7" s="83"/>
      <c r="G7" s="83"/>
      <c r="H7" s="83"/>
      <c r="I7" s="83"/>
      <c r="J7" s="83"/>
      <c r="K7" s="83"/>
      <c r="L7" s="83"/>
      <c r="M7" s="83"/>
      <c r="N7" s="83"/>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101</v>
      </c>
      <c r="C2" s="63" t="s">
        <v>21</v>
      </c>
      <c r="D2" s="63" t="s">
        <v>22</v>
      </c>
      <c r="E2" s="63" t="s">
        <v>26</v>
      </c>
      <c r="F2" s="63" t="s">
        <v>20</v>
      </c>
      <c r="G2" s="63" t="s">
        <v>92</v>
      </c>
      <c r="H2" s="63" t="s">
        <v>93</v>
      </c>
      <c r="I2" s="64" t="s">
        <v>102</v>
      </c>
      <c r="J2" s="64" t="s">
        <v>103</v>
      </c>
      <c r="K2" s="64" t="s">
        <v>104</v>
      </c>
      <c r="L2" s="64" t="s">
        <v>105</v>
      </c>
      <c r="M2" s="64" t="s">
        <v>106</v>
      </c>
      <c r="N2" s="64" t="s">
        <v>107</v>
      </c>
      <c r="O2" s="64" t="s">
        <v>108</v>
      </c>
      <c r="P2" s="63" t="s">
        <v>27</v>
      </c>
      <c r="Q2" s="63" t="s">
        <v>28</v>
      </c>
      <c r="R2" s="63" t="s">
        <v>29</v>
      </c>
      <c r="S2" s="63" t="s">
        <v>109</v>
      </c>
      <c r="T2" s="63" t="s">
        <v>110</v>
      </c>
      <c r="U2" s="63" t="s">
        <v>35</v>
      </c>
      <c r="V2" s="63" t="s">
        <v>111</v>
      </c>
      <c r="W2" s="63" t="s">
        <v>77</v>
      </c>
      <c r="X2" s="63" t="s">
        <v>78</v>
      </c>
      <c r="Y2" s="63" t="s">
        <v>79</v>
      </c>
      <c r="Z2" s="63" t="s">
        <v>80</v>
      </c>
      <c r="AA2" s="63" t="s">
        <v>81</v>
      </c>
      <c r="AB2" s="64" t="s">
        <v>112</v>
      </c>
      <c r="AC2" s="64" t="s">
        <v>113</v>
      </c>
      <c r="AD2" s="64" t="s">
        <v>114</v>
      </c>
      <c r="AE2" s="63" t="s">
        <v>33</v>
      </c>
      <c r="AF2" s="63" t="s">
        <v>58</v>
      </c>
      <c r="AG2" s="63" t="s">
        <v>59</v>
      </c>
      <c r="AH2" s="63" t="s">
        <v>34</v>
      </c>
      <c r="AI2" s="63" t="s">
        <v>115</v>
      </c>
      <c r="AJ2" s="63" t="s">
        <v>116</v>
      </c>
      <c r="AK2" s="63" t="s">
        <v>117</v>
      </c>
      <c r="AL2" s="63" t="s">
        <v>118</v>
      </c>
      <c r="AM2" s="63" t="s">
        <v>119</v>
      </c>
      <c r="AN2" s="63" t="s">
        <v>120</v>
      </c>
      <c r="AO2" s="63" t="s">
        <v>121</v>
      </c>
      <c r="AP2" s="63" t="s">
        <v>122</v>
      </c>
      <c r="AQ2" s="65" t="s">
        <v>51</v>
      </c>
      <c r="AR2" s="65" t="s">
        <v>52</v>
      </c>
      <c r="AS2" s="65" t="s">
        <v>48</v>
      </c>
      <c r="AT2" s="65" t="s">
        <v>49</v>
      </c>
      <c r="AU2" s="65" t="s">
        <v>50</v>
      </c>
      <c r="AV2" s="65" t="s">
        <v>53</v>
      </c>
      <c r="AW2" s="65" t="s">
        <v>65</v>
      </c>
      <c r="AX2" s="65" t="s">
        <v>55</v>
      </c>
      <c r="AY2" s="65" t="s">
        <v>56</v>
      </c>
      <c r="AZ2" s="65" t="s">
        <v>67</v>
      </c>
      <c r="BA2" s="65" t="s">
        <v>68</v>
      </c>
      <c r="BB2" s="66" t="s">
        <v>123</v>
      </c>
      <c r="BC2" s="66" t="s">
        <v>82</v>
      </c>
      <c r="BD2" s="67" t="s">
        <v>124</v>
      </c>
      <c r="BE2" s="67" t="s">
        <v>125</v>
      </c>
      <c r="BF2" s="67" t="s">
        <v>126</v>
      </c>
      <c r="BG2" s="67" t="s">
        <v>127</v>
      </c>
      <c r="BH2" s="67" t="s">
        <v>128</v>
      </c>
      <c r="BI2" s="67" t="s">
        <v>129</v>
      </c>
      <c r="BJ2" s="67" t="s">
        <v>130</v>
      </c>
      <c r="BK2" s="67" t="s">
        <v>131</v>
      </c>
      <c r="BL2" s="67" t="s">
        <v>132</v>
      </c>
      <c r="BM2" s="67" t="s">
        <v>133</v>
      </c>
      <c r="BN2" s="67" t="s">
        <v>134</v>
      </c>
      <c r="BO2" s="67" t="s">
        <v>135</v>
      </c>
    </row>
    <row r="3" spans="1:67" x14ac:dyDescent="0.25">
      <c r="A3" s="60" t="str">
        <f>'Resumen General'!C5</f>
        <v>DEPARTAMENTO ADMINISTRATIVO DE LA FUNCION PUBLICA</v>
      </c>
      <c r="B3" s="60" t="str">
        <f>'Resumen General'!C6</f>
        <v>LUZ STELLA PATIÑO JURADO</v>
      </c>
      <c r="C3" s="60">
        <f>+ABOGADOS!D11</f>
        <v>4</v>
      </c>
      <c r="D3" s="60">
        <f>+ABOGADOS!D12</f>
        <v>4</v>
      </c>
      <c r="E3" s="60">
        <f>+ABOGADOS!D13</f>
        <v>4</v>
      </c>
      <c r="F3" s="60">
        <f>+ABOGADOS!D14</f>
        <v>0</v>
      </c>
      <c r="G3" s="60">
        <f>+ABOGADOS!D17</f>
        <v>1</v>
      </c>
      <c r="H3" s="60">
        <f>+ABOGADOS!D18</f>
        <v>1</v>
      </c>
      <c r="I3" s="60">
        <f>+ABOGADOS!G10</f>
        <v>4</v>
      </c>
      <c r="J3" s="60">
        <f>+ABOGADOS!G11</f>
        <v>4</v>
      </c>
      <c r="K3" s="60">
        <f>+ABOGADOS!G12</f>
        <v>4</v>
      </c>
      <c r="L3" s="60">
        <f>+ABOGADOS!G17</f>
        <v>4</v>
      </c>
      <c r="M3" s="60">
        <f>+ABOGADOS!G18</f>
        <v>0</v>
      </c>
      <c r="N3" s="60">
        <f>+ABOGADOS!G19</f>
        <v>0</v>
      </c>
      <c r="O3" s="60">
        <f>+ABOGADOS!G20</f>
        <v>0</v>
      </c>
      <c r="P3" s="60">
        <f>+JUDICIALES!D11</f>
        <v>552</v>
      </c>
      <c r="Q3" s="60">
        <f>+JUDICIALES!D12</f>
        <v>549</v>
      </c>
      <c r="R3" s="60">
        <f>+JUDICIALES!D13</f>
        <v>0</v>
      </c>
      <c r="S3" s="60">
        <f>+JUDICIALES!D16</f>
        <v>0</v>
      </c>
      <c r="T3" s="60">
        <f>+JUDICIALES!D17</f>
        <v>0</v>
      </c>
      <c r="U3" s="60">
        <f>+JUDICIALES!D21</f>
        <v>776</v>
      </c>
      <c r="V3" s="60">
        <f>+JUDICIALES!D22</f>
        <v>57</v>
      </c>
      <c r="W3" s="60">
        <f>JUDICIALES!D28</f>
        <v>0</v>
      </c>
      <c r="X3" s="60">
        <f>JUDICIALES!D29</f>
        <v>0</v>
      </c>
      <c r="Y3" s="60">
        <f>JUDICIALES!D30</f>
        <v>0</v>
      </c>
      <c r="Z3" s="60">
        <f>JUDICIALES!D31</f>
        <v>0</v>
      </c>
      <c r="AA3" s="60">
        <f>JUDICIALES!D32</f>
        <v>0</v>
      </c>
      <c r="AB3" s="60">
        <f>+JUDICIALES!G9</f>
        <v>2</v>
      </c>
      <c r="AC3" s="60">
        <f>+JUDICIALES!G10</f>
        <v>2</v>
      </c>
      <c r="AD3" s="60">
        <f>+JUDICIALES!G11</f>
        <v>1</v>
      </c>
      <c r="AE3" s="60">
        <f>+JUDICIALES!G15</f>
        <v>547</v>
      </c>
      <c r="AF3" s="60">
        <f>+JUDICIALES!G16</f>
        <v>529</v>
      </c>
      <c r="AG3" s="60">
        <f>+JUDICIALES!G17</f>
        <v>18</v>
      </c>
      <c r="AH3" s="60">
        <f>+JUDICIALES!G18</f>
        <v>0</v>
      </c>
      <c r="AI3" s="60">
        <f>+JUDICIALES!G21</f>
        <v>7</v>
      </c>
      <c r="AJ3" s="60">
        <f>+JUDICIALES!G22</f>
        <v>509</v>
      </c>
      <c r="AK3" s="60">
        <f>+JUDICIALES!G23</f>
        <v>23</v>
      </c>
      <c r="AL3" s="60">
        <f>+JUDICIALES!G24</f>
        <v>8</v>
      </c>
      <c r="AM3" s="60">
        <f>+JUDICIALES!H21</f>
        <v>0</v>
      </c>
      <c r="AN3" s="60">
        <f>+JUDICIALES!H22</f>
        <v>509</v>
      </c>
      <c r="AO3" s="60">
        <f>+JUDICIALES!H23</f>
        <v>23</v>
      </c>
      <c r="AP3" s="60">
        <f>+JUDICIALES!H24</f>
        <v>8</v>
      </c>
      <c r="AQ3" s="60">
        <f>+PREJUDICIALES!D10</f>
        <v>4</v>
      </c>
      <c r="AR3" s="60">
        <f>+PREJUDICIALES!D11</f>
        <v>6</v>
      </c>
      <c r="AS3" s="60">
        <f>+PREJUDICIALES!D12</f>
        <v>0</v>
      </c>
      <c r="AT3" s="60">
        <f>+PREJUDICIALES!D13</f>
        <v>4</v>
      </c>
      <c r="AU3" s="60">
        <f>+PREJUDICIALES!D14</f>
        <v>2</v>
      </c>
      <c r="AV3" s="60">
        <f>+PREJUDICIALES!D17</f>
        <v>0</v>
      </c>
      <c r="AW3" s="60">
        <f>+PREJUDICIALES!D18</f>
        <v>0</v>
      </c>
      <c r="AX3" s="60">
        <f>+PREJUDICIALES!G12</f>
        <v>6</v>
      </c>
      <c r="AY3" s="60">
        <f>+PREJUDICIALES!G13</f>
        <v>0</v>
      </c>
      <c r="AZ3" s="60">
        <f>+ARBITRAMENTOS!D9</f>
        <v>0</v>
      </c>
      <c r="BA3" s="60">
        <f>+ARBITRAMENTOS!D10</f>
        <v>0</v>
      </c>
      <c r="BB3" s="60">
        <f>ARBITRAMENTOS!G9</f>
        <v>0</v>
      </c>
      <c r="BC3" s="60">
        <f>ARBITRAMENTOS!G10</f>
        <v>0</v>
      </c>
      <c r="BD3" s="60" t="str">
        <f>+PAGOS!D9</f>
        <v>Si</v>
      </c>
      <c r="BE3" s="60" t="str">
        <f>+PAGOS!D10</f>
        <v>No</v>
      </c>
      <c r="BF3" s="61">
        <f>USUARIOS!D9</f>
        <v>45178</v>
      </c>
      <c r="BG3" s="61">
        <f>ABOGADOS!D7</f>
        <v>45178</v>
      </c>
      <c r="BH3" s="61">
        <f>JUDICIALES!D8</f>
        <v>45178</v>
      </c>
      <c r="BI3" s="60" t="str">
        <f>+USUARIOS!C19</f>
        <v xml:space="preserve">1. Para el perfil de Jefe Financiero, en el periodo evaluado no se evidenció que hubiera recibido capacitación.
2. La jefe de la Oficina de Control Interno LUZ STELLA PATIÑO JURADO y un profesional de la OCI DAMIAN CAMILO VARGAS VARGAS, asistieron a capacitación de fecha 14/02/2023. 
3. El Jefe Jurídico no ha asistido a capacitaciones en la Agencia. Sin embargo, de manera oportuna, delega en los integrantes del Grupo de Defensa Judicial, la asistencia a esas conferencias y capacitaciones. </v>
      </c>
      <c r="BJ3" s="60" t="str">
        <f>+ABOGADOS!C22</f>
        <v xml:space="preserve">Con respecto a la información suministrada y evidenciada en el aplicativo E-Kogui, se observa que para el primer semestre de la presente vigencia, el abogado Carlos David Platín del Castillo Profesional Universitario, renunció en febrero de 2023, en su reemplazo ingresa José Humberto Quintana Profesional Especializado.
El Grupo de Defensa Judicial para el periodo evaluado, asistió a diferentes capaciones, seminarios y charlas dictadas por la Agencia Nacional de Defensa Jurídica del Estado y otras entidades públicas así:
• Valoración probatoria con enfoque de género: 15 de marzo de 2023.
• Las sentencias de unificación y precedente judicial: 26 de mayo de 2023.
Respecto al punto especifico del Director Jurídico, no se cuenta con soportes de capacitaciones a las que haya asistido. Sin embargo, de manera oportuna, delega en los integrantes del Grupo de Defensa Judicial, la asistencia a esas conferencias y capacitaciones. </v>
      </c>
      <c r="BK3" s="60" t="str">
        <f>+JUDICIALES!F28</f>
        <v>PROCESOS ACTIVOS:  
A la fecha de la consulta (09/09/2023), E-kogui registra con corte al 30 de junio de 2023, 549 procesos judiciales activos, los cuales, al contrastar con la base de activos del Grupo de Defensa Judicial, presentan un total de 552 procesos, existiendo una diferencia de 3 procesos.  Con base en lo anterior, el administrador de la entidad, explica que “no aparecen en la fecha de corte que realizas, teniendo en cuenta que fueron registrados en el sistema tiempo después. Valga recalcar que los mismos ya están incorporados en el sistema y prueba de ello es que tienen número de ID EKOGUI relacionado”.
PROCESOS TERMINADOS: 
Para el primer semestre del 2023, dentro de las fechas establecidas no se registran procesos terminados.         
                                                                                                                                                                                                 PROCESOS TERMINADOS QUE FUERON ANALIZADOS: 
Al no contar con procesos terminados en el primer semestre del 2023, la herramienta no pide analizar ningún proceso para este aparte.
PROCESO DE MAS DE 33000 SMMLV CON PIEZA DE LA DEMANDA:
El Grupo de Defensa Judicial, señala que el proceso No. 25000234100020130263500, el cual se encuentra identificado en E-kogui con el No.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dieciocho (18) con calificación del riesgo anterior 01-01-2023 Riesgo, por lo cual se requirió al Grupo de Defensa Judicial, quienes respondieron que se hicieron las acciones correctivas a partir de la información identificada por parte de la OCI."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en ekogui, dieciocho (18) con calificación del riesgo anterior 01-01-2023, por lo cual se requirió al Grupo de Defensa Judicial, quienes sustentan que se llevaron a cabo las acciones correctivas a partir de la información identificada por parte de la OCI.</v>
      </c>
      <c r="BL3" s="60" t="str">
        <f>+PREJUDICIALES!F17</f>
        <v>Fecha del reporte E-kogui 9 de agosto del 2023, se observan (6) conciliaciones extrajudiciales registradas como activas en el aplicativo, cuatro (4) del segundo semestre del año 2022 y dos (2) del primer semestre del 2022 y anteriores. 
Al respecto procede el Grupo de Defensa Judicial de la entidad a explicar caso por caso, la razón por las que continúan abiertas las conciliaciones, especialmente de vigencias muy anteriores, a lo que procedieron a rendir las siguientes explicaciones:
1.	“ CONCILIACIONES PRE JUDICIALES 
1.1.	7547150 AGUIRRE CRUZ GUSTAVO ALBERTO. No. 1458698. No se encuentra activa dentro del sistema, es decir desde el perfil de administrador, que puede ver todas las conciliaciones activas e inactivas, es decir el histórico de conciliaciones de la entidad, NO FIGURA, se realizó búsqueda con los datos, pero no obra registro de que el DAFP sea o hubiese sido parte.
1.2.	24607048 RESTREPO HOYOS NATALIA. No. 1458769. La entidad no fue parte dentro de la solicitud de conciliación, no figura activa, el sistema ekogui la activo. Se procede a verificar, asignar y cerrar. Pese a que la convocante si radico la conciliación en la Procuraduría, nunca fue admitida y el DAFP nunca fue llamado a ninguna audiencia, por lo que dentro de esos limitantes no era ´posible ejecutar algún trámite por parte del Grupo de Defensa Judicial. Sin embargo, en aras de dar alcance al requerimiento, se actualiza y se cierra como asunto no susceptible de conciliación. Se reitera, que a pesar de que la ANDJE, lo activo en algún momento y lo relacionó a la entidad, el DAFP no fue parte. 
1.3.	LUZ ADRIANA RODRIGUEZ FINO. No. 1512845 Al parecer la ANDJE radico en diversas oportunidades la misma conciliación, quedando repetida dentro del sistema, sin embargo, el Grupo de Defensa Judicial, que ya había evidenciado este error, había cerrado oportunamente las conciliaciones que se radicaron por parte de la convocante Luz Adriana Rodríguez Fino.
1.4.	51575713 JIMENEZ LUZ STELLA POVEDA. RAD. 1513558 en las mismas condiciones de la anterior, la ANDJE radico en varias oportunidades la misma conciliación, quedando repetida dentro del sistema, sin embargo, el Grupo de Defensa Judicial, cerró la que obraba en ese momento abierta, la gestión del Grupo de defensa judicial fue oportuna frente al trámite conciliatorio. Dentro de los reiterados errores que tiene el sistema ekogui, frente a los que se repite, el Grupo de Defensa Judicial, trata de sopesar, no se explica porque aparece duplicidad en la información. Dentro de tales limitantes, se deja constancia de que, respecto de la conciliación estudiada, ya estaba cerrada y terminada, sin embargo, en aras de continuar subsanando dichos errores del aplicativo, se procede a volver a registrar en el Radicado ekogui No. 1513558, la conciliación fallida al igual que en la otra que figura arriba.
1.5.	5489566 CORDOBA PATERNINA DEIVIS EMILIO. RAD. 1514035 como las anteriores, la ANDJE radico en varias oportunidades la misma conciliación, quedando repetida dentro del sistema, sin embargo, el Grupo de Defensa Judicial, cerró la que obraba en ese momento abierta, la gestión del Grupo de defensa judicial fue oportuna frente al trámite conciliatorio. Dentro de los reiterados errores que tiene el sistema ekogui, frente a los que se repite, el Grupo de Defensa Judicial, trata de sopesar, no se explica porque aparece duplicidad en la información. Dentro de tales limitantes, se deja constancia de que, respecto de la conciliación estudiada, ya estaba cerrada y terminada, sin embargo, en aras de continuar subsanando dichos errores del aplicativo, se procede a volver a registrar en el Radicado ekogui No. 1514035, la conciliación fallida al igual que en la otra que figura arriba.
1.6.	FERNANDO ENCISO AGUDELO. Rad. 1516320. La conciliación fue radicada en términos por el Grupo de Defensa Judicial, sin embargo, se registró la actuación de conciliación fallida como fecha de auto admisorio, por lo que continuo en el sistema activa. Se procede a subsanar y cerrar.”</v>
      </c>
      <c r="BM3" s="60" t="str">
        <f>+ARBITRAMENTOS!C13</f>
        <v xml:space="preserve">Para la vigencia evaluada el Departamento Administrativo de la Función Pública no hizo parte de ningún arbitramento. </v>
      </c>
      <c r="BN3" s="60" t="str">
        <f>+PAGOS!F8</f>
        <v>Para la vigencia evaluada el Departamento Administrativo de la Función Pública, no efectuó ningún pago respecto de sentencias o conciliaciones de carácter judicial.</v>
      </c>
      <c r="BO3" s="60" t="str">
        <f>'Resumen General'!B23</f>
        <v>1.	La Oficina de Control Interno de Función Pública, una vez efectuada la verificación al cumplimiento de las obligaciones establecidas en el artículo 2.2.3.4.1.14 del Decreto 1069 de 2015, concluye que la entidad ha efectuado el registro de abogados y usuarios activos en el sistema. 
2.	Con relación, a las diferencias presentadas entre los procesos judiciales registrados en E-kogui y la base de datos del Grupo de Defensa Judicial, nuevamente se reitera reforzar el seguimiento para que la información sea coherente, tanto en los procesos activos como en los terminados y establecer las acciones correctivas que sean necesarias para eliminar la causa que origina dicha situación.
3.	En relación con los procesos en E-kogui sin calificación del riesgo, es necesario que se fortalezca el seguimiento por parte de los abogados del Grupo y se efectúe el registro de dicha calificación oportunamente.  
4.	Frente a las conciliaciones extrajudiciales consignadas en el aplicativo, se debe reforzar el seguimiento permanente para darlas por terminadas en el sistema, por cuanto aún continúan dos (2) conciliaciones del año 2021; adicional a las cuatro (4) del segundo semestre del 2022.  
5.	En el periodo evaluado no se presentaron procesos arbitrales, ni se efectuaron pagos con cargo a procesos judiciales.   
6.	Tener en cuenta la asignación del perfil al nuevo Jefe Financiero.</v>
      </c>
    </row>
    <row r="12" spans="1:67" x14ac:dyDescent="0.25">
      <c r="A12" s="60" t="s">
        <v>36</v>
      </c>
      <c r="B12" s="60" t="s">
        <v>15</v>
      </c>
      <c r="C12" s="63" t="s">
        <v>16</v>
      </c>
      <c r="D12" s="63" t="s">
        <v>6</v>
      </c>
      <c r="E12" s="63" t="s">
        <v>7</v>
      </c>
      <c r="F12" s="63" t="s">
        <v>17</v>
      </c>
      <c r="G12" s="63" t="s">
        <v>73</v>
      </c>
    </row>
    <row r="13" spans="1:67" x14ac:dyDescent="0.25">
      <c r="A13" s="60" t="str">
        <f t="shared" ref="A13:A18" si="0">$A$3</f>
        <v>DEPARTAMENTO ADMINISTRATIVO DE LA FUNCION PUBLICA</v>
      </c>
      <c r="B13" s="60" t="s">
        <v>0</v>
      </c>
      <c r="C13" s="60" t="str">
        <f>USUARIOS!C12</f>
        <v>Si</v>
      </c>
      <c r="D13" s="62">
        <f>USUARIOS!D12</f>
        <v>44636</v>
      </c>
      <c r="E13" s="60" t="str">
        <f>USUARIOS!E12</f>
        <v>Sergio Luis Rodriguez Socarras</v>
      </c>
      <c r="F13" s="62">
        <f>USUARIOS!F12</f>
        <v>0</v>
      </c>
      <c r="G13" s="60" t="str">
        <f>USUARIOS!G12</f>
        <v>DESACTUALIZADO</v>
      </c>
    </row>
    <row r="14" spans="1:67" x14ac:dyDescent="0.25">
      <c r="A14" s="60" t="str">
        <f t="shared" si="0"/>
        <v>DEPARTAMENTO ADMINISTRATIVO DE LA FUNCION PUBLICA</v>
      </c>
      <c r="B14" s="60" t="s">
        <v>1</v>
      </c>
      <c r="C14" s="60" t="str">
        <f>USUARIOS!C13</f>
        <v>Si</v>
      </c>
      <c r="D14" s="62">
        <f>USUARIOS!D13</f>
        <v>43502</v>
      </c>
      <c r="E14" s="60" t="str">
        <f>USUARIOS!E13</f>
        <v>Armando López Cortes</v>
      </c>
      <c r="F14" s="62">
        <f>USUARIOS!F13</f>
        <v>0</v>
      </c>
      <c r="G14" s="60" t="str">
        <f>USUARIOS!G13</f>
        <v>DESACTUALIZADO</v>
      </c>
    </row>
    <row r="15" spans="1:67" x14ac:dyDescent="0.25">
      <c r="A15" s="60" t="str">
        <f t="shared" si="0"/>
        <v>DEPARTAMENTO ADMINISTRATIVO DE LA FUNCION PUBLICA</v>
      </c>
      <c r="B15" s="60" t="s">
        <v>2</v>
      </c>
      <c r="C15" s="60" t="str">
        <f>USUARIOS!C14</f>
        <v>Si</v>
      </c>
      <c r="D15" s="62">
        <f>USUARIOS!D14</f>
        <v>43599</v>
      </c>
      <c r="E15" s="60" t="str">
        <f>USUARIOS!E14</f>
        <v>Yenny Marcela Herrera Martinez</v>
      </c>
      <c r="F15" s="62">
        <f>USUARIOS!F14</f>
        <v>44806</v>
      </c>
      <c r="G15" s="60" t="str">
        <f>USUARIOS!G14</f>
        <v/>
      </c>
    </row>
    <row r="16" spans="1:67" x14ac:dyDescent="0.25">
      <c r="A16" s="60" t="str">
        <f t="shared" si="0"/>
        <v>DEPARTAMENTO ADMINISTRATIVO DE LA FUNCION PUBLICA</v>
      </c>
      <c r="B16" s="60" t="s">
        <v>3</v>
      </c>
      <c r="C16" s="60" t="str">
        <f>USUARIOS!C15</f>
        <v>Si</v>
      </c>
      <c r="D16" s="62">
        <f>USUARIOS!D15</f>
        <v>42198</v>
      </c>
      <c r="E16" s="60" t="str">
        <f>USUARIOS!E15</f>
        <v>Luz Stella Patiño Jurado</v>
      </c>
      <c r="F16" s="62">
        <f>USUARIOS!F15</f>
        <v>44971</v>
      </c>
      <c r="G16" s="60" t="str">
        <f>USUARIOS!G15</f>
        <v/>
      </c>
    </row>
    <row r="17" spans="1:7" x14ac:dyDescent="0.25">
      <c r="A17" s="60" t="str">
        <f t="shared" si="0"/>
        <v>DEPARTAMENTO ADMINISTRATIVO DE LA FUNCION PUBLICA</v>
      </c>
      <c r="B17" s="60" t="s">
        <v>4</v>
      </c>
      <c r="C17" s="60" t="str">
        <f>USUARIOS!C16</f>
        <v>Si</v>
      </c>
      <c r="D17" s="62">
        <f>USUARIOS!D16</f>
        <v>44001</v>
      </c>
      <c r="E17" s="60" t="str">
        <f>USUARIOS!E16</f>
        <v>Victor Hugo Calderon Jaramillo</v>
      </c>
      <c r="F17" s="62">
        <f>USUARIOS!F16</f>
        <v>45000</v>
      </c>
      <c r="G17" s="60" t="str">
        <f>USUARIOS!G16</f>
        <v/>
      </c>
    </row>
    <row r="18" spans="1:7" x14ac:dyDescent="0.25">
      <c r="A18" s="60" t="str">
        <f t="shared" si="0"/>
        <v>DEPARTAMENTO ADMINISTRATIVO DE LA FUNCION PUBLICA</v>
      </c>
      <c r="B18" s="60" t="s">
        <v>5</v>
      </c>
      <c r="C18" s="60" t="str">
        <f>USUARIOS!C17</f>
        <v>Si</v>
      </c>
      <c r="D18" s="62">
        <f>USUARIOS!D17</f>
        <v>44118</v>
      </c>
      <c r="E18" s="60" t="str">
        <f>USUARIOS!E17</f>
        <v xml:space="preserve">Adriana Marcela Ortega </v>
      </c>
      <c r="F18" s="62">
        <f>USUARIOS!F17</f>
        <v>45072</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7" zoomScale="89" zoomScaleNormal="89" workbookViewId="0">
      <selection activeCell="F14" sqref="F14"/>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4" t="s">
        <v>100</v>
      </c>
      <c r="C7" s="85"/>
      <c r="D7" s="85"/>
      <c r="E7" s="85"/>
      <c r="F7" s="85"/>
      <c r="G7" s="86"/>
      <c r="T7" s="1" t="s">
        <v>12</v>
      </c>
    </row>
    <row r="8" spans="2:20" ht="15.75" thickBot="1" x14ac:dyDescent="0.3">
      <c r="B8" s="13"/>
      <c r="D8" s="92" t="s">
        <v>136</v>
      </c>
      <c r="E8" s="92"/>
      <c r="G8" s="14"/>
      <c r="T8" s="1" t="s">
        <v>13</v>
      </c>
    </row>
    <row r="9" spans="2:20" ht="15.75" thickBot="1" x14ac:dyDescent="0.3">
      <c r="B9" s="90" t="s">
        <v>574</v>
      </c>
      <c r="C9" s="91"/>
      <c r="D9" s="79">
        <v>45178</v>
      </c>
      <c r="G9" s="14"/>
      <c r="T9" s="1" t="s">
        <v>14</v>
      </c>
    </row>
    <row r="10" spans="2:20" x14ac:dyDescent="0.25">
      <c r="B10" s="13" t="s">
        <v>138</v>
      </c>
      <c r="G10" s="58">
        <v>43545</v>
      </c>
    </row>
    <row r="11" spans="2:20" x14ac:dyDescent="0.25">
      <c r="B11" s="20" t="s">
        <v>15</v>
      </c>
      <c r="C11" s="21" t="s">
        <v>16</v>
      </c>
      <c r="D11" s="22" t="s">
        <v>6</v>
      </c>
      <c r="E11" s="21" t="s">
        <v>7</v>
      </c>
      <c r="F11" s="21" t="s">
        <v>17</v>
      </c>
      <c r="G11" s="23" t="s">
        <v>73</v>
      </c>
    </row>
    <row r="12" spans="2:20" x14ac:dyDescent="0.25">
      <c r="B12" s="19" t="s">
        <v>0</v>
      </c>
      <c r="C12" s="68" t="s">
        <v>12</v>
      </c>
      <c r="D12" s="79">
        <v>44636</v>
      </c>
      <c r="E12" s="78" t="s">
        <v>613</v>
      </c>
      <c r="F12" s="69"/>
      <c r="G12" s="70" t="str">
        <f t="shared" ref="G12:G15" si="0">+IF(C12="Si",IF(F12&lt;$G$10,"DESACTUALIZADO",""),"")</f>
        <v>DESACTUALIZADO</v>
      </c>
      <c r="H12" s="36">
        <f t="shared" ref="H12:H17" si="1">+IF(C12="N/A",1,0)</f>
        <v>0</v>
      </c>
      <c r="I12" s="36">
        <f t="shared" ref="I12:I17" si="2">+IF(C12="Si",1,0)</f>
        <v>1</v>
      </c>
      <c r="J12" s="36">
        <f t="shared" ref="J12:J17" si="3">+IF(C12="No",1,0)</f>
        <v>0</v>
      </c>
    </row>
    <row r="13" spans="2:20" x14ac:dyDescent="0.25">
      <c r="B13" s="19" t="s">
        <v>1</v>
      </c>
      <c r="C13" s="68" t="s">
        <v>12</v>
      </c>
      <c r="D13" s="79">
        <v>43502</v>
      </c>
      <c r="E13" s="78" t="s">
        <v>614</v>
      </c>
      <c r="F13" s="69"/>
      <c r="G13" s="70" t="str">
        <f t="shared" si="0"/>
        <v>DESACTUALIZADO</v>
      </c>
      <c r="H13" s="36">
        <f t="shared" si="1"/>
        <v>0</v>
      </c>
      <c r="I13" s="36">
        <f t="shared" si="2"/>
        <v>1</v>
      </c>
      <c r="J13" s="36">
        <f t="shared" si="3"/>
        <v>0</v>
      </c>
    </row>
    <row r="14" spans="2:20" x14ac:dyDescent="0.25">
      <c r="B14" s="19" t="s">
        <v>2</v>
      </c>
      <c r="C14" s="68" t="s">
        <v>12</v>
      </c>
      <c r="D14" s="79">
        <v>43599</v>
      </c>
      <c r="E14" s="78" t="s">
        <v>615</v>
      </c>
      <c r="F14" s="69">
        <v>44806</v>
      </c>
      <c r="G14" s="70" t="str">
        <f t="shared" si="0"/>
        <v/>
      </c>
      <c r="H14" s="36">
        <f t="shared" si="1"/>
        <v>0</v>
      </c>
      <c r="I14" s="36">
        <f t="shared" si="2"/>
        <v>1</v>
      </c>
      <c r="J14" s="36">
        <f t="shared" si="3"/>
        <v>0</v>
      </c>
      <c r="T14" s="41">
        <v>43545</v>
      </c>
    </row>
    <row r="15" spans="2:20" x14ac:dyDescent="0.25">
      <c r="B15" s="19" t="s">
        <v>3</v>
      </c>
      <c r="C15" s="68" t="s">
        <v>12</v>
      </c>
      <c r="D15" s="79">
        <v>42198</v>
      </c>
      <c r="E15" s="78" t="s">
        <v>616</v>
      </c>
      <c r="F15" s="69">
        <v>44971</v>
      </c>
      <c r="G15" s="70" t="str">
        <f t="shared" si="0"/>
        <v/>
      </c>
      <c r="H15" s="36">
        <f t="shared" si="1"/>
        <v>0</v>
      </c>
      <c r="I15" s="36">
        <f t="shared" si="2"/>
        <v>1</v>
      </c>
      <c r="J15" s="36">
        <f t="shared" si="3"/>
        <v>0</v>
      </c>
    </row>
    <row r="16" spans="2:20" x14ac:dyDescent="0.25">
      <c r="B16" s="19" t="s">
        <v>4</v>
      </c>
      <c r="C16" s="68" t="s">
        <v>12</v>
      </c>
      <c r="D16" s="79">
        <v>44001</v>
      </c>
      <c r="E16" s="78" t="s">
        <v>617</v>
      </c>
      <c r="F16" s="69">
        <v>45000</v>
      </c>
      <c r="G16" s="70" t="str">
        <f t="shared" ref="G16:G17" si="4">+IF(C16="Si",IF(F16&lt;$G$10,"DESACTUALIZADO",""),"")</f>
        <v/>
      </c>
      <c r="H16" s="36">
        <f t="shared" si="1"/>
        <v>0</v>
      </c>
      <c r="I16" s="36">
        <f t="shared" si="2"/>
        <v>1</v>
      </c>
      <c r="J16" s="36">
        <f t="shared" si="3"/>
        <v>0</v>
      </c>
    </row>
    <row r="17" spans="2:10" x14ac:dyDescent="0.25">
      <c r="B17" s="19" t="s">
        <v>5</v>
      </c>
      <c r="C17" s="68" t="s">
        <v>12</v>
      </c>
      <c r="D17" s="79">
        <v>44118</v>
      </c>
      <c r="E17" s="78" t="s">
        <v>618</v>
      </c>
      <c r="F17" s="69">
        <v>45072</v>
      </c>
      <c r="G17" s="70" t="str">
        <f t="shared" si="4"/>
        <v/>
      </c>
      <c r="H17" s="36">
        <f t="shared" si="1"/>
        <v>0</v>
      </c>
      <c r="I17" s="36">
        <f t="shared" si="2"/>
        <v>1</v>
      </c>
      <c r="J17" s="36">
        <f t="shared" si="3"/>
        <v>0</v>
      </c>
    </row>
    <row r="18" spans="2:10" x14ac:dyDescent="0.25">
      <c r="B18" s="13"/>
      <c r="G18" s="14"/>
    </row>
    <row r="19" spans="2:10" ht="94.5" customHeight="1" thickBot="1" x14ac:dyDescent="0.3">
      <c r="B19" s="53" t="s">
        <v>86</v>
      </c>
      <c r="C19" s="87" t="s">
        <v>620</v>
      </c>
      <c r="D19" s="88"/>
      <c r="E19" s="88"/>
      <c r="F19" s="88"/>
      <c r="G19" s="89"/>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E58DC6F2-AF8E-44D8-8308-67B889760E53}">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5D3B443B-EE1A-47A2-809D-AC4CD6931E13}">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Normal="100" workbookViewId="0">
      <selection activeCell="D18" sqref="D18"/>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4</v>
      </c>
    </row>
    <row r="4" spans="2:22" x14ac:dyDescent="0.25">
      <c r="B4" s="13"/>
      <c r="H4" s="14"/>
    </row>
    <row r="5" spans="2:22" x14ac:dyDescent="0.25">
      <c r="B5" s="13"/>
      <c r="D5" s="1" t="s">
        <v>136</v>
      </c>
      <c r="H5" s="14"/>
    </row>
    <row r="6" spans="2:22" ht="15" customHeight="1" x14ac:dyDescent="0.25">
      <c r="B6" s="13"/>
      <c r="G6" s="26"/>
      <c r="H6" s="27"/>
    </row>
    <row r="7" spans="2:22" ht="17.25" customHeight="1" x14ac:dyDescent="0.35">
      <c r="B7" s="13"/>
      <c r="C7" s="18" t="s">
        <v>574</v>
      </c>
      <c r="D7" s="69">
        <v>45178</v>
      </c>
      <c r="E7" s="24"/>
      <c r="F7" s="93" t="str">
        <f>"Seleccione una muestra de "&amp;V3&amp;" abogados activos y complete la siguiente tabla"</f>
        <v>Seleccione una muestra de 4 abogados activos y complete la siguiente tabla</v>
      </c>
      <c r="G7" s="94"/>
      <c r="H7" s="27"/>
    </row>
    <row r="8" spans="2:22" x14ac:dyDescent="0.25">
      <c r="B8" s="13"/>
      <c r="F8" s="95"/>
      <c r="G8" s="96"/>
      <c r="H8" s="14"/>
      <c r="T8" s="1" t="s">
        <v>13</v>
      </c>
    </row>
    <row r="9" spans="2:22" ht="23.25" x14ac:dyDescent="0.25">
      <c r="B9" s="13"/>
      <c r="C9" s="28" t="s">
        <v>575</v>
      </c>
      <c r="E9"/>
      <c r="F9" s="22" t="s">
        <v>89</v>
      </c>
      <c r="G9" s="22" t="s">
        <v>19</v>
      </c>
      <c r="H9" s="14"/>
      <c r="T9" s="1" t="s">
        <v>14</v>
      </c>
    </row>
    <row r="10" spans="2:22" x14ac:dyDescent="0.25">
      <c r="B10" s="13"/>
      <c r="C10" s="21" t="s">
        <v>576</v>
      </c>
      <c r="D10" s="21" t="s">
        <v>23</v>
      </c>
      <c r="E10"/>
      <c r="F10" s="18" t="s">
        <v>604</v>
      </c>
      <c r="G10" s="68">
        <v>4</v>
      </c>
      <c r="H10" s="14"/>
    </row>
    <row r="11" spans="2:22" x14ac:dyDescent="0.25">
      <c r="B11" s="13"/>
      <c r="C11" s="18" t="s">
        <v>141</v>
      </c>
      <c r="D11" s="68">
        <v>4</v>
      </c>
      <c r="E11"/>
      <c r="F11" s="18" t="s">
        <v>87</v>
      </c>
      <c r="G11" s="68">
        <v>4</v>
      </c>
      <c r="H11" s="14"/>
    </row>
    <row r="12" spans="2:22" x14ac:dyDescent="0.25">
      <c r="B12" s="13"/>
      <c r="C12" s="18" t="s">
        <v>22</v>
      </c>
      <c r="D12" s="68">
        <v>4</v>
      </c>
      <c r="E12"/>
      <c r="F12" s="18" t="s">
        <v>88</v>
      </c>
      <c r="G12" s="68">
        <v>4</v>
      </c>
      <c r="H12" s="14"/>
    </row>
    <row r="13" spans="2:22" x14ac:dyDescent="0.25">
      <c r="B13" s="13"/>
      <c r="C13" s="18" t="s">
        <v>26</v>
      </c>
      <c r="D13" s="68">
        <v>4</v>
      </c>
      <c r="E13"/>
      <c r="F13" s="44" t="s">
        <v>94</v>
      </c>
      <c r="G13" s="43"/>
      <c r="H13" s="14"/>
    </row>
    <row r="14" spans="2:22" x14ac:dyDescent="0.25">
      <c r="B14" s="13"/>
      <c r="E14"/>
      <c r="F14" s="45" t="s">
        <v>95</v>
      </c>
      <c r="G14" s="46"/>
      <c r="H14" s="14"/>
    </row>
    <row r="15" spans="2:22" x14ac:dyDescent="0.25">
      <c r="B15" s="13"/>
      <c r="E15"/>
      <c r="H15" s="14"/>
    </row>
    <row r="16" spans="2:22" x14ac:dyDescent="0.25">
      <c r="B16" s="13"/>
      <c r="C16" s="21" t="s">
        <v>24</v>
      </c>
      <c r="D16" s="21" t="s">
        <v>23</v>
      </c>
      <c r="E16"/>
      <c r="F16" s="22" t="s">
        <v>98</v>
      </c>
      <c r="G16" s="22" t="s">
        <v>19</v>
      </c>
      <c r="H16" s="14"/>
    </row>
    <row r="17" spans="2:8" x14ac:dyDescent="0.25">
      <c r="B17" s="13"/>
      <c r="C17" s="18" t="s">
        <v>577</v>
      </c>
      <c r="D17" s="68">
        <v>1</v>
      </c>
      <c r="E17"/>
      <c r="F17" s="18" t="s">
        <v>580</v>
      </c>
      <c r="G17" s="68">
        <v>4</v>
      </c>
      <c r="H17" s="14"/>
    </row>
    <row r="18" spans="2:8" x14ac:dyDescent="0.25">
      <c r="B18" s="13"/>
      <c r="C18" s="18" t="s">
        <v>578</v>
      </c>
      <c r="D18" s="68">
        <v>1</v>
      </c>
      <c r="E18"/>
      <c r="F18" s="37" t="s">
        <v>579</v>
      </c>
      <c r="G18" s="68">
        <v>0</v>
      </c>
      <c r="H18" s="14"/>
    </row>
    <row r="19" spans="2:8" x14ac:dyDescent="0.25">
      <c r="B19" s="13"/>
      <c r="C19" s="49"/>
      <c r="E19"/>
      <c r="F19" s="18" t="s">
        <v>91</v>
      </c>
      <c r="G19" s="68">
        <v>0</v>
      </c>
      <c r="H19" s="14"/>
    </row>
    <row r="20" spans="2:8" x14ac:dyDescent="0.25">
      <c r="B20" s="13"/>
      <c r="C20" s="49"/>
      <c r="E20"/>
      <c r="F20" s="18" t="s">
        <v>25</v>
      </c>
      <c r="G20" s="68">
        <v>0</v>
      </c>
      <c r="H20" s="14"/>
    </row>
    <row r="21" spans="2:8" x14ac:dyDescent="0.25">
      <c r="B21" s="13"/>
      <c r="C21" s="49" t="s">
        <v>90</v>
      </c>
      <c r="E21"/>
      <c r="F21"/>
      <c r="G21"/>
      <c r="H21" s="14"/>
    </row>
    <row r="22" spans="2:8" x14ac:dyDescent="0.25">
      <c r="B22" s="13"/>
      <c r="C22" s="97" t="s">
        <v>621</v>
      </c>
      <c r="D22" s="98"/>
      <c r="E22" s="98"/>
      <c r="F22" s="98"/>
      <c r="G22" s="99"/>
      <c r="H22" s="14"/>
    </row>
    <row r="23" spans="2:8" x14ac:dyDescent="0.25">
      <c r="B23" s="13"/>
      <c r="C23" s="100"/>
      <c r="D23" s="101"/>
      <c r="E23" s="101"/>
      <c r="F23" s="101"/>
      <c r="G23" s="102"/>
      <c r="H23" s="14"/>
    </row>
    <row r="24" spans="2:8" x14ac:dyDescent="0.25">
      <c r="B24" s="13"/>
      <c r="C24" s="100"/>
      <c r="D24" s="101"/>
      <c r="E24" s="101"/>
      <c r="F24" s="101"/>
      <c r="G24" s="102"/>
      <c r="H24" s="14"/>
    </row>
    <row r="25" spans="2:8" x14ac:dyDescent="0.25">
      <c r="B25" s="13"/>
      <c r="C25" s="103"/>
      <c r="D25" s="104"/>
      <c r="E25" s="104"/>
      <c r="F25" s="104"/>
      <c r="G25" s="105"/>
      <c r="H25" s="14"/>
    </row>
    <row r="26" spans="2:8" ht="15.75" thickBot="1" x14ac:dyDescent="0.3">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B21" zoomScale="85" zoomScaleNormal="85"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0</v>
      </c>
    </row>
    <row r="4" spans="2:23" x14ac:dyDescent="0.25">
      <c r="B4" s="13"/>
      <c r="I4" s="14"/>
    </row>
    <row r="5" spans="2:23" ht="9" customHeight="1" x14ac:dyDescent="0.25">
      <c r="B5" s="13"/>
      <c r="I5" s="14"/>
    </row>
    <row r="6" spans="2:23" ht="19.5" customHeight="1" x14ac:dyDescent="0.25">
      <c r="B6" s="13"/>
      <c r="C6" s="111" t="s">
        <v>64</v>
      </c>
      <c r="D6" s="111"/>
      <c r="E6" s="111"/>
      <c r="F6" s="111"/>
      <c r="G6" s="111"/>
      <c r="H6" s="111"/>
      <c r="I6" s="27"/>
    </row>
    <row r="7" spans="2:23" x14ac:dyDescent="0.25">
      <c r="B7" s="13"/>
      <c r="E7" s="71" t="s">
        <v>136</v>
      </c>
      <c r="I7" s="14"/>
      <c r="U7" s="1" t="s">
        <v>13</v>
      </c>
    </row>
    <row r="8" spans="2:23" x14ac:dyDescent="0.25">
      <c r="B8" s="13"/>
      <c r="C8" s="21" t="s">
        <v>574</v>
      </c>
      <c r="D8" s="69">
        <v>45178</v>
      </c>
      <c r="E8"/>
      <c r="F8" s="31" t="s">
        <v>97</v>
      </c>
      <c r="G8" s="76" t="s">
        <v>18</v>
      </c>
      <c r="I8" s="14"/>
      <c r="U8" s="1" t="s">
        <v>14</v>
      </c>
    </row>
    <row r="9" spans="2:23" x14ac:dyDescent="0.25">
      <c r="B9" s="13"/>
      <c r="E9"/>
      <c r="F9" s="18" t="s">
        <v>144</v>
      </c>
      <c r="G9" s="68">
        <v>2</v>
      </c>
      <c r="I9" s="14"/>
    </row>
    <row r="10" spans="2:23" x14ac:dyDescent="0.25">
      <c r="B10" s="13"/>
      <c r="C10" s="21" t="s">
        <v>581</v>
      </c>
      <c r="D10" s="21" t="s">
        <v>23</v>
      </c>
      <c r="E10"/>
      <c r="F10" s="18" t="s">
        <v>57</v>
      </c>
      <c r="G10" s="68">
        <v>2</v>
      </c>
      <c r="I10" s="14"/>
    </row>
    <row r="11" spans="2:23" x14ac:dyDescent="0.25">
      <c r="B11" s="13"/>
      <c r="C11" s="18" t="s">
        <v>142</v>
      </c>
      <c r="D11" s="68">
        <v>552</v>
      </c>
      <c r="E11"/>
      <c r="F11" s="18" t="s">
        <v>75</v>
      </c>
      <c r="G11" s="68">
        <v>1</v>
      </c>
      <c r="I11" s="14"/>
    </row>
    <row r="12" spans="2:23" x14ac:dyDescent="0.25">
      <c r="B12" s="13"/>
      <c r="C12" s="18" t="s">
        <v>28</v>
      </c>
      <c r="D12" s="68">
        <v>549</v>
      </c>
      <c r="E12"/>
      <c r="F12" s="32" t="s">
        <v>593</v>
      </c>
      <c r="I12" s="14"/>
    </row>
    <row r="13" spans="2:23" x14ac:dyDescent="0.25">
      <c r="B13" s="13"/>
      <c r="C13" s="18" t="s">
        <v>74</v>
      </c>
      <c r="D13" s="68">
        <v>0</v>
      </c>
      <c r="E13"/>
      <c r="F13" s="32" t="s">
        <v>76</v>
      </c>
      <c r="I13" s="14"/>
    </row>
    <row r="14" spans="2:23" x14ac:dyDescent="0.25">
      <c r="B14" s="13"/>
      <c r="C14" s="32" t="s">
        <v>582</v>
      </c>
      <c r="E14"/>
      <c r="F14" s="22" t="s">
        <v>32</v>
      </c>
      <c r="G14" s="21" t="s">
        <v>23</v>
      </c>
      <c r="I14" s="14"/>
    </row>
    <row r="15" spans="2:23" x14ac:dyDescent="0.25">
      <c r="B15" s="13"/>
      <c r="C15" s="21" t="s">
        <v>592</v>
      </c>
      <c r="D15" s="21" t="s">
        <v>23</v>
      </c>
      <c r="E15"/>
      <c r="F15" s="18" t="s">
        <v>586</v>
      </c>
      <c r="G15" s="68">
        <v>547</v>
      </c>
      <c r="I15" s="14"/>
    </row>
    <row r="16" spans="2:23" x14ac:dyDescent="0.25">
      <c r="B16" s="13"/>
      <c r="C16" s="18" t="s">
        <v>591</v>
      </c>
      <c r="D16" s="68">
        <v>0</v>
      </c>
      <c r="E16"/>
      <c r="F16" s="18" t="s">
        <v>588</v>
      </c>
      <c r="G16" s="68">
        <v>529</v>
      </c>
      <c r="I16" s="14"/>
    </row>
    <row r="17" spans="2:9" x14ac:dyDescent="0.25">
      <c r="B17" s="13"/>
      <c r="C17" s="18" t="s">
        <v>583</v>
      </c>
      <c r="D17" s="68">
        <v>0</v>
      </c>
      <c r="E17"/>
      <c r="F17" s="18" t="s">
        <v>587</v>
      </c>
      <c r="G17" s="68">
        <v>18</v>
      </c>
      <c r="I17" s="14"/>
    </row>
    <row r="18" spans="2:9" x14ac:dyDescent="0.25">
      <c r="B18" s="13"/>
      <c r="C18" s="32" t="s">
        <v>584</v>
      </c>
      <c r="E18"/>
      <c r="F18" s="18" t="s">
        <v>145</v>
      </c>
      <c r="G18" s="68">
        <v>0</v>
      </c>
      <c r="I18" s="14"/>
    </row>
    <row r="19" spans="2:9" x14ac:dyDescent="0.25">
      <c r="B19" s="13"/>
      <c r="E19"/>
      <c r="I19" s="14"/>
    </row>
    <row r="20" spans="2:9" ht="45" customHeight="1" x14ac:dyDescent="0.25">
      <c r="B20" s="13"/>
      <c r="C20" s="42" t="s">
        <v>31</v>
      </c>
      <c r="D20" s="42" t="s">
        <v>23</v>
      </c>
      <c r="E20"/>
      <c r="F20" s="33" t="s">
        <v>96</v>
      </c>
      <c r="G20" s="42" t="s">
        <v>137</v>
      </c>
      <c r="H20" s="34" t="s">
        <v>605</v>
      </c>
      <c r="I20" s="14"/>
    </row>
    <row r="21" spans="2:9" x14ac:dyDescent="0.25">
      <c r="B21" s="13"/>
      <c r="C21" s="51" t="s">
        <v>585</v>
      </c>
      <c r="D21" s="68">
        <v>776</v>
      </c>
      <c r="E21"/>
      <c r="F21" s="18" t="s">
        <v>60</v>
      </c>
      <c r="G21" s="68">
        <v>7</v>
      </c>
      <c r="H21" s="68">
        <v>0</v>
      </c>
      <c r="I21" s="14"/>
    </row>
    <row r="22" spans="2:9" ht="15" customHeight="1" x14ac:dyDescent="0.25">
      <c r="B22" s="13"/>
      <c r="C22" s="51" t="s">
        <v>143</v>
      </c>
      <c r="D22" s="68">
        <v>57</v>
      </c>
      <c r="E22"/>
      <c r="F22" s="18" t="s">
        <v>61</v>
      </c>
      <c r="G22" s="68">
        <v>509</v>
      </c>
      <c r="H22" s="68">
        <v>509</v>
      </c>
      <c r="I22" s="14"/>
    </row>
    <row r="23" spans="2:9" x14ac:dyDescent="0.25">
      <c r="B23" s="13"/>
      <c r="C23" s="77" t="s">
        <v>590</v>
      </c>
      <c r="D23" s="57"/>
      <c r="E23"/>
      <c r="F23" s="18" t="s">
        <v>62</v>
      </c>
      <c r="G23" s="68">
        <v>23</v>
      </c>
      <c r="H23" s="68">
        <v>23</v>
      </c>
      <c r="I23" s="14"/>
    </row>
    <row r="24" spans="2:9" x14ac:dyDescent="0.25">
      <c r="B24" s="13"/>
      <c r="E24"/>
      <c r="F24" s="18" t="s">
        <v>63</v>
      </c>
      <c r="G24" s="68">
        <v>8</v>
      </c>
      <c r="H24" s="68">
        <v>8</v>
      </c>
      <c r="I24" s="14"/>
    </row>
    <row r="25" spans="2:9" ht="30" customHeight="1" x14ac:dyDescent="0.25">
      <c r="B25" s="13"/>
      <c r="C25" s="59" t="str">
        <f>"Seleccione "&amp;W3&amp;" procesos teminados en el primer semestre de 2023 y llene la siguiente tabla:"</f>
        <v>Seleccione 0 procesos teminados en el primer semestre de 2023 y llene la siguiente tabla:</v>
      </c>
      <c r="D25" s="54"/>
      <c r="E25"/>
      <c r="F25" s="112" t="s">
        <v>589</v>
      </c>
      <c r="G25" s="112"/>
      <c r="H25" s="112"/>
      <c r="I25" s="14"/>
    </row>
    <row r="26" spans="2:9" ht="15.75" thickBot="1" x14ac:dyDescent="0.3">
      <c r="B26" s="13"/>
      <c r="C26" s="55"/>
      <c r="D26" s="56"/>
      <c r="E26"/>
      <c r="F26" s="52"/>
      <c r="I26" s="14"/>
    </row>
    <row r="27" spans="2:9" x14ac:dyDescent="0.25">
      <c r="B27" s="13"/>
      <c r="C27" s="42" t="s">
        <v>85</v>
      </c>
      <c r="D27" s="42" t="s">
        <v>23</v>
      </c>
      <c r="E27"/>
      <c r="F27" s="106" t="s">
        <v>84</v>
      </c>
      <c r="G27" s="107"/>
      <c r="H27" s="108"/>
      <c r="I27" s="14"/>
    </row>
    <row r="28" spans="2:9" x14ac:dyDescent="0.25">
      <c r="B28" s="13"/>
      <c r="C28" s="18" t="s">
        <v>77</v>
      </c>
      <c r="D28" s="68">
        <v>0</v>
      </c>
      <c r="E28"/>
      <c r="F28" s="109" t="s">
        <v>625</v>
      </c>
      <c r="G28" s="110"/>
      <c r="H28" s="110"/>
      <c r="I28" s="14"/>
    </row>
    <row r="29" spans="2:9" x14ac:dyDescent="0.25">
      <c r="B29" s="13"/>
      <c r="C29" s="18" t="s">
        <v>78</v>
      </c>
      <c r="D29" s="68">
        <v>0</v>
      </c>
      <c r="E29"/>
      <c r="F29" s="110"/>
      <c r="G29" s="110"/>
      <c r="H29" s="110"/>
      <c r="I29" s="14"/>
    </row>
    <row r="30" spans="2:9" x14ac:dyDescent="0.25">
      <c r="B30" s="13"/>
      <c r="C30" s="18" t="s">
        <v>79</v>
      </c>
      <c r="D30" s="68">
        <v>0</v>
      </c>
      <c r="E30"/>
      <c r="F30" s="110"/>
      <c r="G30" s="110"/>
      <c r="H30" s="110"/>
      <c r="I30" s="14"/>
    </row>
    <row r="31" spans="2:9" x14ac:dyDescent="0.25">
      <c r="B31" s="13"/>
      <c r="C31" s="18" t="s">
        <v>80</v>
      </c>
      <c r="D31" s="68">
        <v>0</v>
      </c>
      <c r="E31"/>
      <c r="F31" s="110"/>
      <c r="G31" s="110"/>
      <c r="H31" s="110"/>
      <c r="I31" s="14"/>
    </row>
    <row r="32" spans="2:9" x14ac:dyDescent="0.25">
      <c r="B32" s="13"/>
      <c r="C32" s="18" t="s">
        <v>81</v>
      </c>
      <c r="D32" s="68">
        <v>0</v>
      </c>
      <c r="E32"/>
      <c r="F32" s="110"/>
      <c r="G32" s="110"/>
      <c r="H32" s="110"/>
      <c r="I32" s="14"/>
    </row>
    <row r="33" spans="2:9" x14ac:dyDescent="0.25">
      <c r="B33" s="13"/>
      <c r="E33"/>
      <c r="F33" s="110"/>
      <c r="G33" s="110"/>
      <c r="H33" s="110"/>
      <c r="I33" s="14"/>
    </row>
    <row r="34" spans="2:9" ht="15.75" thickBot="1" x14ac:dyDescent="0.3">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abSelected="1" topLeftCell="B1"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6</v>
      </c>
    </row>
    <row r="3" spans="2:22" x14ac:dyDescent="0.25">
      <c r="B3" s="13"/>
      <c r="H3" s="14"/>
      <c r="V3" s="25">
        <f>+IF(V2&lt;=20,V2,IF(ROUNDDOWN(V2*10%,0)&lt;20,20,ROUNDDOWN(V2*10%,0)))</f>
        <v>6</v>
      </c>
    </row>
    <row r="4" spans="2:22" x14ac:dyDescent="0.25">
      <c r="B4" s="13"/>
      <c r="H4" s="14"/>
    </row>
    <row r="5" spans="2:22" x14ac:dyDescent="0.25">
      <c r="B5" s="13"/>
      <c r="H5" s="14"/>
    </row>
    <row r="6" spans="2:22" ht="15" customHeight="1" x14ac:dyDescent="0.25">
      <c r="B6" s="13"/>
      <c r="G6" s="26"/>
      <c r="H6" s="27"/>
    </row>
    <row r="7" spans="2:22" ht="23.25" x14ac:dyDescent="0.25">
      <c r="B7" s="13"/>
      <c r="C7" s="111" t="s">
        <v>139</v>
      </c>
      <c r="D7" s="111"/>
      <c r="E7" s="111"/>
      <c r="F7" s="111"/>
      <c r="G7" s="111"/>
      <c r="H7" s="27"/>
    </row>
    <row r="8" spans="2:22" x14ac:dyDescent="0.25">
      <c r="B8" s="13"/>
      <c r="E8" s="74" t="s">
        <v>136</v>
      </c>
      <c r="H8" s="14"/>
      <c r="T8" s="1" t="s">
        <v>13</v>
      </c>
    </row>
    <row r="9" spans="2:22" ht="15" customHeight="1" x14ac:dyDescent="0.25">
      <c r="B9" s="13"/>
      <c r="C9" s="21" t="s">
        <v>606</v>
      </c>
      <c r="D9" s="21" t="s">
        <v>23</v>
      </c>
      <c r="E9"/>
      <c r="F9" s="93" t="str">
        <f>"Seleccione una muestra de "&amp;V3&amp;" prejudiciales activos registrados antes  y hasta el 31 de Diciembre  de 2022 y complete la siguiente tabla"</f>
        <v>Seleccione una muestra de 6 prejudiciales activos registrados antes  y hasta el 31 de Diciembre  de 2022 y complete la siguiente tabla</v>
      </c>
      <c r="G9" s="94"/>
      <c r="H9" s="14"/>
      <c r="T9" s="1" t="s">
        <v>14</v>
      </c>
    </row>
    <row r="10" spans="2:22" x14ac:dyDescent="0.25">
      <c r="B10" s="13"/>
      <c r="C10" s="18" t="s">
        <v>146</v>
      </c>
      <c r="D10" s="68">
        <v>4</v>
      </c>
      <c r="E10"/>
      <c r="F10" s="95"/>
      <c r="G10" s="96"/>
      <c r="H10" s="14"/>
    </row>
    <row r="11" spans="2:22" x14ac:dyDescent="0.25">
      <c r="B11" s="13"/>
      <c r="C11" s="18" t="s">
        <v>52</v>
      </c>
      <c r="D11" s="68">
        <v>6</v>
      </c>
      <c r="E11"/>
      <c r="F11" s="22" t="s">
        <v>31</v>
      </c>
      <c r="G11" s="22" t="s">
        <v>54</v>
      </c>
      <c r="H11" s="14"/>
    </row>
    <row r="12" spans="2:22" x14ac:dyDescent="0.25">
      <c r="B12" s="13"/>
      <c r="C12" s="18" t="s">
        <v>596</v>
      </c>
      <c r="D12" s="68">
        <v>0</v>
      </c>
      <c r="E12"/>
      <c r="F12" s="30" t="s">
        <v>55</v>
      </c>
      <c r="G12" s="68">
        <v>6</v>
      </c>
      <c r="H12" s="14"/>
    </row>
    <row r="13" spans="2:22" x14ac:dyDescent="0.25">
      <c r="B13" s="13"/>
      <c r="C13" s="18" t="s">
        <v>595</v>
      </c>
      <c r="D13" s="68">
        <v>4</v>
      </c>
      <c r="E13"/>
      <c r="F13" s="18" t="s">
        <v>140</v>
      </c>
      <c r="G13" s="68">
        <v>0</v>
      </c>
      <c r="H13" s="14"/>
    </row>
    <row r="14" spans="2:22" x14ac:dyDescent="0.25">
      <c r="B14" s="13"/>
      <c r="C14" s="18" t="s">
        <v>594</v>
      </c>
      <c r="D14" s="68">
        <v>2</v>
      </c>
      <c r="E14"/>
      <c r="F14"/>
      <c r="G14"/>
      <c r="H14" s="14"/>
    </row>
    <row r="15" spans="2:22" x14ac:dyDescent="0.25">
      <c r="B15" s="13"/>
      <c r="E15"/>
      <c r="F15"/>
      <c r="G15"/>
      <c r="H15" s="14"/>
    </row>
    <row r="16" spans="2:22" x14ac:dyDescent="0.25">
      <c r="B16" s="13"/>
      <c r="C16" s="21" t="s">
        <v>607</v>
      </c>
      <c r="D16" s="21" t="s">
        <v>23</v>
      </c>
      <c r="E16"/>
      <c r="F16" s="113" t="s">
        <v>84</v>
      </c>
      <c r="G16" s="113"/>
      <c r="H16" s="14"/>
    </row>
    <row r="17" spans="2:8" x14ac:dyDescent="0.25">
      <c r="B17" s="13"/>
      <c r="C17" s="18" t="s">
        <v>597</v>
      </c>
      <c r="D17" s="68">
        <v>0</v>
      </c>
      <c r="E17"/>
      <c r="F17" s="109" t="s">
        <v>622</v>
      </c>
      <c r="G17" s="110"/>
      <c r="H17" s="14"/>
    </row>
    <row r="18" spans="2:8" x14ac:dyDescent="0.25">
      <c r="B18" s="13"/>
      <c r="C18" s="18" t="s">
        <v>598</v>
      </c>
      <c r="D18" s="68">
        <v>0</v>
      </c>
      <c r="E18"/>
      <c r="F18" s="110"/>
      <c r="G18" s="110"/>
      <c r="H18" s="14"/>
    </row>
    <row r="19" spans="2:8" x14ac:dyDescent="0.25">
      <c r="B19" s="13"/>
      <c r="C19"/>
      <c r="D19"/>
      <c r="E19"/>
      <c r="F19" s="110"/>
      <c r="G19" s="110"/>
      <c r="H19" s="14"/>
    </row>
    <row r="20" spans="2:8" x14ac:dyDescent="0.25">
      <c r="B20" s="13"/>
      <c r="C20"/>
      <c r="D20"/>
      <c r="E20"/>
      <c r="F20" s="110"/>
      <c r="G20" s="110"/>
      <c r="H20" s="14"/>
    </row>
    <row r="21" spans="2:8" x14ac:dyDescent="0.25">
      <c r="B21" s="13"/>
      <c r="E21"/>
      <c r="F21" s="110"/>
      <c r="G21" s="110"/>
      <c r="H21" s="14"/>
    </row>
    <row r="22" spans="2:8" x14ac:dyDescent="0.25">
      <c r="B22" s="13"/>
      <c r="E22"/>
      <c r="F22" s="110"/>
      <c r="G22" s="110"/>
      <c r="H22" s="14"/>
    </row>
    <row r="23" spans="2:8" ht="15.75" thickBot="1" x14ac:dyDescent="0.3">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B1"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66</v>
      </c>
      <c r="D6" s="29"/>
      <c r="E6" s="24"/>
      <c r="F6"/>
      <c r="G6"/>
      <c r="H6" s="27"/>
    </row>
    <row r="7" spans="2:22" x14ac:dyDescent="0.25">
      <c r="B7" s="13"/>
      <c r="C7" s="1" t="s">
        <v>136</v>
      </c>
      <c r="F7"/>
      <c r="G7"/>
      <c r="H7" s="14"/>
      <c r="T7" s="1" t="s">
        <v>13</v>
      </c>
    </row>
    <row r="8" spans="2:22" x14ac:dyDescent="0.25">
      <c r="B8" s="13"/>
      <c r="C8" s="21" t="s">
        <v>66</v>
      </c>
      <c r="D8" s="21" t="s">
        <v>23</v>
      </c>
      <c r="E8"/>
      <c r="F8" s="21" t="s">
        <v>66</v>
      </c>
      <c r="G8" s="21" t="s">
        <v>23</v>
      </c>
      <c r="H8" s="14"/>
      <c r="T8" s="1" t="s">
        <v>14</v>
      </c>
    </row>
    <row r="9" spans="2:22" x14ac:dyDescent="0.25">
      <c r="B9" s="13"/>
      <c r="C9" s="18" t="s">
        <v>599</v>
      </c>
      <c r="D9" s="68">
        <v>0</v>
      </c>
      <c r="E9"/>
      <c r="F9" s="18" t="s">
        <v>600</v>
      </c>
      <c r="G9" s="68">
        <v>0</v>
      </c>
      <c r="H9" s="14"/>
    </row>
    <row r="10" spans="2:22" x14ac:dyDescent="0.25">
      <c r="B10" s="13"/>
      <c r="C10" s="18" t="s">
        <v>149</v>
      </c>
      <c r="D10" s="68">
        <v>0</v>
      </c>
      <c r="E10"/>
      <c r="F10" s="18" t="s">
        <v>82</v>
      </c>
      <c r="G10" s="68">
        <v>0</v>
      </c>
      <c r="H10" s="14"/>
    </row>
    <row r="11" spans="2:22" x14ac:dyDescent="0.25">
      <c r="B11" s="13"/>
      <c r="D11" s="47"/>
      <c r="E11"/>
      <c r="G11" s="48"/>
      <c r="H11" s="14"/>
    </row>
    <row r="12" spans="2:22" x14ac:dyDescent="0.25">
      <c r="B12" s="13"/>
      <c r="C12" s="49" t="s">
        <v>86</v>
      </c>
      <c r="D12" s="47"/>
      <c r="E12"/>
      <c r="G12" s="48"/>
      <c r="H12" s="14"/>
      <c r="T12" s="1">
        <f>IF(D9="",0,1)</f>
        <v>1</v>
      </c>
    </row>
    <row r="13" spans="2:22" x14ac:dyDescent="0.25">
      <c r="B13" s="13"/>
      <c r="C13" s="97" t="s">
        <v>623</v>
      </c>
      <c r="D13" s="98"/>
      <c r="E13" s="98"/>
      <c r="F13" s="98"/>
      <c r="G13" s="99"/>
      <c r="H13" s="14"/>
    </row>
    <row r="14" spans="2:22" x14ac:dyDescent="0.25">
      <c r="B14" s="13"/>
      <c r="C14" s="100"/>
      <c r="D14" s="101"/>
      <c r="E14" s="101"/>
      <c r="F14" s="101"/>
      <c r="G14" s="102"/>
      <c r="H14" s="14"/>
    </row>
    <row r="15" spans="2:22" x14ac:dyDescent="0.25">
      <c r="B15" s="13"/>
      <c r="C15" s="100"/>
      <c r="D15" s="101"/>
      <c r="E15" s="101"/>
      <c r="F15" s="101"/>
      <c r="G15" s="102"/>
      <c r="H15" s="14"/>
    </row>
    <row r="16" spans="2:22" x14ac:dyDescent="0.25">
      <c r="B16" s="13"/>
      <c r="C16" s="103"/>
      <c r="D16" s="104"/>
      <c r="E16" s="104"/>
      <c r="F16" s="104"/>
      <c r="G16" s="105"/>
      <c r="H16" s="14"/>
      <c r="T16" s="1">
        <f>IF(G9="",0,1)</f>
        <v>1</v>
      </c>
    </row>
    <row r="17" spans="2:20" ht="15.75" thickBot="1" x14ac:dyDescent="0.3">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14" sqref="F14"/>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11" t="s">
        <v>8</v>
      </c>
      <c r="D6" s="111"/>
      <c r="E6" s="24"/>
      <c r="F6"/>
      <c r="G6"/>
      <c r="H6" s="27"/>
      <c r="T6" s="1" t="s">
        <v>12</v>
      </c>
    </row>
    <row r="7" spans="2:22" x14ac:dyDescent="0.25">
      <c r="B7" s="13"/>
      <c r="C7" s="1" t="s">
        <v>136</v>
      </c>
      <c r="F7" s="50" t="s">
        <v>86</v>
      </c>
      <c r="G7"/>
      <c r="H7" s="14"/>
      <c r="T7" s="1" t="s">
        <v>13</v>
      </c>
    </row>
    <row r="8" spans="2:22" x14ac:dyDescent="0.25">
      <c r="B8" s="13"/>
      <c r="C8" s="21" t="s">
        <v>30</v>
      </c>
      <c r="D8" s="21" t="s">
        <v>23</v>
      </c>
      <c r="E8"/>
      <c r="F8" s="97" t="s">
        <v>624</v>
      </c>
      <c r="G8" s="99"/>
      <c r="H8" s="14"/>
      <c r="T8" s="1" t="s">
        <v>14</v>
      </c>
    </row>
    <row r="9" spans="2:22" x14ac:dyDescent="0.25">
      <c r="B9" s="13"/>
      <c r="C9" s="18" t="s">
        <v>602</v>
      </c>
      <c r="D9" s="68" t="s">
        <v>12</v>
      </c>
      <c r="E9"/>
      <c r="F9" s="100"/>
      <c r="G9" s="102"/>
      <c r="H9" s="14"/>
    </row>
    <row r="10" spans="2:22" x14ac:dyDescent="0.25">
      <c r="B10" s="13"/>
      <c r="C10" s="18" t="s">
        <v>601</v>
      </c>
      <c r="D10" s="68" t="s">
        <v>13</v>
      </c>
      <c r="E10"/>
      <c r="F10" s="103"/>
      <c r="G10" s="105"/>
      <c r="H10" s="14"/>
    </row>
    <row r="11" spans="2:22" ht="15.75" thickBot="1" x14ac:dyDescent="0.3">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opLeftCell="A7" zoomScale="85" zoomScaleNormal="85"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20" t="s">
        <v>10</v>
      </c>
      <c r="C2" s="120"/>
      <c r="D2" s="120"/>
      <c r="E2" s="120"/>
      <c r="F2" s="120"/>
      <c r="G2" s="120"/>
      <c r="H2" s="39"/>
      <c r="I2" s="39"/>
      <c r="J2" s="39"/>
      <c r="K2" s="39"/>
      <c r="L2" s="39"/>
      <c r="M2" s="40"/>
    </row>
    <row r="3" spans="2:13" ht="18.75" x14ac:dyDescent="0.3">
      <c r="B3" s="120" t="s">
        <v>11</v>
      </c>
      <c r="C3" s="120"/>
      <c r="D3" s="120"/>
      <c r="E3" s="120"/>
      <c r="F3" s="120"/>
      <c r="G3" s="120"/>
      <c r="H3" s="39"/>
      <c r="I3" s="39"/>
      <c r="J3" s="39"/>
      <c r="K3" s="39"/>
      <c r="L3" s="39"/>
      <c r="M3" s="40"/>
    </row>
    <row r="4" spans="2:13" ht="24" thickBot="1" x14ac:dyDescent="0.4">
      <c r="B4" s="35"/>
      <c r="C4" s="75"/>
      <c r="D4" s="75" t="s">
        <v>148</v>
      </c>
      <c r="E4" s="35"/>
      <c r="F4" s="35"/>
      <c r="G4" s="35"/>
      <c r="H4" s="35"/>
      <c r="I4" s="35"/>
      <c r="J4" s="35"/>
      <c r="K4" s="35"/>
      <c r="L4" s="35"/>
      <c r="M4" s="35"/>
    </row>
    <row r="5" spans="2:13" ht="15.75" thickBot="1" x14ac:dyDescent="0.3">
      <c r="B5" t="s">
        <v>151</v>
      </c>
      <c r="C5" s="114" t="s">
        <v>236</v>
      </c>
      <c r="D5" s="115"/>
      <c r="E5" s="115"/>
      <c r="F5" s="115"/>
      <c r="G5" s="116"/>
    </row>
    <row r="6" spans="2:13" ht="15.75" thickBot="1" x14ac:dyDescent="0.3">
      <c r="B6" t="s">
        <v>152</v>
      </c>
      <c r="C6" s="117" t="s">
        <v>619</v>
      </c>
      <c r="D6" s="118"/>
      <c r="E6" s="118"/>
      <c r="F6" s="118"/>
      <c r="G6" s="119"/>
    </row>
    <row r="8" spans="2:13" x14ac:dyDescent="0.25">
      <c r="B8" t="s">
        <v>37</v>
      </c>
      <c r="C8" s="38" t="str">
        <f>+IF(SUM(USUARIOS!I12:J17)=0,"Falta diligenciar","")</f>
        <v/>
      </c>
      <c r="E8" t="s">
        <v>71</v>
      </c>
      <c r="F8" s="38" t="str">
        <f>+IF(PREJUDICIALES!$D$10="","Falta  actualizar","")</f>
        <v/>
      </c>
    </row>
    <row r="9" spans="2:13" x14ac:dyDescent="0.25">
      <c r="B9" s="37" t="s">
        <v>40</v>
      </c>
      <c r="C9" s="73">
        <f>+SUM(USUARIOS!I12:I17)/(6-SUM(USUARIOS!H12:H17))</f>
        <v>1</v>
      </c>
      <c r="E9" s="37" t="s">
        <v>45</v>
      </c>
      <c r="F9" s="72">
        <f>+PREJUDICIALES!$D$11</f>
        <v>6</v>
      </c>
    </row>
    <row r="10" spans="2:13" x14ac:dyDescent="0.25">
      <c r="B10" s="37" t="s">
        <v>38</v>
      </c>
      <c r="C10" s="72">
        <f>+ABOGADOS!$D$12+SUM(USUARIOS!I12:I17)</f>
        <v>10</v>
      </c>
      <c r="E10" s="37" t="s">
        <v>43</v>
      </c>
      <c r="F10" s="73">
        <f>IFERROR(PREJUDICIALES!$D$11/PREJUDICIALES!$D$10,"")</f>
        <v>1.5</v>
      </c>
    </row>
    <row r="11" spans="2:13" x14ac:dyDescent="0.25">
      <c r="B11" s="37" t="s">
        <v>9</v>
      </c>
      <c r="C11" s="72" t="s">
        <v>99</v>
      </c>
      <c r="E11" s="37" t="s">
        <v>46</v>
      </c>
      <c r="F11" s="73">
        <f>IFERROR(PREJUDICIALES!$G$13/PREJUDICIALES!$V$3,"")</f>
        <v>0</v>
      </c>
    </row>
    <row r="12" spans="2:13" x14ac:dyDescent="0.25">
      <c r="B12" s="37" t="s">
        <v>39</v>
      </c>
      <c r="C12" s="73">
        <f>IFERROR((ABOGADOS!$G$17+ABOGADOS!$G$18+ABOGADOS!$G$19*0.5)/ABOGADOS!D12,"")</f>
        <v>1</v>
      </c>
    </row>
    <row r="13" spans="2:13" x14ac:dyDescent="0.25">
      <c r="E13" t="s">
        <v>66</v>
      </c>
      <c r="F13" s="38" t="str">
        <f>+IF(ARBITRAMENTOS!T17=0,"Falta  actualizar","")</f>
        <v/>
      </c>
    </row>
    <row r="14" spans="2:13" x14ac:dyDescent="0.25">
      <c r="B14" t="s">
        <v>70</v>
      </c>
      <c r="C14" s="38" t="str">
        <f>+IF(JUDICIALES!$D$11="","Falta  actualizar","")</f>
        <v/>
      </c>
      <c r="E14" s="37" t="s">
        <v>44</v>
      </c>
      <c r="F14" s="72">
        <f>+ARBITRAMENTOS!D10</f>
        <v>0</v>
      </c>
    </row>
    <row r="15" spans="2:13" x14ac:dyDescent="0.25">
      <c r="B15" s="37" t="s">
        <v>41</v>
      </c>
      <c r="C15" s="72">
        <f>+JUDICIALES!$D$12</f>
        <v>549</v>
      </c>
      <c r="E15" s="37" t="s">
        <v>43</v>
      </c>
      <c r="F15" s="73" t="str">
        <f>IFERROR(ARBITRAMENTOS!D10/ARBITRAMENTOS!D9,"")</f>
        <v/>
      </c>
    </row>
    <row r="16" spans="2:13" x14ac:dyDescent="0.25">
      <c r="B16" s="37" t="s">
        <v>43</v>
      </c>
      <c r="C16" s="73">
        <f>IFERROR(JUDICIALES!$D$12/JUDICIALES!$D$11,"")</f>
        <v>0.99456521739130432</v>
      </c>
    </row>
    <row r="17" spans="2:6" x14ac:dyDescent="0.25">
      <c r="B17" s="37" t="s">
        <v>47</v>
      </c>
      <c r="C17" s="73">
        <f>IFERROR(JUDICIALES!$G$11/JUDICIALES!$G$10,"")</f>
        <v>0.5</v>
      </c>
      <c r="E17" t="s">
        <v>69</v>
      </c>
      <c r="F17" s="38" t="str">
        <f>+IF(PAGOS!D9="","Falta  actualizar","")</f>
        <v/>
      </c>
    </row>
    <row r="18" spans="2:6" x14ac:dyDescent="0.25">
      <c r="B18" s="37" t="s">
        <v>42</v>
      </c>
      <c r="C18" s="72">
        <f>IFERROR(C15/ABOGADOS!$D$12,"")</f>
        <v>137.25</v>
      </c>
      <c r="E18" s="37" t="s">
        <v>153</v>
      </c>
      <c r="F18" s="72" t="str">
        <f>+IF(PAGOS!D10="No","No","Si")</f>
        <v>No</v>
      </c>
    </row>
    <row r="19" spans="2:6" x14ac:dyDescent="0.25">
      <c r="B19" s="37" t="s">
        <v>154</v>
      </c>
      <c r="C19" s="73">
        <f>IFERROR(1-(JUDICIALES!$H$22+JUDICIALES!$H$23+JUDICIALES!$H$24)/(JUDICIALES!$G$22+JUDICIALES!$G$23+JUDICIALES!$G$24),"")</f>
        <v>0</v>
      </c>
      <c r="E19" s="37" t="s">
        <v>150</v>
      </c>
      <c r="F19" s="72" t="str">
        <f>+IF(PAGOS!D9="No","No aplica","Si")</f>
        <v>Si</v>
      </c>
    </row>
    <row r="21" spans="2:6" ht="15.75" thickBot="1" x14ac:dyDescent="0.3"/>
    <row r="22" spans="2:6" x14ac:dyDescent="0.25">
      <c r="B22" s="2" t="s">
        <v>86</v>
      </c>
      <c r="C22" s="3"/>
      <c r="D22" s="3"/>
      <c r="E22" s="3"/>
      <c r="F22" s="4"/>
    </row>
    <row r="23" spans="2:6" x14ac:dyDescent="0.25">
      <c r="B23" s="97" t="s">
        <v>626</v>
      </c>
      <c r="C23" s="98"/>
      <c r="D23" s="98"/>
      <c r="E23" s="98"/>
      <c r="F23" s="99"/>
    </row>
    <row r="24" spans="2:6" x14ac:dyDescent="0.25">
      <c r="B24" s="100"/>
      <c r="C24" s="101"/>
      <c r="D24" s="101"/>
      <c r="E24" s="101"/>
      <c r="F24" s="102"/>
    </row>
    <row r="25" spans="2:6" x14ac:dyDescent="0.25">
      <c r="B25" s="100"/>
      <c r="C25" s="101"/>
      <c r="D25" s="101"/>
      <c r="E25" s="101"/>
      <c r="F25" s="102"/>
    </row>
    <row r="26" spans="2:6" x14ac:dyDescent="0.25">
      <c r="B26" s="103"/>
      <c r="C26" s="104"/>
      <c r="D26" s="104"/>
      <c r="E26" s="104"/>
      <c r="F26" s="105"/>
    </row>
    <row r="27" spans="2:6" x14ac:dyDescent="0.25">
      <c r="B27" t="s">
        <v>147</v>
      </c>
    </row>
    <row r="28" spans="2:6" x14ac:dyDescent="0.25">
      <c r="B28" t="s">
        <v>603</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4"/>
  <sheetViews>
    <sheetView workbookViewId="0">
      <selection activeCell="A425" sqref="A425"/>
    </sheetView>
  </sheetViews>
  <sheetFormatPr baseColWidth="10" defaultRowHeight="15" x14ac:dyDescent="0.25"/>
  <cols>
    <col min="1" max="1" width="125" customWidth="1"/>
  </cols>
  <sheetData>
    <row r="1" spans="1:1" x14ac:dyDescent="0.25">
      <c r="A1" t="s">
        <v>155</v>
      </c>
    </row>
    <row r="2" spans="1:1" x14ac:dyDescent="0.25">
      <c r="A2" t="s">
        <v>366</v>
      </c>
    </row>
    <row r="3" spans="1:1" x14ac:dyDescent="0.25">
      <c r="A3" t="s">
        <v>522</v>
      </c>
    </row>
    <row r="4" spans="1:1" x14ac:dyDescent="0.25">
      <c r="A4" t="s">
        <v>370</v>
      </c>
    </row>
    <row r="5" spans="1:1" x14ac:dyDescent="0.25">
      <c r="A5" t="s">
        <v>376</v>
      </c>
    </row>
    <row r="6" spans="1:1" x14ac:dyDescent="0.25">
      <c r="A6" t="s">
        <v>515</v>
      </c>
    </row>
    <row r="7" spans="1:1" x14ac:dyDescent="0.25">
      <c r="A7" t="s">
        <v>518</v>
      </c>
    </row>
    <row r="8" spans="1:1" x14ac:dyDescent="0.25">
      <c r="A8" t="s">
        <v>419</v>
      </c>
    </row>
    <row r="9" spans="1:1" x14ac:dyDescent="0.25">
      <c r="A9" t="s">
        <v>205</v>
      </c>
    </row>
    <row r="10" spans="1:1" x14ac:dyDescent="0.25">
      <c r="A10" t="s">
        <v>359</v>
      </c>
    </row>
    <row r="11" spans="1:1" x14ac:dyDescent="0.25">
      <c r="A11" t="s">
        <v>412</v>
      </c>
    </row>
    <row r="12" spans="1:1" x14ac:dyDescent="0.25">
      <c r="A12" t="s">
        <v>258</v>
      </c>
    </row>
    <row r="13" spans="1:1" x14ac:dyDescent="0.25">
      <c r="A13" t="s">
        <v>304</v>
      </c>
    </row>
    <row r="14" spans="1:1" x14ac:dyDescent="0.25">
      <c r="A14" t="s">
        <v>377</v>
      </c>
    </row>
    <row r="15" spans="1:1" x14ac:dyDescent="0.25">
      <c r="A15" t="s">
        <v>517</v>
      </c>
    </row>
    <row r="16" spans="1:1" x14ac:dyDescent="0.25">
      <c r="A16" t="s">
        <v>514</v>
      </c>
    </row>
    <row r="17" spans="1:1" x14ac:dyDescent="0.25">
      <c r="A17" t="s">
        <v>358</v>
      </c>
    </row>
    <row r="18" spans="1:1" x14ac:dyDescent="0.25">
      <c r="A18" t="s">
        <v>373</v>
      </c>
    </row>
    <row r="19" spans="1:1" x14ac:dyDescent="0.25">
      <c r="A19" t="s">
        <v>375</v>
      </c>
    </row>
    <row r="20" spans="1:1" x14ac:dyDescent="0.25">
      <c r="A20" t="s">
        <v>200</v>
      </c>
    </row>
    <row r="21" spans="1:1" x14ac:dyDescent="0.25">
      <c r="A21" t="s">
        <v>335</v>
      </c>
    </row>
    <row r="22" spans="1:1" x14ac:dyDescent="0.25">
      <c r="A22" t="s">
        <v>504</v>
      </c>
    </row>
    <row r="23" spans="1:1" x14ac:dyDescent="0.25">
      <c r="A23" t="s">
        <v>245</v>
      </c>
    </row>
    <row r="24" spans="1:1" x14ac:dyDescent="0.25">
      <c r="A24" t="s">
        <v>270</v>
      </c>
    </row>
    <row r="25" spans="1:1" x14ac:dyDescent="0.25">
      <c r="A25" t="s">
        <v>354</v>
      </c>
    </row>
    <row r="26" spans="1:1" x14ac:dyDescent="0.25">
      <c r="A26" t="s">
        <v>356</v>
      </c>
    </row>
    <row r="27" spans="1:1" x14ac:dyDescent="0.25">
      <c r="A27" t="s">
        <v>383</v>
      </c>
    </row>
    <row r="28" spans="1:1" x14ac:dyDescent="0.25">
      <c r="A28" t="s">
        <v>156</v>
      </c>
    </row>
    <row r="29" spans="1:1" x14ac:dyDescent="0.25">
      <c r="A29" t="s">
        <v>246</v>
      </c>
    </row>
    <row r="30" spans="1:1" x14ac:dyDescent="0.25">
      <c r="A30" t="s">
        <v>382</v>
      </c>
    </row>
    <row r="31" spans="1:1" x14ac:dyDescent="0.25">
      <c r="A31" t="s">
        <v>512</v>
      </c>
    </row>
    <row r="32" spans="1:1" x14ac:dyDescent="0.25">
      <c r="A32" t="s">
        <v>513</v>
      </c>
    </row>
    <row r="33" spans="1:1" x14ac:dyDescent="0.25">
      <c r="A33" t="s">
        <v>431</v>
      </c>
    </row>
    <row r="34" spans="1:1" x14ac:dyDescent="0.25">
      <c r="A34" t="s">
        <v>206</v>
      </c>
    </row>
    <row r="35" spans="1:1" x14ac:dyDescent="0.25">
      <c r="A35" t="s">
        <v>207</v>
      </c>
    </row>
    <row r="36" spans="1:1" x14ac:dyDescent="0.25">
      <c r="A36" t="s">
        <v>208</v>
      </c>
    </row>
    <row r="37" spans="1:1" x14ac:dyDescent="0.25">
      <c r="A37" t="s">
        <v>296</v>
      </c>
    </row>
    <row r="38" spans="1:1" x14ac:dyDescent="0.25">
      <c r="A38" t="s">
        <v>390</v>
      </c>
    </row>
    <row r="39" spans="1:1" x14ac:dyDescent="0.25">
      <c r="A39" t="s">
        <v>334</v>
      </c>
    </row>
    <row r="40" spans="1:1" x14ac:dyDescent="0.25">
      <c r="A40" t="s">
        <v>418</v>
      </c>
    </row>
    <row r="41" spans="1:1" x14ac:dyDescent="0.25">
      <c r="A41" t="s">
        <v>608</v>
      </c>
    </row>
    <row r="42" spans="1:1" x14ac:dyDescent="0.25">
      <c r="A42" t="s">
        <v>238</v>
      </c>
    </row>
    <row r="43" spans="1:1" x14ac:dyDescent="0.25">
      <c r="A43" t="s">
        <v>259</v>
      </c>
    </row>
    <row r="44" spans="1:1" x14ac:dyDescent="0.25">
      <c r="A44" t="s">
        <v>330</v>
      </c>
    </row>
    <row r="45" spans="1:1" x14ac:dyDescent="0.25">
      <c r="A45" t="s">
        <v>566</v>
      </c>
    </row>
    <row r="46" spans="1:1" x14ac:dyDescent="0.25">
      <c r="A46" t="s">
        <v>281</v>
      </c>
    </row>
    <row r="47" spans="1:1" x14ac:dyDescent="0.25">
      <c r="A47" t="s">
        <v>362</v>
      </c>
    </row>
    <row r="48" spans="1:1" x14ac:dyDescent="0.25">
      <c r="A48" t="s">
        <v>209</v>
      </c>
    </row>
    <row r="49" spans="1:1" x14ac:dyDescent="0.25">
      <c r="A49" t="s">
        <v>511</v>
      </c>
    </row>
    <row r="50" spans="1:1" x14ac:dyDescent="0.25">
      <c r="A50" t="s">
        <v>163</v>
      </c>
    </row>
    <row r="51" spans="1:1" x14ac:dyDescent="0.25">
      <c r="A51" t="s">
        <v>299</v>
      </c>
    </row>
    <row r="52" spans="1:1" x14ac:dyDescent="0.25">
      <c r="A52" t="s">
        <v>260</v>
      </c>
    </row>
    <row r="53" spans="1:1" x14ac:dyDescent="0.25">
      <c r="A53" t="s">
        <v>276</v>
      </c>
    </row>
    <row r="54" spans="1:1" x14ac:dyDescent="0.25">
      <c r="A54" t="s">
        <v>558</v>
      </c>
    </row>
    <row r="55" spans="1:1" x14ac:dyDescent="0.25">
      <c r="A55" t="s">
        <v>507</v>
      </c>
    </row>
    <row r="56" spans="1:1" x14ac:dyDescent="0.25">
      <c r="A56" t="s">
        <v>338</v>
      </c>
    </row>
    <row r="57" spans="1:1" x14ac:dyDescent="0.25">
      <c r="A57" t="s">
        <v>421</v>
      </c>
    </row>
    <row r="58" spans="1:1" x14ac:dyDescent="0.25">
      <c r="A58" t="s">
        <v>562</v>
      </c>
    </row>
    <row r="59" spans="1:1" x14ac:dyDescent="0.25">
      <c r="A59" t="s">
        <v>384</v>
      </c>
    </row>
    <row r="60" spans="1:1" x14ac:dyDescent="0.25">
      <c r="A60" t="s">
        <v>496</v>
      </c>
    </row>
    <row r="61" spans="1:1" x14ac:dyDescent="0.25">
      <c r="A61" t="s">
        <v>222</v>
      </c>
    </row>
    <row r="62" spans="1:1" x14ac:dyDescent="0.25">
      <c r="A62" t="s">
        <v>569</v>
      </c>
    </row>
    <row r="63" spans="1:1" x14ac:dyDescent="0.25">
      <c r="A63" t="s">
        <v>271</v>
      </c>
    </row>
    <row r="64" spans="1:1" x14ac:dyDescent="0.25">
      <c r="A64" t="s">
        <v>181</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179</v>
      </c>
    </row>
    <row r="74" spans="1:1" x14ac:dyDescent="0.25">
      <c r="A74" t="s">
        <v>180</v>
      </c>
    </row>
    <row r="75" spans="1:1" x14ac:dyDescent="0.25">
      <c r="A75" t="s">
        <v>194</v>
      </c>
    </row>
    <row r="76" spans="1:1" x14ac:dyDescent="0.25">
      <c r="A76" t="s">
        <v>195</v>
      </c>
    </row>
    <row r="77" spans="1:1" x14ac:dyDescent="0.25">
      <c r="A77" t="s">
        <v>186</v>
      </c>
    </row>
    <row r="78" spans="1:1" x14ac:dyDescent="0.25">
      <c r="A78" t="s">
        <v>324</v>
      </c>
    </row>
    <row r="79" spans="1:1" x14ac:dyDescent="0.25">
      <c r="A79" t="s">
        <v>178</v>
      </c>
    </row>
    <row r="80" spans="1:1" x14ac:dyDescent="0.25">
      <c r="A80" t="s">
        <v>182</v>
      </c>
    </row>
    <row r="81" spans="1:1" x14ac:dyDescent="0.25">
      <c r="A81" t="s">
        <v>196</v>
      </c>
    </row>
    <row r="82" spans="1:1" x14ac:dyDescent="0.25">
      <c r="A82" t="s">
        <v>326</v>
      </c>
    </row>
    <row r="83" spans="1:1" x14ac:dyDescent="0.25">
      <c r="A83" t="s">
        <v>183</v>
      </c>
    </row>
    <row r="84" spans="1:1" x14ac:dyDescent="0.25">
      <c r="A84" t="s">
        <v>184</v>
      </c>
    </row>
    <row r="85" spans="1:1" x14ac:dyDescent="0.25">
      <c r="A85" t="s">
        <v>192</v>
      </c>
    </row>
    <row r="86" spans="1:1" x14ac:dyDescent="0.25">
      <c r="A86" t="s">
        <v>185</v>
      </c>
    </row>
    <row r="87" spans="1:1" x14ac:dyDescent="0.25">
      <c r="A87" t="s">
        <v>327</v>
      </c>
    </row>
    <row r="88" spans="1:1" x14ac:dyDescent="0.25">
      <c r="A88" t="s">
        <v>187</v>
      </c>
    </row>
    <row r="89" spans="1:1" x14ac:dyDescent="0.25">
      <c r="A89" t="s">
        <v>325</v>
      </c>
    </row>
    <row r="90" spans="1:1" x14ac:dyDescent="0.25">
      <c r="A90" t="s">
        <v>198</v>
      </c>
    </row>
    <row r="91" spans="1:1" x14ac:dyDescent="0.25">
      <c r="A91" t="s">
        <v>188</v>
      </c>
    </row>
    <row r="92" spans="1:1" x14ac:dyDescent="0.25">
      <c r="A92" t="s">
        <v>395</v>
      </c>
    </row>
    <row r="93" spans="1:1" x14ac:dyDescent="0.25">
      <c r="A93" t="s">
        <v>393</v>
      </c>
    </row>
    <row r="94" spans="1:1" x14ac:dyDescent="0.25">
      <c r="A94" t="s">
        <v>210</v>
      </c>
    </row>
    <row r="95" spans="1:1" x14ac:dyDescent="0.25">
      <c r="A95" t="s">
        <v>257</v>
      </c>
    </row>
    <row r="96" spans="1:1" x14ac:dyDescent="0.25">
      <c r="A96" t="s">
        <v>191</v>
      </c>
    </row>
    <row r="97" spans="1:1" x14ac:dyDescent="0.25">
      <c r="A97" t="s">
        <v>189</v>
      </c>
    </row>
    <row r="98" spans="1:1" x14ac:dyDescent="0.25">
      <c r="A98" t="s">
        <v>190</v>
      </c>
    </row>
    <row r="99" spans="1:1" x14ac:dyDescent="0.25">
      <c r="A99" t="s">
        <v>197</v>
      </c>
    </row>
    <row r="100" spans="1:1" x14ac:dyDescent="0.25">
      <c r="A100" t="s">
        <v>199</v>
      </c>
    </row>
    <row r="101" spans="1:1" x14ac:dyDescent="0.25">
      <c r="A101" t="s">
        <v>193</v>
      </c>
    </row>
    <row r="102" spans="1:1" x14ac:dyDescent="0.25">
      <c r="A102" t="s">
        <v>212</v>
      </c>
    </row>
    <row r="103" spans="1:1" x14ac:dyDescent="0.25">
      <c r="A103" t="s">
        <v>272</v>
      </c>
    </row>
    <row r="104" spans="1:1" x14ac:dyDescent="0.25">
      <c r="A104" t="s">
        <v>236</v>
      </c>
    </row>
    <row r="105" spans="1:1" x14ac:dyDescent="0.25">
      <c r="A105" t="s">
        <v>280</v>
      </c>
    </row>
    <row r="106" spans="1:1" x14ac:dyDescent="0.25">
      <c r="A106" t="s">
        <v>379</v>
      </c>
    </row>
    <row r="107" spans="1:1" x14ac:dyDescent="0.25">
      <c r="A107" t="s">
        <v>234</v>
      </c>
    </row>
    <row r="108" spans="1:1" x14ac:dyDescent="0.25">
      <c r="A108" t="s">
        <v>360</v>
      </c>
    </row>
    <row r="109" spans="1:1" x14ac:dyDescent="0.25">
      <c r="A109" t="s">
        <v>277</v>
      </c>
    </row>
    <row r="110" spans="1:1" x14ac:dyDescent="0.25">
      <c r="A110" t="s">
        <v>441</v>
      </c>
    </row>
    <row r="111" spans="1:1" x14ac:dyDescent="0.25">
      <c r="A111" t="s">
        <v>442</v>
      </c>
    </row>
    <row r="112" spans="1:1" x14ac:dyDescent="0.25">
      <c r="A112" t="s">
        <v>443</v>
      </c>
    </row>
    <row r="113" spans="1:1" x14ac:dyDescent="0.25">
      <c r="A113" t="s">
        <v>444</v>
      </c>
    </row>
    <row r="114" spans="1:1" x14ac:dyDescent="0.25">
      <c r="A114" t="s">
        <v>445</v>
      </c>
    </row>
    <row r="115" spans="1:1" x14ac:dyDescent="0.25">
      <c r="A115" t="s">
        <v>446</v>
      </c>
    </row>
    <row r="116" spans="1:1" x14ac:dyDescent="0.25">
      <c r="A116" t="s">
        <v>435</v>
      </c>
    </row>
    <row r="117" spans="1:1" x14ac:dyDescent="0.25">
      <c r="A117" t="s">
        <v>436</v>
      </c>
    </row>
    <row r="118" spans="1:1" x14ac:dyDescent="0.25">
      <c r="A118" t="s">
        <v>437</v>
      </c>
    </row>
    <row r="119" spans="1:1" x14ac:dyDescent="0.25">
      <c r="A119" t="s">
        <v>438</v>
      </c>
    </row>
    <row r="120" spans="1:1" x14ac:dyDescent="0.25">
      <c r="A120" t="s">
        <v>439</v>
      </c>
    </row>
    <row r="121" spans="1:1" x14ac:dyDescent="0.25">
      <c r="A121" t="s">
        <v>434</v>
      </c>
    </row>
    <row r="122" spans="1:1" x14ac:dyDescent="0.25">
      <c r="A122" t="s">
        <v>440</v>
      </c>
    </row>
    <row r="123" spans="1:1" x14ac:dyDescent="0.25">
      <c r="A123" t="s">
        <v>447</v>
      </c>
    </row>
    <row r="124" spans="1:1" x14ac:dyDescent="0.25">
      <c r="A124" t="s">
        <v>448</v>
      </c>
    </row>
    <row r="125" spans="1:1" x14ac:dyDescent="0.25">
      <c r="A125" t="s">
        <v>449</v>
      </c>
    </row>
    <row r="126" spans="1:1" x14ac:dyDescent="0.25">
      <c r="A126" t="s">
        <v>450</v>
      </c>
    </row>
    <row r="127" spans="1:1" x14ac:dyDescent="0.25">
      <c r="A127" t="s">
        <v>451</v>
      </c>
    </row>
    <row r="128" spans="1:1" x14ac:dyDescent="0.25">
      <c r="A128" t="s">
        <v>452</v>
      </c>
    </row>
    <row r="129" spans="1:1" x14ac:dyDescent="0.25">
      <c r="A129" t="s">
        <v>453</v>
      </c>
    </row>
    <row r="130" spans="1:1" x14ac:dyDescent="0.25">
      <c r="A130" t="s">
        <v>454</v>
      </c>
    </row>
    <row r="131" spans="1:1" x14ac:dyDescent="0.25">
      <c r="A131" t="s">
        <v>456</v>
      </c>
    </row>
    <row r="132" spans="1:1" x14ac:dyDescent="0.25">
      <c r="A132" t="s">
        <v>457</v>
      </c>
    </row>
    <row r="133" spans="1:1" x14ac:dyDescent="0.25">
      <c r="A133" t="s">
        <v>458</v>
      </c>
    </row>
    <row r="134" spans="1:1" x14ac:dyDescent="0.25">
      <c r="A134" t="s">
        <v>459</v>
      </c>
    </row>
    <row r="135" spans="1:1" x14ac:dyDescent="0.25">
      <c r="A135" t="s">
        <v>460</v>
      </c>
    </row>
    <row r="136" spans="1:1" x14ac:dyDescent="0.25">
      <c r="A136" t="s">
        <v>461</v>
      </c>
    </row>
    <row r="137" spans="1:1" x14ac:dyDescent="0.25">
      <c r="A137" t="s">
        <v>462</v>
      </c>
    </row>
    <row r="138" spans="1:1" x14ac:dyDescent="0.25">
      <c r="A138" t="s">
        <v>463</v>
      </c>
    </row>
    <row r="139" spans="1:1" x14ac:dyDescent="0.25">
      <c r="A139" t="s">
        <v>464</v>
      </c>
    </row>
    <row r="140" spans="1:1" x14ac:dyDescent="0.25">
      <c r="A140" t="s">
        <v>465</v>
      </c>
    </row>
    <row r="141" spans="1:1" x14ac:dyDescent="0.25">
      <c r="A141" t="s">
        <v>466</v>
      </c>
    </row>
    <row r="142" spans="1:1" x14ac:dyDescent="0.25">
      <c r="A142" t="s">
        <v>467</v>
      </c>
    </row>
    <row r="143" spans="1:1" x14ac:dyDescent="0.25">
      <c r="A143" t="s">
        <v>468</v>
      </c>
    </row>
    <row r="144" spans="1:1" x14ac:dyDescent="0.25">
      <c r="A144" t="s">
        <v>469</v>
      </c>
    </row>
    <row r="145" spans="1:1" x14ac:dyDescent="0.25">
      <c r="A145" t="s">
        <v>470</v>
      </c>
    </row>
    <row r="146" spans="1:1" x14ac:dyDescent="0.25">
      <c r="A146" t="s">
        <v>471</v>
      </c>
    </row>
    <row r="147" spans="1:1" x14ac:dyDescent="0.25">
      <c r="A147" t="s">
        <v>473</v>
      </c>
    </row>
    <row r="148" spans="1:1" x14ac:dyDescent="0.25">
      <c r="A148" t="s">
        <v>472</v>
      </c>
    </row>
    <row r="149" spans="1:1" x14ac:dyDescent="0.25">
      <c r="A149" t="s">
        <v>455</v>
      </c>
    </row>
    <row r="150" spans="1:1" x14ac:dyDescent="0.25">
      <c r="A150" t="s">
        <v>556</v>
      </c>
    </row>
    <row r="151" spans="1:1" x14ac:dyDescent="0.25">
      <c r="A151" t="s">
        <v>380</v>
      </c>
    </row>
    <row r="152" spans="1:1" x14ac:dyDescent="0.25">
      <c r="A152" t="s">
        <v>474</v>
      </c>
    </row>
    <row r="153" spans="1:1" x14ac:dyDescent="0.25">
      <c r="A153" t="s">
        <v>475</v>
      </c>
    </row>
    <row r="154" spans="1:1" x14ac:dyDescent="0.25">
      <c r="A154" t="s">
        <v>476</v>
      </c>
    </row>
    <row r="155" spans="1:1" x14ac:dyDescent="0.25">
      <c r="A155" t="s">
        <v>477</v>
      </c>
    </row>
    <row r="156" spans="1:1" x14ac:dyDescent="0.25">
      <c r="A156" t="s">
        <v>478</v>
      </c>
    </row>
    <row r="157" spans="1:1" x14ac:dyDescent="0.25">
      <c r="A157" t="s">
        <v>479</v>
      </c>
    </row>
    <row r="158" spans="1:1" x14ac:dyDescent="0.25">
      <c r="A158" t="s">
        <v>495</v>
      </c>
    </row>
    <row r="159" spans="1:1" x14ac:dyDescent="0.25">
      <c r="A159" t="s">
        <v>480</v>
      </c>
    </row>
    <row r="160" spans="1:1" x14ac:dyDescent="0.25">
      <c r="A160" t="s">
        <v>481</v>
      </c>
    </row>
    <row r="161" spans="1:1" x14ac:dyDescent="0.25">
      <c r="A161" t="s">
        <v>482</v>
      </c>
    </row>
    <row r="162" spans="1:1" x14ac:dyDescent="0.25">
      <c r="A162" t="s">
        <v>483</v>
      </c>
    </row>
    <row r="163" spans="1:1" x14ac:dyDescent="0.25">
      <c r="A163" t="s">
        <v>484</v>
      </c>
    </row>
    <row r="164" spans="1:1" x14ac:dyDescent="0.25">
      <c r="A164" t="s">
        <v>485</v>
      </c>
    </row>
    <row r="165" spans="1:1" x14ac:dyDescent="0.25">
      <c r="A165" t="s">
        <v>486</v>
      </c>
    </row>
    <row r="166" spans="1:1" x14ac:dyDescent="0.25">
      <c r="A166" t="s">
        <v>487</v>
      </c>
    </row>
    <row r="167" spans="1:1" x14ac:dyDescent="0.25">
      <c r="A167" t="s">
        <v>494</v>
      </c>
    </row>
    <row r="168" spans="1:1" x14ac:dyDescent="0.25">
      <c r="A168" t="s">
        <v>488</v>
      </c>
    </row>
    <row r="169" spans="1:1" x14ac:dyDescent="0.25">
      <c r="A169" t="s">
        <v>489</v>
      </c>
    </row>
    <row r="170" spans="1:1" x14ac:dyDescent="0.25">
      <c r="A170" t="s">
        <v>490</v>
      </c>
    </row>
    <row r="171" spans="1:1" x14ac:dyDescent="0.25">
      <c r="A171" t="s">
        <v>491</v>
      </c>
    </row>
    <row r="172" spans="1:1" x14ac:dyDescent="0.25">
      <c r="A172" t="s">
        <v>492</v>
      </c>
    </row>
    <row r="173" spans="1:1" x14ac:dyDescent="0.25">
      <c r="A173" t="s">
        <v>493</v>
      </c>
    </row>
    <row r="174" spans="1:1" x14ac:dyDescent="0.25">
      <c r="A174" t="s">
        <v>217</v>
      </c>
    </row>
    <row r="175" spans="1:1" x14ac:dyDescent="0.25">
      <c r="A175" t="s">
        <v>510</v>
      </c>
    </row>
    <row r="176" spans="1:1" x14ac:dyDescent="0.25">
      <c r="A176" t="s">
        <v>336</v>
      </c>
    </row>
    <row r="177" spans="1:1" x14ac:dyDescent="0.25">
      <c r="A177" t="s">
        <v>497</v>
      </c>
    </row>
    <row r="178" spans="1:1" x14ac:dyDescent="0.25">
      <c r="A178" t="s">
        <v>253</v>
      </c>
    </row>
    <row r="179" spans="1:1" x14ac:dyDescent="0.25">
      <c r="A179" t="s">
        <v>262</v>
      </c>
    </row>
    <row r="180" spans="1:1" x14ac:dyDescent="0.25">
      <c r="A180" t="s">
        <v>503</v>
      </c>
    </row>
    <row r="181" spans="1:1" x14ac:dyDescent="0.25">
      <c r="A181" t="s">
        <v>261</v>
      </c>
    </row>
    <row r="182" spans="1:1" x14ac:dyDescent="0.25">
      <c r="A182" t="s">
        <v>403</v>
      </c>
    </row>
    <row r="183" spans="1:1" x14ac:dyDescent="0.25">
      <c r="A183" t="s">
        <v>337</v>
      </c>
    </row>
    <row r="184" spans="1:1" x14ac:dyDescent="0.25">
      <c r="A184" t="s">
        <v>526</v>
      </c>
    </row>
    <row r="185" spans="1:1" x14ac:dyDescent="0.25">
      <c r="A185" t="s">
        <v>498</v>
      </c>
    </row>
    <row r="186" spans="1:1" x14ac:dyDescent="0.25">
      <c r="A186" t="s">
        <v>165</v>
      </c>
    </row>
    <row r="187" spans="1:1" x14ac:dyDescent="0.25">
      <c r="A187" t="s">
        <v>404</v>
      </c>
    </row>
    <row r="188" spans="1:1" x14ac:dyDescent="0.25">
      <c r="A188" t="s">
        <v>398</v>
      </c>
    </row>
    <row r="189" spans="1:1" x14ac:dyDescent="0.25">
      <c r="A189" t="s">
        <v>420</v>
      </c>
    </row>
    <row r="190" spans="1:1" x14ac:dyDescent="0.25">
      <c r="A190" t="s">
        <v>399</v>
      </c>
    </row>
    <row r="191" spans="1:1" x14ac:dyDescent="0.25">
      <c r="A191" t="s">
        <v>278</v>
      </c>
    </row>
    <row r="192" spans="1:1" x14ac:dyDescent="0.25">
      <c r="A192" t="s">
        <v>400</v>
      </c>
    </row>
    <row r="193" spans="1:1" x14ac:dyDescent="0.25">
      <c r="A193" t="s">
        <v>405</v>
      </c>
    </row>
    <row r="194" spans="1:1" x14ac:dyDescent="0.25">
      <c r="A194" t="s">
        <v>237</v>
      </c>
    </row>
    <row r="195" spans="1:1" x14ac:dyDescent="0.25">
      <c r="A195" t="s">
        <v>231</v>
      </c>
    </row>
    <row r="196" spans="1:1" x14ac:dyDescent="0.25">
      <c r="A196" t="s">
        <v>554</v>
      </c>
    </row>
    <row r="197" spans="1:1" x14ac:dyDescent="0.25">
      <c r="A197" t="s">
        <v>525</v>
      </c>
    </row>
    <row r="198" spans="1:1" x14ac:dyDescent="0.25">
      <c r="A198" t="s">
        <v>429</v>
      </c>
    </row>
    <row r="199" spans="1:1" x14ac:dyDescent="0.25">
      <c r="A199" t="s">
        <v>501</v>
      </c>
    </row>
    <row r="200" spans="1:1" x14ac:dyDescent="0.25">
      <c r="A200" t="s">
        <v>428</v>
      </c>
    </row>
    <row r="201" spans="1:1" x14ac:dyDescent="0.25">
      <c r="A201" t="s">
        <v>427</v>
      </c>
    </row>
    <row r="202" spans="1:1" x14ac:dyDescent="0.25">
      <c r="A202" t="s">
        <v>425</v>
      </c>
    </row>
    <row r="203" spans="1:1" x14ac:dyDescent="0.25">
      <c r="A203" t="s">
        <v>426</v>
      </c>
    </row>
    <row r="204" spans="1:1" x14ac:dyDescent="0.25">
      <c r="A204" t="s">
        <v>570</v>
      </c>
    </row>
    <row r="205" spans="1:1" x14ac:dyDescent="0.25">
      <c r="A205" t="s">
        <v>430</v>
      </c>
    </row>
    <row r="206" spans="1:1" x14ac:dyDescent="0.25">
      <c r="A206" t="s">
        <v>247</v>
      </c>
    </row>
    <row r="207" spans="1:1" x14ac:dyDescent="0.25">
      <c r="A207" t="s">
        <v>239</v>
      </c>
    </row>
    <row r="208" spans="1:1" x14ac:dyDescent="0.25">
      <c r="A208" t="s">
        <v>263</v>
      </c>
    </row>
    <row r="209" spans="1:1" x14ac:dyDescent="0.25">
      <c r="A209" t="s">
        <v>240</v>
      </c>
    </row>
    <row r="210" spans="1:1" x14ac:dyDescent="0.25">
      <c r="A210" t="s">
        <v>293</v>
      </c>
    </row>
    <row r="211" spans="1:1" x14ac:dyDescent="0.25">
      <c r="A211" t="s">
        <v>385</v>
      </c>
    </row>
    <row r="212" spans="1:1" x14ac:dyDescent="0.25">
      <c r="A212" t="s">
        <v>273</v>
      </c>
    </row>
    <row r="213" spans="1:1" x14ac:dyDescent="0.25">
      <c r="A213" t="s">
        <v>223</v>
      </c>
    </row>
    <row r="214" spans="1:1" x14ac:dyDescent="0.25">
      <c r="A214" t="s">
        <v>609</v>
      </c>
    </row>
    <row r="215" spans="1:1" x14ac:dyDescent="0.25">
      <c r="A215" t="s">
        <v>241</v>
      </c>
    </row>
    <row r="216" spans="1:1" x14ac:dyDescent="0.25">
      <c r="A216" t="s">
        <v>248</v>
      </c>
    </row>
    <row r="217" spans="1:1" x14ac:dyDescent="0.25">
      <c r="A217" t="s">
        <v>282</v>
      </c>
    </row>
    <row r="218" spans="1:1" x14ac:dyDescent="0.25">
      <c r="A218" t="s">
        <v>344</v>
      </c>
    </row>
    <row r="219" spans="1:1" x14ac:dyDescent="0.25">
      <c r="A219" t="s">
        <v>283</v>
      </c>
    </row>
    <row r="220" spans="1:1" x14ac:dyDescent="0.25">
      <c r="A220" t="s">
        <v>300</v>
      </c>
    </row>
    <row r="221" spans="1:1" x14ac:dyDescent="0.25">
      <c r="A221" t="s">
        <v>164</v>
      </c>
    </row>
    <row r="222" spans="1:1" x14ac:dyDescent="0.25">
      <c r="A222" t="s">
        <v>331</v>
      </c>
    </row>
    <row r="223" spans="1:1" x14ac:dyDescent="0.25">
      <c r="A223" t="s">
        <v>249</v>
      </c>
    </row>
    <row r="224" spans="1:1" x14ac:dyDescent="0.25">
      <c r="A224" t="s">
        <v>329</v>
      </c>
    </row>
    <row r="225" spans="1:1" x14ac:dyDescent="0.25">
      <c r="A225" t="s">
        <v>160</v>
      </c>
    </row>
    <row r="226" spans="1:1" x14ac:dyDescent="0.25">
      <c r="A226" t="s">
        <v>213</v>
      </c>
    </row>
    <row r="227" spans="1:1" x14ac:dyDescent="0.25">
      <c r="A227" t="s">
        <v>332</v>
      </c>
    </row>
    <row r="228" spans="1:1" x14ac:dyDescent="0.25">
      <c r="A228" t="s">
        <v>394</v>
      </c>
    </row>
    <row r="229" spans="1:1" x14ac:dyDescent="0.25">
      <c r="A229" t="s">
        <v>297</v>
      </c>
    </row>
    <row r="230" spans="1:1" x14ac:dyDescent="0.25">
      <c r="A230" t="s">
        <v>389</v>
      </c>
    </row>
    <row r="231" spans="1:1" x14ac:dyDescent="0.25">
      <c r="A231" t="s">
        <v>505</v>
      </c>
    </row>
    <row r="232" spans="1:1" x14ac:dyDescent="0.25">
      <c r="A232" t="s">
        <v>264</v>
      </c>
    </row>
    <row r="233" spans="1:1" x14ac:dyDescent="0.25">
      <c r="A233" t="s">
        <v>401</v>
      </c>
    </row>
    <row r="234" spans="1:1" x14ac:dyDescent="0.25">
      <c r="A234" t="s">
        <v>214</v>
      </c>
    </row>
    <row r="235" spans="1:1" x14ac:dyDescent="0.25">
      <c r="A235" t="s">
        <v>254</v>
      </c>
    </row>
    <row r="236" spans="1:1" x14ac:dyDescent="0.25">
      <c r="A236" t="s">
        <v>211</v>
      </c>
    </row>
    <row r="237" spans="1:1" x14ac:dyDescent="0.25">
      <c r="A237" t="s">
        <v>560</v>
      </c>
    </row>
    <row r="238" spans="1:1" x14ac:dyDescent="0.25">
      <c r="A238" t="s">
        <v>409</v>
      </c>
    </row>
    <row r="239" spans="1:1" x14ac:dyDescent="0.25">
      <c r="A239" t="s">
        <v>201</v>
      </c>
    </row>
    <row r="240" spans="1:1" x14ac:dyDescent="0.25">
      <c r="A240" t="s">
        <v>158</v>
      </c>
    </row>
    <row r="241" spans="1:1" x14ac:dyDescent="0.25">
      <c r="A241" t="s">
        <v>202</v>
      </c>
    </row>
    <row r="242" spans="1:1" x14ac:dyDescent="0.25">
      <c r="A242" t="s">
        <v>284</v>
      </c>
    </row>
    <row r="243" spans="1:1" x14ac:dyDescent="0.25">
      <c r="A243" t="s">
        <v>224</v>
      </c>
    </row>
    <row r="244" spans="1:1" x14ac:dyDescent="0.25">
      <c r="A244" t="s">
        <v>159</v>
      </c>
    </row>
    <row r="245" spans="1:1" x14ac:dyDescent="0.25">
      <c r="A245" t="s">
        <v>225</v>
      </c>
    </row>
    <row r="246" spans="1:1" x14ac:dyDescent="0.25">
      <c r="A246" t="s">
        <v>215</v>
      </c>
    </row>
    <row r="247" spans="1:1" x14ac:dyDescent="0.25">
      <c r="A247" t="s">
        <v>524</v>
      </c>
    </row>
    <row r="248" spans="1:1" x14ac:dyDescent="0.25">
      <c r="A248" t="s">
        <v>162</v>
      </c>
    </row>
    <row r="249" spans="1:1" x14ac:dyDescent="0.25">
      <c r="A249" t="s">
        <v>168</v>
      </c>
    </row>
    <row r="250" spans="1:1" x14ac:dyDescent="0.25">
      <c r="A250" t="s">
        <v>410</v>
      </c>
    </row>
    <row r="251" spans="1:1" x14ac:dyDescent="0.25">
      <c r="A251" t="s">
        <v>166</v>
      </c>
    </row>
    <row r="252" spans="1:1" x14ac:dyDescent="0.25">
      <c r="A252" t="s">
        <v>266</v>
      </c>
    </row>
    <row r="253" spans="1:1" x14ac:dyDescent="0.25">
      <c r="A253" t="s">
        <v>235</v>
      </c>
    </row>
    <row r="254" spans="1:1" x14ac:dyDescent="0.25">
      <c r="A254" t="s">
        <v>285</v>
      </c>
    </row>
    <row r="255" spans="1:1" x14ac:dyDescent="0.25">
      <c r="A255" t="s">
        <v>229</v>
      </c>
    </row>
    <row r="256" spans="1:1" x14ac:dyDescent="0.25">
      <c r="A256" t="s">
        <v>226</v>
      </c>
    </row>
    <row r="257" spans="1:1" x14ac:dyDescent="0.25">
      <c r="A257" t="s">
        <v>294</v>
      </c>
    </row>
    <row r="258" spans="1:1" x14ac:dyDescent="0.25">
      <c r="A258" t="s">
        <v>378</v>
      </c>
    </row>
    <row r="259" spans="1:1" x14ac:dyDescent="0.25">
      <c r="A259" t="s">
        <v>286</v>
      </c>
    </row>
    <row r="260" spans="1:1" x14ac:dyDescent="0.25">
      <c r="A260" t="s">
        <v>305</v>
      </c>
    </row>
    <row r="261" spans="1:1" x14ac:dyDescent="0.25">
      <c r="A261" t="s">
        <v>287</v>
      </c>
    </row>
    <row r="262" spans="1:1" x14ac:dyDescent="0.25">
      <c r="A262" t="s">
        <v>227</v>
      </c>
    </row>
    <row r="263" spans="1:1" x14ac:dyDescent="0.25">
      <c r="A263" t="s">
        <v>228</v>
      </c>
    </row>
    <row r="264" spans="1:1" x14ac:dyDescent="0.25">
      <c r="A264" t="s">
        <v>255</v>
      </c>
    </row>
    <row r="265" spans="1:1" x14ac:dyDescent="0.25">
      <c r="A265" t="s">
        <v>230</v>
      </c>
    </row>
    <row r="266" spans="1:1" x14ac:dyDescent="0.25">
      <c r="A266" t="s">
        <v>232</v>
      </c>
    </row>
    <row r="267" spans="1:1" x14ac:dyDescent="0.25">
      <c r="A267" t="s">
        <v>432</v>
      </c>
    </row>
    <row r="268" spans="1:1" x14ac:dyDescent="0.25">
      <c r="A268" t="s">
        <v>267</v>
      </c>
    </row>
    <row r="269" spans="1:1" x14ac:dyDescent="0.25">
      <c r="A269" t="s">
        <v>339</v>
      </c>
    </row>
    <row r="270" spans="1:1" x14ac:dyDescent="0.25">
      <c r="A270" t="s">
        <v>553</v>
      </c>
    </row>
    <row r="271" spans="1:1" x14ac:dyDescent="0.25">
      <c r="A271" t="s">
        <v>509</v>
      </c>
    </row>
    <row r="272" spans="1:1" x14ac:dyDescent="0.25">
      <c r="A272" t="s">
        <v>559</v>
      </c>
    </row>
    <row r="273" spans="1:1" x14ac:dyDescent="0.25">
      <c r="A273" t="s">
        <v>242</v>
      </c>
    </row>
    <row r="274" spans="1:1" x14ac:dyDescent="0.25">
      <c r="A274" t="s">
        <v>161</v>
      </c>
    </row>
    <row r="275" spans="1:1" x14ac:dyDescent="0.25">
      <c r="A275" t="s">
        <v>355</v>
      </c>
    </row>
    <row r="276" spans="1:1" x14ac:dyDescent="0.25">
      <c r="A276" t="s">
        <v>328</v>
      </c>
    </row>
    <row r="277" spans="1:1" x14ac:dyDescent="0.25">
      <c r="A277" t="s">
        <v>250</v>
      </c>
    </row>
    <row r="278" spans="1:1" x14ac:dyDescent="0.25">
      <c r="A278" t="s">
        <v>204</v>
      </c>
    </row>
    <row r="279" spans="1:1" x14ac:dyDescent="0.25">
      <c r="A279" t="s">
        <v>216</v>
      </c>
    </row>
    <row r="280" spans="1:1" x14ac:dyDescent="0.25">
      <c r="A280" t="s">
        <v>565</v>
      </c>
    </row>
    <row r="281" spans="1:1" x14ac:dyDescent="0.25">
      <c r="A281" t="s">
        <v>233</v>
      </c>
    </row>
    <row r="282" spans="1:1" x14ac:dyDescent="0.25">
      <c r="A282" t="s">
        <v>341</v>
      </c>
    </row>
    <row r="283" spans="1:1" x14ac:dyDescent="0.25">
      <c r="A283" t="s">
        <v>371</v>
      </c>
    </row>
    <row r="284" spans="1:1" x14ac:dyDescent="0.25">
      <c r="A284" t="s">
        <v>269</v>
      </c>
    </row>
    <row r="285" spans="1:1" x14ac:dyDescent="0.25">
      <c r="A285" t="s">
        <v>298</v>
      </c>
    </row>
    <row r="286" spans="1:1" x14ac:dyDescent="0.25">
      <c r="A286" t="s">
        <v>363</v>
      </c>
    </row>
    <row r="287" spans="1:1" x14ac:dyDescent="0.25">
      <c r="A287" t="s">
        <v>301</v>
      </c>
    </row>
    <row r="288" spans="1:1" x14ac:dyDescent="0.25">
      <c r="A288" t="s">
        <v>306</v>
      </c>
    </row>
    <row r="289" spans="1:1" x14ac:dyDescent="0.25">
      <c r="A289" t="s">
        <v>357</v>
      </c>
    </row>
    <row r="290" spans="1:1" x14ac:dyDescent="0.25">
      <c r="A290" t="s">
        <v>203</v>
      </c>
    </row>
    <row r="291" spans="1:1" x14ac:dyDescent="0.25">
      <c r="A291" t="s">
        <v>367</v>
      </c>
    </row>
    <row r="292" spans="1:1" x14ac:dyDescent="0.25">
      <c r="A292" t="s">
        <v>364</v>
      </c>
    </row>
    <row r="293" spans="1:1" x14ac:dyDescent="0.25">
      <c r="A293" t="s">
        <v>413</v>
      </c>
    </row>
    <row r="294" spans="1:1" x14ac:dyDescent="0.25">
      <c r="A294" t="s">
        <v>406</v>
      </c>
    </row>
    <row r="295" spans="1:1" x14ac:dyDescent="0.25">
      <c r="A295" t="s">
        <v>407</v>
      </c>
    </row>
    <row r="296" spans="1:1" x14ac:dyDescent="0.25">
      <c r="A296" t="s">
        <v>422</v>
      </c>
    </row>
    <row r="297" spans="1:1" x14ac:dyDescent="0.25">
      <c r="A297" t="s">
        <v>571</v>
      </c>
    </row>
    <row r="298" spans="1:1" x14ac:dyDescent="0.25">
      <c r="A298" t="s">
        <v>348</v>
      </c>
    </row>
    <row r="299" spans="1:1" x14ac:dyDescent="0.25">
      <c r="A299" t="s">
        <v>350</v>
      </c>
    </row>
    <row r="300" spans="1:1" x14ac:dyDescent="0.25">
      <c r="A300" t="s">
        <v>346</v>
      </c>
    </row>
    <row r="301" spans="1:1" x14ac:dyDescent="0.25">
      <c r="A301" t="s">
        <v>347</v>
      </c>
    </row>
    <row r="302" spans="1:1" x14ac:dyDescent="0.25">
      <c r="A302" t="s">
        <v>351</v>
      </c>
    </row>
    <row r="303" spans="1:1" x14ac:dyDescent="0.25">
      <c r="A303" t="s">
        <v>610</v>
      </c>
    </row>
    <row r="304" spans="1:1" x14ac:dyDescent="0.25">
      <c r="A304" t="s">
        <v>340</v>
      </c>
    </row>
    <row r="305" spans="1:1" x14ac:dyDescent="0.25">
      <c r="A305" t="s">
        <v>516</v>
      </c>
    </row>
    <row r="306" spans="1:1" x14ac:dyDescent="0.25">
      <c r="A306" t="s">
        <v>411</v>
      </c>
    </row>
    <row r="307" spans="1:1" x14ac:dyDescent="0.25">
      <c r="A307" t="s">
        <v>523</v>
      </c>
    </row>
    <row r="308" spans="1:1" x14ac:dyDescent="0.25">
      <c r="A308" t="s">
        <v>167</v>
      </c>
    </row>
    <row r="309" spans="1:1" x14ac:dyDescent="0.25">
      <c r="A309" t="s">
        <v>169</v>
      </c>
    </row>
    <row r="310" spans="1:1" x14ac:dyDescent="0.25">
      <c r="A310" t="s">
        <v>415</v>
      </c>
    </row>
    <row r="311" spans="1:1" x14ac:dyDescent="0.25">
      <c r="A311" t="s">
        <v>414</v>
      </c>
    </row>
    <row r="312" spans="1:1" x14ac:dyDescent="0.25">
      <c r="A312" t="s">
        <v>416</v>
      </c>
    </row>
    <row r="313" spans="1:1" x14ac:dyDescent="0.25">
      <c r="A313" t="s">
        <v>424</v>
      </c>
    </row>
    <row r="314" spans="1:1" x14ac:dyDescent="0.25">
      <c r="A314" t="s">
        <v>563</v>
      </c>
    </row>
    <row r="315" spans="1:1" x14ac:dyDescent="0.25">
      <c r="A315" t="s">
        <v>417</v>
      </c>
    </row>
    <row r="316" spans="1:1" x14ac:dyDescent="0.25">
      <c r="A316" t="s">
        <v>502</v>
      </c>
    </row>
    <row r="317" spans="1:1" x14ac:dyDescent="0.25">
      <c r="A317" t="s">
        <v>500</v>
      </c>
    </row>
    <row r="318" spans="1:1" x14ac:dyDescent="0.25">
      <c r="A318" t="s">
        <v>555</v>
      </c>
    </row>
    <row r="319" spans="1:1" x14ac:dyDescent="0.25">
      <c r="A319" t="s">
        <v>561</v>
      </c>
    </row>
    <row r="320" spans="1:1" x14ac:dyDescent="0.25">
      <c r="A320" t="s">
        <v>519</v>
      </c>
    </row>
    <row r="321" spans="1:1" x14ac:dyDescent="0.25">
      <c r="A321" t="s">
        <v>433</v>
      </c>
    </row>
    <row r="322" spans="1:1" x14ac:dyDescent="0.25">
      <c r="A322" t="s">
        <v>345</v>
      </c>
    </row>
    <row r="323" spans="1:1" x14ac:dyDescent="0.25">
      <c r="A323" t="s">
        <v>520</v>
      </c>
    </row>
    <row r="324" spans="1:1" x14ac:dyDescent="0.25">
      <c r="A324" t="s">
        <v>342</v>
      </c>
    </row>
    <row r="325" spans="1:1" x14ac:dyDescent="0.25">
      <c r="A325" t="s">
        <v>343</v>
      </c>
    </row>
    <row r="326" spans="1:1" x14ac:dyDescent="0.25">
      <c r="A326" t="s">
        <v>352</v>
      </c>
    </row>
    <row r="327" spans="1:1" x14ac:dyDescent="0.25">
      <c r="A327" t="s">
        <v>423</v>
      </c>
    </row>
    <row r="328" spans="1:1" x14ac:dyDescent="0.25">
      <c r="A328" t="s">
        <v>349</v>
      </c>
    </row>
    <row r="329" spans="1:1" x14ac:dyDescent="0.25">
      <c r="A329" t="s">
        <v>391</v>
      </c>
    </row>
    <row r="330" spans="1:1" x14ac:dyDescent="0.25">
      <c r="A330" t="s">
        <v>537</v>
      </c>
    </row>
    <row r="331" spans="1:1" x14ac:dyDescent="0.25">
      <c r="A331" t="s">
        <v>527</v>
      </c>
    </row>
    <row r="332" spans="1:1" x14ac:dyDescent="0.25">
      <c r="A332" t="s">
        <v>529</v>
      </c>
    </row>
    <row r="333" spans="1:1" x14ac:dyDescent="0.25">
      <c r="A333" t="s">
        <v>532</v>
      </c>
    </row>
    <row r="334" spans="1:1" x14ac:dyDescent="0.25">
      <c r="A334" t="s">
        <v>548</v>
      </c>
    </row>
    <row r="335" spans="1:1" x14ac:dyDescent="0.25">
      <c r="A335" t="s">
        <v>536</v>
      </c>
    </row>
    <row r="336" spans="1:1" x14ac:dyDescent="0.25">
      <c r="A336" t="s">
        <v>534</v>
      </c>
    </row>
    <row r="337" spans="1:1" x14ac:dyDescent="0.25">
      <c r="A337" t="s">
        <v>552</v>
      </c>
    </row>
    <row r="338" spans="1:1" x14ac:dyDescent="0.25">
      <c r="A338" t="s">
        <v>543</v>
      </c>
    </row>
    <row r="339" spans="1:1" x14ac:dyDescent="0.25">
      <c r="A339" t="s">
        <v>550</v>
      </c>
    </row>
    <row r="340" spans="1:1" x14ac:dyDescent="0.25">
      <c r="A340" t="s">
        <v>544</v>
      </c>
    </row>
    <row r="341" spans="1:1" x14ac:dyDescent="0.25">
      <c r="A341" t="s">
        <v>539</v>
      </c>
    </row>
    <row r="342" spans="1:1" x14ac:dyDescent="0.25">
      <c r="A342" t="s">
        <v>545</v>
      </c>
    </row>
    <row r="343" spans="1:1" x14ac:dyDescent="0.25">
      <c r="A343" t="s">
        <v>540</v>
      </c>
    </row>
    <row r="344" spans="1:1" x14ac:dyDescent="0.25">
      <c r="A344" t="s">
        <v>546</v>
      </c>
    </row>
    <row r="345" spans="1:1" x14ac:dyDescent="0.25">
      <c r="A345" t="s">
        <v>551</v>
      </c>
    </row>
    <row r="346" spans="1:1" x14ac:dyDescent="0.25">
      <c r="A346" t="s">
        <v>541</v>
      </c>
    </row>
    <row r="347" spans="1:1" x14ac:dyDescent="0.25">
      <c r="A347" t="s">
        <v>533</v>
      </c>
    </row>
    <row r="348" spans="1:1" x14ac:dyDescent="0.25">
      <c r="A348" t="s">
        <v>538</v>
      </c>
    </row>
    <row r="349" spans="1:1" x14ac:dyDescent="0.25">
      <c r="A349" t="s">
        <v>528</v>
      </c>
    </row>
    <row r="350" spans="1:1" x14ac:dyDescent="0.25">
      <c r="A350" t="s">
        <v>542</v>
      </c>
    </row>
    <row r="351" spans="1:1" x14ac:dyDescent="0.25">
      <c r="A351" t="s">
        <v>530</v>
      </c>
    </row>
    <row r="352" spans="1:1" x14ac:dyDescent="0.25">
      <c r="A352" t="s">
        <v>547</v>
      </c>
    </row>
    <row r="353" spans="1:1" x14ac:dyDescent="0.25">
      <c r="A353" t="s">
        <v>535</v>
      </c>
    </row>
    <row r="354" spans="1:1" x14ac:dyDescent="0.25">
      <c r="A354" t="s">
        <v>549</v>
      </c>
    </row>
    <row r="355" spans="1:1" x14ac:dyDescent="0.25">
      <c r="A355" t="s">
        <v>531</v>
      </c>
    </row>
    <row r="356" spans="1:1" x14ac:dyDescent="0.25">
      <c r="A356" t="s">
        <v>611</v>
      </c>
    </row>
    <row r="357" spans="1:1" x14ac:dyDescent="0.25">
      <c r="A357" t="s">
        <v>274</v>
      </c>
    </row>
    <row r="358" spans="1:1" x14ac:dyDescent="0.25">
      <c r="A358" t="s">
        <v>408</v>
      </c>
    </row>
    <row r="359" spans="1:1" x14ac:dyDescent="0.25">
      <c r="A359" t="s">
        <v>275</v>
      </c>
    </row>
    <row r="360" spans="1:1" x14ac:dyDescent="0.25">
      <c r="A360" t="s">
        <v>288</v>
      </c>
    </row>
    <row r="361" spans="1:1" x14ac:dyDescent="0.25">
      <c r="A361" t="s">
        <v>289</v>
      </c>
    </row>
    <row r="362" spans="1:1" x14ac:dyDescent="0.25">
      <c r="A362" t="s">
        <v>295</v>
      </c>
    </row>
    <row r="363" spans="1:1" x14ac:dyDescent="0.25">
      <c r="A363" t="s">
        <v>218</v>
      </c>
    </row>
    <row r="364" spans="1:1" x14ac:dyDescent="0.25">
      <c r="A364" t="s">
        <v>265</v>
      </c>
    </row>
    <row r="365" spans="1:1" x14ac:dyDescent="0.25">
      <c r="A365" t="s">
        <v>290</v>
      </c>
    </row>
    <row r="366" spans="1:1" x14ac:dyDescent="0.25">
      <c r="A366" t="s">
        <v>302</v>
      </c>
    </row>
    <row r="367" spans="1:1" x14ac:dyDescent="0.25">
      <c r="A367" t="s">
        <v>392</v>
      </c>
    </row>
    <row r="368" spans="1:1" x14ac:dyDescent="0.25">
      <c r="A368" t="s">
        <v>387</v>
      </c>
    </row>
    <row r="369" spans="1:1" x14ac:dyDescent="0.25">
      <c r="A369" t="s">
        <v>386</v>
      </c>
    </row>
    <row r="370" spans="1:1" x14ac:dyDescent="0.25">
      <c r="A370" t="s">
        <v>157</v>
      </c>
    </row>
    <row r="371" spans="1:1" x14ac:dyDescent="0.25">
      <c r="A371" t="s">
        <v>219</v>
      </c>
    </row>
    <row r="372" spans="1:1" x14ac:dyDescent="0.25">
      <c r="A372" t="s">
        <v>303</v>
      </c>
    </row>
    <row r="373" spans="1:1" x14ac:dyDescent="0.25">
      <c r="A373" t="s">
        <v>251</v>
      </c>
    </row>
    <row r="374" spans="1:1" x14ac:dyDescent="0.25">
      <c r="A374" t="s">
        <v>221</v>
      </c>
    </row>
    <row r="375" spans="1:1" x14ac:dyDescent="0.25">
      <c r="A375" t="s">
        <v>256</v>
      </c>
    </row>
    <row r="376" spans="1:1" x14ac:dyDescent="0.25">
      <c r="A376" t="s">
        <v>279</v>
      </c>
    </row>
    <row r="377" spans="1:1" x14ac:dyDescent="0.25">
      <c r="A377" t="s">
        <v>252</v>
      </c>
    </row>
    <row r="378" spans="1:1" x14ac:dyDescent="0.25">
      <c r="A378" t="s">
        <v>307</v>
      </c>
    </row>
    <row r="379" spans="1:1" x14ac:dyDescent="0.25">
      <c r="A379" t="s">
        <v>220</v>
      </c>
    </row>
    <row r="380" spans="1:1" x14ac:dyDescent="0.25">
      <c r="A380" t="s">
        <v>291</v>
      </c>
    </row>
    <row r="381" spans="1:1" x14ac:dyDescent="0.25">
      <c r="A381" t="s">
        <v>243</v>
      </c>
    </row>
    <row r="382" spans="1:1" x14ac:dyDescent="0.25">
      <c r="A382" t="s">
        <v>292</v>
      </c>
    </row>
    <row r="383" spans="1:1" x14ac:dyDescent="0.25">
      <c r="A383" t="s">
        <v>402</v>
      </c>
    </row>
    <row r="384" spans="1:1" x14ac:dyDescent="0.25">
      <c r="A384" t="s">
        <v>508</v>
      </c>
    </row>
    <row r="385" spans="1:1" x14ac:dyDescent="0.25">
      <c r="A385" t="s">
        <v>396</v>
      </c>
    </row>
    <row r="386" spans="1:1" x14ac:dyDescent="0.25">
      <c r="A386" t="s">
        <v>333</v>
      </c>
    </row>
    <row r="387" spans="1:1" x14ac:dyDescent="0.25">
      <c r="A387" t="s">
        <v>308</v>
      </c>
    </row>
    <row r="388" spans="1:1" x14ac:dyDescent="0.25">
      <c r="A388" t="s">
        <v>568</v>
      </c>
    </row>
    <row r="389" spans="1:1" x14ac:dyDescent="0.25">
      <c r="A389" t="s">
        <v>381</v>
      </c>
    </row>
    <row r="390" spans="1:1" x14ac:dyDescent="0.25">
      <c r="A390" t="s">
        <v>564</v>
      </c>
    </row>
    <row r="391" spans="1:1" x14ac:dyDescent="0.25">
      <c r="A391" t="s">
        <v>365</v>
      </c>
    </row>
    <row r="392" spans="1:1" x14ac:dyDescent="0.25">
      <c r="A392" t="s">
        <v>499</v>
      </c>
    </row>
    <row r="393" spans="1:1" x14ac:dyDescent="0.25">
      <c r="A393" t="s">
        <v>388</v>
      </c>
    </row>
    <row r="394" spans="1:1" x14ac:dyDescent="0.25">
      <c r="A394" t="s">
        <v>369</v>
      </c>
    </row>
    <row r="395" spans="1:1" x14ac:dyDescent="0.25">
      <c r="A395" t="s">
        <v>361</v>
      </c>
    </row>
    <row r="396" spans="1:1" x14ac:dyDescent="0.25">
      <c r="A396" t="s">
        <v>557</v>
      </c>
    </row>
    <row r="397" spans="1:1" x14ac:dyDescent="0.25">
      <c r="A397" t="s">
        <v>506</v>
      </c>
    </row>
    <row r="398" spans="1:1" x14ac:dyDescent="0.25">
      <c r="A398" t="s">
        <v>244</v>
      </c>
    </row>
    <row r="399" spans="1:1" x14ac:dyDescent="0.25">
      <c r="A399" t="s">
        <v>567</v>
      </c>
    </row>
    <row r="400" spans="1:1" x14ac:dyDescent="0.25">
      <c r="A400" t="s">
        <v>268</v>
      </c>
    </row>
    <row r="401" spans="1:1" x14ac:dyDescent="0.25">
      <c r="A401" t="s">
        <v>353</v>
      </c>
    </row>
    <row r="402" spans="1:1" x14ac:dyDescent="0.25">
      <c r="A402" t="s">
        <v>521</v>
      </c>
    </row>
    <row r="403" spans="1:1" x14ac:dyDescent="0.25">
      <c r="A403" t="s">
        <v>372</v>
      </c>
    </row>
    <row r="404" spans="1:1" x14ac:dyDescent="0.25">
      <c r="A404" t="s">
        <v>368</v>
      </c>
    </row>
    <row r="405" spans="1:1" x14ac:dyDescent="0.25">
      <c r="A405" t="s">
        <v>374</v>
      </c>
    </row>
    <row r="406" spans="1:1" x14ac:dyDescent="0.25">
      <c r="A406" t="s">
        <v>309</v>
      </c>
    </row>
    <row r="407" spans="1:1" x14ac:dyDescent="0.25">
      <c r="A407" t="s">
        <v>310</v>
      </c>
    </row>
    <row r="408" spans="1:1" x14ac:dyDescent="0.25">
      <c r="A408" t="s">
        <v>397</v>
      </c>
    </row>
    <row r="409" spans="1:1" x14ac:dyDescent="0.25">
      <c r="A409" t="s">
        <v>311</v>
      </c>
    </row>
    <row r="410" spans="1:1" x14ac:dyDescent="0.25">
      <c r="A410" t="s">
        <v>312</v>
      </c>
    </row>
    <row r="411" spans="1:1" x14ac:dyDescent="0.25">
      <c r="A411" t="s">
        <v>313</v>
      </c>
    </row>
    <row r="412" spans="1:1" x14ac:dyDescent="0.25">
      <c r="A412" t="s">
        <v>314</v>
      </c>
    </row>
    <row r="413" spans="1:1" x14ac:dyDescent="0.25">
      <c r="A413" t="s">
        <v>315</v>
      </c>
    </row>
    <row r="414" spans="1:1" x14ac:dyDescent="0.25">
      <c r="A414" t="s">
        <v>316</v>
      </c>
    </row>
    <row r="415" spans="1:1" x14ac:dyDescent="0.25">
      <c r="A415" t="s">
        <v>323</v>
      </c>
    </row>
    <row r="416" spans="1:1" x14ac:dyDescent="0.25">
      <c r="A416" t="s">
        <v>320</v>
      </c>
    </row>
    <row r="417" spans="1:1" x14ac:dyDescent="0.25">
      <c r="A417" t="s">
        <v>318</v>
      </c>
    </row>
    <row r="418" spans="1:1" x14ac:dyDescent="0.25">
      <c r="A418" t="s">
        <v>322</v>
      </c>
    </row>
    <row r="419" spans="1:1" x14ac:dyDescent="0.25">
      <c r="A419" t="s">
        <v>319</v>
      </c>
    </row>
    <row r="420" spans="1:1" x14ac:dyDescent="0.25">
      <c r="A420" t="s">
        <v>317</v>
      </c>
    </row>
    <row r="421" spans="1:1" x14ac:dyDescent="0.25">
      <c r="A421" t="s">
        <v>321</v>
      </c>
    </row>
    <row r="422" spans="1:1" x14ac:dyDescent="0.25">
      <c r="A422" t="s">
        <v>572</v>
      </c>
    </row>
    <row r="423" spans="1:1" x14ac:dyDescent="0.25">
      <c r="A423" t="s">
        <v>573</v>
      </c>
    </row>
    <row r="424" spans="1:1" x14ac:dyDescent="0.25">
      <c r="A424" t="s">
        <v>612</v>
      </c>
    </row>
  </sheetData>
  <sheetProtection algorithmName="SHA-512" hashValue="Jp6ibyLaqjs8oFs7ERH1hbaRNJQjMv0nTcolGGHWKD5NFJrFcSF1vJmrYc7+v7UXqMlpaH5+B5DCNFxboEu49w==" saltValue="bG7dr7SUJbDrMYvNbbetnA==" spinCount="100000" sheet="1" objects="1" scenarios="1"/>
  <sortState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Luz Stella Patiño Jurado</cp:lastModifiedBy>
  <dcterms:created xsi:type="dcterms:W3CDTF">2020-06-25T21:16:25Z</dcterms:created>
  <dcterms:modified xsi:type="dcterms:W3CDTF">2023-09-15T17:34:51Z</dcterms:modified>
</cp:coreProperties>
</file>