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showInkAnnotation="0" codeName="ThisWorkbook" defaultThemeVersion="166925"/>
  <mc:AlternateContent xmlns:mc="http://schemas.openxmlformats.org/markup-compatibility/2006">
    <mc:Choice Requires="x15">
      <x15ac:absPath xmlns:x15ac="http://schemas.microsoft.com/office/spreadsheetml/2010/11/ac" url="C:\Users\dcvargas\OneDrive - Departamento Administrativo De la Funcion Publica\Escritorio\"/>
    </mc:Choice>
  </mc:AlternateContent>
  <xr:revisionPtr revIDLastSave="3" documentId="8_{520CC890-F959-41DE-9B20-AAB4834E2E15}" xr6:coauthVersionLast="36" xr6:coauthVersionMax="36" xr10:uidLastSave="{5AF82A58-7874-4E29-B576-D85654FD4F1F}"/>
  <bookViews>
    <workbookView xWindow="0" yWindow="0" windowWidth="24720" windowHeight="11625" tabRatio="777" firstSheet="3" activeTab="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<sst xmlns="http://schemas.openxmlformats.org/spreadsheetml/2006/main" count="698" uniqueCount="624">
  <si>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</si>
  <si>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</si>
  <si>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</si>
  <si>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</si>
  <si>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</si>
  <si>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</si>
  <si>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</si>
  <si>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</si>
  <si>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</si>
  <si>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</si>
  <si>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</si>
  <si>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</si>
  <si>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</si>
  <si>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</si>
  <si>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</si>
  <si>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</si>
  <si>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</si>
  <si>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</si>
  <si>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</si>
  <si>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</si>
  <si>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</si>
  <si>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</si>
  <si>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</si>
  <si>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</si>
  <si>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</si>
  <si>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</si>
  <si>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</si>
  <si>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</si>
  <si>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</si>
  <si>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</si>
  <si>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</si>
  <si>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</si>
  <si>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</si>
  <si>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</si>
  <si>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</si>
  <si>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</si>
  <si>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</si>
  <si>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</si>
  <si>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</si>
  <si>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</si>
  <si>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</si>
  <si>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</si>
  <si>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</si>
  <si>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</si>
  <si>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</si>
  <si>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</si>
  <si>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</si>
  <si>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</si>
  <si>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</si>
  <si>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</si>
  <si>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</si>
  <si>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</si>
  <si>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</si>
  <si>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</si>
  <si>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</si>
  <si>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</si>
  <si>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</si>
  <si>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</si>
  <si>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</si>
  <si>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</si>
  <si>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</si>
  <si>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</si>
  <si>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</si>
  <si>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</si>
  <si>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</si>
  <si>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</si>
  <si>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</si>
  <si>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</si>
  <si>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</si>
  <si>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</si>
  <si>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</si>
  <si>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</si>
  <si>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</si>
  <si>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</si>
  <si>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</si>
  <si>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</si>
  <si>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</si>
  <si>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</si>
  <si>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</si>
  <si>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</si>
  <si>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</si>
  <si>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</si>
  <si>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</si>
  <si>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</si>
  <si>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</si>
  <si>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</si>
  <si>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</si>
  <si>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</si>
  <si>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</si>
  <si>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</si>
  <si>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</si>
  <si>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</si>
  <si>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</si>
  <si>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</si>
  <si>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</si>
  <si>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</si>
  <si>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</si>
  <si>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</si>
  <si>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</si>
  <si>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</si>
  <si>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</si>
  <si>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</si>
  <si>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</si>
  <si>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</si>
  <si>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</si>
  <si>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</si>
  <si>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</si>
  <si>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</si>
  <si>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</si>
  <si>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</si>
  <si>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</si>
  <si>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</si>
  <si>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</si>
  <si>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</si>
  <si>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</si>
  <si>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</si>
  <si>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</si>
  <si>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</si>
  <si>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</si>
  <si>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</si>
  <si>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</si>
  <si>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</si>
  <si>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</si>
  <si>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</si>
  <si>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</si>
  <si>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</si>
  <si>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</si>
  <si>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</si>
  <si>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</si>
  <si>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</si>
  <si>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</si>
  <si>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</si>
  <si>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</si>
  <si>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</si>
  <si>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</si>
  <si>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</si>
  <si>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</si>
  <si>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</si>
  <si>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</si>
  <si>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</si>
  <si>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</si>
  <si>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</si>
  <si>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</si>
  <si>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</si>
  <si>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</si>
  <si>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</si>
  <si>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</si>
  <si>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(2) Con fecha de actuación en 2022</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</si>
  <si>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</si>
  <si>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</si>
  <si>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</si>
  <si>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</si>
  <si>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</si>
  <si>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</si>
  <si>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</si>
  <si>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</si>
  <si>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</si>
  <si>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</si>
  <si>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</si>
  <si>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</si>
  <si>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calificar o cualificar o comparar a las entidades, no hay valores buenos ni malos. No es una hoja de validaciÓn</t>
  </si>
  <si>
    <t>Uso del Módulo Pagos</t>
  </si>
  <si>
    <t>Abogados al 31 de diciembre de 2022</t>
  </si>
  <si>
    <t>ABOGADOS ACTIVOS AL 31-12-2022</t>
  </si>
  <si>
    <t>INACTIVADOS EN EKOGUI SEGUNDO SEMESTRE 2022</t>
  </si>
  <si>
    <t>RETIRADOS EN LA ENTIDAD SEGUNDO SEMESTRE 2022 SEGÚN JURIDICA</t>
  </si>
  <si>
    <t>PROCESOS ACTIVOS AL 31 DE DIC DE 2022</t>
  </si>
  <si>
    <t>PROCESOS TERMINADOS 2DO SEMESTRE 2022</t>
  </si>
  <si>
    <t>PROCESOS TERMINADOS DURANTE 2DO SEMESTRE 2022 SEGÚN JURIDICA</t>
  </si>
  <si>
    <t>TERMINADOS EN EKOGUI DURANTE 2DO SEMESTRE 2022 (2)</t>
  </si>
  <si>
    <t>PROCESOS TERMINADOS EN EKOGUI AL 31 DE DIC 2022</t>
  </si>
  <si>
    <t>(4)Equivalente a un valor indexado de $33.000 millones a 31 de diciembre de 2022</t>
  </si>
  <si>
    <t>(6) Solo se consideran los procesos activos en e-Kogui - calidad demandado al 31 de DICIEMBRE de 2022 que tengan calificación de riesgo</t>
  </si>
  <si>
    <t>PROCESOS ACTIVOS EN EKOGUI  EN CALIDAD DEMANDADO AL 31-12-2022</t>
  </si>
  <si>
    <t>PROCESOS EN EKOGUI CON CALIFICACIÓN 2DO SEMESTRE 2022</t>
  </si>
  <si>
    <t>PROCESOS EN EKOGUI CON CALIFICACIÓN ANTERIOR A 30-06-2022</t>
  </si>
  <si>
    <t>(1) Con fecha de registro anterior al 15-12-2022</t>
  </si>
  <si>
    <t>PREJUDICIALES ACTIVAS AL 31-12-2022</t>
  </si>
  <si>
    <t>REGISTRO POSTERIOR AL 30/06/2022</t>
  </si>
  <si>
    <t>REGISTRO EN SEGUNDO SEMESTRE DE 2021 Y ANTERIORES</t>
  </si>
  <si>
    <t>TOTAL PREJUDICIALES TERMINADOS 2DO SEM. 2022 SEGÚN JURIDICA</t>
  </si>
  <si>
    <t>TERMINADOS EN EKOGUI ÚLTIMA ACTUACIÓN  2DO SEM. 2022</t>
  </si>
  <si>
    <t>REGISTRO ENTRE  1 DE ENERO Y 30 DE JUNIO DE 2022</t>
  </si>
  <si>
    <t>PREJUDICIALES TERMINADAS 2DO SEMESTRE 2022</t>
  </si>
  <si>
    <t>TOTAL ARBITRAMENTOS TERMINADOS  AL 31-12-2022 SEGÚN JURIDICA</t>
  </si>
  <si>
    <t>ARBITRAMENTOS ACTIVOS AL 31-12-2022 SEGÚN JURIDICA</t>
  </si>
  <si>
    <t>Su entidad utilizo el modulo de pagos en 2022-II?</t>
  </si>
  <si>
    <t>Provisión aparentemente inconsistente</t>
  </si>
  <si>
    <t>Entidad</t>
  </si>
  <si>
    <t>BANCO AGRARIO DE COLOMBIA S.A.</t>
  </si>
  <si>
    <t>SOCIEDAD FIDUCIARIA DE DESARROLLO AGROPECUARIO S.A.</t>
  </si>
  <si>
    <t>INSTITUTO COLOMBIANO AGROPECUARIO</t>
  </si>
  <si>
    <t>INSTITUTO COLOMBIANO DE DESARROLLO RURAL - INCODER</t>
  </si>
  <si>
    <t>FONDO PARA EL FINANCIAMIENTO DEL SECTOR AGROPECUARIO</t>
  </si>
  <si>
    <t>MINISTERIO DE AGRICULTURA Y DESARROLLO RURAL</t>
  </si>
  <si>
    <t>INSTITUTO DE HIDROLOGIA, METEOROLOGIA Y ESTUDIOS AMBIENTALES</t>
  </si>
  <si>
    <t>COMISION DE REGULACION DE AGUA POTABLE Y SANEAMIENTO BASICO</t>
  </si>
  <si>
    <t>FONDO NACIONAL DE AHORRO</t>
  </si>
  <si>
    <t>EMPRESA COLOMBIANA DE PRODUCTOS VETERINARIOS S.A.</t>
  </si>
  <si>
    <t>INSTITUTO DE INVESTIGACIONES MARINAS Y COSTERAS JOSE BENITO VIVES DE ANDREIS</t>
  </si>
  <si>
    <t>PAR INURBE EN LIQUIDACION</t>
  </si>
  <si>
    <t>INSTITUTO DE INVESTIGACION DE RECURSOS BIOLOGICOS ALEXANDER VON HUMBOLDT</t>
  </si>
  <si>
    <t>PARQUES NACIONALES NATURALES DE COLOMBIA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</si>
  <si>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</si>
  <si>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</si>
  <si>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</si>
  <si>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</si>
  <si>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</si>
  <si>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</si>
  <si>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</si>
  <si>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</si>
  <si>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</si>
  <si>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</si>
  <si>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</si>
  <si>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</si>
  <si>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</si>
  <si>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</si>
  <si>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</si>
  <si>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</si>
  <si>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</si>
  <si>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</si>
  <si>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</si>
  <si>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</si>
  <si>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</si>
  <si>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</si>
  <si>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</si>
  <si>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</si>
  <si>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</si>
  <si>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</si>
  <si>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</si>
  <si>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</si>
  <si>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</si>
  <si>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</si>
  <si>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</si>
  <si>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</si>
  <si>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</si>
  <si>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</si>
  <si>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</si>
  <si>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</si>
  <si>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</si>
  <si>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CAJA DE SUELDOS DE RETIRO DE LA POLICIA NACIONAL</t>
  </si>
  <si>
    <t>CAJA PROMOTORA DE VIVIENDA MILITAR Y DE POLICIA</t>
  </si>
  <si>
    <t>CLUB MILITAR DE OFICIALES</t>
  </si>
  <si>
    <t>CORPORACION DE LA INDUSTRIA AERONAUTICA COLOMBIANA S.A.</t>
  </si>
  <si>
    <t>INDUSTRIA MILITAR</t>
  </si>
  <si>
    <t>DEFENSA CIVIL COLOMBIANA</t>
  </si>
  <si>
    <t>FONDO ROTATORIO DE LA POLICIA NACIONAL</t>
  </si>
  <si>
    <t>HOSPITAL MILITAR CENTRAL</t>
  </si>
  <si>
    <t>INSTITUTO DE CASAS FISCALES DEL EJERCITO</t>
  </si>
  <si>
    <t>MINISTERIO DE DEFENSA NACIONAL</t>
  </si>
  <si>
    <t>DIRECCION GENERAL DE LA POLICIA NACIONAL</t>
  </si>
  <si>
    <t>SERVICIO AEREO A TERRITORIOS NACIONALES S.A.</t>
  </si>
  <si>
    <t>SOCIEDAD HOTELERA TEQUENDAMA S.A. - CROWNE PLAZA</t>
  </si>
  <si>
    <t>SUPERINTENDENCIA DE VIGILANCIA Y SEGURIDAD PRIVADA</t>
  </si>
  <si>
    <t>SUPERINTENDENCIA DE LA ECONOMIA SOLIDARIA</t>
  </si>
  <si>
    <t>CONSEJO PROFESIONAL NACIONAL DE INGENIERIA</t>
  </si>
  <si>
    <t>FONDO DE DESARROLLO DE LA EDUCACION SUPERIOR</t>
  </si>
  <si>
    <t>INSTITUTO COLOMBIANO DE CREDITO EDUCATIVO Y ESTUDIOS TECNICOS EN EL EXTERIOR MARIANO OSPINA PEREZ</t>
  </si>
  <si>
    <t>INSTITUTO COLOMBIANO PARA LA EVALUACION DE LA EDUCACION</t>
  </si>
  <si>
    <t>INSTITUTO NACIONAL DE FORMACION TECNICA PROFESIONAL DEL DEPARTAMENTO DE SAN ANDRES, PROVIDENCIA Y SANTA CATALINA</t>
  </si>
  <si>
    <t>INSTITUTO NACIONAL PARA CIEGOS</t>
  </si>
  <si>
    <t>INSTITUTO NACIONAL PARA SORDOS</t>
  </si>
  <si>
    <t>INSTITUTO NACIONAL DE FORMACION TECNICA PROFESIONAL DE SAN JUAN DEL CESAR</t>
  </si>
  <si>
    <t>INSTITUTO TECNICO NACIONAL DE COMERCIO SIMON RODRIGUEZ</t>
  </si>
  <si>
    <t>ESCUELA TECNOLOGICA INSTITUTO TECNICO CENTRAL</t>
  </si>
  <si>
    <t>INSTITUTO TOLIMENSE DE FORMACION TECNICA PROFESIONAL</t>
  </si>
  <si>
    <t>MINISTERIO DE EDUCACION NACIONAL - COMPARTIDO</t>
  </si>
  <si>
    <t>DEPARTAMENTO ADMINISTRATIVO NACIONAL DE ESTADISTICA</t>
  </si>
  <si>
    <t>INSTITUTO GEOGRAFICO AGUSTIN CODAZZI</t>
  </si>
  <si>
    <t>DEPARTAMENTO ADMINISTRATIVO DE LA FUNCION PUBLICA</t>
  </si>
  <si>
    <t>ESCUELA SUPERIOR DE ADMINISTRACION PUBLICA</t>
  </si>
  <si>
    <t>CENTRAL DE INVERSIONES S.A.</t>
  </si>
  <si>
    <t>FIDUCIARIA LA PREVISORA S.A.</t>
  </si>
  <si>
    <t>FINANCIERA DE DESARROLLO TERRITORIAL S.A.</t>
  </si>
  <si>
    <t>FONDO DE GARANTIAS DE ENTIDADES COOPERATIVAS</t>
  </si>
  <si>
    <t>LA PREVISORA S.A. COMPANIA DE SEGUROS</t>
  </si>
  <si>
    <t>POSITIVA COMPANIA DE SEGUROS S.A.</t>
  </si>
  <si>
    <t>SUPERINTENDENCIA FINANCIERA DE COLOMBIA</t>
  </si>
  <si>
    <t>UNIDAD DE INFORMACION Y ANALISIS FINANCIERO</t>
  </si>
  <si>
    <t>ARTESANIAS DE COLOMBIA S.A.</t>
  </si>
  <si>
    <t>BANCO DE COMERCIO EXTERIOR DE COLOMBIA S.A.</t>
  </si>
  <si>
    <t>FIDUCIARIA COLOMBIANA DE COMERCIO EXTERIOR S.A.</t>
  </si>
  <si>
    <t>FONDO DE GARANTIAS DE INSTITUCIONES FINANCIERAS</t>
  </si>
  <si>
    <t>FONDO NACIONAL DE GARANTIAS S.A.</t>
  </si>
  <si>
    <t>MINISTERIO DE COMERCIO, INDUSTRIA Y TURISMO</t>
  </si>
  <si>
    <t>SUPERINTENDENCIA DE INDUSTRIA Y COMERCIO</t>
  </si>
  <si>
    <t>SUPERINTENDENCIA DE SOCIEDADES</t>
  </si>
  <si>
    <t>DIRECCION NACIONAL DE DERECHO DE AUTOR</t>
  </si>
  <si>
    <t>IMPRENTA NACIONAL DE COLOMBIA</t>
  </si>
  <si>
    <t>INSTITUTO NACIONAL PENITENCIARIO Y CARCELARIO</t>
  </si>
  <si>
    <t>SUPERINTENDENCIA DE NOTARIADO Y REGISTRO</t>
  </si>
  <si>
    <t>CORPORACION NACIONAL PARA LA RECONSTRUCCION DE LA CUENCA DEL RIO PAEZ Y ZONAS ALEDANAS</t>
  </si>
  <si>
    <t>AGENCIA NACIONAL DE HIDROCARBUROS</t>
  </si>
  <si>
    <t>CENTRALES ELECTRICAS DE NARINO S.A. E.S.P.</t>
  </si>
  <si>
    <t>COMISION DE REGULACION DE ENERGIA Y GAS</t>
  </si>
  <si>
    <t>ELECTRIFICADORA DEL CAQUETA S.A. E.S.P.</t>
  </si>
  <si>
    <t>ECOPETROL S.A. - NIVEL CENTRAL</t>
  </si>
  <si>
    <t>FINANCIERA DE DESARROLLO NACIONAL</t>
  </si>
  <si>
    <t>GENERADORA Y COMERCIALIZADORA DE ENERGIA DEL CARIBE S.A. E.S.P.</t>
  </si>
  <si>
    <t>SERVICIO GEOLOGICO COLOMBIANO</t>
  </si>
  <si>
    <t>INSTITUTO DE PLANIFICACION Y PROMOCION DE SOLUCIONES ENERGETICAS PARA LAS ZONAS NO INTERCONECTADAS</t>
  </si>
  <si>
    <t>INTERCONEXION ELECTRICA S.A. E.S.P.</t>
  </si>
  <si>
    <t>UNIDAD DE PLANEACION MINERO ENERGETICA</t>
  </si>
  <si>
    <t>MINISTERIO DE MINAS Y ENERGIA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</si>
  <si>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</si>
  <si>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</si>
  <si>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</si>
  <si>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</si>
  <si>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</si>
  <si>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</si>
  <si>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COMISION NACIONAL DEL SERVICIO CIVIL</t>
  </si>
  <si>
    <t>DEPARTAMENTO NACIONAL DE PLANEACION</t>
  </si>
  <si>
    <t>EMPRESA NACIONAL PROMOTORA DEL DESARROLLO TERRITORIAL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</si>
  <si>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</si>
  <si>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</si>
  <si>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</si>
  <si>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</si>
  <si>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FONDO DE PREVISION SOCIAL DEL CONGRESO DE LA REPUBLICA</t>
  </si>
  <si>
    <t>INSTITUTO COLOMBIANO DE BIENESTAR FAMILIAR - NIVEL CENTRAL</t>
  </si>
  <si>
    <t>INSTITUTO NACIONAL DE CANCEROLOGIA - EMPRESA SOCIAL DEL ESTADO</t>
  </si>
  <si>
    <t>INSTITUTO NACIONAL DE SALUD</t>
  </si>
  <si>
    <t>INSTITUTO NACIONAL DE VIGILANCIA DE MEDICAMENTOS Y ALIMENTOS</t>
  </si>
  <si>
    <t>SANATORIO DE AGUA DE DIOS, EMPRESA SOCIAL DEL ESTADO</t>
  </si>
  <si>
    <t>SANATORIO DE CONTRATACION,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</si>
  <si>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</si>
  <si>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</si>
  <si>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</si>
  <si>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</si>
  <si>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</si>
  <si>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</si>
  <si>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</si>
  <si>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FONDO ROTATORIO DEL MINISTERIO DE RELACIONES EXTERIORES</t>
  </si>
  <si>
    <t>MINISTERIO DE RELACIONES EXTERIORES</t>
  </si>
  <si>
    <t>COMISION DE REGULACION DE COMUNICACIONES</t>
  </si>
  <si>
    <t>FONDO DE TECNOLOGIAS DE LA INFORMACION Y LAS COMUNICACIONES</t>
  </si>
  <si>
    <t>MINISTERIO DE TECNOLOGIAS DE LA INFORMACION Y LAS COMUNICACIONES</t>
  </si>
  <si>
    <t>SERVICIOS POSTALES NACIONALES S.A.</t>
  </si>
  <si>
    <t>SOCIEDAD RADIO TELEVISION NACIONAL DE COLOMBIA</t>
  </si>
  <si>
    <t>AGENCIA NACIONAL DE INFRAESTRUCTURA</t>
  </si>
  <si>
    <t>INSTITUTO NACIONAL DE VIAS</t>
  </si>
  <si>
    <t>MINISTERIO DE TRANSPORTE</t>
  </si>
  <si>
    <t>SUPERINTENDENCIA DE TRANSPORTE</t>
  </si>
  <si>
    <t>UNIDAD ADMINISTRATIVA ESPECIAL DE AERONAUTICA CIVIL</t>
  </si>
  <si>
    <t>UNIVERSIDAD COLEGIO MAYOR DE CUNDINAMARCA</t>
  </si>
  <si>
    <t>UNIVERSIDAD DE CALDAS</t>
  </si>
  <si>
    <t>UNIVERSIDAD DE LA AMAZONIA</t>
  </si>
  <si>
    <t>UNIVERSIDAD DE LOS LLANOS</t>
  </si>
  <si>
    <t>UNIVERSIDAD DEL CAUCA</t>
  </si>
  <si>
    <t>UNIVERSIDAD DEL PACIFICO</t>
  </si>
  <si>
    <t>UNIVERSIDAD MILITAR NUEVA GRANADA</t>
  </si>
  <si>
    <t>UNIVERSIDAD NACIONAL ABIERTA Y A DISTANCIA</t>
  </si>
  <si>
    <t>UNIVERSIDAD TECNOLOGICA DE PEREIRA</t>
  </si>
  <si>
    <t>UNIVERSIDAD PEDAGOGICA Y TECNOLOGICA DE COLOMBIA</t>
  </si>
  <si>
    <t>UNIVERSIDAD SURCOLOMBIANA</t>
  </si>
  <si>
    <t>UNIVERSIDAD PEDAGOGICA NACIONAL</t>
  </si>
  <si>
    <t>UNIVERSIDAD TECNOLOGICA DEL CHOCO DIEGO LUIS CORDOBA</t>
  </si>
  <si>
    <t>UNIVERSIDAD POPULAR DEL CESAR</t>
  </si>
  <si>
    <t>UNIVERSIDAD NACIONAL DE COLOMBIA</t>
  </si>
  <si>
    <t>CORPORACION AUTONOMA REGIONAL DEL ATLANTICO</t>
  </si>
  <si>
    <t>CORPORACION AUTONOMA REGIONAL DEL VALLE DEL CAUCA</t>
  </si>
  <si>
    <t>CORPORACION AUTONOMA REGIONAL DEL CESAR</t>
  </si>
  <si>
    <t>CORPORACION AUTONOMA REGIONAL DEL SUR DE BOLIVAR</t>
  </si>
  <si>
    <t>MINISTERIO DE CIENCIA  TECNOLOGÍA E INNOVACIÓN</t>
  </si>
  <si>
    <t>FONDO NACIONAL DE VIVIENDA</t>
  </si>
  <si>
    <t>CENTRALES ELECTRICAS DEL CAUCA S.A. E.S.P.</t>
  </si>
  <si>
    <t>FONDO NACIONAL DE ESTUPEFACIENTES</t>
  </si>
  <si>
    <t>FONDO ROTATORIO DE LA REGISTRADURIA NACIONAL DEL ESTADO CIVIL</t>
  </si>
  <si>
    <t>UNIDAD ADMINISTRATIVA ESPECIAL CONTADURIA GENERAL DE LA NACION</t>
  </si>
  <si>
    <t>CANAL REGIONAL DE TELEVISION TEVEANDINA LTDA</t>
  </si>
  <si>
    <t>ARCO GRUPO BANCOLDEX S.A. COMPANIA DE FINANCIAMIENTO</t>
  </si>
  <si>
    <t xml:space="preserve">DIRECCION GENERAL MARITIMA </t>
  </si>
  <si>
    <t>ELECTRIFICADORA DEL META S.A. E.S.P.</t>
  </si>
  <si>
    <t xml:space="preserve">COMPANIA DE EXPERTOS EN MERCADO S.A - XM S.A </t>
  </si>
  <si>
    <t>INTERNEXA S.A</t>
  </si>
  <si>
    <t>PAR CAJA AGRARIA EN LIQUIDACION C.A.L</t>
  </si>
  <si>
    <t>MINISTERIO DE HACIENDA Y CREDITO PUBLICO</t>
  </si>
  <si>
    <t>PATRIMONIO AUTONOMO PAP E.S.E JOSE PRUDENCIO PADILLA EN LIQUIDACION</t>
  </si>
  <si>
    <t>PATRIMONIO AUTONOMO PAP E.S.E. POLICARPA SALAVARRIETA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</si>
  <si>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</si>
  <si>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</si>
  <si>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</si>
  <si>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</si>
  <si>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</si>
  <si>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</si>
  <si>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</si>
  <si>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</si>
  <si>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PAP EMPRESA DE ENERGIA ELECTRICA DE MAGANGUE S.A. E.S.P. EN LIQUIDACION</t>
  </si>
  <si>
    <t>UNIDAD DE PLANIFICACION DE TIERRAS RURALES, ADECUACION DE TIERRAS Y USOS AGROPECUARIOS-UPRA</t>
  </si>
  <si>
    <t>AUTORIDAD NACIONAL DE ACUICULTURA Y PESCA</t>
  </si>
  <si>
    <t>MINISTERIO DE AMBIENTE Y DESARROLLO SOSTENIBLE</t>
  </si>
  <si>
    <t>AUTORIDAD NACIONAL DE LICENCIAS AMBIENTALES</t>
  </si>
  <si>
    <t>MINISTERIO DE VIVIENDA, CIUDAD Y TERRITORIO</t>
  </si>
  <si>
    <t>AGENCIA NACIONAL DEL ESPECTRO</t>
  </si>
  <si>
    <t>AGENCIA NACIONAL DE CONTRATACION PUBLICA - COLOMBIA COMPRA EFICIENTE</t>
  </si>
  <si>
    <t>DEPARTAMENTO ADMINISTRATIVO PARA LA PROSPERIDAD SOCIAL</t>
  </si>
  <si>
    <t>UNIDAD ADMINISTRATIVA ESPECIAL PARA LA ATENCION Y REPARACION INTEGRAL A LAS VICTIMAS</t>
  </si>
  <si>
    <t>CENTRO NACIONAL DE MEMORIA HISTORICA</t>
  </si>
  <si>
    <t>MINISTERIO DE SALUD Y PROTECCION SOCIAL</t>
  </si>
  <si>
    <t>MINISTERIO DEL TRABAJO</t>
  </si>
  <si>
    <t>UNIDAD ADMINISTRATIVA ESPECIAL DE ORGANIZACIONES SOLIDARIAS</t>
  </si>
  <si>
    <t>ADMINISTRADORA COLOMBIANA DE PENSIONES</t>
  </si>
  <si>
    <t>MINISTERIO DEL INTERIOR</t>
  </si>
  <si>
    <t>UNIDAD NACIONAL DE PROTECCION</t>
  </si>
  <si>
    <t>UNIDAD ADMINISTRATIVA ESPECIAL MIGRACION COLOMBIA</t>
  </si>
  <si>
    <t>ADMINISTRADORA DEL MONOPOLIO RENTISTICO DE LOS JUEGOS DE SUERTE Y AZAR</t>
  </si>
  <si>
    <t>MINISTERIO DE JUSTICIA Y DEL DERECHO</t>
  </si>
  <si>
    <t>UNIDAD DE SERVICIOS PENITENCIARIOS Y CARCELARIOS</t>
  </si>
  <si>
    <t>AGENCIA NACIONAL INMOBILIARIA VIRGILIO BARCO VARGAS</t>
  </si>
  <si>
    <t>UNIDAD NACIONAL PARA LA GESTION DEL RIESGO DE DESASTRES</t>
  </si>
  <si>
    <t>AGENCIA PRESIDENCIAL DE COOPERACION INTERNACIONAL DE COLOMBIA</t>
  </si>
  <si>
    <t>AGENCIA COLOMBIANA PARA LA REINCORPORACION Y NORMALIZACION</t>
  </si>
  <si>
    <t>AGENCIA NACIONAL DE MINERIA</t>
  </si>
  <si>
    <t>INSTITUTO NACIONAL DE METROLOGIA</t>
  </si>
  <si>
    <t>DEPARTAMENTO ADMINISTRATIVO DIRECCION NACIONAL DE INTELIGENCIA</t>
  </si>
  <si>
    <t>DIRECCION EJECUTIVA DE ADMINISTRACION JUDICIAL - NIVEL CENTRAL</t>
  </si>
  <si>
    <t>UNIDAD ADMINISTRATIVA ESPECIAL DE GESTION PENSIONAL Y CONTRIBUCIONES PARAFISCALES DE LA PROTECCION SOCIAL</t>
  </si>
  <si>
    <t>BANCO DE LA REPUBLICA</t>
  </si>
  <si>
    <t>AUTORIDAD NACIONAL DE TELEVISIÓN EN LIQUIDACIÓN</t>
  </si>
  <si>
    <t>CONSEJO NACIONAL ELECTORAL</t>
  </si>
  <si>
    <t>FONDO ADAPTACION</t>
  </si>
  <si>
    <t xml:space="preserve">SOCIEDAD DE TELEVISION DE CALDAS, RISARALDA Y QUINDIO LTDA </t>
  </si>
  <si>
    <t>SOCIEDAD DE ACTIVOS ESPECIALES S.A.S.</t>
  </si>
  <si>
    <t>UNIDAD ADMINISTRATIVA ESPECIAL JUNTA  CENTRAL DE CONTADORES</t>
  </si>
  <si>
    <t>FONDO SOCIAL DE VIVIENDA DE LA REGISTRADURIA NACIONAL DEL ESTADO CIVIL</t>
  </si>
  <si>
    <t>CANAL REGIONAL DE TELEVISION DEL CARIBE LTDA</t>
  </si>
  <si>
    <t>PATRIMONIO RECEPTOR DE LOS ACTIVOS DE TELECOM Y LAS TELEASOCIADAS</t>
  </si>
  <si>
    <t>SISTEMAS INTELIGENTES EN RED S.A.S.</t>
  </si>
  <si>
    <t>CORPORACION DE CIENCIA Y TECNOLOGIA PARA EL DESARROLLO DE LA INDUSTRIA NAVAL, MARITIMA Y FLUVIAL</t>
  </si>
  <si>
    <t>FONDO ROTATORIO DEL DEPARTAMENTO ADMINISTRATIVO NACIONAL DE ESTADISTICA</t>
  </si>
  <si>
    <t>CORPORACION COLOMBIANA DE INVESTIGACION AGROPECUARIA</t>
  </si>
  <si>
    <t>U.A.E DE GESTION DE RESTITUCION DE TIERRAS DESPOJADAS</t>
  </si>
  <si>
    <t>UNIVERSIDAD DE CORDOBA</t>
  </si>
  <si>
    <t>EMPRESA DE ENERGIA DEL ARCHIPIELAGO DE SAN ANDRES, PROVIDENCIA Y SANTA CATALINA S.A. E.S.P.</t>
  </si>
  <si>
    <t>EMPRESA DISTRIBUIDORA DEL PACIFICO S.A. E.S.P.</t>
  </si>
  <si>
    <t>EMPRESA PUBLICA DE ALCANTARILLADO DE SANTANDER S.A. E.S.P.</t>
  </si>
  <si>
    <t>GESTION ENERGETICA S.A. E.S.P.</t>
  </si>
  <si>
    <t>TRANSELCA S.A. E.S.P.</t>
  </si>
  <si>
    <t>ELECTRIFICADORA DEL HUILA S.A. E.S.P.</t>
  </si>
  <si>
    <t>EMPRESA DE ENERGIA DEL AMAZONAS S.A. E.S.P.</t>
  </si>
  <si>
    <t>EMPRESA URRA S.A. E.S.P.</t>
  </si>
  <si>
    <t>OLEODUCTO CENTRAL S.A.S</t>
  </si>
  <si>
    <t>OLEODUCTO DE COLOMBIA S.A.</t>
  </si>
  <si>
    <t>REFINERIA DE CARTAGENA S.A.S</t>
  </si>
  <si>
    <t>INSTITUTO AMAZONICO DE INVESTIGACIONES CIENTIFICAS</t>
  </si>
  <si>
    <t>INSTITUTO DE INVESTIGACIONES AMBIENTALES DEL PACIFICO JOHN VON NEUMANN</t>
  </si>
  <si>
    <t>PAR E.S.E ANTONIO NARINO</t>
  </si>
  <si>
    <t>AGENCIA NACIONAL DE DEFENSA JURIDICA DEL ESTADO</t>
  </si>
  <si>
    <t>OLEODUCTO BICENTENARIO DE COLOMBIA S.A.S.</t>
  </si>
  <si>
    <t>PATRIMONIO AUTONOMO BANCO CENTRAL HIPOTECARIO EN LIQUIDACION -PROCESOS-</t>
  </si>
  <si>
    <t>PATRIMONIO AUTONOMO BANCO CAFETERO</t>
  </si>
  <si>
    <t>PATRIMONIO AUTONOMO CAJANAL E.I.C.E. EN LIQUIDACION</t>
  </si>
  <si>
    <t xml:space="preserve">PATRIMONIO AUTONOMO DE REMANENTES COMISION NACIONAL DE TELEVISION </t>
  </si>
  <si>
    <t>CENIT TRANSPORTE Y LOGISTICA DE HIDROCARBUROS</t>
  </si>
  <si>
    <t>AGENCIA DEL INSPECTOR GENERAL DE TRIBUTOS, RENTAS Y CONTRIBUCIONES PARAFISCALES</t>
  </si>
  <si>
    <t xml:space="preserve">EMPRESA DE TELECOMUNICACIONES DE BUCARAMANGA S.A E.S.P </t>
  </si>
  <si>
    <t>COMPUTADORES PARA EDUCAR</t>
  </si>
  <si>
    <t>OPERACIONES TECNOLOGICAS Y COMERCIALES S.A.S.</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</si>
  <si>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</si>
  <si>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</si>
  <si>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</si>
  <si>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</si>
  <si>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</si>
  <si>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</si>
  <si>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</si>
  <si>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</si>
  <si>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CAJA DE COMPENSACION FAMILIAR CAMPESINA- COMCAJA</t>
  </si>
  <si>
    <t>INTERCOLOMBIA S.A. E.S.P</t>
  </si>
  <si>
    <t>PATRIMONIO AUTÓNOMO FONDO NACIONAL DE TURISMO FONTUR</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</si>
  <si>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</si>
  <si>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</si>
  <si>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</si>
  <si>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</si>
  <si>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</si>
  <si>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</si>
  <si>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</si>
  <si>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</si>
  <si>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</si>
  <si>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</si>
  <si>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</si>
  <si>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</si>
  <si>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</si>
  <si>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</si>
  <si>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</si>
  <si>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</si>
  <si>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</si>
  <si>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</si>
  <si>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</si>
  <si>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</si>
  <si>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</si>
  <si>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</si>
  <si>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</si>
  <si>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</si>
  <si>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</si>
  <si>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</si>
  <si>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</si>
  <si>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</si>
  <si>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</si>
  <si>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</si>
  <si>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</si>
  <si>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</si>
  <si>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</si>
  <si>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</si>
  <si>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</si>
  <si>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</si>
  <si>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</si>
  <si>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</si>
  <si>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</si>
  <si>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</si>
  <si>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</si>
  <si>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</si>
  <si>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</si>
  <si>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</si>
  <si>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</si>
  <si>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</si>
  <si>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</si>
  <si>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</si>
  <si>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</si>
  <si>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</si>
  <si>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</si>
  <si>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</si>
  <si>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</si>
  <si>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</si>
  <si>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</si>
  <si>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</si>
  <si>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</si>
  <si>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</si>
  <si>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</si>
  <si>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</si>
  <si>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</si>
  <si>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</si>
  <si>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CONSEJO PROFESIONAL NACIONAL DE ARQUITECTURA Y SUS PROFESIONALES AUXILIARES</t>
  </si>
  <si>
    <t>DIRECCION NACIONAL DE BOMBEROS DE COLOMBIA</t>
  </si>
  <si>
    <t>EMPRESA COLOMBIANA DE PETROLEOS - ECOPETROL - REGIONAL ORINOQUIA</t>
  </si>
  <si>
    <t>UNIDAD ADMINISTRATIVA ESPECIAL DEL SERVICIO PUBLICO DE EMPLEO</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</si>
  <si>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</si>
  <si>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</si>
  <si>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</si>
  <si>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</si>
  <si>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</si>
  <si>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</si>
  <si>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</si>
  <si>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</si>
  <si>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</si>
  <si>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</si>
  <si>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</si>
  <si>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</si>
  <si>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BIOENERGY S.A.S.</t>
  </si>
  <si>
    <t>BIOENERGY ZONA FRANCA S.A.S.</t>
  </si>
  <si>
    <t>AGENCIA NACIONAL DE TIERRAS</t>
  </si>
  <si>
    <t>AGENCIA DE DESARROLLO RURAL</t>
  </si>
  <si>
    <t>PAR CAPRECOM LIQUIDADO</t>
  </si>
  <si>
    <t>AGENCIA NACIONAL DE SEGURIDAD VIAL</t>
  </si>
  <si>
    <t>AGENCIA DE RENOVACION DEL TERRITORIO</t>
  </si>
  <si>
    <t>PATRIMONIO AUTONOMO FONDO NACIONAL DE SALUD DE LAS PERSONAS PRIVADAS DE LA LIBERTAD</t>
  </si>
  <si>
    <t>PATRIMONIO AUTONOMO INNPULSA</t>
  </si>
  <si>
    <t>UNIDAD DE PROYECCION NORMATIVA Y ESTUDIOS DE REGULACION FINANCIERA</t>
  </si>
  <si>
    <t>CENTRAL DE ABASTOS DE CUCUTA S.A.</t>
  </si>
  <si>
    <t>ADMINISTRADORA DE LOS RECURSOS DEL SISTEMA GENERAL DE SEGURIDAD SOCIAL EN SALUD</t>
  </si>
  <si>
    <t>PAR INCODER EN LIQUIDACION</t>
  </si>
  <si>
    <t>INSTITUTO DE EVALUACION TECNOLOGICA EN SALUD</t>
  </si>
  <si>
    <t>ESENTTIA S.A</t>
  </si>
  <si>
    <t>ELECTRIFICADORA DEL TOLIMA SA  EMPRESA DE SERVICIOS PUBLICOS ELECTROLIMA SA ESP EN LIQUIDACION</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</si>
  <si>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</si>
  <si>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</si>
  <si>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</si>
  <si>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</si>
  <si>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</si>
  <si>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</si>
  <si>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</si>
  <si>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</si>
  <si>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</si>
  <si>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</si>
  <si>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</si>
  <si>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</si>
  <si>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</si>
  <si>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</si>
  <si>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</si>
  <si>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</si>
  <si>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</si>
  <si>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</si>
  <si>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</si>
  <si>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</si>
  <si>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</si>
  <si>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</si>
  <si>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</si>
  <si>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</si>
  <si>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</si>
  <si>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</si>
  <si>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JURISDICCION ESPECIAL PARA LA PAZ</t>
  </si>
  <si>
    <t>ESENTTIA MASTERBATCH LTDA</t>
  </si>
  <si>
    <t>PATRIMONIO AUTONOMO DE REMANENTES E.S.E. FRANCISCO DE PAULA SANTANDER EN LIQUIDACION</t>
  </si>
  <si>
    <t>DIRECCION DE SANIDAD DE LA POLICIA NACIONAL</t>
  </si>
  <si>
    <t>UNIDAD DE BUSQUEDA DE PERSONAS DADAS POR DESAPARECIDAS EN EL CONTEXTO Y EN RAZON AL CONFLICTO ARMADO</t>
  </si>
  <si>
    <t>COMISION PARA EL ESCLARECIMIENTO DE LA VERDAD, LA CONVIVENCIA Y LA NO REPETICION</t>
  </si>
  <si>
    <t>LA PREVISORA COMPAÑIA DE SEGUROS - RECOBROS Y SALVAMENTOS</t>
  </si>
  <si>
    <t>INFRAESTRUCTURA ASSET MANAGEMENT COLOMBIA S.A.S.</t>
  </si>
  <si>
    <t>PATRIMONIO AUTONOMO DE REMANENTES PAR ANTV LIQUIDADA</t>
  </si>
  <si>
    <t>CONCESION COSTERA CARTAGENA BARRANQUILLA S.A.S</t>
  </si>
  <si>
    <t>PATRIMONIO AUTÓNOMO COLOMBIA PRODUCTIVA</t>
  </si>
  <si>
    <t>UNIDAD ADMINISTRATIVA ESPECIAL DE LA JUSTICIA PENAL MILITAR Y POLICIAL</t>
  </si>
  <si>
    <t>MINISTERIO DE EDUCACION NACIONAL</t>
  </si>
  <si>
    <t>CENTRO DE DIAGNÓSTICO AUTOMOTOR DE CALDAS</t>
  </si>
  <si>
    <t>UNIDAD DE PLANEACION  DE INFRAESTRUCTURA  DE TRANSPORTE</t>
  </si>
  <si>
    <t>UNIDAD ADMINISTRATIVA ESPECIAL DE ALIMENTACIÓN ESCOLAR</t>
  </si>
  <si>
    <t>CONSORCIO FONDO COLOMBIA EN PAZ 2019</t>
  </si>
  <si>
    <t>FIDEICOMISO FONDO NACIONAL DE SALUD</t>
  </si>
  <si>
    <t>ORGANISMO NACIONAL DE ACREDITACION</t>
  </si>
  <si>
    <t>SIN IDENTIFICAR</t>
  </si>
  <si>
    <t>OTRA</t>
  </si>
  <si>
    <r>
      <t>(3)En el reporte de activos al 31 de diciembre verifique la columna</t>
    </r>
    <r>
      <rPr>
        <b/>
        <i/>
        <sz val="9"/>
        <color theme="1"/>
        <rFont val="Calibri"/>
        <family val="2"/>
        <scheme val="minor"/>
      </rPr>
      <t xml:space="preserve"> Estado General del proceso</t>
    </r>
  </si>
  <si>
    <t xml:space="preserve">LUZ STELLA PATIÑO JURADO </t>
  </si>
  <si>
    <t>Sergio Luis Rodriguez Socarras</t>
  </si>
  <si>
    <t>Armando López Cortes</t>
  </si>
  <si>
    <t>Yenny Marcela Herrera Martinez</t>
  </si>
  <si>
    <t>Luz Stella Patiño Jurado</t>
  </si>
  <si>
    <t>Victor Hugo Calderon Jaramillo</t>
  </si>
  <si>
    <t xml:space="preserve">Adriana Marcela Ortega </t>
  </si>
  <si>
    <t xml:space="preserve">Pese a que el perfil de Jefe Financiero fue creado desde el 16 de marzo de 2022, para la vigencia evaluada no tenía ninguna capacitación. La jefe de la Oficina de Control Interno en su representación designó a la servidora pública integrante de la OCI, Profesional SANDRA MILENA RAMIREZ OSORIO, quien asistió a la capacitación en la fecha mencionada. El Jefe Jurídico no ha asistido a capacitaciones en la Agencia. Sin embargo, de manera oportuna, delega en los integrantes del Grupo de Defensa Judicial, la asistencia a esas conferencias y capacitaciones. </t>
  </si>
  <si>
    <t xml:space="preserve">Con respecto a la información suministrada y corroborada con el aplicativo E-Kogui se observa que el abogado Raúl Gutiérrez Maya Asesor-Coordinador renuncia en septiembre de 2022, el cual fue inactivado en el segundo semestre del 2022.
El Grupo de Defensa Judicial, para la vigencia calificada, asistió a diferentes capaciones, seminarios y charlas dictadas por la Agencia Nacional de Defensa Jurídica del Estado y otras entidades públicas así:
•	El 13 de julio de 2022: régimen de responsabilidad de las entidades fiduciarias.
•	El 02 de septiembre de 2022: capacitación calificación del riesgo y provisión contable sistema E-kogui. 
•	El 13 de octubre de 2022: foro virtual abogacía de la competencia, dictado por la superintendencia de industria y comercio.
•	El 23 de diciembre de 2022: capacitación E-kogui, para la coordinadora del grupo de defensa judicial.
Respecto al punto especifico del Director Jurídico, no se cuenta con soportes de capacitaciones a las que haya asistido. Sin embargo, de manera oportuna, delega en los integrantes del Grupo de Defensa Judicial, la asistencia a esas conferencias y capacitaciones. </t>
  </si>
  <si>
    <t>Para la vigencia evaluada el Departamento Administrativo de la Función Pública, no efectuó pagos con cargo a procesos judicales.</t>
  </si>
  <si>
    <t xml:space="preserve">Frente a las conciliaciones extrajudiciales en el segundo semestre de 2022, se evidencian cuatro (4) activas en este periodo y dos (2) que vienen registradas desde el primer semestre de 2021 (fecha del reporte E-kogui 24 de febrero del 2023), en relación con estas últimas señala la administradora de la entidad, "que estas solicitudes fueron registradas por la ANDJE. Dichas conciliaciones pre judiciales, radicadas bajo los Nos. e-kogui 1458698 y 1458769, corresponden a actuaciones en las que el DAFP no fue vinculado por la Procuraduría, en esa medida no hacen parte del inventario del Grupo de Defensa Judicial". Por lo anterior, se reitera efectuar el seguimiento para darlas por terminadas en el sistema.  </t>
  </si>
  <si>
    <t>Para la vigencia evaluada el Departamento Administrativo de la Función Pública, no formó parte de ningún arbitramento.</t>
  </si>
  <si>
    <t>PROCESOS ACTIVOS:  
A la fecha de la consulta (24/02/2023), E-kogui registra con corte al 15 de diciembre de 2022, 532 procesos judiciales activos, los cuales, al contrastar con la base de activos del Grupo de Defensa Judicial, presentan un total de 549 procesos, existiendo una diferencia de 17 procesos.
Del mismo modo, de los 17 procesos anteriormente identificados, se observan que 3 de ellos no se encuentran registrados en E-kogui, de acuerdo con la información suministrada por la administradora de la entidad, esto obedece a “la antigüedad de uno de ellos y debido a conflictos negativos de competencias que no se pueden crear en el sistema por lo que el aplicativo E-kogui genera una lista cerrada, a continuación, se muestra los números de proceso anteriormente mencionados: 
-25000231500020040116301 -11001030600020220006700 -11001032500020180141500.”
Adicional a lo anterior, el administrador explica que “la Rama Judicial, es decir los despachos judiciales a nivel nacional, laboraron hasta el día 19 de diciembre de 2022; luego de ello se procedió en las semanas siguientes a realizar la compilación de la información y el registro en el sistema E-kogui (14 procesos). La diferencia está relacionada a que el sistema hizo corte antes del cierre judicial oficial”.
De igual manera, señala frente a las diferencias encontradas que “Se presentaron varias novedades en torno al cumplimiento de la implementación del MOG, que generó la activación y desactivación de diferentes procesos”.  
PROCESOS ACTIVOS EN E-KOGUI CON ESTADO TERMINADO: 
De los 45 procesos que se encuentran activos en E-kogui, pero que en la base de datos del Grupo de Defensa Jurídica se registran como terminados, la administradora de la entidad indicó que “a algunos de los procesos ya se les había registrado la sentencia, pero quedó faltando la ejecutoria para que quedaran terminados. En consecuencia, se realizaron las acciones tendientes a la terminación de los mismos en el sistema. Se hace la salvedad de que en algunos el DAFP había registrado auto que terminaba el proceso por declaratoria de la excepción previa, pero el sistema lo migro como activo. En todo caso, se procedió a dar alcance y se subsanó, registrando nuevamente las actuaciones.”                                                                                                                                                                                                                                               PROCESOS TERMINADOS QUE FUERON ANALIZADOS: 
De los 10 procesos analizados, figuran ocho (8) con ejecutoria de la sentencia y los dos (2) restantes se registran en E-kogui con "Auto que resuelve excepciones previas".  
PROCESO DE MAS DE 33000 SMMLV CON PIEZA DE LA DEMANDA:
El Grupo de Defensa Judicial, señala que el proceso No. 25000234100020130263500 (No. en E-kogui 606711), no cuenta con la pieza de la demanda, por cuanto fue migrado por E-kogui y los documentos que reposan allí son los que la misma ANDJE subió sin que las partes en contienda pudieran interferir.  
PROCESOS EN E-KOGUI SIN CALIFICACION: 
Se evidenció en el reporte de procesos activos, cuatro (4) sin calificación del Riesgo, por lo cual se requirió al Grupo de Defensa Judicial, quienes procedieron a establecer la calificación en dichos procesos.</t>
  </si>
  <si>
    <t xml:space="preserve">La Oficina de Control Interno de Función Pública, una vez efectuada la verificación al cumplimiento de las obligaciones establecidas en el artículo 2.2.3.4.1.14 del Decreto 1069 de 2015, concluye que la entidad ha efectuado el registro de abogados y usuarios activos en el sistema. Con relación, a las diferencias presentadas entre los procesos judiciales registrados en E-kogui y la base de datos del Grupo de Defensa Judicial, nuevamente se reitera reforzar el seguimiento para que la información sea coherente, tanto en los procesos activos como en los terminados y establecer las acciones correctivas que sean necesarias para eliminar la causa que origina dicha situación.
En relación con los procesos en E-kogui sin calificación del riesgo, es necesario que se fortalezca el seguimiento por parte de los abogados del Grupo y se efectúe el registro de dicha calificación oportunamente.  
Frente a las conciliaciones extrajudiciales consignadas en el aplicativo, aunque se evidenció mejoras en relación con lo observado en el informe del primer semestre de la vigencia anterior, se debe continuar con el seguimiento permanente para darlas por terminadas en el sistema, por cuanto aún continuan dos (2) conciliaciones del año 2021; adicional a las cuatro (4) del segundo semestre del 2022.  
En el periodo evaluado no se presentaron procesos arbitrales, ni se efectuaron pagos con cargo a procesos judiciales.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</si>
</sst>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20">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applyAlignment="1"/>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13" xfId="0" applyFill="1" applyBorder="1" applyAlignment="1" applyProtection="1">
      <alignment horizontal="left" vertical="top"/>
      <protection locked="0"/>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election activeCell="M33" sqref="M33"/>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8" t="s">
        <v>74</v>
      </c>
      <c r="C3" s="79"/>
      <c r="D3" s="79"/>
      <c r="E3" s="79"/>
      <c r="F3" s="79"/>
      <c r="G3" s="79"/>
      <c r="H3" s="79"/>
      <c r="I3" s="79"/>
      <c r="J3" s="79"/>
      <c r="K3" s="79"/>
      <c r="L3" s="79"/>
      <c r="M3" s="79"/>
      <c r="N3" s="79"/>
      <c r="O3" s="80"/>
    </row>
    <row r="4" spans="2:15" ht="23.25" x14ac:dyDescent="0.35">
      <c r="B4" s="78" t="s">
        <v>11</v>
      </c>
      <c r="C4" s="79"/>
      <c r="D4" s="79"/>
      <c r="E4" s="79"/>
      <c r="F4" s="79"/>
      <c r="G4" s="79"/>
      <c r="H4" s="79"/>
      <c r="I4" s="79"/>
      <c r="J4" s="79"/>
      <c r="K4" s="79"/>
      <c r="L4" s="79"/>
      <c r="M4" s="79"/>
      <c r="N4" s="79"/>
      <c r="O4" s="80"/>
    </row>
    <row r="5" spans="2:15" x14ac:dyDescent="0.25">
      <c r="B5" s="5"/>
      <c r="O5" s="6"/>
    </row>
    <row r="6" spans="2:15" x14ac:dyDescent="0.25">
      <c r="B6" s="5"/>
      <c r="C6" s="81" t="s">
        <v>86</v>
      </c>
      <c r="D6" s="81"/>
      <c r="E6" s="81"/>
      <c r="F6" s="81"/>
      <c r="G6" s="81"/>
      <c r="H6" s="81"/>
      <c r="I6" s="81"/>
      <c r="J6" s="81"/>
      <c r="K6" s="81"/>
      <c r="L6" s="81"/>
      <c r="M6" s="81"/>
      <c r="N6" s="81"/>
      <c r="O6" s="6"/>
    </row>
    <row r="7" spans="2:15" x14ac:dyDescent="0.25">
      <c r="B7" s="5"/>
      <c r="C7" s="81"/>
      <c r="D7" s="81"/>
      <c r="E7" s="81"/>
      <c r="F7" s="81"/>
      <c r="G7" s="81"/>
      <c r="H7" s="81"/>
      <c r="I7" s="81"/>
      <c r="J7" s="81"/>
      <c r="K7" s="81"/>
      <c r="L7" s="81"/>
      <c r="M7" s="81"/>
      <c r="N7" s="81"/>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BO18"/>
  <sheetViews>
    <sheetView zoomScaleNormal="100" workbookViewId="0">
      <selection activeCell="O3" sqref="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107</v>
      </c>
      <c r="C2" s="63" t="s">
        <v>21</v>
      </c>
      <c r="D2" s="63" t="s">
        <v>22</v>
      </c>
      <c r="E2" s="63" t="s">
        <v>26</v>
      </c>
      <c r="F2" s="63" t="s">
        <v>20</v>
      </c>
      <c r="G2" s="63" t="s">
        <v>96</v>
      </c>
      <c r="H2" s="63" t="s">
        <v>97</v>
      </c>
      <c r="I2" s="64" t="s">
        <v>108</v>
      </c>
      <c r="J2" s="64" t="s">
        <v>109</v>
      </c>
      <c r="K2" s="64" t="s">
        <v>110</v>
      </c>
      <c r="L2" s="64" t="s">
        <v>111</v>
      </c>
      <c r="M2" s="64" t="s">
        <v>112</v>
      </c>
      <c r="N2" s="64" t="s">
        <v>113</v>
      </c>
      <c r="O2" s="64" t="s">
        <v>114</v>
      </c>
      <c r="P2" s="63" t="s">
        <v>27</v>
      </c>
      <c r="Q2" s="63" t="s">
        <v>28</v>
      </c>
      <c r="R2" s="63" t="s">
        <v>29</v>
      </c>
      <c r="S2" s="63" t="s">
        <v>115</v>
      </c>
      <c r="T2" s="63" t="s">
        <v>116</v>
      </c>
      <c r="U2" s="63" t="s">
        <v>35</v>
      </c>
      <c r="V2" s="63" t="s">
        <v>117</v>
      </c>
      <c r="W2" s="63" t="s">
        <v>80</v>
      </c>
      <c r="X2" s="63" t="s">
        <v>81</v>
      </c>
      <c r="Y2" s="63" t="s">
        <v>82</v>
      </c>
      <c r="Z2" s="63" t="s">
        <v>83</v>
      </c>
      <c r="AA2" s="63" t="s">
        <v>84</v>
      </c>
      <c r="AB2" s="64" t="s">
        <v>118</v>
      </c>
      <c r="AC2" s="64" t="s">
        <v>119</v>
      </c>
      <c r="AD2" s="64" t="s">
        <v>120</v>
      </c>
      <c r="AE2" s="63" t="s">
        <v>33</v>
      </c>
      <c r="AF2" s="63" t="s">
        <v>58</v>
      </c>
      <c r="AG2" s="63" t="s">
        <v>59</v>
      </c>
      <c r="AH2" s="63" t="s">
        <v>34</v>
      </c>
      <c r="AI2" s="63" t="s">
        <v>121</v>
      </c>
      <c r="AJ2" s="63" t="s">
        <v>122</v>
      </c>
      <c r="AK2" s="63" t="s">
        <v>123</v>
      </c>
      <c r="AL2" s="63" t="s">
        <v>124</v>
      </c>
      <c r="AM2" s="63" t="s">
        <v>125</v>
      </c>
      <c r="AN2" s="63" t="s">
        <v>126</v>
      </c>
      <c r="AO2" s="63" t="s">
        <v>127</v>
      </c>
      <c r="AP2" s="63" t="s">
        <v>128</v>
      </c>
      <c r="AQ2" s="65" t="s">
        <v>51</v>
      </c>
      <c r="AR2" s="65" t="s">
        <v>52</v>
      </c>
      <c r="AS2" s="65" t="s">
        <v>48</v>
      </c>
      <c r="AT2" s="65" t="s">
        <v>49</v>
      </c>
      <c r="AU2" s="65" t="s">
        <v>50</v>
      </c>
      <c r="AV2" s="65" t="s">
        <v>53</v>
      </c>
      <c r="AW2" s="65" t="s">
        <v>66</v>
      </c>
      <c r="AX2" s="65" t="s">
        <v>55</v>
      </c>
      <c r="AY2" s="65" t="s">
        <v>56</v>
      </c>
      <c r="AZ2" s="65" t="s">
        <v>68</v>
      </c>
      <c r="BA2" s="65" t="s">
        <v>69</v>
      </c>
      <c r="BB2" s="66" t="s">
        <v>129</v>
      </c>
      <c r="BC2" s="66" t="s">
        <v>85</v>
      </c>
      <c r="BD2" s="67" t="s">
        <v>130</v>
      </c>
      <c r="BE2" s="67" t="s">
        <v>131</v>
      </c>
      <c r="BF2" s="67" t="s">
        <v>132</v>
      </c>
      <c r="BG2" s="67" t="s">
        <v>133</v>
      </c>
      <c r="BH2" s="67" t="s">
        <v>134</v>
      </c>
      <c r="BI2" s="67" t="s">
        <v>135</v>
      </c>
      <c r="BJ2" s="67" t="s">
        <v>136</v>
      </c>
      <c r="BK2" s="67" t="s">
        <v>137</v>
      </c>
      <c r="BL2" s="67" t="s">
        <v>138</v>
      </c>
      <c r="BM2" s="67" t="s">
        <v>139</v>
      </c>
      <c r="BN2" s="67" t="s">
        <v>140</v>
      </c>
      <c r="BO2" s="67" t="s">
        <v>141</v>
      </c>
    </row>
    <row r="3" spans="1:67" x14ac:dyDescent="0.25">
      <c r="A3" s="60" t="str">
        <f>'Resumen General'!C5</f>
        <v>DEPARTAMENTO ADMINISTRATIVO DE LA FUNCION PUBLICA</v>
      </c>
      <c r="B3" s="60" t="str">
        <f>'Resumen General'!C6</f>
        <v xml:space="preserve">LUZ STELLA PATIÑO JURADO </v>
      </c>
      <c r="C3" s="60">
        <f>+ABOGADOS!D11</f>
        <v>4</v>
      </c>
      <c r="D3" s="60">
        <f>+ABOGADOS!D12</f>
        <v>4</v>
      </c>
      <c r="E3" s="60">
        <f>+ABOGADOS!D13</f>
        <v>4</v>
      </c>
      <c r="F3" s="60">
        <f>+ABOGADOS!D14</f>
        <v>0</v>
      </c>
      <c r="G3" s="60">
        <f>+ABOGADOS!D17</f>
        <v>1</v>
      </c>
      <c r="H3" s="60">
        <f>+ABOGADOS!D18</f>
        <v>1</v>
      </c>
      <c r="I3" s="60">
        <f>+ABOGADOS!G10</f>
        <v>4</v>
      </c>
      <c r="J3" s="60">
        <f>+ABOGADOS!G11</f>
        <v>4</v>
      </c>
      <c r="K3" s="60">
        <f>+ABOGADOS!G12</f>
        <v>4</v>
      </c>
      <c r="L3" s="60">
        <f>+ABOGADOS!G17</f>
        <v>4</v>
      </c>
      <c r="M3" s="60">
        <f>+ABOGADOS!G18</f>
        <v>0</v>
      </c>
      <c r="N3" s="60">
        <f>+ABOGADOS!G19</f>
        <v>0</v>
      </c>
      <c r="O3" s="60">
        <f>+ABOGADOS!G20</f>
        <v>0</v>
      </c>
      <c r="P3" s="60">
        <f>+JUDICIALES!D11</f>
        <v>549</v>
      </c>
      <c r="Q3" s="60">
        <f>+JUDICIALES!D12</f>
        <v>532</v>
      </c>
      <c r="R3" s="60">
        <f>+JUDICIALES!D13</f>
        <v>0</v>
      </c>
      <c r="S3" s="60">
        <f>+JUDICIALES!D16</f>
        <v>48</v>
      </c>
      <c r="T3" s="60">
        <f>+JUDICIALES!D17</f>
        <v>11</v>
      </c>
      <c r="U3" s="60">
        <f>+JUDICIALES!D21</f>
        <v>774</v>
      </c>
      <c r="V3" s="60">
        <f>+JUDICIALES!D22</f>
        <v>45</v>
      </c>
      <c r="W3" s="60">
        <f>JUDICIALES!D28</f>
        <v>10</v>
      </c>
      <c r="X3" s="60">
        <f>JUDICIALES!D29</f>
        <v>8</v>
      </c>
      <c r="Y3" s="60">
        <f>JUDICIALES!D30</f>
        <v>1</v>
      </c>
      <c r="Z3" s="60">
        <f>JUDICIALES!D31</f>
        <v>0</v>
      </c>
      <c r="AA3" s="60">
        <f>JUDICIALES!D32</f>
        <v>0</v>
      </c>
      <c r="AB3" s="60">
        <f>+JUDICIALES!G9</f>
        <v>2</v>
      </c>
      <c r="AC3" s="60">
        <f>+JUDICIALES!G10</f>
        <v>2</v>
      </c>
      <c r="AD3" s="60">
        <f>+JUDICIALES!G11</f>
        <v>1</v>
      </c>
      <c r="AE3" s="60">
        <f>+JUDICIALES!G15</f>
        <v>531</v>
      </c>
      <c r="AF3" s="60">
        <f>+JUDICIALES!G16</f>
        <v>526</v>
      </c>
      <c r="AG3" s="60">
        <f>+JUDICIALES!G17</f>
        <v>1</v>
      </c>
      <c r="AH3" s="60">
        <f>+JUDICIALES!G18</f>
        <v>4</v>
      </c>
      <c r="AI3" s="60">
        <f>+JUDICIALES!G21</f>
        <v>6</v>
      </c>
      <c r="AJ3" s="60">
        <f>+JUDICIALES!G22</f>
        <v>490</v>
      </c>
      <c r="AK3" s="60">
        <f>+JUDICIALES!G23</f>
        <v>23</v>
      </c>
      <c r="AL3" s="60">
        <f>+JUDICIALES!G24</f>
        <v>8</v>
      </c>
      <c r="AM3" s="60">
        <f>+JUDICIALES!H21</f>
        <v>0</v>
      </c>
      <c r="AN3" s="60">
        <f>+JUDICIALES!H22</f>
        <v>490</v>
      </c>
      <c r="AO3" s="60">
        <f>+JUDICIALES!H23</f>
        <v>23</v>
      </c>
      <c r="AP3" s="60">
        <f>+JUDICIALES!H24</f>
        <v>8</v>
      </c>
      <c r="AQ3" s="60">
        <f>+PREJUDICIALES!D10</f>
        <v>6</v>
      </c>
      <c r="AR3" s="60">
        <f>+PREJUDICIALES!D11</f>
        <v>6</v>
      </c>
      <c r="AS3" s="60">
        <f>+PREJUDICIALES!D12</f>
        <v>4</v>
      </c>
      <c r="AT3" s="60">
        <f>+PREJUDICIALES!D13</f>
        <v>0</v>
      </c>
      <c r="AU3" s="60">
        <f>+PREJUDICIALES!D14</f>
        <v>2</v>
      </c>
      <c r="AV3" s="60">
        <f>+PREJUDICIALES!D17</f>
        <v>5</v>
      </c>
      <c r="AW3" s="60">
        <f>+PREJUDICIALES!D18</f>
        <v>9</v>
      </c>
      <c r="AX3" s="60">
        <f>+PREJUDICIALES!G12</f>
        <v>2</v>
      </c>
      <c r="AY3" s="60">
        <f>+PREJUDICIALES!G13</f>
        <v>0</v>
      </c>
      <c r="AZ3" s="60">
        <f>+ARBITRAMENTOS!D9</f>
        <v>0</v>
      </c>
      <c r="BA3" s="60">
        <f>+ARBITRAMENTOS!D10</f>
        <v>0</v>
      </c>
      <c r="BB3" s="60">
        <f>ARBITRAMENTOS!G9</f>
        <v>0</v>
      </c>
      <c r="BC3" s="60">
        <f>ARBITRAMENTOS!G10</f>
        <v>0</v>
      </c>
      <c r="BD3" s="60" t="str">
        <f>+PAGOS!D9</f>
        <v>Si</v>
      </c>
      <c r="BE3" s="60" t="str">
        <f>+PAGOS!D10</f>
        <v>No</v>
      </c>
      <c r="BF3" s="61">
        <f>USUARIOS!D9</f>
        <v>44981</v>
      </c>
      <c r="BG3" s="61">
        <f>ABOGADOS!D7</f>
        <v>44981</v>
      </c>
      <c r="BH3" s="61">
        <f>JUDICIALES!D8</f>
        <v>44981</v>
      </c>
      <c r="BI3" s="60" t="str">
        <f>+USUARIOS!C19</f>
        <v xml:space="preserve">Pese a que el perfil de Jefe Financiero fue creado desde el 16 de marzo de 2022, para la vigencia evaluada no tenía ninguna capacitación. La jefe de la Oficina de Control Interno en su representación designó a la servidora pública integrante de la OCI, Profesional SANDRA MILENA RAMIREZ OSORIO, quien asistió a la capacitación en la fecha mencionada. El Jefe Jurídico no ha asistido a capacitaciones en la Agencia. Sin embargo, de manera oportuna, delega en los integrantes del Grupo de Defensa Judicial, la asistencia a esas conferencias y capacitaciones. </v>
      </c>
      <c r="BJ3" s="60" t="str">
        <f>+ABOGADOS!C22</f>
        <v xml:space="preserve">Con respecto a la información suministrada y corroborada con el aplicativo E-Kogui se observa que el abogado Raúl Gutiérrez Maya Asesor-Coordinador renuncia en septiembre de 2022, el cual fue inactivado en el segundo semestre del 2022.
El Grupo de Defensa Judicial, para la vigencia calificada, asistió a diferentes capaciones, seminarios y charlas dictadas por la Agencia Nacional de Defensa Jurídica del Estado y otras entidades públicas así:
•	El 13 de julio de 2022: régimen de responsabilidad de las entidades fiduciarias.
•	El 02 de septiembre de 2022: capacitación calificación del riesgo y provisión contable sistema E-kogui. 
•	El 13 de octubre de 2022: foro virtual abogacía de la competencia, dictado por la superintendencia de industria y comercio.
•	El 23 de diciembre de 2022: capacitación E-kogui, para la coordinadora del grupo de defensa judicial.
Respecto al punto especifico del Director Jurídico, no se cuenta con soportes de capacitaciones a las que haya asistido. Sin embargo, de manera oportuna, delega en los integrantes del Grupo de Defensa Judicial, la asistencia a esas conferencias y capacitaciones. </v>
      </c>
      <c r="BK3" s="60" t="str">
        <f>+JUDICIALES!F28</f>
        <v>PROCESOS ACTIVOS:  
A la fecha de la consulta (24/02/2023), E-kogui registra con corte al 15 de diciembre de 2022, 532 procesos judiciales activos, los cuales, al contrastar con la base de activos del Grupo de Defensa Judicial, presentan un total de 549 procesos, existiendo una diferencia de 17 procesos.
Del mismo modo, de los 17 procesos anteriormente identificados, se observan que 3 de ellos no se encuentran registrados en E-kogui, de acuerdo con la información suministrada por la administradora de la entidad, esto obedece a “la antigüedad de uno de ellos y debido a conflictos negativos de competencias que no se pueden crear en el sistema por lo que el aplicativo E-kogui genera una lista cerrada, a continuación, se muestra los números de proceso anteriormente mencionados: 
-25000231500020040116301 -11001030600020220006700 -11001032500020180141500.”
Adicional a lo anterior, el administrador explica que “la Rama Judicial, es decir los despachos judiciales a nivel nacional, laboraron hasta el día 19 de diciembre de 2022; luego de ello se procedió en las semanas siguientes a realizar la compilación de la información y el registro en el sistema E-kogui (14 procesos). La diferencia está relacionada a que el sistema hizo corte antes del cierre judicial oficial”.
De igual manera, señala frente a las diferencias encontradas que “Se presentaron varias novedades en torno al cumplimiento de la implementación del MOG, que generó la activación y desactivación de diferentes procesos”.  
PROCESOS ACTIVOS EN E-KOGUI CON ESTADO TERMINADO: 
De los 45 procesos que se encuentran activos en E-kogui, pero que en la base de datos del Grupo de Defensa Jurídica se registran como terminados, la administradora de la entidad indicó que “a algunos de los procesos ya se les había registrado la sentencia, pero quedó faltando la ejecutoria para que quedaran terminados. En consecuencia, se realizaron las acciones tendientes a la terminación de los mismos en el sistema. Se hace la salvedad de que en algunos el DAFP había registrado auto que terminaba el proceso por declaratoria de la excepción previa, pero el sistema lo migro como activo. En todo caso, se procedió a dar alcance y se subsanó, registrando nuevamente las actuaciones.”                                                                                                                                                                                                                                               PROCESOS TERMINADOS QUE FUERON ANALIZADOS: 
De los 10 procesos analizados, figuran ocho (8) con ejecutoria de la sentencia y los dos (2) restantes se registran en E-kogui con "Auto que resuelve excepciones previas".  
PROCESO DE MAS DE 33000 SMMLV CON PIEZA DE LA DEMANDA:
El Grupo de Defensa Judicial, señala que el proceso No. 25000234100020130263500 (No. en E-kogui 606711), no cuenta con la pieza de la demanda, por cuanto fue migrado por E-kogui y los documentos que reposan allí son los que la misma ANDJE subió sin que las partes en contienda pudieran interferir.  
PROCESOS EN E-KOGUI SIN CALIFICACION: 
Se evidenció en el reporte de procesos activos, cuatro (4) sin calificación del Riesgo, por lo cual se requirió al Grupo de Defensa Judicial, quienes procedieron a establecer la calificación en dichos procesos.</v>
      </c>
      <c r="BL3" s="60" t="str">
        <f>+PREJUDICIALES!F17</f>
        <v xml:space="preserve">Frente a las conciliaciones extrajudiciales en el segundo semestre de 2022, se evidencian cuatro (4) activas en este periodo y dos (2) que vienen registradas desde el primer semestre de 2021 (fecha del reporte E-kogui 24 de febrero del 2023), en relación con estas últimas señala la administradora de la entidad, "que estas solicitudes fueron registradas por la ANDJE. Dichas conciliaciones pre judiciales, radicadas bajo los Nos. e-kogui 1458698 y 1458769, corresponden a actuaciones en las que el DAFP no fue vinculado por la Procuraduría, en esa medida no hacen parte del inventario del Grupo de Defensa Judicial". Por lo anterior, se reitera efectuar el seguimiento para darlas por terminadas en el sistema.  </v>
      </c>
      <c r="BM3" s="60" t="str">
        <f>+ARBITRAMENTOS!C13</f>
        <v>Para la vigencia evaluada el Departamento Administrativo de la Función Pública, no formó parte de ningún arbitramento.</v>
      </c>
      <c r="BN3" s="60" t="str">
        <f>+PAGOS!F8</f>
        <v>Para la vigencia evaluada el Departamento Administrativo de la Función Pública, no efectuó pagos con cargo a procesos judicales.</v>
      </c>
      <c r="BO3" s="60" t="str">
        <f>'Resumen General'!B23</f>
        <v xml:space="preserve">La Oficina de Control Interno de Función Pública, una vez efectuada la verificación al cumplimiento de las obligaciones establecidas en el artículo 2.2.3.4.1.14 del Decreto 1069 de 2015, concluye que la entidad ha efectuado el registro de abogados y usuarios activos en el sistema. Con relación, a las diferencias presentadas entre los procesos judiciales registrados en E-kogui y la base de datos del Grupo de Defensa Judicial, nuevamente se reitera reforzar el seguimiento para que la información sea coherente, tanto en los procesos activos como en los terminados y establecer las acciones correctivas que sean necesarias para eliminar la causa que origina dicha situación.
En relación con los procesos en E-kogui sin calificación del riesgo, es necesario que se fortalezca el seguimiento por parte de los abogados del Grupo y se efectúe el registro de dicha calificación oportunamente.  
Frente a las conciliaciones extrajudiciales consignadas en el aplicativo, aunque se evidenció mejoras en relación con lo observado en el informe del primer semestre de la vigencia anterior, se debe continuar con el seguimiento permanente para darlas por terminadas en el sistema, por cuanto aún continuan dos (2) conciliaciones del año 2021; adicional a las cuatro (4) del segundo semestre del 2022.  
En el periodo evaluado no se presentaron procesos arbitrales, ni se efectuaron pagos con cargo a procesos judiciales.   </v>
      </c>
    </row>
    <row r="12" spans="1:67" x14ac:dyDescent="0.25">
      <c r="A12" s="60" t="s">
        <v>36</v>
      </c>
      <c r="B12" s="60" t="s">
        <v>15</v>
      </c>
      <c r="C12" s="63" t="s">
        <v>16</v>
      </c>
      <c r="D12" s="63" t="s">
        <v>6</v>
      </c>
      <c r="E12" s="63" t="s">
        <v>7</v>
      </c>
      <c r="F12" s="63" t="s">
        <v>17</v>
      </c>
      <c r="G12" s="63" t="s">
        <v>75</v>
      </c>
    </row>
    <row r="13" spans="1:67" x14ac:dyDescent="0.25">
      <c r="A13" s="60" t="str">
        <f t="shared" ref="A13:A18" si="0">$A$3</f>
        <v>DEPARTAMENTO ADMINISTRATIVO DE LA FUNCION PUBLICA</v>
      </c>
      <c r="B13" s="60" t="s">
        <v>0</v>
      </c>
      <c r="C13" s="60" t="str">
        <f>USUARIOS!C12</f>
        <v>Si</v>
      </c>
      <c r="D13" s="62">
        <f>USUARIOS!D12</f>
        <v>44636</v>
      </c>
      <c r="E13" s="60" t="str">
        <f>USUARIOS!E12</f>
        <v>Sergio Luis Rodriguez Socarras</v>
      </c>
      <c r="F13" s="62">
        <f>USUARIOS!F12</f>
        <v>0</v>
      </c>
      <c r="G13" s="60" t="str">
        <f>USUARIOS!G12</f>
        <v>DESACTUALIZADO</v>
      </c>
    </row>
    <row r="14" spans="1:67" x14ac:dyDescent="0.25">
      <c r="A14" s="60" t="str">
        <f t="shared" si="0"/>
        <v>DEPARTAMENTO ADMINISTRATIVO DE LA FUNCION PUBLICA</v>
      </c>
      <c r="B14" s="60" t="s">
        <v>1</v>
      </c>
      <c r="C14" s="60" t="str">
        <f>USUARIOS!C13</f>
        <v>Si</v>
      </c>
      <c r="D14" s="62">
        <f>USUARIOS!D13</f>
        <v>43502</v>
      </c>
      <c r="E14" s="60" t="str">
        <f>USUARIOS!E13</f>
        <v>Armando López Cortes</v>
      </c>
      <c r="F14" s="62">
        <f>USUARIOS!F13</f>
        <v>0</v>
      </c>
      <c r="G14" s="60" t="str">
        <f>USUARIOS!G13</f>
        <v>DESACTUALIZADO</v>
      </c>
    </row>
    <row r="15" spans="1:67" x14ac:dyDescent="0.25">
      <c r="A15" s="60" t="str">
        <f t="shared" si="0"/>
        <v>DEPARTAMENTO ADMINISTRATIVO DE LA FUNCION PUBLICA</v>
      </c>
      <c r="B15" s="60" t="s">
        <v>2</v>
      </c>
      <c r="C15" s="60" t="str">
        <f>USUARIOS!C14</f>
        <v>Si</v>
      </c>
      <c r="D15" s="62">
        <f>USUARIOS!D14</f>
        <v>43599</v>
      </c>
      <c r="E15" s="60" t="str">
        <f>USUARIOS!E14</f>
        <v>Yenny Marcela Herrera Martinez</v>
      </c>
      <c r="F15" s="62">
        <f>USUARIOS!F14</f>
        <v>44806</v>
      </c>
      <c r="G15" s="60" t="str">
        <f>USUARIOS!G14</f>
        <v/>
      </c>
    </row>
    <row r="16" spans="1:67" x14ac:dyDescent="0.25">
      <c r="A16" s="60" t="str">
        <f t="shared" si="0"/>
        <v>DEPARTAMENTO ADMINISTRATIVO DE LA FUNCION PUBLICA</v>
      </c>
      <c r="B16" s="60" t="s">
        <v>3</v>
      </c>
      <c r="C16" s="60" t="str">
        <f>USUARIOS!C15</f>
        <v>Si</v>
      </c>
      <c r="D16" s="62">
        <f>USUARIOS!D15</f>
        <v>42198</v>
      </c>
      <c r="E16" s="60" t="str">
        <f>USUARIOS!E15</f>
        <v>Luz Stella Patiño Jurado</v>
      </c>
      <c r="F16" s="62">
        <f>USUARIOS!F15</f>
        <v>44608</v>
      </c>
      <c r="G16" s="60" t="str">
        <f>USUARIOS!G15</f>
        <v/>
      </c>
    </row>
    <row r="17" spans="1:7" x14ac:dyDescent="0.25">
      <c r="A17" s="60" t="str">
        <f t="shared" si="0"/>
        <v>DEPARTAMENTO ADMINISTRATIVO DE LA FUNCION PUBLICA</v>
      </c>
      <c r="B17" s="60" t="s">
        <v>4</v>
      </c>
      <c r="C17" s="60" t="str">
        <f>USUARIOS!C16</f>
        <v>Si</v>
      </c>
      <c r="D17" s="62">
        <f>USUARIOS!D16</f>
        <v>44001</v>
      </c>
      <c r="E17" s="60" t="str">
        <f>USUARIOS!E16</f>
        <v>Victor Hugo Calderon Jaramillo</v>
      </c>
      <c r="F17" s="62">
        <f>USUARIOS!F16</f>
        <v>44806</v>
      </c>
      <c r="G17" s="60" t="str">
        <f>USUARIOS!G16</f>
        <v/>
      </c>
    </row>
    <row r="18" spans="1:7" x14ac:dyDescent="0.25">
      <c r="A18" s="60" t="str">
        <f t="shared" si="0"/>
        <v>DEPARTAMENTO ADMINISTRATIVO DE LA FUNCION PUBLICA</v>
      </c>
      <c r="B18" s="60" t="s">
        <v>5</v>
      </c>
      <c r="C18" s="60" t="str">
        <f>USUARIOS!C17</f>
        <v>Si</v>
      </c>
      <c r="D18" s="62">
        <f>USUARIOS!D17</f>
        <v>44118</v>
      </c>
      <c r="E18" s="60" t="str">
        <f>USUARIOS!E17</f>
        <v xml:space="preserve">Adriana Marcela Ortega </v>
      </c>
      <c r="F18" s="62">
        <f>USUARIOS!F17</f>
        <v>44918</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opLeftCell="C1" zoomScale="85" zoomScaleNormal="85" workbookViewId="0">
      <selection activeCell="C19" sqref="C19:G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2" t="s">
        <v>104</v>
      </c>
      <c r="C7" s="83"/>
      <c r="D7" s="83"/>
      <c r="E7" s="83"/>
      <c r="F7" s="83"/>
      <c r="G7" s="84"/>
      <c r="T7" s="1" t="s">
        <v>12</v>
      </c>
    </row>
    <row r="8" spans="2:20" ht="15.75" thickBot="1" x14ac:dyDescent="0.3">
      <c r="B8" s="13"/>
      <c r="D8" s="90" t="s">
        <v>142</v>
      </c>
      <c r="E8" s="90"/>
      <c r="G8" s="14"/>
      <c r="T8" s="1" t="s">
        <v>13</v>
      </c>
    </row>
    <row r="9" spans="2:20" ht="15.75" thickBot="1" x14ac:dyDescent="0.3">
      <c r="B9" s="88" t="s">
        <v>106</v>
      </c>
      <c r="C9" s="89"/>
      <c r="D9" s="69">
        <v>44981</v>
      </c>
      <c r="G9" s="14"/>
      <c r="T9" s="1" t="s">
        <v>14</v>
      </c>
    </row>
    <row r="10" spans="2:20" x14ac:dyDescent="0.25">
      <c r="B10" s="13" t="s">
        <v>144</v>
      </c>
      <c r="G10" s="58">
        <v>43545</v>
      </c>
    </row>
    <row r="11" spans="2:20" x14ac:dyDescent="0.25">
      <c r="B11" s="20" t="s">
        <v>15</v>
      </c>
      <c r="C11" s="21" t="s">
        <v>16</v>
      </c>
      <c r="D11" s="22" t="s">
        <v>6</v>
      </c>
      <c r="E11" s="21" t="s">
        <v>7</v>
      </c>
      <c r="F11" s="21" t="s">
        <v>17</v>
      </c>
      <c r="G11" s="23" t="s">
        <v>75</v>
      </c>
    </row>
    <row r="12" spans="2:20" x14ac:dyDescent="0.25">
      <c r="B12" s="19" t="s">
        <v>0</v>
      </c>
      <c r="C12" s="68" t="s">
        <v>12</v>
      </c>
      <c r="D12" s="69">
        <v>44636</v>
      </c>
      <c r="E12" s="68" t="s">
        <v>611</v>
      </c>
      <c r="F12" s="69"/>
      <c r="G12" s="70" t="str">
        <f t="shared" ref="G12:G15" si="0">+IF(C12="Si",IF(F12&lt;$G$10,"DESACTUALIZADO",""),"")</f>
        <v>DESACTUALIZADO</v>
      </c>
      <c r="H12" s="36">
        <f t="shared" ref="H12:H17" si="1">+IF(C12="N/A",1,0)</f>
        <v>0</v>
      </c>
      <c r="I12" s="36">
        <f t="shared" ref="I12:I17" si="2">+IF(C12="Si",1,0)</f>
        <v>1</v>
      </c>
      <c r="J12" s="36">
        <f t="shared" ref="J12:J17" si="3">+IF(C12="No",1,0)</f>
        <v>0</v>
      </c>
    </row>
    <row r="13" spans="2:20" x14ac:dyDescent="0.25">
      <c r="B13" s="19" t="s">
        <v>1</v>
      </c>
      <c r="C13" s="68" t="s">
        <v>12</v>
      </c>
      <c r="D13" s="69">
        <v>43502</v>
      </c>
      <c r="E13" s="68" t="s">
        <v>612</v>
      </c>
      <c r="F13" s="69"/>
      <c r="G13" s="70" t="str">
        <f t="shared" si="0"/>
        <v>DESACTUALIZADO</v>
      </c>
      <c r="H13" s="36">
        <f t="shared" si="1"/>
        <v>0</v>
      </c>
      <c r="I13" s="36">
        <f t="shared" si="2"/>
        <v>1</v>
      </c>
      <c r="J13" s="36">
        <f t="shared" si="3"/>
        <v>0</v>
      </c>
    </row>
    <row r="14" spans="2:20" x14ac:dyDescent="0.25">
      <c r="B14" s="19" t="s">
        <v>2</v>
      </c>
      <c r="C14" s="68" t="s">
        <v>12</v>
      </c>
      <c r="D14" s="69">
        <v>43599</v>
      </c>
      <c r="E14" s="68" t="s">
        <v>613</v>
      </c>
      <c r="F14" s="69">
        <v>44806</v>
      </c>
      <c r="G14" s="70" t="str">
        <f t="shared" si="0"/>
        <v/>
      </c>
      <c r="H14" s="36">
        <f t="shared" si="1"/>
        <v>0</v>
      </c>
      <c r="I14" s="36">
        <f t="shared" si="2"/>
        <v>1</v>
      </c>
      <c r="J14" s="36">
        <f t="shared" si="3"/>
        <v>0</v>
      </c>
      <c r="T14" s="41">
        <v>43545</v>
      </c>
    </row>
    <row r="15" spans="2:20" x14ac:dyDescent="0.25">
      <c r="B15" s="19" t="s">
        <v>3</v>
      </c>
      <c r="C15" s="68" t="s">
        <v>12</v>
      </c>
      <c r="D15" s="69">
        <v>42198</v>
      </c>
      <c r="E15" s="68" t="s">
        <v>614</v>
      </c>
      <c r="F15" s="69">
        <v>44608</v>
      </c>
      <c r="G15" s="70" t="str">
        <f t="shared" si="0"/>
        <v/>
      </c>
      <c r="H15" s="36">
        <f t="shared" si="1"/>
        <v>0</v>
      </c>
      <c r="I15" s="36">
        <f t="shared" si="2"/>
        <v>1</v>
      </c>
      <c r="J15" s="36">
        <f t="shared" si="3"/>
        <v>0</v>
      </c>
    </row>
    <row r="16" spans="2:20" x14ac:dyDescent="0.25">
      <c r="B16" s="19" t="s">
        <v>4</v>
      </c>
      <c r="C16" s="68" t="s">
        <v>12</v>
      </c>
      <c r="D16" s="69">
        <v>44001</v>
      </c>
      <c r="E16" s="68" t="s">
        <v>615</v>
      </c>
      <c r="F16" s="69">
        <v>44806</v>
      </c>
      <c r="G16" s="70" t="str">
        <f t="shared" ref="G16:G17" si="4">+IF(C16="Si",IF(F16&lt;$G$10,"DESACTUALIZADO",""),"")</f>
        <v/>
      </c>
      <c r="H16" s="36">
        <f t="shared" si="1"/>
        <v>0</v>
      </c>
      <c r="I16" s="36">
        <f t="shared" si="2"/>
        <v>1</v>
      </c>
      <c r="J16" s="36">
        <f t="shared" si="3"/>
        <v>0</v>
      </c>
    </row>
    <row r="17" spans="2:10" x14ac:dyDescent="0.25">
      <c r="B17" s="19" t="s">
        <v>5</v>
      </c>
      <c r="C17" s="68" t="s">
        <v>12</v>
      </c>
      <c r="D17" s="69">
        <v>44118</v>
      </c>
      <c r="E17" s="68" t="s">
        <v>616</v>
      </c>
      <c r="F17" s="69">
        <v>44918</v>
      </c>
      <c r="G17" s="70" t="str">
        <f t="shared" si="4"/>
        <v/>
      </c>
      <c r="H17" s="36">
        <f t="shared" si="1"/>
        <v>0</v>
      </c>
      <c r="I17" s="36">
        <f t="shared" si="2"/>
        <v>1</v>
      </c>
      <c r="J17" s="36">
        <f t="shared" si="3"/>
        <v>0</v>
      </c>
    </row>
    <row r="18" spans="2:10" x14ac:dyDescent="0.25">
      <c r="B18" s="13"/>
      <c r="G18" s="14"/>
    </row>
    <row r="19" spans="2:10" ht="94.5" customHeight="1" thickBot="1" x14ac:dyDescent="0.3">
      <c r="B19" s="53" t="s">
        <v>89</v>
      </c>
      <c r="C19" s="85" t="s">
        <v>617</v>
      </c>
      <c r="D19" s="86"/>
      <c r="E19" s="86"/>
      <c r="F19" s="86"/>
      <c r="G19" s="87"/>
    </row>
  </sheetData>
  <sheetProtection algorithmName="SHA-512" hashValue="aZZAVq+3HOFiYvjpyTdOCCoPfknKGiZ41G4uF0O3Abxs8UNXXgq/L6kpkmaSCOG2KbjcyhMP+NX/6pLq1Nb7jg==" saltValue="YF26ftBx3+PWCyx8DBPaLg==" spinCount="100000" sheet="1" objects="1" scenarios="1"/>
  <dataConsolidate/>
  <mergeCells count="4">
    <mergeCell ref="B7:G7"/>
    <mergeCell ref="C19:G19"/>
    <mergeCell ref="B9:C9"/>
    <mergeCell ref="D8:E8"/>
  </mergeCells>
  <conditionalFormatting sqref="C12:C17">
    <cfRule type="containsText" dxfId="51" priority="23" operator="containsText" text="N/A">
      <formula>NOT(ISERROR(SEARCH("N/A",C12)))</formula>
    </cfRule>
    <cfRule type="containsBlanks" dxfId="50" priority="31">
      <formula>LEN(TRIM(C12))=0</formula>
    </cfRule>
  </conditionalFormatting>
  <conditionalFormatting sqref="D9">
    <cfRule type="containsBlanks" dxfId="49" priority="30">
      <formula>LEN(TRIM(D9))=0</formula>
    </cfRule>
  </conditionalFormatting>
  <conditionalFormatting sqref="D12:F14 D16:F17 D15:E15">
    <cfRule type="containsBlanks" dxfId="48" priority="25">
      <formula>LEN(TRIM(D12))=0</formula>
    </cfRule>
  </conditionalFormatting>
  <conditionalFormatting sqref="C19">
    <cfRule type="containsBlanks" dxfId="47" priority="24">
      <formula>LEN(TRIM(C19))=0</formula>
    </cfRule>
  </conditionalFormatting>
  <conditionalFormatting sqref="D12:F12 D13:D17">
    <cfRule type="expression" dxfId="46" priority="19">
      <formula>OR($C$12="No",$C$12="N/A")</formula>
    </cfRule>
  </conditionalFormatting>
  <conditionalFormatting sqref="D14:F14">
    <cfRule type="expression" dxfId="45" priority="18">
      <formula>OR($C$14="No",$C$14="N/A")</formula>
    </cfRule>
  </conditionalFormatting>
  <conditionalFormatting sqref="D13:F13">
    <cfRule type="expression" dxfId="44" priority="16">
      <formula>OR($C$13="No",$C$13="N/A")</formula>
    </cfRule>
  </conditionalFormatting>
  <conditionalFormatting sqref="D15:E15">
    <cfRule type="expression" dxfId="43" priority="14">
      <formula>OR($C$15="No",$C$15="N/A")</formula>
    </cfRule>
  </conditionalFormatting>
  <conditionalFormatting sqref="D16:F16">
    <cfRule type="expression" dxfId="42" priority="13">
      <formula>OR($C$16="No",$C$16="N/A")</formula>
    </cfRule>
  </conditionalFormatting>
  <conditionalFormatting sqref="D17:F17">
    <cfRule type="expression" dxfId="41" priority="12">
      <formula>OR($C$17="No",$C$17="N/A")</formula>
    </cfRule>
  </conditionalFormatting>
  <conditionalFormatting sqref="F13:F14 F16:F17">
    <cfRule type="expression" dxfId="40" priority="11">
      <formula>OR($C$12="No",$C$12="N/A")</formula>
    </cfRule>
  </conditionalFormatting>
  <conditionalFormatting sqref="F13:F14 F16:F17">
    <cfRule type="expression" dxfId="39" priority="10">
      <formula>OR($C$12="No",$C$12="N/A")</formula>
    </cfRule>
  </conditionalFormatting>
  <conditionalFormatting sqref="F13:F14 F16:F17">
    <cfRule type="expression" dxfId="38" priority="9">
      <formula>OR($C$12="No",$C$12="N/A")</formula>
    </cfRule>
  </conditionalFormatting>
  <conditionalFormatting sqref="F13:F14 F16:F17">
    <cfRule type="expression" dxfId="37" priority="8">
      <formula>OR($C$12="No",$C$12="N/A")</formula>
    </cfRule>
  </conditionalFormatting>
  <conditionalFormatting sqref="F13:F14 F16:F17">
    <cfRule type="expression" dxfId="36" priority="7">
      <formula>OR($C$12="No",$C$12="N/A")</formula>
    </cfRule>
  </conditionalFormatting>
  <conditionalFormatting sqref="F13:F14 F16:F17">
    <cfRule type="expression" dxfId="35" priority="6">
      <formula>OR($C$12="No",$C$12="N/A")</formula>
    </cfRule>
  </conditionalFormatting>
  <conditionalFormatting sqref="F13:F14 F16:F17">
    <cfRule type="expression" dxfId="34" priority="5">
      <formula>OR($C$12="No",$C$12="N/A")</formula>
    </cfRule>
  </conditionalFormatting>
  <conditionalFormatting sqref="F13:F14 F16:F17">
    <cfRule type="expression" dxfId="33" priority="4">
      <formula>OR($C$12="No",$C$12="N/A")</formula>
    </cfRule>
  </conditionalFormatting>
  <conditionalFormatting sqref="F15">
    <cfRule type="containsBlanks" dxfId="32" priority="3">
      <formula>LEN(TRIM(F15))=0</formula>
    </cfRule>
  </conditionalFormatting>
  <conditionalFormatting sqref="F15">
    <cfRule type="expression" dxfId="31" priority="2">
      <formula>OR($C$15="No",$C$15="N/A")</formula>
    </cfRule>
  </conditionalFormatting>
  <conditionalFormatting sqref="F15">
    <cfRule type="expression" dxfId="30"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sqref="D9" xr:uid="{00000000-0002-0000-0100-000000000000}">
      <formula1>44926</formula1>
      <formula2>44998</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xr:uid="{00000000-0002-0000-0100-000004000000}">
      <formula1>40544</formula1>
      <formula2>45005</formula2>
    </dataValidation>
    <dataValidation type="date" showInputMessage="1" showErrorMessage="1" errorTitle="Fecha invalida" error="La fecha debe estar entre el 01/01/2011 y el 13/03/2023" promptTitle="Fecha de Creación del Rol" prompt="Indique la ultima fecha de Creación del Rol en Ekogui que se encuentra en estado Activo en el formato &quot;DD/MM/AAAA&quot;" sqref="F12:F17" xr:uid="{00000000-0002-0000-0100-000005000000}">
      <formula1>40544</formula1>
      <formula2>44998</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C22" sqref="C22:G25"/>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4</v>
      </c>
    </row>
    <row r="4" spans="2:22" x14ac:dyDescent="0.25">
      <c r="B4" s="13"/>
      <c r="H4" s="14"/>
    </row>
    <row r="5" spans="2:22" x14ac:dyDescent="0.25">
      <c r="B5" s="13"/>
      <c r="D5" s="1" t="s">
        <v>142</v>
      </c>
      <c r="H5" s="14"/>
    </row>
    <row r="6" spans="2:22" ht="15" customHeight="1" x14ac:dyDescent="0.25">
      <c r="B6" s="13"/>
      <c r="G6" s="26"/>
      <c r="H6" s="27"/>
    </row>
    <row r="7" spans="2:22" ht="17.25" customHeight="1" x14ac:dyDescent="0.35">
      <c r="B7" s="13"/>
      <c r="C7" s="18" t="s">
        <v>106</v>
      </c>
      <c r="D7" s="69">
        <v>44981</v>
      </c>
      <c r="E7" s="24"/>
      <c r="F7" s="91" t="str">
        <f>"Seleccione una muestra de "&amp;V3&amp;" abogados activos y complete la siguiente tabla"</f>
        <v>Seleccione una muestra de 4 abogados activos y complete la siguiente tabla</v>
      </c>
      <c r="G7" s="92"/>
      <c r="H7" s="27"/>
    </row>
    <row r="8" spans="2:22" x14ac:dyDescent="0.25">
      <c r="B8" s="13"/>
      <c r="F8" s="93"/>
      <c r="G8" s="94"/>
      <c r="H8" s="14"/>
      <c r="T8" s="1" t="s">
        <v>13</v>
      </c>
    </row>
    <row r="9" spans="2:22" ht="23.25" x14ac:dyDescent="0.25">
      <c r="B9" s="13"/>
      <c r="C9" s="28" t="s">
        <v>162</v>
      </c>
      <c r="E9"/>
      <c r="F9" s="22" t="s">
        <v>93</v>
      </c>
      <c r="G9" s="22" t="s">
        <v>19</v>
      </c>
      <c r="H9" s="14"/>
      <c r="T9" s="1" t="s">
        <v>14</v>
      </c>
    </row>
    <row r="10" spans="2:22" x14ac:dyDescent="0.25">
      <c r="B10" s="13"/>
      <c r="C10" s="21" t="s">
        <v>163</v>
      </c>
      <c r="D10" s="21" t="s">
        <v>23</v>
      </c>
      <c r="E10"/>
      <c r="F10" s="18" t="s">
        <v>90</v>
      </c>
      <c r="G10" s="68">
        <v>4</v>
      </c>
      <c r="H10" s="14"/>
    </row>
    <row r="11" spans="2:22" x14ac:dyDescent="0.25">
      <c r="B11" s="13"/>
      <c r="C11" s="18" t="s">
        <v>148</v>
      </c>
      <c r="D11" s="68">
        <v>4</v>
      </c>
      <c r="E11"/>
      <c r="F11" s="18" t="s">
        <v>91</v>
      </c>
      <c r="G11" s="68">
        <v>4</v>
      </c>
      <c r="H11" s="14"/>
    </row>
    <row r="12" spans="2:22" x14ac:dyDescent="0.25">
      <c r="B12" s="13"/>
      <c r="C12" s="18" t="s">
        <v>22</v>
      </c>
      <c r="D12" s="68">
        <v>4</v>
      </c>
      <c r="E12"/>
      <c r="F12" s="18" t="s">
        <v>92</v>
      </c>
      <c r="G12" s="68">
        <v>4</v>
      </c>
      <c r="H12" s="14"/>
    </row>
    <row r="13" spans="2:22" x14ac:dyDescent="0.25">
      <c r="B13" s="13"/>
      <c r="C13" s="18" t="s">
        <v>26</v>
      </c>
      <c r="D13" s="68">
        <v>4</v>
      </c>
      <c r="E13"/>
      <c r="F13" s="44" t="s">
        <v>98</v>
      </c>
      <c r="G13" s="43"/>
      <c r="H13" s="14"/>
    </row>
    <row r="14" spans="2:22" x14ac:dyDescent="0.25">
      <c r="B14" s="13"/>
      <c r="E14"/>
      <c r="F14" s="45" t="s">
        <v>99</v>
      </c>
      <c r="G14" s="46"/>
      <c r="H14" s="14"/>
    </row>
    <row r="15" spans="2:22" x14ac:dyDescent="0.25">
      <c r="B15" s="13"/>
      <c r="E15"/>
      <c r="H15" s="14"/>
    </row>
    <row r="16" spans="2:22" x14ac:dyDescent="0.25">
      <c r="B16" s="13"/>
      <c r="C16" s="21" t="s">
        <v>24</v>
      </c>
      <c r="D16" s="21" t="s">
        <v>23</v>
      </c>
      <c r="E16"/>
      <c r="F16" s="22" t="s">
        <v>102</v>
      </c>
      <c r="G16" s="22" t="s">
        <v>19</v>
      </c>
      <c r="H16" s="14"/>
    </row>
    <row r="17" spans="2:8" x14ac:dyDescent="0.25">
      <c r="B17" s="13"/>
      <c r="C17" s="18" t="s">
        <v>165</v>
      </c>
      <c r="D17" s="68">
        <v>1</v>
      </c>
      <c r="E17"/>
      <c r="F17" s="18" t="s">
        <v>105</v>
      </c>
      <c r="G17" s="68">
        <v>4</v>
      </c>
      <c r="H17" s="14"/>
    </row>
    <row r="18" spans="2:8" x14ac:dyDescent="0.25">
      <c r="B18" s="13"/>
      <c r="C18" s="18" t="s">
        <v>164</v>
      </c>
      <c r="D18" s="68">
        <v>1</v>
      </c>
      <c r="E18"/>
      <c r="F18" s="37" t="s">
        <v>76</v>
      </c>
      <c r="G18" s="68">
        <v>0</v>
      </c>
      <c r="H18" s="14"/>
    </row>
    <row r="19" spans="2:8" x14ac:dyDescent="0.25">
      <c r="B19" s="13"/>
      <c r="C19" s="49"/>
      <c r="E19"/>
      <c r="F19" s="18" t="s">
        <v>95</v>
      </c>
      <c r="G19" s="68">
        <v>0</v>
      </c>
      <c r="H19" s="14"/>
    </row>
    <row r="20" spans="2:8" x14ac:dyDescent="0.25">
      <c r="B20" s="13"/>
      <c r="C20" s="49"/>
      <c r="E20"/>
      <c r="F20" s="18" t="s">
        <v>25</v>
      </c>
      <c r="G20" s="68">
        <v>0</v>
      </c>
      <c r="H20" s="14"/>
    </row>
    <row r="21" spans="2:8" x14ac:dyDescent="0.25">
      <c r="B21" s="13"/>
      <c r="C21" s="49" t="s">
        <v>94</v>
      </c>
      <c r="E21"/>
      <c r="F21"/>
      <c r="G21"/>
      <c r="H21" s="14"/>
    </row>
    <row r="22" spans="2:8" x14ac:dyDescent="0.25">
      <c r="B22" s="13"/>
      <c r="C22" s="95" t="s">
        <v>618</v>
      </c>
      <c r="D22" s="96"/>
      <c r="E22" s="96"/>
      <c r="F22" s="96"/>
      <c r="G22" s="97"/>
      <c r="H22" s="14"/>
    </row>
    <row r="23" spans="2:8" x14ac:dyDescent="0.25">
      <c r="B23" s="13"/>
      <c r="C23" s="98"/>
      <c r="D23" s="99"/>
      <c r="E23" s="99"/>
      <c r="F23" s="99"/>
      <c r="G23" s="100"/>
      <c r="H23" s="14"/>
    </row>
    <row r="24" spans="2:8" x14ac:dyDescent="0.25">
      <c r="B24" s="13"/>
      <c r="C24" s="98"/>
      <c r="D24" s="99"/>
      <c r="E24" s="99"/>
      <c r="F24" s="99"/>
      <c r="G24" s="100"/>
      <c r="H24" s="14"/>
    </row>
    <row r="25" spans="2:8" x14ac:dyDescent="0.25">
      <c r="B25" s="13"/>
      <c r="C25" s="101"/>
      <c r="D25" s="102"/>
      <c r="E25" s="102"/>
      <c r="F25" s="102"/>
      <c r="G25" s="103"/>
      <c r="H25" s="14"/>
    </row>
    <row r="26" spans="2:8" ht="15.75" thickBot="1" x14ac:dyDescent="0.3">
      <c r="B26" s="15"/>
      <c r="C26" s="16"/>
      <c r="D26" s="16"/>
      <c r="E26" s="16"/>
      <c r="F26" s="16"/>
      <c r="G26" s="16"/>
      <c r="H26" s="17"/>
    </row>
  </sheetData>
  <sheetProtection algorithmName="SHA-512" hashValue="zUFyn94vhjx+RY375kLEGsdP5xitYLBoSRCpjLfHf4ta7vK/NlELrbLNmXouGdJA/9QWZo5Ex6mI80qqrrew2A==" saltValue="oFzBPt2S7FA9ZuGIIv2e8A=="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44926</formula1>
      <formula2>44998</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F13" zoomScale="160" zoomScaleNormal="160"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10</v>
      </c>
    </row>
    <row r="4" spans="2:23" x14ac:dyDescent="0.25">
      <c r="B4" s="13"/>
      <c r="I4" s="14"/>
    </row>
    <row r="5" spans="2:23" ht="9" customHeight="1" x14ac:dyDescent="0.25">
      <c r="B5" s="13"/>
      <c r="I5" s="14"/>
    </row>
    <row r="6" spans="2:23" ht="19.5" customHeight="1" x14ac:dyDescent="0.25">
      <c r="B6" s="13"/>
      <c r="C6" s="109" t="s">
        <v>65</v>
      </c>
      <c r="D6" s="109"/>
      <c r="E6" s="109"/>
      <c r="F6" s="109"/>
      <c r="G6" s="109"/>
      <c r="H6" s="109"/>
      <c r="I6" s="27"/>
    </row>
    <row r="7" spans="2:23" x14ac:dyDescent="0.25">
      <c r="B7" s="13"/>
      <c r="E7" s="71" t="s">
        <v>142</v>
      </c>
      <c r="I7" s="14"/>
      <c r="U7" s="1" t="s">
        <v>13</v>
      </c>
    </row>
    <row r="8" spans="2:23" x14ac:dyDescent="0.25">
      <c r="B8" s="13"/>
      <c r="C8" s="21" t="s">
        <v>106</v>
      </c>
      <c r="D8" s="69">
        <v>44981</v>
      </c>
      <c r="E8"/>
      <c r="F8" s="31" t="s">
        <v>101</v>
      </c>
      <c r="G8" s="76" t="s">
        <v>18</v>
      </c>
      <c r="I8" s="14"/>
      <c r="U8" s="1" t="s">
        <v>14</v>
      </c>
    </row>
    <row r="9" spans="2:23" x14ac:dyDescent="0.25">
      <c r="B9" s="13"/>
      <c r="E9"/>
      <c r="F9" s="18" t="s">
        <v>151</v>
      </c>
      <c r="G9" s="68">
        <v>2</v>
      </c>
      <c r="I9" s="14"/>
    </row>
    <row r="10" spans="2:23" x14ac:dyDescent="0.25">
      <c r="B10" s="13"/>
      <c r="C10" s="21" t="s">
        <v>166</v>
      </c>
      <c r="D10" s="21" t="s">
        <v>23</v>
      </c>
      <c r="E10"/>
      <c r="F10" s="18" t="s">
        <v>57</v>
      </c>
      <c r="G10" s="68">
        <v>2</v>
      </c>
      <c r="I10" s="14"/>
    </row>
    <row r="11" spans="2:23" x14ac:dyDescent="0.25">
      <c r="B11" s="13"/>
      <c r="C11" s="18" t="s">
        <v>149</v>
      </c>
      <c r="D11" s="68">
        <v>549</v>
      </c>
      <c r="E11"/>
      <c r="F11" s="18" t="s">
        <v>78</v>
      </c>
      <c r="G11" s="68">
        <v>1</v>
      </c>
      <c r="I11" s="14"/>
    </row>
    <row r="12" spans="2:23" x14ac:dyDescent="0.25">
      <c r="B12" s="13"/>
      <c r="C12" s="18" t="s">
        <v>28</v>
      </c>
      <c r="D12" s="68">
        <v>532</v>
      </c>
      <c r="E12"/>
      <c r="F12" s="32" t="s">
        <v>171</v>
      </c>
      <c r="I12" s="14"/>
    </row>
    <row r="13" spans="2:23" x14ac:dyDescent="0.25">
      <c r="B13" s="13"/>
      <c r="C13" s="18" t="s">
        <v>77</v>
      </c>
      <c r="D13" s="68">
        <v>0</v>
      </c>
      <c r="E13"/>
      <c r="F13" s="32" t="s">
        <v>79</v>
      </c>
      <c r="I13" s="14"/>
    </row>
    <row r="14" spans="2:23" x14ac:dyDescent="0.25">
      <c r="B14" s="13"/>
      <c r="C14" s="32" t="s">
        <v>176</v>
      </c>
      <c r="E14"/>
      <c r="F14" s="22" t="s">
        <v>32</v>
      </c>
      <c r="G14" s="21" t="s">
        <v>23</v>
      </c>
      <c r="I14" s="14"/>
    </row>
    <row r="15" spans="2:23" x14ac:dyDescent="0.25">
      <c r="B15" s="13"/>
      <c r="C15" s="21" t="s">
        <v>167</v>
      </c>
      <c r="D15" s="21" t="s">
        <v>23</v>
      </c>
      <c r="E15"/>
      <c r="F15" s="18" t="s">
        <v>173</v>
      </c>
      <c r="G15" s="68">
        <v>531</v>
      </c>
      <c r="I15" s="14"/>
    </row>
    <row r="16" spans="2:23" x14ac:dyDescent="0.25">
      <c r="B16" s="13"/>
      <c r="C16" s="18" t="s">
        <v>168</v>
      </c>
      <c r="D16" s="68">
        <v>48</v>
      </c>
      <c r="E16"/>
      <c r="F16" s="18" t="s">
        <v>174</v>
      </c>
      <c r="G16" s="68">
        <v>526</v>
      </c>
      <c r="I16" s="14"/>
    </row>
    <row r="17" spans="2:9" x14ac:dyDescent="0.25">
      <c r="B17" s="13"/>
      <c r="C17" s="18" t="s">
        <v>169</v>
      </c>
      <c r="D17" s="68">
        <v>11</v>
      </c>
      <c r="E17"/>
      <c r="F17" s="18" t="s">
        <v>175</v>
      </c>
      <c r="G17" s="68">
        <v>1</v>
      </c>
      <c r="I17" s="14"/>
    </row>
    <row r="18" spans="2:9" x14ac:dyDescent="0.25">
      <c r="B18" s="13"/>
      <c r="C18" s="32" t="s">
        <v>147</v>
      </c>
      <c r="E18"/>
      <c r="F18" s="18" t="s">
        <v>152</v>
      </c>
      <c r="G18" s="68">
        <v>4</v>
      </c>
      <c r="I18" s="14"/>
    </row>
    <row r="19" spans="2:9" x14ac:dyDescent="0.25">
      <c r="B19" s="13"/>
      <c r="E19"/>
      <c r="I19" s="14"/>
    </row>
    <row r="20" spans="2:9" ht="29.25" customHeight="1" x14ac:dyDescent="0.25">
      <c r="B20" s="13"/>
      <c r="C20" s="42" t="s">
        <v>31</v>
      </c>
      <c r="D20" s="42" t="s">
        <v>23</v>
      </c>
      <c r="E20"/>
      <c r="F20" s="33" t="s">
        <v>100</v>
      </c>
      <c r="G20" s="42" t="s">
        <v>143</v>
      </c>
      <c r="H20" s="34" t="s">
        <v>64</v>
      </c>
      <c r="I20" s="14"/>
    </row>
    <row r="21" spans="2:9" x14ac:dyDescent="0.25">
      <c r="B21" s="13"/>
      <c r="C21" s="51" t="s">
        <v>170</v>
      </c>
      <c r="D21" s="68">
        <v>774</v>
      </c>
      <c r="E21"/>
      <c r="F21" s="18" t="s">
        <v>60</v>
      </c>
      <c r="G21" s="68">
        <v>6</v>
      </c>
      <c r="H21" s="68">
        <v>0</v>
      </c>
      <c r="I21" s="14"/>
    </row>
    <row r="22" spans="2:9" ht="15" customHeight="1" x14ac:dyDescent="0.25">
      <c r="B22" s="13"/>
      <c r="C22" s="51" t="s">
        <v>150</v>
      </c>
      <c r="D22" s="68">
        <v>45</v>
      </c>
      <c r="E22"/>
      <c r="F22" s="18" t="s">
        <v>61</v>
      </c>
      <c r="G22" s="68">
        <v>490</v>
      </c>
      <c r="H22" s="68">
        <v>490</v>
      </c>
      <c r="I22" s="14"/>
    </row>
    <row r="23" spans="2:9" x14ac:dyDescent="0.25">
      <c r="B23" s="13"/>
      <c r="C23" s="77" t="s">
        <v>609</v>
      </c>
      <c r="D23" s="57"/>
      <c r="E23"/>
      <c r="F23" s="18" t="s">
        <v>62</v>
      </c>
      <c r="G23" s="68">
        <v>23</v>
      </c>
      <c r="H23" s="68">
        <v>23</v>
      </c>
      <c r="I23" s="14"/>
    </row>
    <row r="24" spans="2:9" x14ac:dyDescent="0.25">
      <c r="B24" s="13"/>
      <c r="E24"/>
      <c r="F24" s="18" t="s">
        <v>63</v>
      </c>
      <c r="G24" s="68">
        <v>8</v>
      </c>
      <c r="H24" s="68">
        <v>8</v>
      </c>
      <c r="I24" s="14"/>
    </row>
    <row r="25" spans="2:9" ht="30" customHeight="1" x14ac:dyDescent="0.25">
      <c r="B25" s="13"/>
      <c r="C25" s="59" t="str">
        <f>"Seleccione "&amp;W3&amp;" procesos teminados en el  segundose semestre de 2022 y llene la siguiente tabla:"</f>
        <v>Seleccione 10 procesos teminados en el  segundose semestre de 2022 y llene la siguiente tabla:</v>
      </c>
      <c r="D25" s="54"/>
      <c r="E25"/>
      <c r="F25" s="110" t="s">
        <v>172</v>
      </c>
      <c r="G25" s="110"/>
      <c r="H25" s="110"/>
      <c r="I25" s="14"/>
    </row>
    <row r="26" spans="2:9" ht="15.75" thickBot="1" x14ac:dyDescent="0.3">
      <c r="B26" s="13"/>
      <c r="C26" s="55"/>
      <c r="D26" s="56"/>
      <c r="E26"/>
      <c r="F26" s="52"/>
      <c r="I26" s="14"/>
    </row>
    <row r="27" spans="2:9" x14ac:dyDescent="0.25">
      <c r="B27" s="13"/>
      <c r="C27" s="42" t="s">
        <v>88</v>
      </c>
      <c r="D27" s="42" t="s">
        <v>23</v>
      </c>
      <c r="E27"/>
      <c r="F27" s="104" t="s">
        <v>87</v>
      </c>
      <c r="G27" s="105"/>
      <c r="H27" s="106"/>
      <c r="I27" s="14"/>
    </row>
    <row r="28" spans="2:9" x14ac:dyDescent="0.25">
      <c r="B28" s="13"/>
      <c r="C28" s="18" t="s">
        <v>80</v>
      </c>
      <c r="D28" s="68">
        <v>10</v>
      </c>
      <c r="E28"/>
      <c r="F28" s="107" t="s">
        <v>622</v>
      </c>
      <c r="G28" s="108"/>
      <c r="H28" s="108"/>
      <c r="I28" s="14"/>
    </row>
    <row r="29" spans="2:9" x14ac:dyDescent="0.25">
      <c r="B29" s="13"/>
      <c r="C29" s="18" t="s">
        <v>81</v>
      </c>
      <c r="D29" s="68">
        <v>8</v>
      </c>
      <c r="E29"/>
      <c r="F29" s="108"/>
      <c r="G29" s="108"/>
      <c r="H29" s="108"/>
      <c r="I29" s="14"/>
    </row>
    <row r="30" spans="2:9" x14ac:dyDescent="0.25">
      <c r="B30" s="13"/>
      <c r="C30" s="18" t="s">
        <v>82</v>
      </c>
      <c r="D30" s="68">
        <v>1</v>
      </c>
      <c r="E30"/>
      <c r="F30" s="108"/>
      <c r="G30" s="108"/>
      <c r="H30" s="108"/>
      <c r="I30" s="14"/>
    </row>
    <row r="31" spans="2:9" x14ac:dyDescent="0.25">
      <c r="B31" s="13"/>
      <c r="C31" s="18" t="s">
        <v>83</v>
      </c>
      <c r="D31" s="68">
        <v>0</v>
      </c>
      <c r="E31"/>
      <c r="F31" s="108"/>
      <c r="G31" s="108"/>
      <c r="H31" s="108"/>
      <c r="I31" s="14"/>
    </row>
    <row r="32" spans="2:9" x14ac:dyDescent="0.25">
      <c r="B32" s="13"/>
      <c r="C32" s="18" t="s">
        <v>84</v>
      </c>
      <c r="D32" s="68">
        <v>0</v>
      </c>
      <c r="E32"/>
      <c r="F32" s="108"/>
      <c r="G32" s="108"/>
      <c r="H32" s="108"/>
      <c r="I32" s="14"/>
    </row>
    <row r="33" spans="2:9" x14ac:dyDescent="0.25">
      <c r="B33" s="13"/>
      <c r="E33"/>
      <c r="F33" s="108"/>
      <c r="G33" s="108"/>
      <c r="H33" s="108"/>
      <c r="I33" s="14"/>
    </row>
    <row r="34" spans="2:9" ht="15.75" thickBot="1" x14ac:dyDescent="0.3">
      <c r="B34" s="15"/>
      <c r="C34" s="16"/>
      <c r="D34" s="16"/>
      <c r="E34" s="16"/>
      <c r="F34" s="16"/>
      <c r="G34" s="16"/>
      <c r="H34" s="16"/>
      <c r="I34" s="17"/>
    </row>
  </sheetData>
  <sheetProtection algorithmName="SHA-512" hashValue="LohMImVONhnUIaHOMKBVKdg2PLSF4d8Qx9yFR6LJ75cGvTt4jIH+JtKsz5rJhVEabbuZZ9PVgkwmgUU0vjNBNg==" saltValue="bjVktwjeJo8vXLPkhADNqw=="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44998</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E7" zoomScale="175" zoomScaleNormal="175" workbookViewId="0">
      <selection activeCell="F17" sqref="F17:G22"/>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2</v>
      </c>
    </row>
    <row r="3" spans="2:22" x14ac:dyDescent="0.25">
      <c r="B3" s="13"/>
      <c r="H3" s="14"/>
      <c r="V3" s="25">
        <f>+IF(V2&lt;=20,V2,IF(ROUNDDOWN(V2*10%,0)&lt;20,20,ROUNDDOWN(V2*10%,0)))</f>
        <v>2</v>
      </c>
    </row>
    <row r="4" spans="2:22" x14ac:dyDescent="0.25">
      <c r="B4" s="13"/>
      <c r="H4" s="14"/>
    </row>
    <row r="5" spans="2:22" x14ac:dyDescent="0.25">
      <c r="B5" s="13"/>
      <c r="H5" s="14"/>
    </row>
    <row r="6" spans="2:22" ht="15" customHeight="1" x14ac:dyDescent="0.25">
      <c r="B6" s="13"/>
      <c r="G6" s="26"/>
      <c r="H6" s="27"/>
    </row>
    <row r="7" spans="2:22" ht="23.25" x14ac:dyDescent="0.25">
      <c r="B7" s="13"/>
      <c r="C7" s="109" t="s">
        <v>145</v>
      </c>
      <c r="D7" s="109"/>
      <c r="E7" s="109"/>
      <c r="F7" s="109"/>
      <c r="G7" s="109"/>
      <c r="H7" s="27"/>
    </row>
    <row r="8" spans="2:22" x14ac:dyDescent="0.25">
      <c r="B8" s="13"/>
      <c r="E8" s="74" t="s">
        <v>142</v>
      </c>
      <c r="H8" s="14"/>
      <c r="T8" s="1" t="s">
        <v>13</v>
      </c>
    </row>
    <row r="9" spans="2:22" ht="15" customHeight="1" x14ac:dyDescent="0.25">
      <c r="B9" s="13"/>
      <c r="C9" s="21" t="s">
        <v>177</v>
      </c>
      <c r="D9" s="21" t="s">
        <v>23</v>
      </c>
      <c r="E9"/>
      <c r="F9" s="91" t="str">
        <f>"Seleccione una muestra de "&amp;V3&amp;" prejudiciales activos registrados antes de 1 de julio de 2022 y complete la siguiente tabla"</f>
        <v>Seleccione una muestra de 2 prejudiciales activos registrados antes de 1 de julio de 2022 y complete la siguiente tabla</v>
      </c>
      <c r="G9" s="92"/>
      <c r="H9" s="14"/>
      <c r="T9" s="1" t="s">
        <v>14</v>
      </c>
    </row>
    <row r="10" spans="2:22" x14ac:dyDescent="0.25">
      <c r="B10" s="13"/>
      <c r="C10" s="18" t="s">
        <v>153</v>
      </c>
      <c r="D10" s="68">
        <v>6</v>
      </c>
      <c r="E10"/>
      <c r="F10" s="93"/>
      <c r="G10" s="94"/>
      <c r="H10" s="14"/>
    </row>
    <row r="11" spans="2:22" x14ac:dyDescent="0.25">
      <c r="B11" s="13"/>
      <c r="C11" s="18" t="s">
        <v>52</v>
      </c>
      <c r="D11" s="68">
        <v>6</v>
      </c>
      <c r="E11"/>
      <c r="F11" s="22" t="s">
        <v>31</v>
      </c>
      <c r="G11" s="22" t="s">
        <v>54</v>
      </c>
      <c r="H11" s="14"/>
    </row>
    <row r="12" spans="2:22" x14ac:dyDescent="0.25">
      <c r="B12" s="13"/>
      <c r="C12" s="18" t="s">
        <v>178</v>
      </c>
      <c r="D12" s="68">
        <v>4</v>
      </c>
      <c r="E12"/>
      <c r="F12" s="30" t="s">
        <v>55</v>
      </c>
      <c r="G12" s="68">
        <v>2</v>
      </c>
      <c r="H12" s="14"/>
    </row>
    <row r="13" spans="2:22" x14ac:dyDescent="0.25">
      <c r="B13" s="13"/>
      <c r="C13" s="18" t="s">
        <v>182</v>
      </c>
      <c r="D13" s="68">
        <v>0</v>
      </c>
      <c r="E13"/>
      <c r="F13" s="18" t="s">
        <v>146</v>
      </c>
      <c r="G13" s="68">
        <v>0</v>
      </c>
      <c r="H13" s="14"/>
    </row>
    <row r="14" spans="2:22" x14ac:dyDescent="0.25">
      <c r="B14" s="13"/>
      <c r="C14" s="18" t="s">
        <v>179</v>
      </c>
      <c r="D14" s="68">
        <v>2</v>
      </c>
      <c r="E14"/>
      <c r="F14"/>
      <c r="G14"/>
      <c r="H14" s="14"/>
    </row>
    <row r="15" spans="2:22" x14ac:dyDescent="0.25">
      <c r="B15" s="13"/>
      <c r="E15"/>
      <c r="F15"/>
      <c r="G15"/>
      <c r="H15" s="14"/>
    </row>
    <row r="16" spans="2:22" x14ac:dyDescent="0.25">
      <c r="B16" s="13"/>
      <c r="C16" s="21" t="s">
        <v>183</v>
      </c>
      <c r="D16" s="21" t="s">
        <v>23</v>
      </c>
      <c r="E16"/>
      <c r="F16" s="111" t="s">
        <v>87</v>
      </c>
      <c r="G16" s="111"/>
      <c r="H16" s="14"/>
    </row>
    <row r="17" spans="2:8" x14ac:dyDescent="0.25">
      <c r="B17" s="13"/>
      <c r="C17" s="18" t="s">
        <v>180</v>
      </c>
      <c r="D17" s="68">
        <v>5</v>
      </c>
      <c r="E17"/>
      <c r="F17" s="107" t="s">
        <v>620</v>
      </c>
      <c r="G17" s="108"/>
      <c r="H17" s="14"/>
    </row>
    <row r="18" spans="2:8" x14ac:dyDescent="0.25">
      <c r="B18" s="13"/>
      <c r="C18" s="18" t="s">
        <v>181</v>
      </c>
      <c r="D18" s="68">
        <v>9</v>
      </c>
      <c r="E18"/>
      <c r="F18" s="108"/>
      <c r="G18" s="108"/>
      <c r="H18" s="14"/>
    </row>
    <row r="19" spans="2:8" x14ac:dyDescent="0.25">
      <c r="B19" s="13"/>
      <c r="C19"/>
      <c r="D19"/>
      <c r="E19"/>
      <c r="F19" s="108"/>
      <c r="G19" s="108"/>
      <c r="H19" s="14"/>
    </row>
    <row r="20" spans="2:8" x14ac:dyDescent="0.25">
      <c r="B20" s="13"/>
      <c r="C20"/>
      <c r="D20"/>
      <c r="E20"/>
      <c r="F20" s="108"/>
      <c r="G20" s="108"/>
      <c r="H20" s="14"/>
    </row>
    <row r="21" spans="2:8" x14ac:dyDescent="0.25">
      <c r="B21" s="13"/>
      <c r="E21"/>
      <c r="F21" s="108"/>
      <c r="G21" s="108"/>
      <c r="H21" s="14"/>
    </row>
    <row r="22" spans="2:8" x14ac:dyDescent="0.25">
      <c r="B22" s="13"/>
      <c r="E22"/>
      <c r="F22" s="108"/>
      <c r="G22" s="108"/>
      <c r="H22" s="14"/>
    </row>
    <row r="23" spans="2:8" ht="15.75" thickBot="1" x14ac:dyDescent="0.3">
      <c r="B23" s="15"/>
      <c r="C23" s="16"/>
      <c r="D23" s="16"/>
      <c r="E23" s="16"/>
      <c r="F23" s="16"/>
      <c r="G23" s="16"/>
      <c r="H23" s="17"/>
    </row>
  </sheetData>
  <sheetProtection algorithmName="SHA-512" hashValue="cIHENFeaMAKvHEt7FfdrEOfdrprQ6+F957f2QP9o0NS9RFh6MquR1l0RlenVpJJx4k8cIxcNd/jK6yTm1bE7eQ==" saltValue="HfHKHn+CnvdpuYYmoXwYP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topLeftCell="C1" workbookViewId="0">
      <selection activeCell="C13" sqref="C13:G1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67</v>
      </c>
      <c r="D6" s="29"/>
      <c r="E6" s="24"/>
      <c r="F6"/>
      <c r="G6"/>
      <c r="H6" s="27"/>
    </row>
    <row r="7" spans="2:22" x14ac:dyDescent="0.25">
      <c r="B7" s="13"/>
      <c r="C7" s="1" t="s">
        <v>142</v>
      </c>
      <c r="F7"/>
      <c r="G7"/>
      <c r="H7" s="14"/>
      <c r="T7" s="1" t="s">
        <v>13</v>
      </c>
    </row>
    <row r="8" spans="2:22" x14ac:dyDescent="0.25">
      <c r="B8" s="13"/>
      <c r="C8" s="21" t="s">
        <v>67</v>
      </c>
      <c r="D8" s="21" t="s">
        <v>23</v>
      </c>
      <c r="E8"/>
      <c r="F8" s="21" t="s">
        <v>67</v>
      </c>
      <c r="G8" s="21" t="s">
        <v>23</v>
      </c>
      <c r="H8" s="14"/>
      <c r="T8" s="1" t="s">
        <v>14</v>
      </c>
    </row>
    <row r="9" spans="2:22" x14ac:dyDescent="0.25">
      <c r="B9" s="13"/>
      <c r="C9" s="18" t="s">
        <v>185</v>
      </c>
      <c r="D9" s="68">
        <v>0</v>
      </c>
      <c r="E9"/>
      <c r="F9" s="18" t="s">
        <v>184</v>
      </c>
      <c r="G9" s="68">
        <v>0</v>
      </c>
      <c r="H9" s="14"/>
    </row>
    <row r="10" spans="2:22" x14ac:dyDescent="0.25">
      <c r="B10" s="13"/>
      <c r="C10" s="18" t="s">
        <v>156</v>
      </c>
      <c r="D10" s="68">
        <v>0</v>
      </c>
      <c r="E10"/>
      <c r="F10" s="18" t="s">
        <v>85</v>
      </c>
      <c r="G10" s="68">
        <v>0</v>
      </c>
      <c r="H10" s="14"/>
    </row>
    <row r="11" spans="2:22" x14ac:dyDescent="0.25">
      <c r="B11" s="13"/>
      <c r="D11" s="47"/>
      <c r="E11"/>
      <c r="G11" s="48"/>
      <c r="H11" s="14"/>
    </row>
    <row r="12" spans="2:22" x14ac:dyDescent="0.25">
      <c r="B12" s="13"/>
      <c r="C12" s="49" t="s">
        <v>89</v>
      </c>
      <c r="D12" s="47"/>
      <c r="E12"/>
      <c r="G12" s="48"/>
      <c r="H12" s="14"/>
      <c r="T12" s="1">
        <f>IF(D9="",0,1)</f>
        <v>1</v>
      </c>
    </row>
    <row r="13" spans="2:22" x14ac:dyDescent="0.25">
      <c r="B13" s="13"/>
      <c r="C13" s="95" t="s">
        <v>621</v>
      </c>
      <c r="D13" s="96"/>
      <c r="E13" s="96"/>
      <c r="F13" s="96"/>
      <c r="G13" s="97"/>
      <c r="H13" s="14"/>
    </row>
    <row r="14" spans="2:22" x14ac:dyDescent="0.25">
      <c r="B14" s="13"/>
      <c r="C14" s="98"/>
      <c r="D14" s="99"/>
      <c r="E14" s="99"/>
      <c r="F14" s="99"/>
      <c r="G14" s="100"/>
      <c r="H14" s="14"/>
    </row>
    <row r="15" spans="2:22" x14ac:dyDescent="0.25">
      <c r="B15" s="13"/>
      <c r="C15" s="98"/>
      <c r="D15" s="99"/>
      <c r="E15" s="99"/>
      <c r="F15" s="99"/>
      <c r="G15" s="100"/>
      <c r="H15" s="14"/>
    </row>
    <row r="16" spans="2:22" x14ac:dyDescent="0.25">
      <c r="B16" s="13"/>
      <c r="C16" s="101"/>
      <c r="D16" s="102"/>
      <c r="E16" s="102"/>
      <c r="F16" s="102"/>
      <c r="G16" s="103"/>
      <c r="H16" s="14"/>
      <c r="T16" s="1">
        <f>IF(G9="",0,1)</f>
        <v>1</v>
      </c>
    </row>
    <row r="17" spans="2:20" ht="15.75" thickBot="1" x14ac:dyDescent="0.3">
      <c r="B17" s="15"/>
      <c r="C17" s="16"/>
      <c r="D17" s="16"/>
      <c r="E17" s="16"/>
      <c r="F17" s="16"/>
      <c r="G17" s="16"/>
      <c r="H17" s="17"/>
      <c r="T17" s="1">
        <f>+T12+T16</f>
        <v>2</v>
      </c>
    </row>
  </sheetData>
  <sheetProtection algorithmName="SHA-512" hashValue="zkSZJ+Eg1GzLn8hUsBQLE7ngf3Q5SRn1eIn2WXFx4LpECRIPk8sF3HrYZexxsBARZ9f3lM7S42IKFpKUZxA9wA==" saltValue="1uempUoDR+d28sJOSInhWQ=="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topLeftCell="E1" workbookViewId="0">
      <selection activeCell="F8" sqref="F8:G10"/>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9" t="s">
        <v>8</v>
      </c>
      <c r="D6" s="109"/>
      <c r="E6" s="24"/>
      <c r="F6"/>
      <c r="G6"/>
      <c r="H6" s="27"/>
      <c r="T6" s="1" t="s">
        <v>12</v>
      </c>
    </row>
    <row r="7" spans="2:22" x14ac:dyDescent="0.25">
      <c r="B7" s="13"/>
      <c r="C7" s="1" t="s">
        <v>142</v>
      </c>
      <c r="F7" s="50" t="s">
        <v>89</v>
      </c>
      <c r="G7"/>
      <c r="H7" s="14"/>
      <c r="T7" s="1" t="s">
        <v>13</v>
      </c>
    </row>
    <row r="8" spans="2:22" x14ac:dyDescent="0.25">
      <c r="B8" s="13"/>
      <c r="C8" s="21" t="s">
        <v>30</v>
      </c>
      <c r="D8" s="21" t="s">
        <v>23</v>
      </c>
      <c r="E8"/>
      <c r="F8" s="112" t="s">
        <v>619</v>
      </c>
      <c r="G8" s="97"/>
      <c r="H8" s="14"/>
      <c r="T8" s="1" t="s">
        <v>14</v>
      </c>
    </row>
    <row r="9" spans="2:22" x14ac:dyDescent="0.25">
      <c r="B9" s="13"/>
      <c r="C9" s="18" t="s">
        <v>71</v>
      </c>
      <c r="D9" s="68" t="s">
        <v>12</v>
      </c>
      <c r="E9"/>
      <c r="F9" s="98"/>
      <c r="G9" s="100"/>
      <c r="H9" s="14"/>
    </row>
    <row r="10" spans="2:22" x14ac:dyDescent="0.25">
      <c r="B10" s="13"/>
      <c r="C10" s="18" t="s">
        <v>186</v>
      </c>
      <c r="D10" s="68" t="s">
        <v>13</v>
      </c>
      <c r="E10"/>
      <c r="F10" s="101"/>
      <c r="G10" s="103"/>
      <c r="H10" s="14"/>
    </row>
    <row r="11" spans="2:22" ht="15.75" thickBot="1" x14ac:dyDescent="0.3">
      <c r="B11" s="15"/>
      <c r="C11" s="16"/>
      <c r="D11" s="16"/>
      <c r="E11" s="16"/>
      <c r="F11" s="16"/>
      <c r="G11" s="16"/>
      <c r="H11" s="17"/>
    </row>
  </sheetData>
  <sheetProtection algorithmName="SHA-512" hashValue="vnM6BuINtZwBcReJHvYIu+zzH9DE5fXhwKyI7CQWW9gnWHjP9zP9ujZRM+Jdo+WWCeHHl373JNEm/t0PkvvmvQ==" saltValue="/BqkFE86wcL03Gn8OkOtrQ==" spinCount="100000" sheet="1" objects="1" scenarios="1"/>
  <mergeCells count="2">
    <mergeCell ref="C6:D6"/>
    <mergeCell ref="F8:G10"/>
  </mergeCells>
  <conditionalFormatting sqref="D9">
    <cfRule type="containsBlanks" dxfId="5" priority="3">
      <formula>LEN(TRIM(D9))=0</formula>
    </cfRule>
  </conditionalFormatting>
  <conditionalFormatting sqref="F8">
    <cfRule type="containsBlanks" dxfId="4" priority="2">
      <formula>LEN(TRIM(F8))=0</formula>
    </cfRule>
  </conditionalFormatting>
  <conditionalFormatting sqref="D10">
    <cfRule type="containsBlanks" dxfId="3" priority="1">
      <formula>LEN(TRIM(D10))=0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abSelected="1" topLeftCell="B1" zoomScale="85" zoomScaleNormal="85" workbookViewId="0">
      <selection activeCell="B23" sqref="B23:F26"/>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9" t="s">
        <v>10</v>
      </c>
      <c r="C2" s="119"/>
      <c r="D2" s="119"/>
      <c r="E2" s="119"/>
      <c r="F2" s="119"/>
      <c r="G2" s="119"/>
      <c r="H2" s="39"/>
      <c r="I2" s="39"/>
      <c r="J2" s="39"/>
      <c r="K2" s="39"/>
      <c r="L2" s="39"/>
      <c r="M2" s="40"/>
    </row>
    <row r="3" spans="2:13" ht="18.75" x14ac:dyDescent="0.3">
      <c r="B3" s="119" t="s">
        <v>11</v>
      </c>
      <c r="C3" s="119"/>
      <c r="D3" s="119"/>
      <c r="E3" s="119"/>
      <c r="F3" s="119"/>
      <c r="G3" s="119"/>
      <c r="H3" s="39"/>
      <c r="I3" s="39"/>
      <c r="J3" s="39"/>
      <c r="K3" s="39"/>
      <c r="L3" s="39"/>
      <c r="M3" s="40"/>
    </row>
    <row r="4" spans="2:13" ht="24" thickBot="1" x14ac:dyDescent="0.4">
      <c r="B4" s="35"/>
      <c r="C4" s="75"/>
      <c r="D4" s="75" t="s">
        <v>155</v>
      </c>
      <c r="E4" s="35"/>
      <c r="F4" s="35"/>
      <c r="G4" s="35"/>
      <c r="H4" s="35"/>
      <c r="I4" s="35"/>
      <c r="J4" s="35"/>
      <c r="K4" s="35"/>
      <c r="L4" s="35"/>
      <c r="M4" s="35"/>
    </row>
    <row r="5" spans="2:13" ht="15.75" thickBot="1" x14ac:dyDescent="0.3">
      <c r="B5" t="s">
        <v>158</v>
      </c>
      <c r="C5" s="113" t="s">
        <v>269</v>
      </c>
      <c r="D5" s="114"/>
      <c r="E5" s="114"/>
      <c r="F5" s="114"/>
      <c r="G5" s="115"/>
    </row>
    <row r="6" spans="2:13" ht="15.75" thickBot="1" x14ac:dyDescent="0.3">
      <c r="B6" t="s">
        <v>159</v>
      </c>
      <c r="C6" s="116" t="s">
        <v>610</v>
      </c>
      <c r="D6" s="117"/>
      <c r="E6" s="117"/>
      <c r="F6" s="117"/>
      <c r="G6" s="118"/>
    </row>
    <row r="8" spans="2:13" x14ac:dyDescent="0.25">
      <c r="B8" t="s">
        <v>37</v>
      </c>
      <c r="C8" s="38" t="str">
        <f>+IF(SUM(USUARIOS!I12:J17)=0,"Falta diligenciar","")</f>
        <v/>
      </c>
      <c r="E8" t="s">
        <v>73</v>
      </c>
      <c r="F8" s="38" t="str">
        <f>+IF(PREJUDICIALES!$D$10="","Falta  actualizar","")</f>
        <v/>
      </c>
    </row>
    <row r="9" spans="2:13" x14ac:dyDescent="0.25">
      <c r="B9" s="37" t="s">
        <v>40</v>
      </c>
      <c r="C9" s="73">
        <f>+SUM(USUARIOS!I12:I17)/(6-SUM(USUARIOS!H12:H17))</f>
        <v>1</v>
      </c>
      <c r="E9" s="37" t="s">
        <v>45</v>
      </c>
      <c r="F9" s="72">
        <f>+PREJUDICIALES!$D$11</f>
        <v>6</v>
      </c>
    </row>
    <row r="10" spans="2:13" x14ac:dyDescent="0.25">
      <c r="B10" s="37" t="s">
        <v>38</v>
      </c>
      <c r="C10" s="72">
        <f>+ABOGADOS!$D$12+SUM(USUARIOS!I12:I17)</f>
        <v>10</v>
      </c>
      <c r="E10" s="37" t="s">
        <v>43</v>
      </c>
      <c r="F10" s="73">
        <f>IFERROR(PREJUDICIALES!$D$11/PREJUDICIALES!$D$10,"")</f>
        <v>1</v>
      </c>
    </row>
    <row r="11" spans="2:13" x14ac:dyDescent="0.25">
      <c r="B11" s="37" t="s">
        <v>9</v>
      </c>
      <c r="C11" s="72" t="s">
        <v>103</v>
      </c>
      <c r="E11" s="37" t="s">
        <v>46</v>
      </c>
      <c r="F11" s="73">
        <f>IFERROR(PREJUDICIALES!$G$13/PREJUDICIALES!$V$3,"")</f>
        <v>0</v>
      </c>
    </row>
    <row r="12" spans="2:13" x14ac:dyDescent="0.25">
      <c r="B12" s="37" t="s">
        <v>39</v>
      </c>
      <c r="C12" s="73">
        <f>IFERROR((ABOGADOS!$G$17+ABOGADOS!$G$18+ABOGADOS!$G$19*0.5)/ABOGADOS!D12,"")</f>
        <v>1</v>
      </c>
    </row>
    <row r="13" spans="2:13" x14ac:dyDescent="0.25">
      <c r="E13" t="s">
        <v>67</v>
      </c>
      <c r="F13" s="38" t="str">
        <f>+IF(ARBITRAMENTOS!T17=0,"Falta  actualizar","")</f>
        <v/>
      </c>
    </row>
    <row r="14" spans="2:13" x14ac:dyDescent="0.25">
      <c r="B14" t="s">
        <v>72</v>
      </c>
      <c r="C14" s="38" t="str">
        <f>+IF(JUDICIALES!$D$11="","Falta  actualizar","")</f>
        <v/>
      </c>
      <c r="E14" s="37" t="s">
        <v>44</v>
      </c>
      <c r="F14" s="72">
        <f>+ARBITRAMENTOS!D10</f>
        <v>0</v>
      </c>
    </row>
    <row r="15" spans="2:13" x14ac:dyDescent="0.25">
      <c r="B15" s="37" t="s">
        <v>41</v>
      </c>
      <c r="C15" s="72">
        <f>+JUDICIALES!$D$12</f>
        <v>532</v>
      </c>
      <c r="E15" s="37" t="s">
        <v>43</v>
      </c>
      <c r="F15" s="73" t="str">
        <f>IFERROR(ARBITRAMENTOS!D10/ARBITRAMENTOS!D9,"")</f>
        <v/>
      </c>
    </row>
    <row r="16" spans="2:13" x14ac:dyDescent="0.25">
      <c r="B16" s="37" t="s">
        <v>43</v>
      </c>
      <c r="C16" s="73">
        <f>IFERROR(JUDICIALES!$D$12/JUDICIALES!$D$11,"")</f>
        <v>0.96903460837887068</v>
      </c>
    </row>
    <row r="17" spans="2:6" x14ac:dyDescent="0.25">
      <c r="B17" s="37" t="s">
        <v>47</v>
      </c>
      <c r="C17" s="73">
        <f>IFERROR(JUDICIALES!$G$11/JUDICIALES!$G$10,"")</f>
        <v>0.5</v>
      </c>
      <c r="E17" t="s">
        <v>70</v>
      </c>
      <c r="F17" s="38" t="str">
        <f>+IF(PAGOS!D9="","Falta  actualizar","")</f>
        <v/>
      </c>
    </row>
    <row r="18" spans="2:6" x14ac:dyDescent="0.25">
      <c r="B18" s="37" t="s">
        <v>42</v>
      </c>
      <c r="C18" s="72">
        <f>IFERROR(C15/ABOGADOS!$D$12,"")</f>
        <v>133</v>
      </c>
      <c r="E18" s="37" t="s">
        <v>161</v>
      </c>
      <c r="F18" s="72" t="str">
        <f>+IF(PAGOS!D10="No","No","Si")</f>
        <v>No</v>
      </c>
    </row>
    <row r="19" spans="2:6" x14ac:dyDescent="0.25">
      <c r="B19" s="37" t="s">
        <v>187</v>
      </c>
      <c r="C19" s="73">
        <f>IFERROR(1-(JUDICIALES!$H$22+JUDICIALES!$H$23+JUDICIALES!$H$24)/(JUDICIALES!$G$22+JUDICIALES!$G$23+JUDICIALES!$G$24),"")</f>
        <v>0</v>
      </c>
      <c r="E19" s="37" t="s">
        <v>157</v>
      </c>
      <c r="F19" s="72" t="str">
        <f>+IF(PAGOS!D9="No","No aplica","Si")</f>
        <v>Si</v>
      </c>
    </row>
    <row r="21" spans="2:6" ht="15.75" thickBot="1" x14ac:dyDescent="0.3"/>
    <row r="22" spans="2:6" x14ac:dyDescent="0.25">
      <c r="B22" s="2" t="s">
        <v>89</v>
      </c>
      <c r="C22" s="3"/>
      <c r="D22" s="3"/>
      <c r="E22" s="3"/>
      <c r="F22" s="4"/>
    </row>
    <row r="23" spans="2:6" x14ac:dyDescent="0.25">
      <c r="B23" s="95" t="s">
        <v>623</v>
      </c>
      <c r="C23" s="96"/>
      <c r="D23" s="96"/>
      <c r="E23" s="96"/>
      <c r="F23" s="97"/>
    </row>
    <row r="24" spans="2:6" x14ac:dyDescent="0.25">
      <c r="B24" s="98"/>
      <c r="C24" s="99"/>
      <c r="D24" s="99"/>
      <c r="E24" s="99"/>
      <c r="F24" s="100"/>
    </row>
    <row r="25" spans="2:6" x14ac:dyDescent="0.25">
      <c r="B25" s="98"/>
      <c r="C25" s="99"/>
      <c r="D25" s="99"/>
      <c r="E25" s="99"/>
      <c r="F25" s="100"/>
    </row>
    <row r="26" spans="2:6" x14ac:dyDescent="0.25">
      <c r="B26" s="101"/>
      <c r="C26" s="102"/>
      <c r="D26" s="102"/>
      <c r="E26" s="102"/>
      <c r="F26" s="103"/>
    </row>
    <row r="27" spans="2:6" x14ac:dyDescent="0.25">
      <c r="B27" t="s">
        <v>154</v>
      </c>
    </row>
    <row r="28" spans="2:6" x14ac:dyDescent="0.25">
      <c r="B28" t="s">
        <v>160</v>
      </c>
    </row>
  </sheetData>
  <sheetProtection algorithmName="SHA-512" hashValue="uI4laoAnx+EtqcVeIy0oCZsQ1H9Lzm5zCoiAGB/9Qik51YJzupSIizyZQXCOFoqEQAPRCJ+/dmOyTuFO9UPsnQ==" saltValue="0xJvh9qPbLWcKoS+wHbiHw=="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Nombre entidad que reporta" prompt="Diligenciar Nombre de entidad" xr:uid="{00000000-0002-0000-0700-000001000000}">
          <x14:formula1>
            <xm:f>Entidades!$A$2:$A$421</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21"/>
  <sheetViews>
    <sheetView topLeftCell="A395" workbookViewId="0">
      <selection activeCell="A421" sqref="A421"/>
    </sheetView>
  </sheetViews>
  <sheetFormatPr baseColWidth="10" defaultRowHeight="15" x14ac:dyDescent="0.25"/>
  <cols>
    <col min="1" max="1" width="125" customWidth="1"/>
  </cols>
  <sheetData>
    <row r="1" spans="1:1" x14ac:dyDescent="0.25">
      <c r="A1" t="s">
        <v>188</v>
      </c>
    </row>
    <row r="2" spans="1:1" x14ac:dyDescent="0.25">
      <c r="A2" t="s">
        <v>400</v>
      </c>
    </row>
    <row r="3" spans="1:1" x14ac:dyDescent="0.25">
      <c r="A3" t="s">
        <v>557</v>
      </c>
    </row>
    <row r="4" spans="1:1" x14ac:dyDescent="0.25">
      <c r="A4" t="s">
        <v>404</v>
      </c>
    </row>
    <row r="5" spans="1:1" x14ac:dyDescent="0.25">
      <c r="A5" t="s">
        <v>410</v>
      </c>
    </row>
    <row r="6" spans="1:1" x14ac:dyDescent="0.25">
      <c r="A6" t="s">
        <v>549</v>
      </c>
    </row>
    <row r="7" spans="1:1" x14ac:dyDescent="0.25">
      <c r="A7" t="s">
        <v>552</v>
      </c>
    </row>
    <row r="8" spans="1:1" x14ac:dyDescent="0.25">
      <c r="A8" t="s">
        <v>453</v>
      </c>
    </row>
    <row r="9" spans="1:1" x14ac:dyDescent="0.25">
      <c r="A9" t="s">
        <v>238</v>
      </c>
    </row>
    <row r="10" spans="1:1" x14ac:dyDescent="0.25">
      <c r="A10" t="s">
        <v>393</v>
      </c>
    </row>
    <row r="11" spans="1:1" x14ac:dyDescent="0.25">
      <c r="A11" t="s">
        <v>446</v>
      </c>
    </row>
    <row r="12" spans="1:1" x14ac:dyDescent="0.25">
      <c r="A12" t="s">
        <v>292</v>
      </c>
    </row>
    <row r="13" spans="1:1" x14ac:dyDescent="0.25">
      <c r="A13" t="s">
        <v>338</v>
      </c>
    </row>
    <row r="14" spans="1:1" x14ac:dyDescent="0.25">
      <c r="A14" t="s">
        <v>411</v>
      </c>
    </row>
    <row r="15" spans="1:1" x14ac:dyDescent="0.25">
      <c r="A15" t="s">
        <v>551</v>
      </c>
    </row>
    <row r="16" spans="1:1" x14ac:dyDescent="0.25">
      <c r="A16" t="s">
        <v>548</v>
      </c>
    </row>
    <row r="17" spans="1:1" x14ac:dyDescent="0.25">
      <c r="A17" t="s">
        <v>392</v>
      </c>
    </row>
    <row r="18" spans="1:1" x14ac:dyDescent="0.25">
      <c r="A18" t="s">
        <v>407</v>
      </c>
    </row>
    <row r="19" spans="1:1" x14ac:dyDescent="0.25">
      <c r="A19" t="s">
        <v>409</v>
      </c>
    </row>
    <row r="20" spans="1:1" x14ac:dyDescent="0.25">
      <c r="A20" t="s">
        <v>233</v>
      </c>
    </row>
    <row r="21" spans="1:1" x14ac:dyDescent="0.25">
      <c r="A21" t="s">
        <v>369</v>
      </c>
    </row>
    <row r="22" spans="1:1" x14ac:dyDescent="0.25">
      <c r="A22" t="s">
        <v>538</v>
      </c>
    </row>
    <row r="23" spans="1:1" x14ac:dyDescent="0.25">
      <c r="A23" t="s">
        <v>279</v>
      </c>
    </row>
    <row r="24" spans="1:1" x14ac:dyDescent="0.25">
      <c r="A24" t="s">
        <v>304</v>
      </c>
    </row>
    <row r="25" spans="1:1" x14ac:dyDescent="0.25">
      <c r="A25" t="s">
        <v>388</v>
      </c>
    </row>
    <row r="26" spans="1:1" x14ac:dyDescent="0.25">
      <c r="A26" t="s">
        <v>390</v>
      </c>
    </row>
    <row r="27" spans="1:1" x14ac:dyDescent="0.25">
      <c r="A27" t="s">
        <v>417</v>
      </c>
    </row>
    <row r="28" spans="1:1" x14ac:dyDescent="0.25">
      <c r="A28" t="s">
        <v>189</v>
      </c>
    </row>
    <row r="29" spans="1:1" x14ac:dyDescent="0.25">
      <c r="A29" t="s">
        <v>280</v>
      </c>
    </row>
    <row r="30" spans="1:1" x14ac:dyDescent="0.25">
      <c r="A30" t="s">
        <v>416</v>
      </c>
    </row>
    <row r="31" spans="1:1" x14ac:dyDescent="0.25">
      <c r="A31" t="s">
        <v>546</v>
      </c>
    </row>
    <row r="32" spans="1:1" x14ac:dyDescent="0.25">
      <c r="A32" t="s">
        <v>547</v>
      </c>
    </row>
    <row r="33" spans="1:1" x14ac:dyDescent="0.25">
      <c r="A33" t="s">
        <v>465</v>
      </c>
    </row>
    <row r="34" spans="1:1" x14ac:dyDescent="0.25">
      <c r="A34" t="s">
        <v>239</v>
      </c>
    </row>
    <row r="35" spans="1:1" x14ac:dyDescent="0.25">
      <c r="A35" t="s">
        <v>240</v>
      </c>
    </row>
    <row r="36" spans="1:1" x14ac:dyDescent="0.25">
      <c r="A36" t="s">
        <v>241</v>
      </c>
    </row>
    <row r="37" spans="1:1" x14ac:dyDescent="0.25">
      <c r="A37" t="s">
        <v>330</v>
      </c>
    </row>
    <row r="38" spans="1:1" x14ac:dyDescent="0.25">
      <c r="A38" t="s">
        <v>424</v>
      </c>
    </row>
    <row r="39" spans="1:1" x14ac:dyDescent="0.25">
      <c r="A39" t="s">
        <v>368</v>
      </c>
    </row>
    <row r="40" spans="1:1" x14ac:dyDescent="0.25">
      <c r="A40" t="s">
        <v>452</v>
      </c>
    </row>
    <row r="41" spans="1:1" x14ac:dyDescent="0.25">
      <c r="A41" t="s">
        <v>556</v>
      </c>
    </row>
    <row r="42" spans="1:1" x14ac:dyDescent="0.25">
      <c r="A42" t="s">
        <v>271</v>
      </c>
    </row>
    <row r="43" spans="1:1" x14ac:dyDescent="0.25">
      <c r="A43" t="s">
        <v>293</v>
      </c>
    </row>
    <row r="44" spans="1:1" x14ac:dyDescent="0.25">
      <c r="A44" t="s">
        <v>364</v>
      </c>
    </row>
    <row r="45" spans="1:1" x14ac:dyDescent="0.25">
      <c r="A45" t="s">
        <v>601</v>
      </c>
    </row>
    <row r="46" spans="1:1" x14ac:dyDescent="0.25">
      <c r="A46" t="s">
        <v>315</v>
      </c>
    </row>
    <row r="47" spans="1:1" x14ac:dyDescent="0.25">
      <c r="A47" t="s">
        <v>396</v>
      </c>
    </row>
    <row r="48" spans="1:1" x14ac:dyDescent="0.25">
      <c r="A48" t="s">
        <v>242</v>
      </c>
    </row>
    <row r="49" spans="1:1" x14ac:dyDescent="0.25">
      <c r="A49" t="s">
        <v>545</v>
      </c>
    </row>
    <row r="50" spans="1:1" x14ac:dyDescent="0.25">
      <c r="A50" t="s">
        <v>196</v>
      </c>
    </row>
    <row r="51" spans="1:1" x14ac:dyDescent="0.25">
      <c r="A51" t="s">
        <v>333</v>
      </c>
    </row>
    <row r="52" spans="1:1" x14ac:dyDescent="0.25">
      <c r="A52" t="s">
        <v>294</v>
      </c>
    </row>
    <row r="53" spans="1:1" x14ac:dyDescent="0.25">
      <c r="A53" t="s">
        <v>310</v>
      </c>
    </row>
    <row r="54" spans="1:1" x14ac:dyDescent="0.25">
      <c r="A54" t="s">
        <v>593</v>
      </c>
    </row>
    <row r="55" spans="1:1" x14ac:dyDescent="0.25">
      <c r="A55" t="s">
        <v>541</v>
      </c>
    </row>
    <row r="56" spans="1:1" x14ac:dyDescent="0.25">
      <c r="A56" t="s">
        <v>372</v>
      </c>
    </row>
    <row r="57" spans="1:1" x14ac:dyDescent="0.25">
      <c r="A57" t="s">
        <v>455</v>
      </c>
    </row>
    <row r="58" spans="1:1" x14ac:dyDescent="0.25">
      <c r="A58" t="s">
        <v>597</v>
      </c>
    </row>
    <row r="59" spans="1:1" x14ac:dyDescent="0.25">
      <c r="A59" t="s">
        <v>418</v>
      </c>
    </row>
    <row r="60" spans="1:1" x14ac:dyDescent="0.25">
      <c r="A60" t="s">
        <v>530</v>
      </c>
    </row>
    <row r="61" spans="1:1" x14ac:dyDescent="0.25">
      <c r="A61" t="s">
        <v>255</v>
      </c>
    </row>
    <row r="62" spans="1:1" x14ac:dyDescent="0.25">
      <c r="A62" t="s">
        <v>604</v>
      </c>
    </row>
    <row r="63" spans="1:1" x14ac:dyDescent="0.25">
      <c r="A63" t="s">
        <v>305</v>
      </c>
    </row>
    <row r="64" spans="1:1" x14ac:dyDescent="0.25">
      <c r="A64" t="s">
        <v>214</v>
      </c>
    </row>
    <row r="65" spans="1:1" x14ac:dyDescent="0.25">
      <c r="A65" t="s">
        <v>203</v>
      </c>
    </row>
    <row r="66" spans="1:1" x14ac:dyDescent="0.25">
      <c r="A66" t="s">
        <v>204</v>
      </c>
    </row>
    <row r="67" spans="1:1" x14ac:dyDescent="0.25">
      <c r="A67" t="s">
        <v>205</v>
      </c>
    </row>
    <row r="68" spans="1:1" x14ac:dyDescent="0.25">
      <c r="A68" t="s">
        <v>206</v>
      </c>
    </row>
    <row r="69" spans="1:1" x14ac:dyDescent="0.25">
      <c r="A69" t="s">
        <v>207</v>
      </c>
    </row>
    <row r="70" spans="1:1" x14ac:dyDescent="0.25">
      <c r="A70" t="s">
        <v>208</v>
      </c>
    </row>
    <row r="71" spans="1:1" x14ac:dyDescent="0.25">
      <c r="A71" t="s">
        <v>209</v>
      </c>
    </row>
    <row r="72" spans="1:1" x14ac:dyDescent="0.25">
      <c r="A72" t="s">
        <v>210</v>
      </c>
    </row>
    <row r="73" spans="1:1" x14ac:dyDescent="0.25">
      <c r="A73" t="s">
        <v>212</v>
      </c>
    </row>
    <row r="74" spans="1:1" x14ac:dyDescent="0.25">
      <c r="A74" t="s">
        <v>213</v>
      </c>
    </row>
    <row r="75" spans="1:1" x14ac:dyDescent="0.25">
      <c r="A75" t="s">
        <v>227</v>
      </c>
    </row>
    <row r="76" spans="1:1" x14ac:dyDescent="0.25">
      <c r="A76" t="s">
        <v>228</v>
      </c>
    </row>
    <row r="77" spans="1:1" x14ac:dyDescent="0.25">
      <c r="A77" t="s">
        <v>219</v>
      </c>
    </row>
    <row r="78" spans="1:1" x14ac:dyDescent="0.25">
      <c r="A78" t="s">
        <v>358</v>
      </c>
    </row>
    <row r="79" spans="1:1" x14ac:dyDescent="0.25">
      <c r="A79" t="s">
        <v>211</v>
      </c>
    </row>
    <row r="80" spans="1:1" x14ac:dyDescent="0.25">
      <c r="A80" t="s">
        <v>215</v>
      </c>
    </row>
    <row r="81" spans="1:1" x14ac:dyDescent="0.25">
      <c r="A81" t="s">
        <v>229</v>
      </c>
    </row>
    <row r="82" spans="1:1" x14ac:dyDescent="0.25">
      <c r="A82" t="s">
        <v>360</v>
      </c>
    </row>
    <row r="83" spans="1:1" x14ac:dyDescent="0.25">
      <c r="A83" t="s">
        <v>216</v>
      </c>
    </row>
    <row r="84" spans="1:1" x14ac:dyDescent="0.25">
      <c r="A84" t="s">
        <v>217</v>
      </c>
    </row>
    <row r="85" spans="1:1" x14ac:dyDescent="0.25">
      <c r="A85" t="s">
        <v>225</v>
      </c>
    </row>
    <row r="86" spans="1:1" x14ac:dyDescent="0.25">
      <c r="A86" t="s">
        <v>218</v>
      </c>
    </row>
    <row r="87" spans="1:1" x14ac:dyDescent="0.25">
      <c r="A87" t="s">
        <v>361</v>
      </c>
    </row>
    <row r="88" spans="1:1" x14ac:dyDescent="0.25">
      <c r="A88" t="s">
        <v>220</v>
      </c>
    </row>
    <row r="89" spans="1:1" x14ac:dyDescent="0.25">
      <c r="A89" t="s">
        <v>359</v>
      </c>
    </row>
    <row r="90" spans="1:1" x14ac:dyDescent="0.25">
      <c r="A90" t="s">
        <v>231</v>
      </c>
    </row>
    <row r="91" spans="1:1" x14ac:dyDescent="0.25">
      <c r="A91" t="s">
        <v>221</v>
      </c>
    </row>
    <row r="92" spans="1:1" x14ac:dyDescent="0.25">
      <c r="A92" t="s">
        <v>429</v>
      </c>
    </row>
    <row r="93" spans="1:1" x14ac:dyDescent="0.25">
      <c r="A93" t="s">
        <v>427</v>
      </c>
    </row>
    <row r="94" spans="1:1" x14ac:dyDescent="0.25">
      <c r="A94" t="s">
        <v>243</v>
      </c>
    </row>
    <row r="95" spans="1:1" x14ac:dyDescent="0.25">
      <c r="A95" t="s">
        <v>291</v>
      </c>
    </row>
    <row r="96" spans="1:1" x14ac:dyDescent="0.25">
      <c r="A96" t="s">
        <v>224</v>
      </c>
    </row>
    <row r="97" spans="1:1" x14ac:dyDescent="0.25">
      <c r="A97" t="s">
        <v>222</v>
      </c>
    </row>
    <row r="98" spans="1:1" x14ac:dyDescent="0.25">
      <c r="A98" t="s">
        <v>223</v>
      </c>
    </row>
    <row r="99" spans="1:1" x14ac:dyDescent="0.25">
      <c r="A99" t="s">
        <v>230</v>
      </c>
    </row>
    <row r="100" spans="1:1" x14ac:dyDescent="0.25">
      <c r="A100" t="s">
        <v>232</v>
      </c>
    </row>
    <row r="101" spans="1:1" x14ac:dyDescent="0.25">
      <c r="A101" t="s">
        <v>226</v>
      </c>
    </row>
    <row r="102" spans="1:1" x14ac:dyDescent="0.25">
      <c r="A102" t="s">
        <v>245</v>
      </c>
    </row>
    <row r="103" spans="1:1" x14ac:dyDescent="0.25">
      <c r="A103" t="s">
        <v>306</v>
      </c>
    </row>
    <row r="104" spans="1:1" x14ac:dyDescent="0.25">
      <c r="A104" t="s">
        <v>269</v>
      </c>
    </row>
    <row r="105" spans="1:1" x14ac:dyDescent="0.25">
      <c r="A105" t="s">
        <v>314</v>
      </c>
    </row>
    <row r="106" spans="1:1" x14ac:dyDescent="0.25">
      <c r="A106" t="s">
        <v>413</v>
      </c>
    </row>
    <row r="107" spans="1:1" x14ac:dyDescent="0.25">
      <c r="A107" t="s">
        <v>267</v>
      </c>
    </row>
    <row r="108" spans="1:1" x14ac:dyDescent="0.25">
      <c r="A108" t="s">
        <v>394</v>
      </c>
    </row>
    <row r="109" spans="1:1" x14ac:dyDescent="0.25">
      <c r="A109" t="s">
        <v>311</v>
      </c>
    </row>
    <row r="110" spans="1:1" x14ac:dyDescent="0.25">
      <c r="A110" t="s">
        <v>475</v>
      </c>
    </row>
    <row r="111" spans="1:1" x14ac:dyDescent="0.25">
      <c r="A111" t="s">
        <v>476</v>
      </c>
    </row>
    <row r="112" spans="1:1" x14ac:dyDescent="0.25">
      <c r="A112" t="s">
        <v>477</v>
      </c>
    </row>
    <row r="113" spans="1:1" x14ac:dyDescent="0.25">
      <c r="A113" t="s">
        <v>478</v>
      </c>
    </row>
    <row r="114" spans="1:1" x14ac:dyDescent="0.25">
      <c r="A114" t="s">
        <v>479</v>
      </c>
    </row>
    <row r="115" spans="1:1" x14ac:dyDescent="0.25">
      <c r="A115" t="s">
        <v>480</v>
      </c>
    </row>
    <row r="116" spans="1:1" x14ac:dyDescent="0.25">
      <c r="A116" t="s">
        <v>469</v>
      </c>
    </row>
    <row r="117" spans="1:1" x14ac:dyDescent="0.25">
      <c r="A117" t="s">
        <v>470</v>
      </c>
    </row>
    <row r="118" spans="1:1" x14ac:dyDescent="0.25">
      <c r="A118" t="s">
        <v>471</v>
      </c>
    </row>
    <row r="119" spans="1:1" x14ac:dyDescent="0.25">
      <c r="A119" t="s">
        <v>472</v>
      </c>
    </row>
    <row r="120" spans="1:1" x14ac:dyDescent="0.25">
      <c r="A120" t="s">
        <v>473</v>
      </c>
    </row>
    <row r="121" spans="1:1" x14ac:dyDescent="0.25">
      <c r="A121" t="s">
        <v>468</v>
      </c>
    </row>
    <row r="122" spans="1:1" x14ac:dyDescent="0.25">
      <c r="A122" t="s">
        <v>474</v>
      </c>
    </row>
    <row r="123" spans="1:1" x14ac:dyDescent="0.25">
      <c r="A123" t="s">
        <v>481</v>
      </c>
    </row>
    <row r="124" spans="1:1" x14ac:dyDescent="0.25">
      <c r="A124" t="s">
        <v>482</v>
      </c>
    </row>
    <row r="125" spans="1:1" x14ac:dyDescent="0.25">
      <c r="A125" t="s">
        <v>483</v>
      </c>
    </row>
    <row r="126" spans="1:1" x14ac:dyDescent="0.25">
      <c r="A126" t="s">
        <v>484</v>
      </c>
    </row>
    <row r="127" spans="1:1" x14ac:dyDescent="0.25">
      <c r="A127" t="s">
        <v>485</v>
      </c>
    </row>
    <row r="128" spans="1:1" x14ac:dyDescent="0.25">
      <c r="A128" t="s">
        <v>486</v>
      </c>
    </row>
    <row r="129" spans="1:1" x14ac:dyDescent="0.25">
      <c r="A129" t="s">
        <v>487</v>
      </c>
    </row>
    <row r="130" spans="1:1" x14ac:dyDescent="0.25">
      <c r="A130" t="s">
        <v>488</v>
      </c>
    </row>
    <row r="131" spans="1:1" x14ac:dyDescent="0.25">
      <c r="A131" t="s">
        <v>490</v>
      </c>
    </row>
    <row r="132" spans="1:1" x14ac:dyDescent="0.25">
      <c r="A132" t="s">
        <v>491</v>
      </c>
    </row>
    <row r="133" spans="1:1" x14ac:dyDescent="0.25">
      <c r="A133" t="s">
        <v>492</v>
      </c>
    </row>
    <row r="134" spans="1:1" x14ac:dyDescent="0.25">
      <c r="A134" t="s">
        <v>493</v>
      </c>
    </row>
    <row r="135" spans="1:1" x14ac:dyDescent="0.25">
      <c r="A135" t="s">
        <v>494</v>
      </c>
    </row>
    <row r="136" spans="1:1" x14ac:dyDescent="0.25">
      <c r="A136" t="s">
        <v>495</v>
      </c>
    </row>
    <row r="137" spans="1:1" x14ac:dyDescent="0.25">
      <c r="A137" t="s">
        <v>496</v>
      </c>
    </row>
    <row r="138" spans="1:1" x14ac:dyDescent="0.25">
      <c r="A138" t="s">
        <v>497</v>
      </c>
    </row>
    <row r="139" spans="1:1" x14ac:dyDescent="0.25">
      <c r="A139" t="s">
        <v>498</v>
      </c>
    </row>
    <row r="140" spans="1:1" x14ac:dyDescent="0.25">
      <c r="A140" t="s">
        <v>499</v>
      </c>
    </row>
    <row r="141" spans="1:1" x14ac:dyDescent="0.25">
      <c r="A141" t="s">
        <v>500</v>
      </c>
    </row>
    <row r="142" spans="1:1" x14ac:dyDescent="0.25">
      <c r="A142" t="s">
        <v>501</v>
      </c>
    </row>
    <row r="143" spans="1:1" x14ac:dyDescent="0.25">
      <c r="A143" t="s">
        <v>502</v>
      </c>
    </row>
    <row r="144" spans="1:1" x14ac:dyDescent="0.25">
      <c r="A144" t="s">
        <v>503</v>
      </c>
    </row>
    <row r="145" spans="1:1" x14ac:dyDescent="0.25">
      <c r="A145" t="s">
        <v>504</v>
      </c>
    </row>
    <row r="146" spans="1:1" x14ac:dyDescent="0.25">
      <c r="A146" t="s">
        <v>505</v>
      </c>
    </row>
    <row r="147" spans="1:1" x14ac:dyDescent="0.25">
      <c r="A147" t="s">
        <v>507</v>
      </c>
    </row>
    <row r="148" spans="1:1" x14ac:dyDescent="0.25">
      <c r="A148" t="s">
        <v>506</v>
      </c>
    </row>
    <row r="149" spans="1:1" x14ac:dyDescent="0.25">
      <c r="A149" t="s">
        <v>489</v>
      </c>
    </row>
    <row r="150" spans="1:1" x14ac:dyDescent="0.25">
      <c r="A150" t="s">
        <v>591</v>
      </c>
    </row>
    <row r="151" spans="1:1" x14ac:dyDescent="0.25">
      <c r="A151" t="s">
        <v>414</v>
      </c>
    </row>
    <row r="152" spans="1:1" x14ac:dyDescent="0.25">
      <c r="A152" t="s">
        <v>508</v>
      </c>
    </row>
    <row r="153" spans="1:1" x14ac:dyDescent="0.25">
      <c r="A153" t="s">
        <v>509</v>
      </c>
    </row>
    <row r="154" spans="1:1" x14ac:dyDescent="0.25">
      <c r="A154" t="s">
        <v>510</v>
      </c>
    </row>
    <row r="155" spans="1:1" x14ac:dyDescent="0.25">
      <c r="A155" t="s">
        <v>511</v>
      </c>
    </row>
    <row r="156" spans="1:1" x14ac:dyDescent="0.25">
      <c r="A156" t="s">
        <v>512</v>
      </c>
    </row>
    <row r="157" spans="1:1" x14ac:dyDescent="0.25">
      <c r="A157" t="s">
        <v>513</v>
      </c>
    </row>
    <row r="158" spans="1:1" x14ac:dyDescent="0.25">
      <c r="A158" t="s">
        <v>529</v>
      </c>
    </row>
    <row r="159" spans="1:1" x14ac:dyDescent="0.25">
      <c r="A159" t="s">
        <v>514</v>
      </c>
    </row>
    <row r="160" spans="1:1" x14ac:dyDescent="0.25">
      <c r="A160" t="s">
        <v>515</v>
      </c>
    </row>
    <row r="161" spans="1:1" x14ac:dyDescent="0.25">
      <c r="A161" t="s">
        <v>516</v>
      </c>
    </row>
    <row r="162" spans="1:1" x14ac:dyDescent="0.25">
      <c r="A162" t="s">
        <v>517</v>
      </c>
    </row>
    <row r="163" spans="1:1" x14ac:dyDescent="0.25">
      <c r="A163" t="s">
        <v>518</v>
      </c>
    </row>
    <row r="164" spans="1:1" x14ac:dyDescent="0.25">
      <c r="A164" t="s">
        <v>519</v>
      </c>
    </row>
    <row r="165" spans="1:1" x14ac:dyDescent="0.25">
      <c r="A165" t="s">
        <v>520</v>
      </c>
    </row>
    <row r="166" spans="1:1" x14ac:dyDescent="0.25">
      <c r="A166" t="s">
        <v>521</v>
      </c>
    </row>
    <row r="167" spans="1:1" x14ac:dyDescent="0.25">
      <c r="A167" t="s">
        <v>528</v>
      </c>
    </row>
    <row r="168" spans="1:1" x14ac:dyDescent="0.25">
      <c r="A168" t="s">
        <v>522</v>
      </c>
    </row>
    <row r="169" spans="1:1" x14ac:dyDescent="0.25">
      <c r="A169" t="s">
        <v>523</v>
      </c>
    </row>
    <row r="170" spans="1:1" x14ac:dyDescent="0.25">
      <c r="A170" t="s">
        <v>524</v>
      </c>
    </row>
    <row r="171" spans="1:1" x14ac:dyDescent="0.25">
      <c r="A171" t="s">
        <v>525</v>
      </c>
    </row>
    <row r="172" spans="1:1" x14ac:dyDescent="0.25">
      <c r="A172" t="s">
        <v>526</v>
      </c>
    </row>
    <row r="173" spans="1:1" x14ac:dyDescent="0.25">
      <c r="A173" t="s">
        <v>527</v>
      </c>
    </row>
    <row r="174" spans="1:1" x14ac:dyDescent="0.25">
      <c r="A174" t="s">
        <v>250</v>
      </c>
    </row>
    <row r="175" spans="1:1" x14ac:dyDescent="0.25">
      <c r="A175" t="s">
        <v>544</v>
      </c>
    </row>
    <row r="176" spans="1:1" x14ac:dyDescent="0.25">
      <c r="A176" t="s">
        <v>370</v>
      </c>
    </row>
    <row r="177" spans="1:1" x14ac:dyDescent="0.25">
      <c r="A177" t="s">
        <v>531</v>
      </c>
    </row>
    <row r="178" spans="1:1" x14ac:dyDescent="0.25">
      <c r="A178" t="s">
        <v>287</v>
      </c>
    </row>
    <row r="179" spans="1:1" x14ac:dyDescent="0.25">
      <c r="A179" t="s">
        <v>296</v>
      </c>
    </row>
    <row r="180" spans="1:1" x14ac:dyDescent="0.25">
      <c r="A180" t="s">
        <v>537</v>
      </c>
    </row>
    <row r="181" spans="1:1" x14ac:dyDescent="0.25">
      <c r="A181" t="s">
        <v>295</v>
      </c>
    </row>
    <row r="182" spans="1:1" x14ac:dyDescent="0.25">
      <c r="A182" t="s">
        <v>437</v>
      </c>
    </row>
    <row r="183" spans="1:1" x14ac:dyDescent="0.25">
      <c r="A183" t="s">
        <v>371</v>
      </c>
    </row>
    <row r="184" spans="1:1" x14ac:dyDescent="0.25">
      <c r="A184" t="s">
        <v>561</v>
      </c>
    </row>
    <row r="185" spans="1:1" x14ac:dyDescent="0.25">
      <c r="A185" t="s">
        <v>532</v>
      </c>
    </row>
    <row r="186" spans="1:1" x14ac:dyDescent="0.25">
      <c r="A186" t="s">
        <v>198</v>
      </c>
    </row>
    <row r="187" spans="1:1" x14ac:dyDescent="0.25">
      <c r="A187" t="s">
        <v>438</v>
      </c>
    </row>
    <row r="188" spans="1:1" x14ac:dyDescent="0.25">
      <c r="A188" t="s">
        <v>432</v>
      </c>
    </row>
    <row r="189" spans="1:1" x14ac:dyDescent="0.25">
      <c r="A189" t="s">
        <v>454</v>
      </c>
    </row>
    <row r="190" spans="1:1" x14ac:dyDescent="0.25">
      <c r="A190" t="s">
        <v>433</v>
      </c>
    </row>
    <row r="191" spans="1:1" x14ac:dyDescent="0.25">
      <c r="A191" t="s">
        <v>312</v>
      </c>
    </row>
    <row r="192" spans="1:1" x14ac:dyDescent="0.25">
      <c r="A192" t="s">
        <v>434</v>
      </c>
    </row>
    <row r="193" spans="1:1" x14ac:dyDescent="0.25">
      <c r="A193" t="s">
        <v>439</v>
      </c>
    </row>
    <row r="194" spans="1:1" x14ac:dyDescent="0.25">
      <c r="A194" t="s">
        <v>270</v>
      </c>
    </row>
    <row r="195" spans="1:1" x14ac:dyDescent="0.25">
      <c r="A195" t="s">
        <v>264</v>
      </c>
    </row>
    <row r="196" spans="1:1" x14ac:dyDescent="0.25">
      <c r="A196" t="s">
        <v>589</v>
      </c>
    </row>
    <row r="197" spans="1:1" x14ac:dyDescent="0.25">
      <c r="A197" t="s">
        <v>560</v>
      </c>
    </row>
    <row r="198" spans="1:1" x14ac:dyDescent="0.25">
      <c r="A198" t="s">
        <v>463</v>
      </c>
    </row>
    <row r="199" spans="1:1" x14ac:dyDescent="0.25">
      <c r="A199" t="s">
        <v>535</v>
      </c>
    </row>
    <row r="200" spans="1:1" x14ac:dyDescent="0.25">
      <c r="A200" t="s">
        <v>462</v>
      </c>
    </row>
    <row r="201" spans="1:1" x14ac:dyDescent="0.25">
      <c r="A201" t="s">
        <v>461</v>
      </c>
    </row>
    <row r="202" spans="1:1" x14ac:dyDescent="0.25">
      <c r="A202" t="s">
        <v>459</v>
      </c>
    </row>
    <row r="203" spans="1:1" x14ac:dyDescent="0.25">
      <c r="A203" t="s">
        <v>460</v>
      </c>
    </row>
    <row r="204" spans="1:1" x14ac:dyDescent="0.25">
      <c r="A204" t="s">
        <v>605</v>
      </c>
    </row>
    <row r="205" spans="1:1" x14ac:dyDescent="0.25">
      <c r="A205" t="s">
        <v>464</v>
      </c>
    </row>
    <row r="206" spans="1:1" x14ac:dyDescent="0.25">
      <c r="A206" t="s">
        <v>281</v>
      </c>
    </row>
    <row r="207" spans="1:1" x14ac:dyDescent="0.25">
      <c r="A207" t="s">
        <v>272</v>
      </c>
    </row>
    <row r="208" spans="1:1" x14ac:dyDescent="0.25">
      <c r="A208" t="s">
        <v>297</v>
      </c>
    </row>
    <row r="209" spans="1:1" x14ac:dyDescent="0.25">
      <c r="A209" t="s">
        <v>273</v>
      </c>
    </row>
    <row r="210" spans="1:1" x14ac:dyDescent="0.25">
      <c r="A210" t="s">
        <v>327</v>
      </c>
    </row>
    <row r="211" spans="1:1" x14ac:dyDescent="0.25">
      <c r="A211" t="s">
        <v>419</v>
      </c>
    </row>
    <row r="212" spans="1:1" x14ac:dyDescent="0.25">
      <c r="A212" t="s">
        <v>307</v>
      </c>
    </row>
    <row r="213" spans="1:1" x14ac:dyDescent="0.25">
      <c r="A213" t="s">
        <v>256</v>
      </c>
    </row>
    <row r="214" spans="1:1" x14ac:dyDescent="0.25">
      <c r="A214" t="s">
        <v>274</v>
      </c>
    </row>
    <row r="215" spans="1:1" x14ac:dyDescent="0.25">
      <c r="A215" t="s">
        <v>282</v>
      </c>
    </row>
    <row r="216" spans="1:1" x14ac:dyDescent="0.25">
      <c r="A216" t="s">
        <v>316</v>
      </c>
    </row>
    <row r="217" spans="1:1" x14ac:dyDescent="0.25">
      <c r="A217" t="s">
        <v>378</v>
      </c>
    </row>
    <row r="218" spans="1:1" x14ac:dyDescent="0.25">
      <c r="A218" t="s">
        <v>317</v>
      </c>
    </row>
    <row r="219" spans="1:1" x14ac:dyDescent="0.25">
      <c r="A219" t="s">
        <v>334</v>
      </c>
    </row>
    <row r="220" spans="1:1" x14ac:dyDescent="0.25">
      <c r="A220" t="s">
        <v>197</v>
      </c>
    </row>
    <row r="221" spans="1:1" x14ac:dyDescent="0.25">
      <c r="A221" t="s">
        <v>365</v>
      </c>
    </row>
    <row r="222" spans="1:1" x14ac:dyDescent="0.25">
      <c r="A222" t="s">
        <v>283</v>
      </c>
    </row>
    <row r="223" spans="1:1" x14ac:dyDescent="0.25">
      <c r="A223" t="s">
        <v>363</v>
      </c>
    </row>
    <row r="224" spans="1:1" x14ac:dyDescent="0.25">
      <c r="A224" t="s">
        <v>193</v>
      </c>
    </row>
    <row r="225" spans="1:1" x14ac:dyDescent="0.25">
      <c r="A225" t="s">
        <v>246</v>
      </c>
    </row>
    <row r="226" spans="1:1" x14ac:dyDescent="0.25">
      <c r="A226" t="s">
        <v>366</v>
      </c>
    </row>
    <row r="227" spans="1:1" x14ac:dyDescent="0.25">
      <c r="A227" t="s">
        <v>428</v>
      </c>
    </row>
    <row r="228" spans="1:1" x14ac:dyDescent="0.25">
      <c r="A228" t="s">
        <v>331</v>
      </c>
    </row>
    <row r="229" spans="1:1" x14ac:dyDescent="0.25">
      <c r="A229" t="s">
        <v>423</v>
      </c>
    </row>
    <row r="230" spans="1:1" x14ac:dyDescent="0.25">
      <c r="A230" t="s">
        <v>539</v>
      </c>
    </row>
    <row r="231" spans="1:1" x14ac:dyDescent="0.25">
      <c r="A231" t="s">
        <v>298</v>
      </c>
    </row>
    <row r="232" spans="1:1" x14ac:dyDescent="0.25">
      <c r="A232" t="s">
        <v>435</v>
      </c>
    </row>
    <row r="233" spans="1:1" x14ac:dyDescent="0.25">
      <c r="A233" t="s">
        <v>247</v>
      </c>
    </row>
    <row r="234" spans="1:1" x14ac:dyDescent="0.25">
      <c r="A234" t="s">
        <v>288</v>
      </c>
    </row>
    <row r="235" spans="1:1" x14ac:dyDescent="0.25">
      <c r="A235" t="s">
        <v>244</v>
      </c>
    </row>
    <row r="236" spans="1:1" x14ac:dyDescent="0.25">
      <c r="A236" t="s">
        <v>595</v>
      </c>
    </row>
    <row r="237" spans="1:1" x14ac:dyDescent="0.25">
      <c r="A237" t="s">
        <v>443</v>
      </c>
    </row>
    <row r="238" spans="1:1" x14ac:dyDescent="0.25">
      <c r="A238" t="s">
        <v>234</v>
      </c>
    </row>
    <row r="239" spans="1:1" x14ac:dyDescent="0.25">
      <c r="A239" t="s">
        <v>191</v>
      </c>
    </row>
    <row r="240" spans="1:1" x14ac:dyDescent="0.25">
      <c r="A240" t="s">
        <v>235</v>
      </c>
    </row>
    <row r="241" spans="1:1" x14ac:dyDescent="0.25">
      <c r="A241" t="s">
        <v>318</v>
      </c>
    </row>
    <row r="242" spans="1:1" x14ac:dyDescent="0.25">
      <c r="A242" t="s">
        <v>257</v>
      </c>
    </row>
    <row r="243" spans="1:1" x14ac:dyDescent="0.25">
      <c r="A243" t="s">
        <v>192</v>
      </c>
    </row>
    <row r="244" spans="1:1" x14ac:dyDescent="0.25">
      <c r="A244" t="s">
        <v>258</v>
      </c>
    </row>
    <row r="245" spans="1:1" x14ac:dyDescent="0.25">
      <c r="A245" t="s">
        <v>248</v>
      </c>
    </row>
    <row r="246" spans="1:1" x14ac:dyDescent="0.25">
      <c r="A246" t="s">
        <v>559</v>
      </c>
    </row>
    <row r="247" spans="1:1" x14ac:dyDescent="0.25">
      <c r="A247" t="s">
        <v>195</v>
      </c>
    </row>
    <row r="248" spans="1:1" x14ac:dyDescent="0.25">
      <c r="A248" t="s">
        <v>201</v>
      </c>
    </row>
    <row r="249" spans="1:1" x14ac:dyDescent="0.25">
      <c r="A249" t="s">
        <v>444</v>
      </c>
    </row>
    <row r="250" spans="1:1" x14ac:dyDescent="0.25">
      <c r="A250" t="s">
        <v>199</v>
      </c>
    </row>
    <row r="251" spans="1:1" x14ac:dyDescent="0.25">
      <c r="A251" t="s">
        <v>300</v>
      </c>
    </row>
    <row r="252" spans="1:1" x14ac:dyDescent="0.25">
      <c r="A252" t="s">
        <v>268</v>
      </c>
    </row>
    <row r="253" spans="1:1" x14ac:dyDescent="0.25">
      <c r="A253" t="s">
        <v>319</v>
      </c>
    </row>
    <row r="254" spans="1:1" x14ac:dyDescent="0.25">
      <c r="A254" t="s">
        <v>262</v>
      </c>
    </row>
    <row r="255" spans="1:1" x14ac:dyDescent="0.25">
      <c r="A255" t="s">
        <v>259</v>
      </c>
    </row>
    <row r="256" spans="1:1" x14ac:dyDescent="0.25">
      <c r="A256" t="s">
        <v>328</v>
      </c>
    </row>
    <row r="257" spans="1:1" x14ac:dyDescent="0.25">
      <c r="A257" t="s">
        <v>412</v>
      </c>
    </row>
    <row r="258" spans="1:1" x14ac:dyDescent="0.25">
      <c r="A258" t="s">
        <v>320</v>
      </c>
    </row>
    <row r="259" spans="1:1" x14ac:dyDescent="0.25">
      <c r="A259" t="s">
        <v>339</v>
      </c>
    </row>
    <row r="260" spans="1:1" x14ac:dyDescent="0.25">
      <c r="A260" t="s">
        <v>321</v>
      </c>
    </row>
    <row r="261" spans="1:1" x14ac:dyDescent="0.25">
      <c r="A261" t="s">
        <v>260</v>
      </c>
    </row>
    <row r="262" spans="1:1" x14ac:dyDescent="0.25">
      <c r="A262" t="s">
        <v>261</v>
      </c>
    </row>
    <row r="263" spans="1:1" x14ac:dyDescent="0.25">
      <c r="A263" t="s">
        <v>289</v>
      </c>
    </row>
    <row r="264" spans="1:1" x14ac:dyDescent="0.25">
      <c r="A264" t="s">
        <v>263</v>
      </c>
    </row>
    <row r="265" spans="1:1" x14ac:dyDescent="0.25">
      <c r="A265" t="s">
        <v>265</v>
      </c>
    </row>
    <row r="266" spans="1:1" x14ac:dyDescent="0.25">
      <c r="A266" t="s">
        <v>466</v>
      </c>
    </row>
    <row r="267" spans="1:1" x14ac:dyDescent="0.25">
      <c r="A267" t="s">
        <v>301</v>
      </c>
    </row>
    <row r="268" spans="1:1" x14ac:dyDescent="0.25">
      <c r="A268" t="s">
        <v>373</v>
      </c>
    </row>
    <row r="269" spans="1:1" x14ac:dyDescent="0.25">
      <c r="A269" t="s">
        <v>588</v>
      </c>
    </row>
    <row r="270" spans="1:1" x14ac:dyDescent="0.25">
      <c r="A270" t="s">
        <v>543</v>
      </c>
    </row>
    <row r="271" spans="1:1" x14ac:dyDescent="0.25">
      <c r="A271" t="s">
        <v>594</v>
      </c>
    </row>
    <row r="272" spans="1:1" x14ac:dyDescent="0.25">
      <c r="A272" t="s">
        <v>275</v>
      </c>
    </row>
    <row r="273" spans="1:1" x14ac:dyDescent="0.25">
      <c r="A273" t="s">
        <v>194</v>
      </c>
    </row>
    <row r="274" spans="1:1" x14ac:dyDescent="0.25">
      <c r="A274" t="s">
        <v>389</v>
      </c>
    </row>
    <row r="275" spans="1:1" x14ac:dyDescent="0.25">
      <c r="A275" t="s">
        <v>362</v>
      </c>
    </row>
    <row r="276" spans="1:1" x14ac:dyDescent="0.25">
      <c r="A276" t="s">
        <v>284</v>
      </c>
    </row>
    <row r="277" spans="1:1" x14ac:dyDescent="0.25">
      <c r="A277" t="s">
        <v>237</v>
      </c>
    </row>
    <row r="278" spans="1:1" x14ac:dyDescent="0.25">
      <c r="A278" t="s">
        <v>249</v>
      </c>
    </row>
    <row r="279" spans="1:1" x14ac:dyDescent="0.25">
      <c r="A279" t="s">
        <v>600</v>
      </c>
    </row>
    <row r="280" spans="1:1" x14ac:dyDescent="0.25">
      <c r="A280" t="s">
        <v>266</v>
      </c>
    </row>
    <row r="281" spans="1:1" x14ac:dyDescent="0.25">
      <c r="A281" t="s">
        <v>375</v>
      </c>
    </row>
    <row r="282" spans="1:1" x14ac:dyDescent="0.25">
      <c r="A282" t="s">
        <v>405</v>
      </c>
    </row>
    <row r="283" spans="1:1" x14ac:dyDescent="0.25">
      <c r="A283" t="s">
        <v>303</v>
      </c>
    </row>
    <row r="284" spans="1:1" x14ac:dyDescent="0.25">
      <c r="A284" t="s">
        <v>332</v>
      </c>
    </row>
    <row r="285" spans="1:1" x14ac:dyDescent="0.25">
      <c r="A285" t="s">
        <v>397</v>
      </c>
    </row>
    <row r="286" spans="1:1" x14ac:dyDescent="0.25">
      <c r="A286" t="s">
        <v>335</v>
      </c>
    </row>
    <row r="287" spans="1:1" x14ac:dyDescent="0.25">
      <c r="A287" t="s">
        <v>340</v>
      </c>
    </row>
    <row r="288" spans="1:1" x14ac:dyDescent="0.25">
      <c r="A288" t="s">
        <v>391</v>
      </c>
    </row>
    <row r="289" spans="1:1" x14ac:dyDescent="0.25">
      <c r="A289" t="s">
        <v>236</v>
      </c>
    </row>
    <row r="290" spans="1:1" x14ac:dyDescent="0.25">
      <c r="A290" t="s">
        <v>401</v>
      </c>
    </row>
    <row r="291" spans="1:1" x14ac:dyDescent="0.25">
      <c r="A291" t="s">
        <v>398</v>
      </c>
    </row>
    <row r="292" spans="1:1" x14ac:dyDescent="0.25">
      <c r="A292" t="s">
        <v>447</v>
      </c>
    </row>
    <row r="293" spans="1:1" x14ac:dyDescent="0.25">
      <c r="A293" t="s">
        <v>440</v>
      </c>
    </row>
    <row r="294" spans="1:1" x14ac:dyDescent="0.25">
      <c r="A294" t="s">
        <v>441</v>
      </c>
    </row>
    <row r="295" spans="1:1" x14ac:dyDescent="0.25">
      <c r="A295" t="s">
        <v>456</v>
      </c>
    </row>
    <row r="296" spans="1:1" x14ac:dyDescent="0.25">
      <c r="A296" t="s">
        <v>606</v>
      </c>
    </row>
    <row r="297" spans="1:1" x14ac:dyDescent="0.25">
      <c r="A297" t="s">
        <v>382</v>
      </c>
    </row>
    <row r="298" spans="1:1" x14ac:dyDescent="0.25">
      <c r="A298" t="s">
        <v>384</v>
      </c>
    </row>
    <row r="299" spans="1:1" x14ac:dyDescent="0.25">
      <c r="A299" t="s">
        <v>380</v>
      </c>
    </row>
    <row r="300" spans="1:1" x14ac:dyDescent="0.25">
      <c r="A300" t="s">
        <v>381</v>
      </c>
    </row>
    <row r="301" spans="1:1" x14ac:dyDescent="0.25">
      <c r="A301" t="s">
        <v>385</v>
      </c>
    </row>
    <row r="302" spans="1:1" x14ac:dyDescent="0.25">
      <c r="A302" t="s">
        <v>374</v>
      </c>
    </row>
    <row r="303" spans="1:1" x14ac:dyDescent="0.25">
      <c r="A303" t="s">
        <v>550</v>
      </c>
    </row>
    <row r="304" spans="1:1" x14ac:dyDescent="0.25">
      <c r="A304" t="s">
        <v>445</v>
      </c>
    </row>
    <row r="305" spans="1:1" x14ac:dyDescent="0.25">
      <c r="A305" t="s">
        <v>558</v>
      </c>
    </row>
    <row r="306" spans="1:1" x14ac:dyDescent="0.25">
      <c r="A306" t="s">
        <v>200</v>
      </c>
    </row>
    <row r="307" spans="1:1" x14ac:dyDescent="0.25">
      <c r="A307" t="s">
        <v>202</v>
      </c>
    </row>
    <row r="308" spans="1:1" x14ac:dyDescent="0.25">
      <c r="A308" t="s">
        <v>449</v>
      </c>
    </row>
    <row r="309" spans="1:1" x14ac:dyDescent="0.25">
      <c r="A309" t="s">
        <v>448</v>
      </c>
    </row>
    <row r="310" spans="1:1" x14ac:dyDescent="0.25">
      <c r="A310" t="s">
        <v>450</v>
      </c>
    </row>
    <row r="311" spans="1:1" x14ac:dyDescent="0.25">
      <c r="A311" t="s">
        <v>458</v>
      </c>
    </row>
    <row r="312" spans="1:1" x14ac:dyDescent="0.25">
      <c r="A312" t="s">
        <v>598</v>
      </c>
    </row>
    <row r="313" spans="1:1" x14ac:dyDescent="0.25">
      <c r="A313" t="s">
        <v>451</v>
      </c>
    </row>
    <row r="314" spans="1:1" x14ac:dyDescent="0.25">
      <c r="A314" t="s">
        <v>536</v>
      </c>
    </row>
    <row r="315" spans="1:1" x14ac:dyDescent="0.25">
      <c r="A315" t="s">
        <v>534</v>
      </c>
    </row>
    <row r="316" spans="1:1" x14ac:dyDescent="0.25">
      <c r="A316" t="s">
        <v>590</v>
      </c>
    </row>
    <row r="317" spans="1:1" x14ac:dyDescent="0.25">
      <c r="A317" t="s">
        <v>596</v>
      </c>
    </row>
    <row r="318" spans="1:1" x14ac:dyDescent="0.25">
      <c r="A318" t="s">
        <v>553</v>
      </c>
    </row>
    <row r="319" spans="1:1" x14ac:dyDescent="0.25">
      <c r="A319" t="s">
        <v>467</v>
      </c>
    </row>
    <row r="320" spans="1:1" x14ac:dyDescent="0.25">
      <c r="A320" t="s">
        <v>379</v>
      </c>
    </row>
    <row r="321" spans="1:1" x14ac:dyDescent="0.25">
      <c r="A321" t="s">
        <v>554</v>
      </c>
    </row>
    <row r="322" spans="1:1" x14ac:dyDescent="0.25">
      <c r="A322" t="s">
        <v>376</v>
      </c>
    </row>
    <row r="323" spans="1:1" x14ac:dyDescent="0.25">
      <c r="A323" t="s">
        <v>377</v>
      </c>
    </row>
    <row r="324" spans="1:1" x14ac:dyDescent="0.25">
      <c r="A324" t="s">
        <v>386</v>
      </c>
    </row>
    <row r="325" spans="1:1" x14ac:dyDescent="0.25">
      <c r="A325" t="s">
        <v>457</v>
      </c>
    </row>
    <row r="326" spans="1:1" x14ac:dyDescent="0.25">
      <c r="A326" t="s">
        <v>383</v>
      </c>
    </row>
    <row r="327" spans="1:1" x14ac:dyDescent="0.25">
      <c r="A327" t="s">
        <v>425</v>
      </c>
    </row>
    <row r="328" spans="1:1" x14ac:dyDescent="0.25">
      <c r="A328" t="s">
        <v>572</v>
      </c>
    </row>
    <row r="329" spans="1:1" x14ac:dyDescent="0.25">
      <c r="A329" t="s">
        <v>562</v>
      </c>
    </row>
    <row r="330" spans="1:1" x14ac:dyDescent="0.25">
      <c r="A330" t="s">
        <v>564</v>
      </c>
    </row>
    <row r="331" spans="1:1" x14ac:dyDescent="0.25">
      <c r="A331" t="s">
        <v>567</v>
      </c>
    </row>
    <row r="332" spans="1:1" x14ac:dyDescent="0.25">
      <c r="A332" t="s">
        <v>583</v>
      </c>
    </row>
    <row r="333" spans="1:1" x14ac:dyDescent="0.25">
      <c r="A333" t="s">
        <v>571</v>
      </c>
    </row>
    <row r="334" spans="1:1" x14ac:dyDescent="0.25">
      <c r="A334" t="s">
        <v>569</v>
      </c>
    </row>
    <row r="335" spans="1:1" x14ac:dyDescent="0.25">
      <c r="A335" t="s">
        <v>587</v>
      </c>
    </row>
    <row r="336" spans="1:1" x14ac:dyDescent="0.25">
      <c r="A336" t="s">
        <v>578</v>
      </c>
    </row>
    <row r="337" spans="1:1" x14ac:dyDescent="0.25">
      <c r="A337" t="s">
        <v>585</v>
      </c>
    </row>
    <row r="338" spans="1:1" x14ac:dyDescent="0.25">
      <c r="A338" t="s">
        <v>579</v>
      </c>
    </row>
    <row r="339" spans="1:1" x14ac:dyDescent="0.25">
      <c r="A339" t="s">
        <v>574</v>
      </c>
    </row>
    <row r="340" spans="1:1" x14ac:dyDescent="0.25">
      <c r="A340" t="s">
        <v>580</v>
      </c>
    </row>
    <row r="341" spans="1:1" x14ac:dyDescent="0.25">
      <c r="A341" t="s">
        <v>575</v>
      </c>
    </row>
    <row r="342" spans="1:1" x14ac:dyDescent="0.25">
      <c r="A342" t="s">
        <v>581</v>
      </c>
    </row>
    <row r="343" spans="1:1" x14ac:dyDescent="0.25">
      <c r="A343" t="s">
        <v>586</v>
      </c>
    </row>
    <row r="344" spans="1:1" x14ac:dyDescent="0.25">
      <c r="A344" t="s">
        <v>576</v>
      </c>
    </row>
    <row r="345" spans="1:1" x14ac:dyDescent="0.25">
      <c r="A345" t="s">
        <v>568</v>
      </c>
    </row>
    <row r="346" spans="1:1" x14ac:dyDescent="0.25">
      <c r="A346" t="s">
        <v>573</v>
      </c>
    </row>
    <row r="347" spans="1:1" x14ac:dyDescent="0.25">
      <c r="A347" t="s">
        <v>563</v>
      </c>
    </row>
    <row r="348" spans="1:1" x14ac:dyDescent="0.25">
      <c r="A348" t="s">
        <v>577</v>
      </c>
    </row>
    <row r="349" spans="1:1" x14ac:dyDescent="0.25">
      <c r="A349" t="s">
        <v>565</v>
      </c>
    </row>
    <row r="350" spans="1:1" x14ac:dyDescent="0.25">
      <c r="A350" t="s">
        <v>582</v>
      </c>
    </row>
    <row r="351" spans="1:1" x14ac:dyDescent="0.25">
      <c r="A351" t="s">
        <v>570</v>
      </c>
    </row>
    <row r="352" spans="1:1" x14ac:dyDescent="0.25">
      <c r="A352" t="s">
        <v>584</v>
      </c>
    </row>
    <row r="353" spans="1:1" x14ac:dyDescent="0.25">
      <c r="A353" t="s">
        <v>566</v>
      </c>
    </row>
    <row r="354" spans="1:1" x14ac:dyDescent="0.25">
      <c r="A354" t="s">
        <v>276</v>
      </c>
    </row>
    <row r="355" spans="1:1" x14ac:dyDescent="0.25">
      <c r="A355" t="s">
        <v>308</v>
      </c>
    </row>
    <row r="356" spans="1:1" x14ac:dyDescent="0.25">
      <c r="A356" t="s">
        <v>442</v>
      </c>
    </row>
    <row r="357" spans="1:1" x14ac:dyDescent="0.25">
      <c r="A357" t="s">
        <v>309</v>
      </c>
    </row>
    <row r="358" spans="1:1" x14ac:dyDescent="0.25">
      <c r="A358" t="s">
        <v>322</v>
      </c>
    </row>
    <row r="359" spans="1:1" x14ac:dyDescent="0.25">
      <c r="A359" t="s">
        <v>323</v>
      </c>
    </row>
    <row r="360" spans="1:1" x14ac:dyDescent="0.25">
      <c r="A360" t="s">
        <v>329</v>
      </c>
    </row>
    <row r="361" spans="1:1" x14ac:dyDescent="0.25">
      <c r="A361" t="s">
        <v>251</v>
      </c>
    </row>
    <row r="362" spans="1:1" x14ac:dyDescent="0.25">
      <c r="A362" t="s">
        <v>299</v>
      </c>
    </row>
    <row r="363" spans="1:1" x14ac:dyDescent="0.25">
      <c r="A363" t="s">
        <v>324</v>
      </c>
    </row>
    <row r="364" spans="1:1" x14ac:dyDescent="0.25">
      <c r="A364" t="s">
        <v>336</v>
      </c>
    </row>
    <row r="365" spans="1:1" x14ac:dyDescent="0.25">
      <c r="A365" t="s">
        <v>426</v>
      </c>
    </row>
    <row r="366" spans="1:1" x14ac:dyDescent="0.25">
      <c r="A366" t="s">
        <v>421</v>
      </c>
    </row>
    <row r="367" spans="1:1" x14ac:dyDescent="0.25">
      <c r="A367" t="s">
        <v>420</v>
      </c>
    </row>
    <row r="368" spans="1:1" x14ac:dyDescent="0.25">
      <c r="A368" t="s">
        <v>190</v>
      </c>
    </row>
    <row r="369" spans="1:1" x14ac:dyDescent="0.25">
      <c r="A369" t="s">
        <v>252</v>
      </c>
    </row>
    <row r="370" spans="1:1" x14ac:dyDescent="0.25">
      <c r="A370" t="s">
        <v>337</v>
      </c>
    </row>
    <row r="371" spans="1:1" x14ac:dyDescent="0.25">
      <c r="A371" t="s">
        <v>285</v>
      </c>
    </row>
    <row r="372" spans="1:1" x14ac:dyDescent="0.25">
      <c r="A372" t="s">
        <v>254</v>
      </c>
    </row>
    <row r="373" spans="1:1" x14ac:dyDescent="0.25">
      <c r="A373" t="s">
        <v>290</v>
      </c>
    </row>
    <row r="374" spans="1:1" x14ac:dyDescent="0.25">
      <c r="A374" t="s">
        <v>313</v>
      </c>
    </row>
    <row r="375" spans="1:1" x14ac:dyDescent="0.25">
      <c r="A375" t="s">
        <v>286</v>
      </c>
    </row>
    <row r="376" spans="1:1" x14ac:dyDescent="0.25">
      <c r="A376" t="s">
        <v>341</v>
      </c>
    </row>
    <row r="377" spans="1:1" x14ac:dyDescent="0.25">
      <c r="A377" t="s">
        <v>253</v>
      </c>
    </row>
    <row r="378" spans="1:1" x14ac:dyDescent="0.25">
      <c r="A378" t="s">
        <v>325</v>
      </c>
    </row>
    <row r="379" spans="1:1" x14ac:dyDescent="0.25">
      <c r="A379" t="s">
        <v>277</v>
      </c>
    </row>
    <row r="380" spans="1:1" x14ac:dyDescent="0.25">
      <c r="A380" t="s">
        <v>326</v>
      </c>
    </row>
    <row r="381" spans="1:1" x14ac:dyDescent="0.25">
      <c r="A381" t="s">
        <v>436</v>
      </c>
    </row>
    <row r="382" spans="1:1" x14ac:dyDescent="0.25">
      <c r="A382" t="s">
        <v>542</v>
      </c>
    </row>
    <row r="383" spans="1:1" x14ac:dyDescent="0.25">
      <c r="A383" t="s">
        <v>430</v>
      </c>
    </row>
    <row r="384" spans="1:1" x14ac:dyDescent="0.25">
      <c r="A384" t="s">
        <v>367</v>
      </c>
    </row>
    <row r="385" spans="1:1" x14ac:dyDescent="0.25">
      <c r="A385" t="s">
        <v>342</v>
      </c>
    </row>
    <row r="386" spans="1:1" x14ac:dyDescent="0.25">
      <c r="A386" t="s">
        <v>603</v>
      </c>
    </row>
    <row r="387" spans="1:1" x14ac:dyDescent="0.25">
      <c r="A387" t="s">
        <v>415</v>
      </c>
    </row>
    <row r="388" spans="1:1" x14ac:dyDescent="0.25">
      <c r="A388" t="s">
        <v>599</v>
      </c>
    </row>
    <row r="389" spans="1:1" x14ac:dyDescent="0.25">
      <c r="A389" t="s">
        <v>399</v>
      </c>
    </row>
    <row r="390" spans="1:1" x14ac:dyDescent="0.25">
      <c r="A390" t="s">
        <v>533</v>
      </c>
    </row>
    <row r="391" spans="1:1" x14ac:dyDescent="0.25">
      <c r="A391" t="s">
        <v>422</v>
      </c>
    </row>
    <row r="392" spans="1:1" x14ac:dyDescent="0.25">
      <c r="A392" t="s">
        <v>403</v>
      </c>
    </row>
    <row r="393" spans="1:1" x14ac:dyDescent="0.25">
      <c r="A393" t="s">
        <v>395</v>
      </c>
    </row>
    <row r="394" spans="1:1" x14ac:dyDescent="0.25">
      <c r="A394" t="s">
        <v>592</v>
      </c>
    </row>
    <row r="395" spans="1:1" x14ac:dyDescent="0.25">
      <c r="A395" t="s">
        <v>540</v>
      </c>
    </row>
    <row r="396" spans="1:1" x14ac:dyDescent="0.25">
      <c r="A396" t="s">
        <v>278</v>
      </c>
    </row>
    <row r="397" spans="1:1" x14ac:dyDescent="0.25">
      <c r="A397" t="s">
        <v>602</v>
      </c>
    </row>
    <row r="398" spans="1:1" x14ac:dyDescent="0.25">
      <c r="A398" t="s">
        <v>302</v>
      </c>
    </row>
    <row r="399" spans="1:1" x14ac:dyDescent="0.25">
      <c r="A399" t="s">
        <v>387</v>
      </c>
    </row>
    <row r="400" spans="1:1" x14ac:dyDescent="0.25">
      <c r="A400" t="s">
        <v>555</v>
      </c>
    </row>
    <row r="401" spans="1:1" x14ac:dyDescent="0.25">
      <c r="A401" t="s">
        <v>406</v>
      </c>
    </row>
    <row r="402" spans="1:1" x14ac:dyDescent="0.25">
      <c r="A402" t="s">
        <v>402</v>
      </c>
    </row>
    <row r="403" spans="1:1" x14ac:dyDescent="0.25">
      <c r="A403" t="s">
        <v>408</v>
      </c>
    </row>
    <row r="404" spans="1:1" x14ac:dyDescent="0.25">
      <c r="A404" t="s">
        <v>343</v>
      </c>
    </row>
    <row r="405" spans="1:1" x14ac:dyDescent="0.25">
      <c r="A405" t="s">
        <v>344</v>
      </c>
    </row>
    <row r="406" spans="1:1" x14ac:dyDescent="0.25">
      <c r="A406" t="s">
        <v>431</v>
      </c>
    </row>
    <row r="407" spans="1:1" x14ac:dyDescent="0.25">
      <c r="A407" t="s">
        <v>345</v>
      </c>
    </row>
    <row r="408" spans="1:1" x14ac:dyDescent="0.25">
      <c r="A408" t="s">
        <v>346</v>
      </c>
    </row>
    <row r="409" spans="1:1" x14ac:dyDescent="0.25">
      <c r="A409" t="s">
        <v>347</v>
      </c>
    </row>
    <row r="410" spans="1:1" x14ac:dyDescent="0.25">
      <c r="A410" t="s">
        <v>348</v>
      </c>
    </row>
    <row r="411" spans="1:1" x14ac:dyDescent="0.25">
      <c r="A411" t="s">
        <v>349</v>
      </c>
    </row>
    <row r="412" spans="1:1" x14ac:dyDescent="0.25">
      <c r="A412" t="s">
        <v>350</v>
      </c>
    </row>
    <row r="413" spans="1:1" x14ac:dyDescent="0.25">
      <c r="A413" t="s">
        <v>357</v>
      </c>
    </row>
    <row r="414" spans="1:1" x14ac:dyDescent="0.25">
      <c r="A414" t="s">
        <v>354</v>
      </c>
    </row>
    <row r="415" spans="1:1" x14ac:dyDescent="0.25">
      <c r="A415" t="s">
        <v>352</v>
      </c>
    </row>
    <row r="416" spans="1:1" x14ac:dyDescent="0.25">
      <c r="A416" t="s">
        <v>356</v>
      </c>
    </row>
    <row r="417" spans="1:1" x14ac:dyDescent="0.25">
      <c r="A417" t="s">
        <v>353</v>
      </c>
    </row>
    <row r="418" spans="1:1" x14ac:dyDescent="0.25">
      <c r="A418" t="s">
        <v>351</v>
      </c>
    </row>
    <row r="419" spans="1:1" x14ac:dyDescent="0.25">
      <c r="A419" t="s">
        <v>355</v>
      </c>
    </row>
    <row r="420" spans="1:1" x14ac:dyDescent="0.25">
      <c r="A420" t="s">
        <v>607</v>
      </c>
    </row>
    <row r="421" spans="1:1" x14ac:dyDescent="0.25">
      <c r="A421" t="s">
        <v>608</v>
      </c>
    </row>
  </sheetData>
  <sheetProtection algorithmName="SHA-512" hashValue="GeD9GABiPDjDzINGij/tfMvUsTCnUZ/H671jVkZRKE9NhilhToncyMn3vLZtFGU8ruR3lrJtrkDSbPZEvEU6vA==" saltValue="qRWul7pp6NDacfQr+flw2w==" spinCount="100000" sheet="1" objects="1" scenarios="1"/>
  <sortState ref="A2:A419">
    <sortCondition ref="A2:A4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85B40F7207343ADAD933FFD5E6ED9" ma:contentTypeVersion="15" ma:contentTypeDescription="Crear nuevo documento." ma:contentTypeScope="" ma:versionID="46ee76d0f1b5f07f59e5d289670d3bb4">
  <xsd:schema xmlns:xsd="http://www.w3.org/2001/XMLSchema" xmlns:xs="http://www.w3.org/2001/XMLSchema" xmlns:p="http://schemas.microsoft.com/office/2006/metadata/properties" xmlns:ns3="837759c8-1fc6-4b90-abc7-5f913d638423" xmlns:ns4="3b17ec3e-bc27-4e3b-b9c4-779202ced8cb" targetNamespace="http://schemas.microsoft.com/office/2006/metadata/properties" ma:root="true" ma:fieldsID="e65b94df6b95d4fc508c821c8e1bb7d8" ns3:_="" ns4:_="">
    <xsd:import namespace="837759c8-1fc6-4b90-abc7-5f913d638423"/>
    <xsd:import namespace="3b17ec3e-bc27-4e3b-b9c4-779202ced8c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759c8-1fc6-4b90-abc7-5f913d638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17ec3e-bc27-4e3b-b9c4-779202ced8c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37759c8-1fc6-4b90-abc7-5f913d6384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61E274-0B1C-48FB-90BB-073EA1980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759c8-1fc6-4b90-abc7-5f913d638423"/>
    <ds:schemaRef ds:uri="3b17ec3e-bc27-4e3b-b9c4-779202ced8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0F149-0841-4A6E-87C0-5B8F5A55CA6F}">
  <ds:schemaRefs>
    <ds:schemaRef ds:uri="3b17ec3e-bc27-4e3b-b9c4-779202ced8cb"/>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837759c8-1fc6-4b90-abc7-5f913d638423"/>
    <ds:schemaRef ds:uri="http://purl.org/dc/terms/"/>
  </ds:schemaRefs>
</ds:datastoreItem>
</file>

<file path=customXml/itemProps3.xml><?xml version="1.0" encoding="utf-8"?>
<ds:datastoreItem xmlns:ds="http://schemas.openxmlformats.org/officeDocument/2006/customXml" ds:itemID="{B7EA849C-934C-4FFA-B1DE-2C9449EF9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Principal</vt:lpstr>
      <vt:lpstr>USUARIOS</vt:lpstr>
      <vt:lpstr>ABOGADOS</vt:lpstr>
      <vt:lpstr>JUDICIALES</vt:lpstr>
      <vt:lpstr>PREJUDICIALES</vt:lpstr>
      <vt:lpstr>ARBITRAMENTOS</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Damian Camilo Vargas Vargas</cp:lastModifiedBy>
  <dcterms:created xsi:type="dcterms:W3CDTF">2020-06-25T21:16:25Z</dcterms:created>
  <dcterms:modified xsi:type="dcterms:W3CDTF">2023-03-13T20:56:46Z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0x01010030185B40F7207343ADAD933FFD5E6ED9</vt:lpwstr>
  </property>
</Properties>
</file>