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65" windowWidth="21840" windowHeight="12240"/>
  </bookViews>
  <sheets>
    <sheet name="PAA 6 ABRIL" sheetId="1" r:id="rId1"/>
  </sheets>
  <externalReferences>
    <externalReference r:id="rId2"/>
  </externalReferences>
  <definedNames>
    <definedName name="_xlnm._FilterDatabase" localSheetId="0" hidden="1">'PAA 6 ABRIL'!$A$19:$JN$236</definedName>
    <definedName name="_xlnm.Print_Area" localSheetId="0">'PAA 6 ABRIL'!$A$1:$AN$249</definedName>
    <definedName name="Z_D25A11FE_C2CC_4D7C_89A9_026E2FA55D90_.wvu.Cols" localSheetId="0" hidden="1">'PAA 6 ABRIL'!#REF!</definedName>
    <definedName name="Z_D25A11FE_C2CC_4D7C_89A9_026E2FA55D90_.wvu.FilterData" localSheetId="0" hidden="1">'PAA 6 ABRIL'!$B$19:$AZ$127</definedName>
    <definedName name="Z_D25A11FE_C2CC_4D7C_89A9_026E2FA55D90_.wvu.Rows" localSheetId="0" hidden="1">'PAA 6 ABRIL'!$231:$1048576,'PAA 6 ABRIL'!#REF!</definedName>
  </definedNames>
  <calcPr calcId="145621"/>
</workbook>
</file>

<file path=xl/calcChain.xml><?xml version="1.0" encoding="utf-8"?>
<calcChain xmlns="http://schemas.openxmlformats.org/spreadsheetml/2006/main">
  <c r="Y234" i="1" l="1"/>
  <c r="Y233" i="1"/>
  <c r="Y232" i="1"/>
  <c r="Y231" i="1"/>
  <c r="Y230" i="1"/>
  <c r="Y229" i="1"/>
  <c r="Y228" i="1"/>
  <c r="Y227" i="1"/>
  <c r="Y226" i="1"/>
  <c r="Y225" i="1"/>
  <c r="Y224" i="1"/>
  <c r="Y223" i="1"/>
  <c r="Y222" i="1"/>
  <c r="Y221" i="1"/>
  <c r="Y220" i="1"/>
  <c r="Y219" i="1"/>
  <c r="M219" i="1"/>
  <c r="L219" i="1"/>
  <c r="Y218" i="1"/>
  <c r="Y217" i="1"/>
  <c r="Y216" i="1"/>
  <c r="Y215" i="1"/>
  <c r="Y214" i="1"/>
  <c r="Y213" i="1"/>
  <c r="Y212" i="1"/>
  <c r="Y211" i="1"/>
  <c r="Y210" i="1"/>
  <c r="Y208"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M115" i="1"/>
  <c r="L115" i="1"/>
  <c r="Y114" i="1"/>
  <c r="M114" i="1"/>
  <c r="L114" i="1"/>
  <c r="Y113" i="1"/>
  <c r="M113" i="1"/>
  <c r="L113" i="1"/>
  <c r="Y112" i="1"/>
  <c r="M112" i="1"/>
  <c r="L112" i="1"/>
  <c r="Y111" i="1"/>
  <c r="M111" i="1"/>
  <c r="L111" i="1"/>
  <c r="Y110" i="1"/>
  <c r="M110" i="1"/>
  <c r="L110" i="1"/>
  <c r="Y109" i="1"/>
  <c r="L109" i="1"/>
  <c r="Y108" i="1"/>
  <c r="Y107" i="1"/>
  <c r="Y106" i="1"/>
  <c r="M106" i="1"/>
  <c r="L106" i="1"/>
  <c r="Y105" i="1"/>
  <c r="M105" i="1"/>
  <c r="L105" i="1"/>
  <c r="Y104" i="1"/>
  <c r="Y103" i="1"/>
  <c r="M103" i="1"/>
  <c r="L103" i="1"/>
  <c r="Y102" i="1"/>
  <c r="Y101" i="1"/>
  <c r="L101" i="1"/>
  <c r="M100" i="1"/>
  <c r="L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29" i="1"/>
  <c r="Y28" i="1"/>
  <c r="Y25" i="1"/>
  <c r="Y24" i="1"/>
  <c r="Y23" i="1"/>
  <c r="Y22" i="1"/>
  <c r="Y21" i="1"/>
  <c r="Y20" i="1"/>
  <c r="X18" i="1"/>
  <c r="W18" i="1"/>
  <c r="M18" i="1"/>
  <c r="P16" i="1"/>
  <c r="N16" i="1"/>
  <c r="L18" i="1" l="1"/>
  <c r="Y17" i="1"/>
  <c r="Y18" i="1"/>
  <c r="W16" i="1" s="1"/>
</calcChain>
</file>

<file path=xl/sharedStrings.xml><?xml version="1.0" encoding="utf-8"?>
<sst xmlns="http://schemas.openxmlformats.org/spreadsheetml/2006/main" count="3640" uniqueCount="1045">
  <si>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</si>
  <si>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</si>
  <si>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</si>
  <si>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</si>
  <si>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</si>
  <si>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</si>
  <si>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</si>
  <si>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</si>
  <si>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</si>
  <si>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</si>
  <si>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</si>
  <si>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</si>
  <si>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</si>
  <si>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</si>
  <si>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</si>
  <si>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</si>
  <si>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</si>
  <si>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</si>
  <si>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</si>
  <si>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</si>
  <si>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</si>
  <si>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</si>
  <si>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</si>
  <si>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</si>
  <si>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</si>
  <si>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</si>
  <si>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</si>
  <si>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</si>
  <si>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</si>
  <si>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</si>
  <si>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</si>
  <si>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</si>
  <si>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</si>
  <si>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</si>
  <si>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</si>
  <si>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</si>
  <si>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</si>
  <si>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</si>
  <si>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</si>
  <si>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</si>
  <si>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</si>
  <si>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</si>
  <si>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</si>
  <si>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</si>
  <si>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</si>
  <si>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</si>
  <si>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</si>
  <si>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</si>
  <si>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</si>
  <si>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</si>
  <si>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</si>
  <si>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</si>
  <si>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</si>
  <si>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</si>
  <si>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</si>
  <si>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</si>
  <si>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</si>
  <si>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</si>
  <si>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</si>
  <si>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</si>
  <si>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</si>
  <si>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</si>
  <si>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</si>
  <si>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</si>
  <si>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</si>
  <si>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</si>
  <si>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</si>
  <si>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</si>
  <si>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</si>
  <si>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</si>
  <si>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</si>
  <si>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</si>
  <si>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</si>
  <si>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</si>
  <si>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</si>
  <si>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</si>
  <si>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</si>
  <si>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la Herramienta de Antivirus AVIRA, de conformidad con las condiciones descritas en el Anexo de Especificaciones Técnicas.</t>
  </si>
  <si>
    <t>GLOBAL</t>
  </si>
  <si>
    <t>OCTUBRE</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</si>
  <si>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</si>
  <si>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</si>
  <si>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</si>
  <si>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</si>
  <si>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</si>
  <si>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</si>
  <si>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</si>
  <si>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</si>
  <si>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</si>
  <si>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</si>
  <si>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</si>
  <si>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</si>
  <si>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</si>
  <si>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</si>
  <si>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</si>
  <si>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</si>
  <si>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</si>
  <si>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</si>
  <si>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</si>
  <si>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</si>
  <si>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</si>
  <si>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</si>
  <si>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</si>
  <si>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</si>
  <si>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GRUPO GESTIÓN HUMANA</t>
  </si>
  <si>
    <t>53101902
53102102
53101904
53111501
 53111601
53111601</t>
  </si>
  <si>
    <t xml:space="preserve">Adquisición de la dotación de labor y elementos de trabajo (batas, overoles y botas) para los servidores de la Función Pública. </t>
  </si>
  <si>
    <t>MARZO</t>
  </si>
  <si>
    <t>2 0 4 4 2 DOTACIONES</t>
  </si>
  <si>
    <t>Luz Mary Riaño Tel 334 27 71 Ext. 110</t>
  </si>
  <si>
    <t>Adquisición de llantas, necesarias para el normal funcionamiento del parque automotor de la FUNCION PUBLICA</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</si>
  <si>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</si>
  <si>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</si>
  <si>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</si>
  <si>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</si>
  <si>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</si>
  <si>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</si>
  <si>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</si>
  <si>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</si>
  <si>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CONTRATO DE COMPRAVENTA</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</si>
  <si>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</si>
  <si>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</si>
  <si>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</si>
  <si>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</si>
  <si>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</si>
  <si>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acorde con las especificaciones mínimas establecidas en el presente documento. </t>
  </si>
  <si>
    <t>SELECCIÓN ABREVIADA MENOR CUANTIA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</si>
  <si>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</si>
  <si>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</si>
  <si>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</si>
  <si>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</si>
  <si>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</si>
  <si>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</si>
  <si>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</si>
  <si>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</si>
  <si>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</si>
  <si>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</si>
  <si>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</si>
  <si>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</si>
  <si>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</si>
  <si>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</si>
  <si>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</si>
  <si>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</si>
  <si>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</si>
  <si>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</si>
  <si>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</si>
  <si>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</si>
  <si>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</si>
  <si>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</si>
  <si>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</si>
  <si>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</si>
  <si>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</si>
  <si>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</si>
  <si>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</si>
  <si>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</si>
  <si>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</si>
  <si>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</si>
  <si>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</si>
  <si>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</si>
  <si>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</si>
  <si>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</si>
  <si>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</si>
  <si>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</si>
  <si>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</si>
  <si>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</si>
  <si>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</si>
  <si>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</si>
  <si>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</si>
  <si>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</si>
  <si>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</si>
  <si>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</si>
  <si>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</si>
  <si>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</si>
  <si>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</si>
  <si>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</si>
  <si>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</si>
  <si>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</si>
  <si>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</si>
  <si>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</si>
  <si>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</si>
  <si>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 de conformidad con las especificaciones técnicas.</t>
  </si>
  <si>
    <t>SEPTIEMBRE</t>
  </si>
  <si>
    <t>MAYO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</si>
  <si>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</si>
  <si>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</si>
  <si>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</si>
  <si>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</si>
  <si>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GRUPO GESTIÓN FINANCIERA</t>
  </si>
  <si>
    <t>Adquisición de doce (12) dispositivos de firma digital para los servidores del Departamento que son  usuarios del SIIF.</t>
  </si>
  <si>
    <t>JUNIO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</si>
  <si>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</si>
  <si>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</si>
  <si>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</si>
  <si>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</si>
  <si>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</si>
  <si>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</si>
  <si>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</si>
  <si>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</si>
  <si>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</si>
  <si>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</si>
  <si>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</si>
  <si>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</si>
  <si>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</si>
  <si>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</si>
  <si>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</si>
  <si>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</si>
  <si>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</si>
  <si>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ABRIL</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</si>
  <si>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</si>
  <si>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</si>
  <si>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</si>
  <si>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</si>
  <si>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</si>
  <si>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</si>
  <si>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</si>
  <si>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</si>
  <si>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</si>
  <si>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</si>
  <si>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</si>
  <si>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</si>
  <si>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</si>
  <si>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</si>
  <si>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</si>
  <si>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</si>
  <si>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2 0 4 9 4 SEGURO DE INCENDIO
2 0 4 9 7 SEGUROS EQUIPOS ELECTRICOS
2 0 4 9 8 SEGURO RESPONSABILIDAD CIVIL
2 0 4 9 9 SEGURO SUSTRACCION Y HURTO
2 0 4 9 13 OTROS SEGUROS</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</si>
  <si>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</si>
  <si>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</si>
  <si>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</si>
  <si>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</si>
  <si>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</si>
  <si>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</si>
  <si>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</si>
  <si>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</si>
  <si>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</si>
  <si>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</si>
  <si>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</si>
  <si>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</si>
  <si>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</si>
  <si>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</si>
  <si>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</si>
  <si>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</si>
  <si>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</si>
  <si>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</si>
  <si>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</si>
  <si>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</si>
  <si>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</si>
  <si>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</si>
  <si>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</si>
  <si>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</si>
  <si>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</si>
  <si>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</si>
  <si>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</si>
  <si>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</si>
  <si>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</si>
  <si>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</si>
  <si>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</si>
  <si>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</si>
  <si>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</si>
  <si>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</si>
  <si>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</si>
  <si>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</si>
  <si>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</si>
  <si>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</si>
  <si>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</si>
  <si>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</si>
  <si>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</si>
  <si>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</si>
  <si>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</si>
  <si>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</si>
  <si>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MEJORAMIENTO, FORTALECIMIENTO DE LA CAPACIDAD INSTITUCIONAL PARA EL DESARROLLO DE POLITICAS PUBLICAS. NACIONAL</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</si>
  <si>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</si>
  <si>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</si>
  <si>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</si>
  <si>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</si>
  <si>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</si>
  <si>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</si>
  <si>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</si>
  <si>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</si>
  <si>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</si>
  <si>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</si>
  <si>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</si>
  <si>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</si>
  <si>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</si>
  <si>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</si>
  <si>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Julian Mauricio Martinez Tel 3344080 Ext. 124</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</si>
  <si>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</si>
  <si>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</si>
  <si>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</si>
  <si>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</si>
  <si>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</si>
  <si>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</si>
  <si>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</si>
  <si>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</si>
  <si>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</si>
  <si>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</si>
  <si>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</si>
  <si>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</si>
  <si>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</si>
  <si>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</si>
  <si>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</si>
  <si>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</si>
  <si>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</si>
  <si>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</si>
  <si>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</si>
  <si>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</si>
  <si>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</si>
  <si>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</si>
  <si>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</si>
  <si>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</si>
  <si>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</si>
  <si>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</si>
  <si>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</si>
  <si>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</si>
  <si>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</si>
  <si>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</si>
  <si>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</si>
  <si>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</si>
  <si>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</si>
  <si>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</si>
  <si>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</si>
  <si>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</si>
  <si>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</si>
  <si>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</si>
  <si>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</si>
  <si>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</si>
  <si>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</si>
  <si>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</si>
  <si>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</si>
  <si>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</si>
  <si>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</si>
  <si>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</si>
  <si>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</si>
  <si>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</si>
  <si>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</si>
  <si>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</si>
  <si>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</si>
  <si>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</si>
  <si>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</si>
  <si>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</si>
  <si>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</si>
  <si>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</si>
  <si>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</si>
  <si>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</si>
  <si>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</si>
  <si>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</si>
  <si>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</si>
  <si>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</si>
  <si>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</si>
  <si>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</si>
  <si>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</si>
  <si>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</si>
  <si>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</si>
  <si>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</si>
  <si>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</si>
  <si>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</si>
  <si>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</si>
  <si>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</si>
  <si>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</si>
  <si>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</si>
  <si>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</si>
  <si>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</si>
  <si>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</si>
  <si>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</si>
  <si>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</si>
  <si>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</si>
  <si>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</si>
  <si>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</si>
  <si>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</si>
  <si>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</si>
  <si>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</si>
  <si>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</si>
  <si>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</si>
  <si>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</si>
  <si>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</si>
  <si>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</si>
  <si>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</si>
  <si>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</si>
  <si>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</si>
  <si>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</si>
  <si>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</si>
  <si>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</si>
  <si>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</si>
  <si>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</si>
  <si>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</si>
  <si>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</si>
  <si>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</si>
  <si>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</si>
  <si>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</si>
  <si>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</si>
  <si>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</si>
  <si>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</si>
  <si>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</si>
  <si>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</si>
  <si>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</si>
  <si>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</si>
  <si>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</si>
  <si>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</si>
  <si>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</si>
  <si>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</si>
  <si>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</si>
  <si>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</si>
  <si>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</si>
  <si>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</si>
  <si>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</si>
  <si>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</si>
  <si>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</si>
  <si>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</si>
  <si>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</si>
  <si>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</si>
  <si>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</si>
  <si>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</si>
  <si>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</si>
  <si>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</si>
  <si>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</si>
  <si>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</si>
  <si>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</si>
  <si>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</si>
  <si>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</si>
  <si>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</si>
  <si>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</si>
  <si>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</si>
  <si>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</si>
  <si>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</si>
  <si>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</si>
  <si>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</si>
  <si>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</si>
  <si>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</si>
  <si>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</si>
  <si>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</si>
  <si>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</si>
  <si>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</si>
  <si>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</si>
  <si>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</si>
  <si>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</si>
  <si>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</si>
  <si>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</si>
  <si>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</si>
  <si>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</si>
  <si>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</si>
  <si>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</si>
  <si>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</si>
  <si>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</si>
  <si>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</si>
  <si>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</si>
  <si>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</si>
  <si>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</si>
  <si>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</si>
  <si>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</si>
  <si>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</si>
  <si>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</si>
  <si>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</si>
  <si>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</si>
  <si>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</si>
  <si>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</si>
  <si>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</si>
  <si>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</si>
  <si>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</si>
  <si>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</si>
  <si>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</si>
  <si>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</si>
  <si>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</si>
  <si>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</si>
  <si>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</si>
  <si>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</si>
  <si>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</si>
  <si>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</si>
  <si>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</si>
  <si>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</si>
  <si>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</si>
  <si>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</si>
  <si>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</si>
  <si>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</si>
  <si>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</si>
  <si>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</si>
  <si>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</si>
  <si>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</si>
  <si>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</si>
  <si>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</si>
  <si>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</si>
  <si>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</si>
  <si>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</si>
  <si>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</si>
  <si>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</si>
  <si>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</si>
  <si>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</si>
  <si>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</si>
  <si>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</si>
  <si>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</si>
  <si>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</si>
  <si>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</si>
  <si>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</si>
  <si>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</si>
  <si>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</si>
  <si>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</si>
  <si>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</si>
  <si>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</si>
  <si>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</si>
  <si>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</si>
  <si>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</si>
  <si>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</si>
  <si>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</si>
  <si>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</si>
  <si>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</si>
  <si>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</si>
  <si>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</si>
  <si>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</si>
  <si>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</si>
  <si>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</si>
  <si>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</si>
  <si>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</si>
  <si>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</si>
  <si>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</si>
  <si>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</si>
  <si>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</si>
  <si>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</si>
  <si>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</si>
  <si>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</si>
  <si>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</si>
  <si>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</si>
  <si>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</si>
  <si>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</si>
  <si>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</si>
  <si>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</si>
  <si>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</si>
  <si>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</si>
  <si>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</si>
  <si>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</si>
  <si>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</si>
  <si>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</si>
  <si>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</si>
  <si>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</si>
  <si>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</si>
  <si>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</si>
  <si>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</si>
  <si>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</si>
  <si>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</si>
  <si>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</si>
  <si>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</si>
  <si>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</si>
  <si>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</si>
  <si>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</si>
  <si>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</si>
  <si>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</si>
  <si>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</si>
  <si>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</si>
  <si>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</si>
  <si>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</si>
  <si>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</si>
  <si>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</si>
  <si>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</si>
  <si>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</si>
  <si>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</si>
  <si>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</si>
  <si>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</si>
  <si>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</si>
  <si>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</si>
  <si>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</si>
  <si>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</si>
  <si>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</si>
  <si>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</si>
  <si>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</si>
  <si>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</si>
  <si>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</si>
  <si>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</si>
  <si>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</si>
  <si>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</si>
  <si>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</si>
  <si>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</si>
  <si>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</si>
  <si>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</si>
  <si>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C-111-1000-1 Recurso 10</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</si>
  <si>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</si>
  <si>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</si>
  <si>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</si>
  <si>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</si>
  <si>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</si>
  <si>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</si>
  <si>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</si>
  <si>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</si>
  <si>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</si>
  <si>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</si>
  <si>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</si>
  <si>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</si>
  <si>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</si>
  <si>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</si>
  <si>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</si>
  <si>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</si>
  <si>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</si>
  <si>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</si>
  <si>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</si>
  <si>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</si>
  <si>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</si>
  <si>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</si>
  <si>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</si>
  <si>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</si>
  <si>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</si>
  <si>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</si>
  <si>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</si>
  <si>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</si>
  <si>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</si>
  <si>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</si>
  <si>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</si>
  <si>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</si>
  <si>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</si>
  <si>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</si>
  <si>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</si>
  <si>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</si>
  <si>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</si>
  <si>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</si>
  <si>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</si>
  <si>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</si>
  <si>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</si>
  <si>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</si>
  <si>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</si>
  <si>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</si>
  <si>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</si>
  <si>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</si>
  <si>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</si>
  <si>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</si>
  <si>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</si>
  <si>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</si>
  <si>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</si>
  <si>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</si>
  <si>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</si>
  <si>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</si>
  <si>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</si>
  <si>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</si>
  <si>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</si>
  <si>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</si>
  <si>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</si>
  <si>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</si>
  <si>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</si>
  <si>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</si>
  <si>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 xml:space="preserve">Licenciamiento de garantia extendida (soporte) para librería de cintas Hewlett Packard HP MSL4048 2 Ultrium960 4 Gb FC Library </t>
  </si>
  <si>
    <t>Mínima Cuantía</t>
  </si>
  <si>
    <t xml:space="preserve">Realizar capacitación para fortalecer el desarrollo de competencias técnicas del equipo de la oficina de sistemas </t>
  </si>
  <si>
    <t>Selección Abreviada de Menor Cuantía</t>
  </si>
  <si>
    <t>Prestar los servicios de soporte y derechos de actualizacion de versiones, para la correcta operación de la mesa de servicio de la herramienta proactivaNET.</t>
  </si>
  <si>
    <t>Contratación Directa</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</si>
  <si>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</si>
  <si>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</si>
  <si>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</si>
  <si>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</si>
  <si>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</si>
  <si>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</si>
  <si>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</si>
  <si>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</si>
  <si>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</si>
  <si>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</si>
  <si>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</si>
  <si>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</si>
  <si>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</si>
  <si>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</si>
  <si>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</si>
  <si>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</si>
  <si>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</si>
  <si>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</si>
  <si>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</si>
  <si>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</si>
  <si>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</si>
  <si>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</si>
  <si>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</si>
  <si>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</si>
  <si>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</si>
  <si>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</si>
  <si>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</si>
  <si>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</si>
  <si>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</si>
  <si>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</si>
  <si>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</si>
  <si>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</si>
  <si>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</si>
  <si>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</si>
  <si>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</si>
  <si>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</si>
  <si>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</si>
  <si>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</si>
  <si>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</si>
  <si>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</si>
  <si>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</si>
  <si>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</si>
  <si>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</si>
  <si>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</si>
  <si>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</si>
  <si>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</si>
  <si>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</si>
  <si>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</si>
  <si>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</si>
  <si>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</si>
  <si>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</si>
  <si>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</si>
  <si>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</si>
  <si>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</si>
  <si>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</si>
  <si>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</si>
  <si>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</si>
  <si>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</si>
  <si>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</si>
  <si>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</si>
  <si>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</si>
  <si>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</si>
  <si>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</si>
  <si>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</si>
  <si>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</si>
  <si>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</si>
  <si>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</si>
  <si>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</si>
  <si>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</si>
  <si>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</si>
  <si>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</si>
  <si>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</si>
  <si>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</si>
  <si>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</si>
  <si>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</si>
  <si>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</si>
  <si>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</si>
  <si>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</si>
  <si>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</si>
  <si>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</si>
  <si>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</si>
  <si>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</si>
  <si>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</si>
  <si>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</si>
  <si>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</si>
  <si>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</si>
  <si>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</si>
  <si>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</si>
  <si>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</si>
  <si>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</si>
  <si>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</si>
  <si>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</si>
  <si>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</si>
  <si>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</si>
  <si>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</si>
  <si>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</si>
  <si>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</si>
  <si>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</si>
  <si>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</si>
  <si>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</si>
  <si>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</si>
  <si>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</si>
  <si>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</si>
  <si>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</si>
  <si>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</si>
  <si>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</si>
  <si>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</si>
  <si>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</si>
  <si>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</si>
  <si>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AGOSTO</t>
  </si>
  <si>
    <t>C-520-1000-11 Recurso 10</t>
  </si>
  <si>
    <t>Adquirir inmobiliario y enseres para el archivo central de la Función Pública</t>
  </si>
  <si>
    <t>Adquirir un sistema electrónico de gestión documental  para la Función Pública en una primera Etapa</t>
  </si>
  <si>
    <t>Licitación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</si>
  <si>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</si>
  <si>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</si>
  <si>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</si>
  <si>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</si>
  <si>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</si>
  <si>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</si>
  <si>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</si>
  <si>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</si>
  <si>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</si>
  <si>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</si>
  <si>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</si>
  <si>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</si>
  <si>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</si>
  <si>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</si>
  <si>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</si>
  <si>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</si>
  <si>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</si>
  <si>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</si>
  <si>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</si>
  <si>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</si>
  <si>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</si>
  <si>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</si>
  <si>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</si>
  <si>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</si>
  <si>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</si>
  <si>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</si>
  <si>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</si>
  <si>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</si>
  <si>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</si>
  <si>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</si>
  <si>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</si>
  <si>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</si>
  <si>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</si>
  <si>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</si>
  <si>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</si>
  <si>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</si>
  <si>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</si>
  <si>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</si>
  <si>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</si>
  <si>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</si>
  <si>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</si>
  <si>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</si>
  <si>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</si>
  <si>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</si>
  <si>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</si>
  <si>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</si>
  <si>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</si>
  <si>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 xml:space="preserve">
C-520 -1403 1 Recurso 10 (143 millon)</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</si>
  <si>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</si>
  <si>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</si>
  <si>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</si>
  <si>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Luz mary Riaño Tel 3344080 Ext. 110</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</si>
  <si>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</si>
  <si>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</si>
  <si>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</si>
  <si>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</si>
  <si>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</si>
  <si>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</si>
  <si>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</si>
  <si>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</si>
  <si>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</si>
  <si>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</si>
  <si>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</si>
  <si>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</si>
  <si>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</si>
  <si>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</si>
  <si>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</si>
  <si>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</si>
  <si>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</si>
  <si>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</si>
  <si>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</si>
  <si>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Prestación de servicos en temas de pedagogía de paz</t>
  </si>
  <si>
    <t>HASTA EL 30 DE DICIEMBRE</t>
  </si>
  <si>
    <t>C-123-1000-4 Recurso 11 (50%)</t>
  </si>
  <si>
    <t>Adriana Daza Tel 3344080 Ett. 189</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</si>
  <si>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</si>
  <si>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</si>
  <si>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</si>
  <si>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</si>
  <si>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</si>
  <si>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</si>
  <si>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Adriana Daza Tel 3344080 Ett. 190</t>
  </si>
  <si>
    <t>Adriana Daza Tel 3344080 Ett. 191</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</si>
  <si>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</si>
  <si>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</si>
  <si>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</si>
  <si>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</si>
  <si>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</si>
  <si>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</si>
  <si>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</si>
  <si>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</si>
  <si>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</si>
  <si>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</si>
  <si>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</si>
  <si>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</si>
  <si>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</si>
  <si>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</si>
  <si>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</si>
  <si>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</si>
  <si>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</si>
  <si>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</si>
  <si>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</si>
  <si>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</si>
  <si>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</si>
  <si>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</si>
  <si>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</si>
  <si>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</si>
  <si>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</si>
  <si>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</si>
  <si>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</si>
  <si>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</si>
  <si>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</si>
  <si>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</si>
  <si>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</si>
  <si>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</si>
  <si>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</si>
  <si>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</si>
  <si>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</si>
  <si>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</si>
  <si>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</si>
  <si>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</si>
  <si>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</si>
  <si>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</si>
  <si>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</si>
  <si>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</si>
  <si>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</si>
  <si>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</si>
  <si>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 xml:space="preserve">
2 0 4 4 20 REPUESTOS (50.000)</t>
  </si>
  <si>
    <t>Prestación de servicios para apoyo a estrategia de análisis de información</t>
  </si>
  <si>
    <t>Guía de auditoría</t>
  </si>
  <si>
    <t xml:space="preserve">Prestación de servicios para apoyo  en la mineria de datos </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</si>
  <si>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</si>
  <si>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</si>
  <si>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</si>
  <si>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</si>
  <si>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</si>
  <si>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</si>
  <si>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</si>
  <si>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</si>
  <si>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apoyar los temas estratégicos en la Dirección General </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</si>
  <si>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</si>
  <si>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</si>
  <si>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</si>
  <si>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</si>
  <si>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</si>
  <si>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</si>
  <si>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</si>
  <si>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</si>
  <si>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</si>
  <si>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</si>
  <si>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</si>
  <si>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</si>
  <si>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</si>
  <si>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Prestar los servicios profesionales para coordinar la gestión internacional</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</si>
  <si>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</si>
  <si>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</si>
  <si>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</si>
  <si>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</si>
  <si>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8,5 MESES</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</si>
  <si>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</si>
  <si>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</si>
  <si>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</si>
  <si>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</si>
  <si>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</si>
  <si>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</si>
  <si>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DIRECCIÓN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</si>
  <si>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</si>
  <si>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</si>
  <si>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</si>
  <si>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 xml:space="preserve">Prestar los Servicios Profesionales para el proceso de reingeniería </t>
  </si>
  <si>
    <t>Prestar los Servicios Profesionales para la revisión documentos técnicos</t>
  </si>
  <si>
    <t>Prestar los Servicios Profesionales para apoyar la administración de los proyectos de inversión de Políticas y Territorial.</t>
  </si>
  <si>
    <t xml:space="preserve">C-123-1000-4 Recurso 11 (50%)
</t>
  </si>
  <si>
    <t xml:space="preserve">
C-520-1403-1 Recurso 10(50%)</t>
  </si>
  <si>
    <t>Adriana Daza Tel 3344080 Ett. 193</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</si>
  <si>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</si>
  <si>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</si>
  <si>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</si>
  <si>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</si>
  <si>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</si>
  <si>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</si>
  <si>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</si>
  <si>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</si>
  <si>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</si>
  <si>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</si>
  <si>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t>
    </r>
    <r>
      <rPr>
        <sz val="12"/>
        <rFont val="Arial"/>
        <family val="2"/>
      </rPr>
      <t>16</t>
    </r>
    <r>
      <rPr>
        <sz val="12"/>
        <color theme="1"/>
        <rFont val="Arial"/>
        <family val="2"/>
      </rPr>
      <t xml:space="preserve"> del                 28 de  Marzo de 2016</t>
    </r>
  </si>
  <si>
    <t>Prestación de los servicios de actualización y soporte técnico, para los productos VMWARE ya licenciados por la Función Pública, de acuerdo con las condiciones establecidas en la Ficha Técnica</t>
  </si>
  <si>
    <t>C-520-1403-1 Recurso 11</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</si>
  <si>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</si>
  <si>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</si>
  <si>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</si>
  <si>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</si>
  <si>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</si>
  <si>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</si>
  <si>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</si>
  <si>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</si>
  <si>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</si>
  <si>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</si>
  <si>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</si>
  <si>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</si>
  <si>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</si>
  <si>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</si>
  <si>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</si>
  <si>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</si>
  <si>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</si>
  <si>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</si>
  <si>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 xml:space="preserve">Adquirir el Licenciamiento de office 365 Enterprise E1, conforme a las especificaciones del anexo técnico. </t>
  </si>
  <si>
    <t>Adquirir computadores de escritorio y portátiles, con el fin de remplazar los equipos en obsolecencia, acorde con las Especificaciones Técnicas</t>
  </si>
  <si>
    <t xml:space="preserve">Adquicisión de perifericos </t>
  </si>
  <si>
    <t>Suscripción al sistema Global Suite</t>
  </si>
  <si>
    <t>Prestar los servicios profesionales en la Oficina Asesora de Planeación, para apoyar seguimiento y medición de los proyectos de gestión y planes opertativos</t>
  </si>
  <si>
    <t>551217/551219</t>
  </si>
  <si>
    <t xml:space="preserve">C-123-1000-4 Recurso 11 (18,15%)
</t>
  </si>
  <si>
    <t xml:space="preserve">
C-520-1403-1 Recurso 10(81,55%)</t>
  </si>
  <si>
    <t>ACUERDO MARCO DE PRECIOS</t>
  </si>
  <si>
    <t>efectuar mantenimiento al sistema de señalización interna de la Función Pública</t>
  </si>
  <si>
    <t>094/2016</t>
  </si>
  <si>
    <t>VASS CONSULTORIA DE SISTEMAS C OLOMBIA S.A.S</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</si>
  <si>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</si>
  <si>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</si>
  <si>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</si>
  <si>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46016 DEL 01- Abril 2016</t>
  </si>
  <si>
    <t xml:space="preserve">Cuatro (4) meses, contados a partir del perfeccionamiento del mismo, previo Registro Presupuestal. </t>
  </si>
  <si>
    <t>LINA MONCALEANO</t>
  </si>
  <si>
    <t>Certificado de Disponibilidad Presupuestal N° 13916 del                 30 de  Marzo de 2016</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</si>
  <si>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</si>
  <si>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</si>
  <si>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</si>
  <si>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</si>
  <si>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46116 DEL 01- Abril 2016</t>
  </si>
  <si>
    <t>Hasta el veintidós (22) de diciembre de 2016</t>
  </si>
  <si>
    <t>MARIA JULIANA HAKSPIEL</t>
  </si>
  <si>
    <t>Certificado de Disponibilidad Presupuestal N° 14616 del                 31 de  Marzo de 2016</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</si>
  <si>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</si>
  <si>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</si>
  <si>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</si>
  <si>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Nueve (9) meses, contados a partir del perfeccionamiento del mismo, previo Registro Presupuestal.</t>
  </si>
  <si>
    <t>Certificado de Disponibilidad Presupuestal N° 14916 del                 31 de  Marzo de 2016</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</si>
  <si>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</si>
  <si>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</si>
  <si>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</si>
  <si>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46316 DEL 01- Abril 2016</t>
  </si>
  <si>
    <t>DIRECCION DE GESTION DEL CONOCIMIENTO</t>
  </si>
  <si>
    <t>Certificado de Disponibilidad Presupuestal N° 14116 del                 31 de  Marzo de 2016</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</si>
  <si>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</si>
  <si>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</si>
  <si>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</si>
  <si>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</si>
  <si>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</si>
  <si>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Nueve (09) meses, contados a partir del perfeccionamiento del mismo y registro presupuestal. </t>
  </si>
  <si>
    <t>ALEJANDRO BECKER</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</si>
  <si>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</si>
  <si>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</si>
  <si>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</si>
  <si>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</si>
  <si>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</si>
  <si>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</si>
  <si>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Hasta el treinta (30) de diciembre de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</si>
  <si>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</si>
  <si>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</si>
  <si>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</si>
  <si>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46516 DEL 01- Abril 2016</t>
  </si>
  <si>
    <t>Certificado de Disponibilidad Presupuestal N° 14516 del                 31 de  Marzo de 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</si>
  <si>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</si>
  <si>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</si>
  <si>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</si>
  <si>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</si>
  <si>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</si>
  <si>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</si>
  <si>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YULY SANTOYA                                                            FRANCISCO URBINA</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</si>
  <si>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</si>
  <si>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</si>
  <si>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</si>
  <si>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</si>
  <si>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</si>
  <si>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</si>
  <si>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</si>
  <si>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</si>
  <si>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</si>
  <si>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Ocho (8) meses, contados a partir del perfeccionamiento del mismo y el Registro Presupuestal.</t>
  </si>
  <si>
    <t>Certificado de Disponibilidad Presupuestal N° 15016 del                 31 de  Marzo de 2016</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</si>
  <si>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</si>
  <si>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</si>
  <si>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</si>
  <si>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</si>
  <si>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</si>
  <si>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MINIMA CUANTIA</t>
  </si>
  <si>
    <t>SELECCIÓN ABREVIADA DE MENOR CUANTÍA</t>
  </si>
  <si>
    <t>Prestar los Servicios Profesionales para apoyar el desarrollo del Modelo de Gestión del Conocimiento.</t>
  </si>
  <si>
    <t>Prestar los Servicios Profesionales  para apoyar el desarrollo del Modelo de Gestión del Conocimiento</t>
  </si>
  <si>
    <t>Prestación de servicios de Apoyo a la gestión para apoyar técnicamente al grupo de Gestión Contractual en la organización de documentación generada.</t>
  </si>
  <si>
    <t>Prestar los Servicios Profesionales para el diseño y diagramación de publicaciones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</si>
</sst>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_([$$-240A]\ * #,##0.00_);_([$$-240A]\ * \(#,##0.00\);_([$$-240A]\ * &quot;-&quot;??_);_(@_)"/>
    <numFmt numFmtId="167" formatCode="&quot;$&quot;\ #,##0.00"/>
    <numFmt numFmtId="168" formatCode="#,###\ &quot;MESES&quot;"/>
    <numFmt numFmtId="169" formatCode="_-&quot;$&quot;* #,##0_-;\-&quot;$&quot;* #,##0_-;_-&quot;$&quot;* &quot;-&quot;_-;_-@_-"/>
    <numFmt numFmtId="170" formatCode="#,###.0\ &quot;MESES&quot;"/>
    <numFmt numFmtId="171" formatCode="0\ &quot;MESES&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theme="1"/>
      <name val="Calibri"/>
      <family val="2"/>
      <scheme val="minor"/>
    </font>
    <font>
      <b/>
      <sz val="14"/>
      <color rgb="FFFF0000"/>
      <name val="Calibri"/>
      <family val="2"/>
      <scheme val="minor"/>
    </font>
    <font>
      <sz val="12"/>
      <color rgb="FF0033CC"/>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4"/>
      <color theme="1"/>
      <name val="Arial"/>
      <family val="2"/>
    </font>
    <font>
      <b/>
      <sz val="12"/>
      <name val="Arial"/>
      <family val="2"/>
    </font>
    <font>
      <sz val="12"/>
      <name val="Times New Roman"/>
      <family val="1"/>
    </font>
    <font>
      <sz val="12"/>
      <color theme="1"/>
      <name val="Times New Roman"/>
      <family val="1"/>
    </font>
    <font>
      <sz val="11"/>
      <color rgb="FFFFFF00"/>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2"/>
      <color rgb="FFFFFF00"/>
      <name val="Arial"/>
      <family val="2"/>
    </font>
    <font>
      <sz val="11"/>
      <color rgb="FFFFFF00"/>
      <name val="Calibri"/>
      <family val="2"/>
      <scheme val="minor"/>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z val="11"/>
      <color rgb="FF000000"/>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8">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9">
    <xf numFmtId="0" fontId="0" fillId="0" borderId="0"/>
    <xf numFmtId="164" fontId="1" fillId="0" borderId="0" applyFont="0" applyFill="0" applyBorder="0" applyAlignment="0" applyProtection="0"/>
    <xf numFmtId="44"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43" fontId="45" fillId="0" borderId="0" applyFont="0" applyFill="0" applyBorder="0" applyAlignment="0" applyProtection="0"/>
    <xf numFmtId="0" fontId="45" fillId="0" borderId="0"/>
    <xf numFmtId="0" fontId="36" fillId="0" borderId="0"/>
    <xf numFmtId="0" fontId="36" fillId="0" borderId="0"/>
  </cellStyleXfs>
  <cellXfs count="403">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4"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4" quotePrefix="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4"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7" fontId="0" fillId="0" borderId="0" xfId="0" applyNumberFormat="1" applyFont="1" applyAlignment="1">
      <alignment horizontal="center" vertical="center" wrapText="1"/>
    </xf>
    <xf numFmtId="164" fontId="0" fillId="0" borderId="0" xfId="1" applyFont="1" applyAlignment="1">
      <alignment horizontal="right" vertical="center" wrapText="1"/>
    </xf>
    <xf numFmtId="167" fontId="0" fillId="0" borderId="0" xfId="0" applyNumberFormat="1" applyFont="1" applyAlignment="1">
      <alignment horizontal="right" vertical="center" wrapText="1"/>
    </xf>
    <xf numFmtId="167" fontId="0" fillId="0" borderId="0" xfId="0" applyNumberFormat="1" applyFont="1" applyAlignment="1">
      <alignment vertical="center" wrapText="1"/>
    </xf>
    <xf numFmtId="167"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Alignment="1">
      <alignment horizontal="right" vertical="center" wrapText="1"/>
    </xf>
    <xf numFmtId="0" fontId="14" fillId="5" borderId="16"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16" fillId="5" borderId="17" xfId="3" applyFont="1" applyFill="1" applyBorder="1" applyAlignment="1">
      <alignment horizontal="center" vertical="center" wrapText="1"/>
    </xf>
    <xf numFmtId="0" fontId="15" fillId="5" borderId="17" xfId="3" applyFont="1" applyFill="1" applyBorder="1" applyAlignment="1">
      <alignment horizontal="center" vertical="center" wrapText="1"/>
    </xf>
    <xf numFmtId="164" fontId="15" fillId="5" borderId="17" xfId="1" applyFont="1" applyFill="1" applyBorder="1" applyAlignment="1">
      <alignment horizontal="right" vertical="center" wrapText="1"/>
    </xf>
    <xf numFmtId="0" fontId="15" fillId="5" borderId="17" xfId="3" applyFont="1" applyFill="1" applyBorder="1" applyAlignment="1">
      <alignment horizontal="right" vertical="center" wrapText="1"/>
    </xf>
    <xf numFmtId="0" fontId="15" fillId="5" borderId="18" xfId="3" applyFont="1" applyFill="1" applyBorder="1" applyAlignment="1">
      <alignment horizontal="center" vertical="center" wrapText="1"/>
    </xf>
    <xf numFmtId="0" fontId="8" fillId="5" borderId="0" xfId="0" applyFont="1" applyFill="1" applyAlignment="1">
      <alignment horizontal="center" vertical="center"/>
    </xf>
    <xf numFmtId="0" fontId="17" fillId="5"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65" fontId="17" fillId="5" borderId="2" xfId="2" applyNumberFormat="1"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5" fillId="5" borderId="20" xfId="3" applyFont="1" applyFill="1" applyBorder="1" applyAlignment="1">
      <alignment horizontal="center" vertical="center" wrapText="1"/>
    </xf>
    <xf numFmtId="0" fontId="8"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5" xfId="0" applyFont="1" applyFill="1" applyBorder="1" applyAlignment="1">
      <alignment vertical="center" wrapText="1"/>
    </xf>
    <xf numFmtId="14" fontId="19"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19" fillId="0" borderId="2" xfId="1" applyNumberFormat="1" applyFont="1" applyFill="1" applyBorder="1" applyAlignment="1">
      <alignment horizontal="right" vertical="center" wrapText="1"/>
    </xf>
    <xf numFmtId="166" fontId="19" fillId="0" borderId="2" xfId="2" applyNumberFormat="1" applyFont="1" applyFill="1" applyBorder="1" applyAlignment="1">
      <alignment horizontal="right" vertical="center" wrapText="1"/>
    </xf>
    <xf numFmtId="0" fontId="19" fillId="0" borderId="21" xfId="0" applyFont="1" applyFill="1" applyBorder="1" applyAlignment="1">
      <alignment vertical="center" wrapText="1"/>
    </xf>
    <xf numFmtId="0" fontId="21" fillId="5" borderId="0" xfId="0" applyFont="1" applyFill="1"/>
    <xf numFmtId="0" fontId="22" fillId="0" borderId="2" xfId="0" applyFont="1" applyFill="1" applyBorder="1"/>
    <xf numFmtId="0" fontId="23" fillId="0" borderId="2"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6" fontId="21" fillId="0" borderId="5" xfId="0" applyNumberFormat="1" applyFont="1" applyFill="1" applyBorder="1" applyAlignment="1">
      <alignment horizontal="right" vertical="center" wrapText="1"/>
    </xf>
    <xf numFmtId="2" fontId="21" fillId="0" borderId="2" xfId="0" applyNumberFormat="1" applyFont="1" applyFill="1" applyBorder="1" applyAlignment="1">
      <alignment horizontal="right" vertical="center" wrapText="1"/>
    </xf>
    <xf numFmtId="6" fontId="21" fillId="0" borderId="2" xfId="0" applyNumberFormat="1" applyFont="1" applyFill="1" applyBorder="1" applyAlignment="1">
      <alignment horizontal="right" vertical="center" wrapText="1"/>
    </xf>
    <xf numFmtId="165" fontId="25" fillId="0" borderId="2" xfId="2"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0" fillId="0" borderId="0" xfId="0" applyFill="1" applyAlignment="1">
      <alignment vertical="center" wrapText="1"/>
    </xf>
    <xf numFmtId="0" fontId="6" fillId="0" borderId="5" xfId="0" applyFont="1" applyFill="1" applyBorder="1" applyAlignment="1">
      <alignment vertical="center" wrapText="1"/>
    </xf>
    <xf numFmtId="166" fontId="26" fillId="0" borderId="2" xfId="1"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0" fontId="26" fillId="0" borderId="21" xfId="0" applyFont="1" applyFill="1" applyBorder="1" applyAlignment="1">
      <alignment vertical="center" wrapText="1"/>
    </xf>
    <xf numFmtId="0" fontId="30" fillId="0" borderId="2"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6" fillId="0" borderId="2" xfId="0" applyFont="1" applyFill="1" applyBorder="1" applyAlignment="1">
      <alignment vertical="center" wrapText="1"/>
    </xf>
    <xf numFmtId="6"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15" fontId="26" fillId="0" borderId="19" xfId="0" applyNumberFormat="1" applyFont="1" applyFill="1" applyBorder="1" applyAlignment="1">
      <alignment horizontal="center" vertical="center" wrapText="1"/>
    </xf>
    <xf numFmtId="165" fontId="26" fillId="0" borderId="5" xfId="2" applyNumberFormat="1" applyFont="1" applyFill="1" applyBorder="1" applyAlignment="1">
      <alignment horizontal="center" vertical="center" wrapText="1"/>
    </xf>
    <xf numFmtId="165" fontId="26" fillId="0" borderId="2" xfId="2" applyNumberFormat="1" applyFont="1" applyFill="1" applyBorder="1" applyAlignment="1">
      <alignment horizontal="center" vertical="center" wrapText="1"/>
    </xf>
    <xf numFmtId="6" fontId="26" fillId="0" borderId="2" xfId="0" applyNumberFormat="1" applyFont="1" applyFill="1" applyBorder="1" applyAlignment="1">
      <alignment horizontal="right" vertical="center" wrapText="1"/>
    </xf>
    <xf numFmtId="6" fontId="29" fillId="0" borderId="2" xfId="0" applyNumberFormat="1" applyFont="1" applyFill="1" applyBorder="1" applyAlignment="1">
      <alignment vertical="center" wrapText="1"/>
    </xf>
    <xf numFmtId="0" fontId="22" fillId="0" borderId="2" xfId="2"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4" fontId="26" fillId="0" borderId="19" xfId="0" applyNumberFormat="1" applyFont="1" applyFill="1" applyBorder="1" applyAlignment="1">
      <alignment horizontal="center" vertical="center" wrapText="1"/>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0" fillId="0" borderId="0" xfId="0" applyFont="1" applyFill="1" applyAlignment="1">
      <alignment vertical="center" wrapText="1"/>
    </xf>
    <xf numFmtId="165" fontId="29" fillId="0" borderId="2" xfId="2"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65" fontId="29" fillId="0" borderId="2" xfId="0" applyNumberFormat="1" applyFont="1" applyFill="1" applyBorder="1" applyAlignment="1">
      <alignment vertical="center" wrapText="1"/>
    </xf>
    <xf numFmtId="0" fontId="19" fillId="0" borderId="2" xfId="0" applyFont="1" applyFill="1" applyBorder="1" applyAlignment="1">
      <alignment horizontal="left" vertical="center" wrapText="1"/>
    </xf>
    <xf numFmtId="165" fontId="19" fillId="0" borderId="2" xfId="2"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19"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6" fillId="0" borderId="19" xfId="0" applyFont="1" applyFill="1" applyBorder="1" applyAlignment="1">
      <alignment horizontal="center" vertical="center" wrapText="1"/>
    </xf>
    <xf numFmtId="165" fontId="26" fillId="0" borderId="4" xfId="2" applyNumberFormat="1" applyFont="1" applyFill="1" applyBorder="1" applyAlignment="1">
      <alignment horizontal="center" vertical="center" wrapText="1"/>
    </xf>
    <xf numFmtId="0" fontId="0" fillId="0" borderId="0" xfId="0" applyFill="1"/>
    <xf numFmtId="0" fontId="26" fillId="0" borderId="26" xfId="0" applyFont="1" applyFill="1" applyBorder="1" applyAlignment="1">
      <alignment vertical="center" wrapText="1"/>
    </xf>
    <xf numFmtId="0" fontId="26" fillId="0" borderId="2" xfId="0" applyFont="1" applyFill="1" applyBorder="1"/>
    <xf numFmtId="165" fontId="26" fillId="0" borderId="27" xfId="2"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2" fillId="0" borderId="2" xfId="1"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6" fillId="0" borderId="2" xfId="0" applyFont="1" applyFill="1" applyBorder="1" applyAlignment="1">
      <alignment vertical="center" wrapText="1"/>
    </xf>
    <xf numFmtId="0" fontId="22" fillId="0" borderId="2" xfId="0" applyFont="1" applyFill="1" applyBorder="1" applyAlignment="1">
      <alignment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65" fontId="20" fillId="0" borderId="2" xfId="2"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0" fillId="0" borderId="2" xfId="0" applyFont="1" applyFill="1" applyBorder="1" applyAlignment="1" applyProtection="1">
      <alignment vertical="center" wrapText="1"/>
      <protection locked="0"/>
    </xf>
    <xf numFmtId="169" fontId="19" fillId="0" borderId="2" xfId="0" applyNumberFormat="1" applyFont="1" applyFill="1" applyBorder="1" applyAlignment="1">
      <alignment horizontal="center" vertical="center" wrapText="1"/>
    </xf>
    <xf numFmtId="15" fontId="19" fillId="0" borderId="4" xfId="0" applyNumberFormat="1" applyFont="1" applyFill="1" applyBorder="1" applyAlignment="1" applyProtection="1">
      <alignment horizontal="center" vertical="center" wrapText="1"/>
      <protection locked="0"/>
    </xf>
    <xf numFmtId="14" fontId="39" fillId="0" borderId="2" xfId="0" applyNumberFormat="1" applyFont="1" applyFill="1" applyBorder="1" applyAlignment="1">
      <alignment horizontal="center" vertical="center" wrapText="1"/>
    </xf>
    <xf numFmtId="0" fontId="39" fillId="0" borderId="2" xfId="0" applyFont="1" applyFill="1" applyBorder="1" applyAlignment="1">
      <alignment vertical="center" wrapText="1"/>
    </xf>
    <xf numFmtId="0" fontId="39" fillId="0" borderId="2" xfId="0" applyFont="1" applyFill="1" applyBorder="1" applyAlignment="1">
      <alignment horizontal="center" vertical="center" wrapText="1"/>
    </xf>
    <xf numFmtId="0" fontId="39" fillId="0" borderId="2" xfId="0" applyNumberFormat="1" applyFont="1" applyFill="1" applyBorder="1" applyAlignment="1">
      <alignment horizontal="center" vertical="center" wrapText="1"/>
    </xf>
    <xf numFmtId="15" fontId="39" fillId="0" borderId="2" xfId="0" applyNumberFormat="1" applyFont="1" applyFill="1" applyBorder="1" applyAlignment="1">
      <alignment horizontal="center" vertical="center" wrapText="1"/>
    </xf>
    <xf numFmtId="165" fontId="34" fillId="0" borderId="2" xfId="2"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wrapText="1"/>
    </xf>
    <xf numFmtId="0" fontId="19" fillId="0" borderId="26" xfId="0" applyFont="1" applyFill="1" applyBorder="1" applyAlignment="1">
      <alignment vertical="center" wrapText="1"/>
    </xf>
    <xf numFmtId="0" fontId="0" fillId="0" borderId="2" xfId="0" applyFill="1" applyBorder="1" applyAlignment="1">
      <alignment horizontal="center" vertical="center" wrapText="1"/>
    </xf>
    <xf numFmtId="0" fontId="6" fillId="0" borderId="17" xfId="0" applyFont="1" applyFill="1" applyBorder="1" applyAlignment="1">
      <alignment horizontal="justify" vertical="center" wrapText="1"/>
    </xf>
    <xf numFmtId="0" fontId="26" fillId="0" borderId="33" xfId="0" applyFont="1" applyFill="1" applyBorder="1" applyAlignment="1">
      <alignment horizontal="center" vertical="center" wrapText="1"/>
    </xf>
    <xf numFmtId="14" fontId="19" fillId="0" borderId="17" xfId="0" applyNumberFormat="1" applyFont="1" applyFill="1" applyBorder="1" applyAlignment="1">
      <alignment horizontal="center" vertical="center" wrapText="1"/>
    </xf>
    <xf numFmtId="0" fontId="19" fillId="0" borderId="17" xfId="0" applyFont="1" applyFill="1" applyBorder="1" applyAlignment="1">
      <alignment vertical="center" wrapText="1"/>
    </xf>
    <xf numFmtId="0" fontId="26" fillId="0" borderId="2"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20" xfId="0" applyFont="1" applyFill="1" applyBorder="1" applyAlignment="1">
      <alignment vertical="center" wrapText="1"/>
    </xf>
    <xf numFmtId="0" fontId="6"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19" fillId="0" borderId="2" xfId="0" applyFont="1" applyFill="1" applyBorder="1" applyAlignment="1">
      <alignment vertical="center" wrapText="1"/>
    </xf>
    <xf numFmtId="165" fontId="26" fillId="0" borderId="7" xfId="2" applyNumberFormat="1" applyFont="1" applyFill="1" applyBorder="1" applyAlignment="1">
      <alignment horizontal="center" vertical="center" wrapText="1"/>
    </xf>
    <xf numFmtId="165" fontId="26" fillId="0" borderId="22" xfId="2" applyNumberFormat="1" applyFont="1" applyFill="1" applyBorder="1" applyAlignment="1">
      <alignment horizontal="center" vertical="center" wrapText="1"/>
    </xf>
    <xf numFmtId="6" fontId="39" fillId="0" borderId="2" xfId="0" applyNumberFormat="1" applyFont="1" applyFill="1" applyBorder="1" applyAlignment="1">
      <alignment horizontal="center" vertical="center" wrapText="1"/>
    </xf>
    <xf numFmtId="165" fontId="39" fillId="0" borderId="2" xfId="2"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165" fontId="26" fillId="0" borderId="13" xfId="2" applyNumberFormat="1" applyFont="1" applyFill="1" applyBorder="1" applyAlignment="1">
      <alignment horizontal="center" vertical="center" wrapText="1"/>
    </xf>
    <xf numFmtId="165" fontId="26" fillId="0" borderId="24" xfId="2" applyNumberFormat="1" applyFont="1" applyFill="1" applyBorder="1" applyAlignment="1">
      <alignment horizontal="center" vertical="center" wrapText="1"/>
    </xf>
    <xf numFmtId="0" fontId="6" fillId="0" borderId="34" xfId="0" applyFont="1" applyFill="1" applyBorder="1" applyAlignment="1">
      <alignment horizontal="justify" vertical="center" wrapText="1"/>
    </xf>
    <xf numFmtId="0" fontId="26" fillId="0" borderId="35" xfId="0" applyFont="1" applyFill="1" applyBorder="1" applyAlignment="1">
      <alignment horizontal="center" vertical="center" wrapText="1"/>
    </xf>
    <xf numFmtId="0" fontId="19" fillId="0" borderId="34" xfId="0" applyFont="1" applyFill="1" applyBorder="1" applyAlignment="1">
      <alignment vertical="center" wrapText="1"/>
    </xf>
    <xf numFmtId="0" fontId="20" fillId="0" borderId="2" xfId="0" applyFont="1" applyFill="1" applyBorder="1" applyAlignment="1">
      <alignment horizontal="justify" vertical="center" wrapText="1"/>
    </xf>
    <xf numFmtId="0" fontId="20" fillId="0" borderId="5" xfId="0" applyFont="1" applyFill="1" applyBorder="1" applyAlignment="1">
      <alignment horizontal="center" vertical="center" wrapText="1"/>
    </xf>
    <xf numFmtId="0" fontId="0" fillId="0" borderId="2" xfId="0" applyFill="1" applyBorder="1"/>
    <xf numFmtId="0" fontId="0" fillId="0" borderId="2" xfId="2" applyNumberFormat="1" applyFont="1" applyFill="1" applyBorder="1"/>
    <xf numFmtId="0" fontId="3" fillId="0" borderId="2" xfId="0" applyFont="1" applyFill="1" applyBorder="1"/>
    <xf numFmtId="165" fontId="31" fillId="0" borderId="2" xfId="2" applyNumberFormat="1" applyFont="1" applyFill="1" applyBorder="1" applyAlignment="1">
      <alignment horizontal="center" vertical="center" wrapText="1"/>
    </xf>
    <xf numFmtId="0" fontId="42" fillId="3" borderId="0" xfId="0" applyFont="1" applyFill="1" applyAlignment="1">
      <alignment horizontal="center" vertical="center"/>
    </xf>
    <xf numFmtId="166" fontId="26" fillId="0" borderId="2" xfId="1"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6" fillId="0" borderId="24" xfId="0" applyFont="1" applyFill="1" applyBorder="1" applyAlignment="1">
      <alignment horizontal="center" wrapText="1"/>
    </xf>
    <xf numFmtId="0" fontId="20" fillId="0" borderId="22" xfId="0" applyFont="1" applyFill="1" applyBorder="1" applyAlignment="1">
      <alignment horizontal="justify" vertical="center" wrapText="1"/>
    </xf>
    <xf numFmtId="14" fontId="19" fillId="0" borderId="22"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6" fontId="19" fillId="0" borderId="22" xfId="1" applyNumberFormat="1" applyFont="1" applyFill="1" applyBorder="1" applyAlignment="1">
      <alignment horizontal="right" vertical="center" wrapText="1"/>
    </xf>
    <xf numFmtId="0" fontId="19" fillId="0" borderId="22" xfId="0" applyFont="1" applyFill="1" applyBorder="1" applyAlignment="1">
      <alignment vertical="center" wrapText="1"/>
    </xf>
    <xf numFmtId="0" fontId="6" fillId="0" borderId="2" xfId="0" applyFont="1" applyFill="1" applyBorder="1" applyAlignment="1" applyProtection="1">
      <alignment vertical="center" wrapText="1"/>
      <protection locked="0"/>
    </xf>
    <xf numFmtId="164" fontId="26" fillId="0" borderId="2" xfId="1" applyFont="1" applyFill="1" applyBorder="1" applyAlignment="1">
      <alignment horizontal="right" vertical="center" wrapText="1"/>
    </xf>
    <xf numFmtId="0" fontId="0" fillId="3" borderId="0" xfId="0" applyFill="1"/>
    <xf numFmtId="0" fontId="5" fillId="3" borderId="0" xfId="0" applyFon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wrapText="1"/>
    </xf>
    <xf numFmtId="0" fontId="0" fillId="3" borderId="0" xfId="0" applyFill="1" applyAlignment="1">
      <alignment horizontal="center"/>
    </xf>
    <xf numFmtId="164" fontId="0" fillId="3" borderId="0" xfId="1" applyFont="1" applyFill="1" applyAlignment="1">
      <alignment horizontal="right"/>
    </xf>
    <xf numFmtId="166" fontId="0" fillId="3" borderId="0" xfId="0" applyNumberFormat="1" applyFill="1" applyAlignment="1">
      <alignment horizontal="right"/>
    </xf>
    <xf numFmtId="0" fontId="0" fillId="3" borderId="0" xfId="2" applyNumberFormat="1" applyFont="1" applyFill="1" applyAlignment="1">
      <alignment wrapText="1"/>
    </xf>
    <xf numFmtId="0" fontId="0" fillId="3" borderId="1" xfId="0" applyFill="1" applyBorder="1"/>
    <xf numFmtId="44" fontId="0" fillId="3" borderId="0" xfId="0" applyNumberFormat="1" applyFill="1" applyAlignment="1">
      <alignment horizontal="right"/>
    </xf>
    <xf numFmtId="0" fontId="0" fillId="3" borderId="0" xfId="0" applyFill="1" applyAlignment="1">
      <alignment horizontal="right"/>
    </xf>
    <xf numFmtId="0" fontId="0" fillId="3" borderId="0" xfId="2" applyNumberFormat="1" applyFont="1" applyFill="1"/>
    <xf numFmtId="0" fontId="26" fillId="0" borderId="2" xfId="0" applyFont="1" applyFill="1" applyBorder="1" applyAlignment="1">
      <alignment horizontal="justify" vertical="center" wrapText="1"/>
    </xf>
    <xf numFmtId="166" fontId="19" fillId="0"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168" fontId="21"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170" fontId="19" fillId="0" borderId="22" xfId="0" applyNumberFormat="1" applyFont="1" applyFill="1" applyBorder="1" applyAlignment="1">
      <alignment horizontal="center" vertical="center" wrapText="1"/>
    </xf>
    <xf numFmtId="170" fontId="19" fillId="0" borderId="2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18" fillId="0" borderId="22" xfId="0" applyFont="1" applyFill="1" applyBorder="1" applyAlignment="1">
      <alignment horizontal="center" vertical="center" wrapText="1"/>
    </xf>
    <xf numFmtId="171" fontId="19" fillId="0" borderId="22" xfId="0" applyNumberFormat="1"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26" fillId="0" borderId="24"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5" fontId="0" fillId="0" borderId="4" xfId="0" applyNumberFormat="1" applyFont="1" applyFill="1" applyBorder="1" applyAlignment="1">
      <alignment horizontal="left" vertical="center" wrapText="1"/>
    </xf>
    <xf numFmtId="165" fontId="0" fillId="0" borderId="5" xfId="0" applyNumberFormat="1" applyFont="1" applyFill="1" applyBorder="1" applyAlignment="1">
      <alignment horizontal="left" vertical="center" wrapText="1"/>
    </xf>
    <xf numFmtId="166" fontId="0" fillId="0" borderId="2" xfId="0" applyNumberFormat="1" applyFont="1" applyFill="1" applyBorder="1" applyAlignment="1">
      <alignment horizontal="right" vertical="center" wrapText="1"/>
    </xf>
    <xf numFmtId="14" fontId="10" fillId="0" borderId="4" xfId="0" applyNumberFormat="1" applyFont="1" applyFill="1" applyBorder="1" applyAlignment="1">
      <alignment horizontal="right" vertical="center" wrapText="1"/>
    </xf>
    <xf numFmtId="14" fontId="10" fillId="0" borderId="5" xfId="0" applyNumberFormat="1"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4" quotePrefix="1" applyFont="1" applyBorder="1" applyAlignment="1">
      <alignment horizontal="center" vertical="center" wrapText="1"/>
    </xf>
    <xf numFmtId="0" fontId="3" fillId="0" borderId="15" xfId="0" applyFont="1" applyBorder="1" applyAlignment="1">
      <alignment horizontal="left" vertical="center" wrapText="1"/>
    </xf>
    <xf numFmtId="0" fontId="26" fillId="0" borderId="0" xfId="0" applyFont="1" applyFill="1"/>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6" fontId="26" fillId="0" borderId="2" xfId="2" applyNumberFormat="1" applyFont="1" applyFill="1" applyBorder="1" applyAlignment="1">
      <alignment horizontal="center" vertical="center" wrapText="1"/>
    </xf>
    <xf numFmtId="6" fontId="26" fillId="0" borderId="4" xfId="0" applyNumberFormat="1" applyFont="1" applyFill="1" applyBorder="1" applyAlignment="1">
      <alignment horizontal="right" vertical="center" wrapText="1"/>
    </xf>
    <xf numFmtId="0" fontId="20" fillId="0" borderId="2" xfId="0" applyFont="1" applyFill="1" applyBorder="1" applyAlignment="1">
      <alignment vertical="center" wrapText="1"/>
    </xf>
    <xf numFmtId="0" fontId="32" fillId="0" borderId="2" xfId="0" applyFont="1" applyFill="1" applyBorder="1" applyAlignment="1">
      <alignment horizontal="center" vertical="center" wrapText="1"/>
    </xf>
    <xf numFmtId="15" fontId="20" fillId="0" borderId="2" xfId="0" applyNumberFormat="1"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165" fontId="20" fillId="0" borderId="2" xfId="2" applyNumberFormat="1" applyFont="1" applyFill="1" applyBorder="1" applyAlignment="1">
      <alignment vertical="center" wrapText="1"/>
    </xf>
    <xf numFmtId="165" fontId="20" fillId="0" borderId="22" xfId="2" applyNumberFormat="1" applyFont="1" applyFill="1" applyBorder="1" applyAlignment="1">
      <alignment horizontal="center" vertical="center" wrapText="1"/>
    </xf>
    <xf numFmtId="15" fontId="20" fillId="0" borderId="22"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24" xfId="0" applyFont="1" applyFill="1" applyBorder="1" applyAlignment="1">
      <alignment horizontal="center" vertical="center" wrapText="1"/>
    </xf>
    <xf numFmtId="14" fontId="20" fillId="0" borderId="24" xfId="0" applyNumberFormat="1" applyFont="1" applyFill="1" applyBorder="1" applyAlignment="1">
      <alignment horizontal="center" vertical="center" wrapText="1"/>
    </xf>
    <xf numFmtId="165" fontId="20" fillId="0" borderId="24" xfId="2" applyNumberFormat="1" applyFont="1" applyFill="1" applyBorder="1" applyAlignment="1">
      <alignment horizontal="center" vertical="center" wrapText="1"/>
    </xf>
    <xf numFmtId="15" fontId="20"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0" fillId="0" borderId="19" xfId="0" applyFont="1" applyFill="1" applyBorder="1" applyAlignment="1">
      <alignment horizontal="center" vertical="center" wrapText="1"/>
    </xf>
    <xf numFmtId="165" fontId="19" fillId="0" borderId="5" xfId="2" applyNumberFormat="1" applyFont="1" applyFill="1" applyBorder="1" applyAlignment="1">
      <alignment horizontal="center" vertical="center" wrapText="1"/>
    </xf>
    <xf numFmtId="6" fontId="20" fillId="0" borderId="2" xfId="0" applyNumberFormat="1" applyFont="1" applyFill="1" applyBorder="1" applyAlignment="1">
      <alignment horizontal="right" vertical="center" wrapText="1"/>
    </xf>
    <xf numFmtId="0" fontId="34" fillId="0" borderId="2" xfId="0" applyFont="1" applyFill="1" applyBorder="1" applyAlignment="1">
      <alignment horizontal="center" vertical="center" wrapText="1"/>
    </xf>
    <xf numFmtId="165" fontId="34" fillId="0" borderId="5" xfId="2" applyNumberFormat="1" applyFont="1" applyFill="1" applyBorder="1" applyAlignment="1">
      <alignment horizontal="center" vertical="center" wrapText="1"/>
    </xf>
    <xf numFmtId="0" fontId="34" fillId="0" borderId="2" xfId="0" applyFont="1" applyFill="1" applyBorder="1"/>
    <xf numFmtId="0" fontId="20" fillId="0" borderId="2" xfId="0" applyNumberFormat="1" applyFont="1" applyFill="1" applyBorder="1" applyAlignment="1">
      <alignment horizontal="center" vertical="center" wrapText="1"/>
    </xf>
    <xf numFmtId="0" fontId="20" fillId="0" borderId="28" xfId="0" applyFont="1" applyFill="1" applyBorder="1" applyAlignment="1">
      <alignment horizontal="justify" vertical="center" wrapText="1"/>
    </xf>
    <xf numFmtId="0" fontId="21" fillId="0" borderId="0" xfId="0" applyFont="1" applyFill="1"/>
    <xf numFmtId="165" fontId="21" fillId="0" borderId="2" xfId="2" applyNumberFormat="1"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29" xfId="0" applyFont="1" applyFill="1" applyBorder="1" applyAlignment="1">
      <alignment horizontal="justify" vertical="center" wrapText="1"/>
    </xf>
    <xf numFmtId="0" fontId="20" fillId="0" borderId="2" xfId="0" applyFont="1" applyFill="1" applyBorder="1" applyAlignment="1">
      <alignment horizontal="justify" vertical="center"/>
    </xf>
    <xf numFmtId="0" fontId="20" fillId="0" borderId="0" xfId="0" applyFont="1" applyFill="1" applyAlignment="1">
      <alignment horizontal="center" vertical="center" wrapText="1"/>
    </xf>
    <xf numFmtId="14"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65" fontId="35" fillId="0" borderId="2" xfId="2" applyNumberFormat="1"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9" fillId="0" borderId="0" xfId="0" applyFont="1" applyFill="1" applyAlignment="1">
      <alignment vertical="center" wrapText="1"/>
    </xf>
    <xf numFmtId="0" fontId="28" fillId="0" borderId="2" xfId="0" applyFont="1" applyFill="1" applyBorder="1" applyAlignment="1">
      <alignment horizontal="center" vertical="center"/>
    </xf>
    <xf numFmtId="0" fontId="26" fillId="0" borderId="0" xfId="0" applyFont="1" applyFill="1" applyAlignment="1">
      <alignment vertical="center" wrapText="1"/>
    </xf>
    <xf numFmtId="0" fontId="26" fillId="0" borderId="0" xfId="0" applyFont="1" applyFill="1" applyAlignment="1">
      <alignment wrapText="1"/>
    </xf>
    <xf numFmtId="0" fontId="20" fillId="0" borderId="21" xfId="0" applyFont="1" applyFill="1" applyBorder="1" applyAlignment="1">
      <alignment horizontal="center" vertical="center" wrapText="1"/>
    </xf>
    <xf numFmtId="165" fontId="26" fillId="0" borderId="3" xfId="2" applyNumberFormat="1" applyFont="1" applyFill="1" applyBorder="1" applyAlignment="1">
      <alignment horizontal="center" vertical="center" wrapText="1"/>
    </xf>
    <xf numFmtId="0" fontId="26" fillId="0" borderId="5" xfId="0" applyFont="1" applyFill="1" applyBorder="1"/>
    <xf numFmtId="0" fontId="26"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0" xfId="0" applyFont="1" applyFill="1"/>
    <xf numFmtId="14" fontId="6" fillId="0" borderId="22"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165" fontId="19" fillId="0" borderId="30" xfId="2"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0" fontId="19" fillId="0" borderId="31" xfId="0"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15" fontId="6" fillId="0" borderId="24"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165" fontId="19" fillId="0" borderId="32" xfId="2" applyNumberFormat="1"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6" fillId="0" borderId="24" xfId="0" applyFont="1" applyFill="1" applyBorder="1" applyAlignment="1">
      <alignment horizontal="left" vertical="center" wrapText="1"/>
    </xf>
    <xf numFmtId="0" fontId="20" fillId="0" borderId="2" xfId="0" applyFont="1" applyFill="1" applyBorder="1" applyAlignment="1" applyProtection="1">
      <alignment horizontal="left" vertical="top" wrapText="1"/>
      <protection locked="0"/>
    </xf>
    <xf numFmtId="166"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38" fillId="0" borderId="0" xfId="0" applyFont="1" applyFill="1"/>
    <xf numFmtId="6" fontId="39" fillId="0" borderId="2" xfId="0" applyNumberFormat="1" applyFont="1" applyFill="1" applyBorder="1" applyAlignment="1">
      <alignment horizontal="right" vertical="center" wrapText="1"/>
    </xf>
    <xf numFmtId="0" fontId="40" fillId="0" borderId="22" xfId="0" applyFont="1" applyFill="1" applyBorder="1"/>
    <xf numFmtId="165" fontId="39" fillId="0" borderId="19" xfId="2" applyNumberFormat="1" applyFont="1" applyFill="1" applyBorder="1" applyAlignment="1">
      <alignment horizontal="center" vertical="center" wrapText="1"/>
    </xf>
    <xf numFmtId="165" fontId="34" fillId="0" borderId="27" xfId="2" applyNumberFormat="1" applyFont="1" applyFill="1" applyBorder="1" applyAlignment="1">
      <alignment horizontal="center" vertical="center" wrapText="1"/>
    </xf>
    <xf numFmtId="17" fontId="26" fillId="0" borderId="2" xfId="0" applyNumberFormat="1" applyFont="1" applyFill="1" applyBorder="1" applyAlignment="1">
      <alignment horizontal="center" vertical="center" wrapText="1"/>
    </xf>
    <xf numFmtId="15" fontId="26"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xf>
    <xf numFmtId="0" fontId="10" fillId="0" borderId="2" xfId="0" applyFont="1" applyFill="1" applyBorder="1"/>
    <xf numFmtId="165" fontId="20" fillId="0" borderId="22" xfId="2" applyNumberFormat="1" applyFont="1" applyFill="1" applyBorder="1" applyAlignment="1">
      <alignment horizontal="center" vertical="center" wrapText="1"/>
    </xf>
    <xf numFmtId="0" fontId="40" fillId="0" borderId="2" xfId="0" applyFont="1" applyFill="1" applyBorder="1"/>
    <xf numFmtId="6" fontId="34" fillId="0" borderId="2" xfId="2" applyNumberFormat="1" applyFont="1" applyFill="1" applyBorder="1" applyAlignment="1">
      <alignment horizontal="center" vertical="center" wrapText="1"/>
    </xf>
    <xf numFmtId="0" fontId="0" fillId="0" borderId="2" xfId="2" applyNumberFormat="1" applyFont="1" applyFill="1" applyBorder="1" applyAlignment="1">
      <alignment wrapText="1"/>
    </xf>
    <xf numFmtId="0" fontId="0" fillId="0" borderId="19" xfId="0" applyFill="1" applyBorder="1"/>
    <xf numFmtId="165" fontId="19" fillId="0" borderId="8" xfId="2" applyNumberFormat="1" applyFont="1" applyFill="1" applyBorder="1" applyAlignment="1">
      <alignment horizontal="center" vertical="center" wrapText="1"/>
    </xf>
    <xf numFmtId="6" fontId="26" fillId="0" borderId="22" xfId="2" applyNumberFormat="1" applyFont="1" applyFill="1" applyBorder="1" applyAlignment="1">
      <alignment horizontal="center" vertical="center" wrapText="1"/>
    </xf>
    <xf numFmtId="0" fontId="0" fillId="0" borderId="22" xfId="0" applyFill="1" applyBorder="1"/>
    <xf numFmtId="6" fontId="20" fillId="0" borderId="2" xfId="0" applyNumberFormat="1" applyFont="1" applyFill="1" applyBorder="1" applyAlignment="1">
      <alignment horizontal="center" vertical="center" wrapText="1"/>
    </xf>
    <xf numFmtId="0" fontId="10" fillId="0" borderId="0" xfId="0" applyFont="1" applyFill="1"/>
    <xf numFmtId="0" fontId="0" fillId="0" borderId="0" xfId="0" applyFill="1" applyAlignment="1">
      <alignment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15" fontId="19" fillId="0" borderId="22" xfId="0" applyNumberFormat="1" applyFont="1" applyFill="1" applyBorder="1" applyAlignment="1" applyProtection="1">
      <alignment horizontal="center" vertical="center" wrapText="1"/>
      <protection locked="0"/>
    </xf>
    <xf numFmtId="0" fontId="41" fillId="0" borderId="3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20" fillId="0" borderId="24" xfId="0" applyFont="1" applyFill="1" applyBorder="1" applyAlignment="1" applyProtection="1">
      <alignment horizontal="center" vertical="center" wrapText="1"/>
      <protection locked="0"/>
    </xf>
    <xf numFmtId="15" fontId="19" fillId="0" borderId="24"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32" fillId="0" borderId="24" xfId="0" applyFont="1" applyFill="1" applyBorder="1" applyAlignment="1">
      <alignment horizontal="center" vertical="center" wrapText="1"/>
    </xf>
    <xf numFmtId="44" fontId="26" fillId="0" borderId="2" xfId="2" applyFont="1" applyFill="1" applyBorder="1" applyAlignment="1">
      <alignment horizontal="right" vertical="center" wrapText="1"/>
    </xf>
    <xf numFmtId="0" fontId="0" fillId="0" borderId="2" xfId="0" applyFill="1" applyBorder="1" applyAlignment="1"/>
    <xf numFmtId="0" fontId="20" fillId="0" borderId="22" xfId="0" applyNumberFormat="1" applyFont="1" applyFill="1" applyBorder="1" applyAlignment="1">
      <alignment horizontal="center" vertical="center" wrapText="1"/>
    </xf>
    <xf numFmtId="0" fontId="0" fillId="0" borderId="8" xfId="0" applyFill="1" applyBorder="1" applyAlignment="1">
      <alignment horizontal="center"/>
    </xf>
    <xf numFmtId="0" fontId="0" fillId="0" borderId="22" xfId="0" applyFill="1" applyBorder="1" applyAlignment="1">
      <alignment horizontal="center"/>
    </xf>
    <xf numFmtId="0" fontId="20" fillId="0" borderId="24" xfId="0" applyNumberFormat="1" applyFont="1" applyFill="1" applyBorder="1" applyAlignment="1">
      <alignment horizontal="center" vertical="center" wrapText="1"/>
    </xf>
    <xf numFmtId="0" fontId="0" fillId="0" borderId="14" xfId="0" applyFill="1" applyBorder="1" applyAlignment="1">
      <alignment horizontal="center"/>
    </xf>
    <xf numFmtId="0" fontId="0" fillId="0" borderId="24" xfId="0" applyFill="1" applyBorder="1" applyAlignment="1">
      <alignment horizontal="center"/>
    </xf>
    <xf numFmtId="0" fontId="42" fillId="0" borderId="0" xfId="0" applyFont="1" applyFill="1" applyAlignment="1">
      <alignment horizontal="center" vertical="center"/>
    </xf>
    <xf numFmtId="166" fontId="0" fillId="0" borderId="2" xfId="0" applyNumberFormat="1" applyFill="1" applyBorder="1"/>
    <xf numFmtId="0" fontId="0" fillId="0" borderId="8" xfId="0" applyFill="1" applyBorder="1"/>
    <xf numFmtId="0" fontId="43" fillId="0" borderId="2" xfId="0" applyFont="1" applyFill="1" applyBorder="1" applyAlignment="1">
      <alignment horizontal="center" vertical="center" wrapText="1"/>
    </xf>
    <xf numFmtId="44" fontId="19" fillId="0" borderId="2" xfId="2" applyFont="1" applyFill="1" applyBorder="1" applyAlignment="1">
      <alignment horizontal="right" vertical="center" wrapText="1"/>
    </xf>
    <xf numFmtId="0" fontId="44" fillId="0" borderId="0" xfId="0" applyFont="1" applyFill="1"/>
    <xf numFmtId="165" fontId="10" fillId="0" borderId="2" xfId="0" applyNumberFormat="1" applyFont="1" applyFill="1" applyBorder="1"/>
    <xf numFmtId="0" fontId="4" fillId="0" borderId="14" xfId="0" applyFont="1" applyFill="1" applyBorder="1"/>
    <xf numFmtId="0" fontId="4" fillId="0" borderId="24" xfId="0" applyFont="1" applyFill="1" applyBorder="1"/>
    <xf numFmtId="0" fontId="0" fillId="0" borderId="5" xfId="0" applyFill="1" applyBorder="1"/>
    <xf numFmtId="0" fontId="26" fillId="0" borderId="22" xfId="0" applyFont="1" applyFill="1" applyBorder="1" applyAlignment="1">
      <alignment horizontal="center" vertical="center" wrapText="1"/>
    </xf>
    <xf numFmtId="0" fontId="6" fillId="0" borderId="22" xfId="0" applyFont="1" applyFill="1" applyBorder="1" applyAlignment="1">
      <alignment horizontal="justify" vertical="center" wrapText="1"/>
    </xf>
    <xf numFmtId="44" fontId="26" fillId="0" borderId="22" xfId="2" applyFont="1" applyFill="1" applyBorder="1" applyAlignment="1">
      <alignment horizontal="right" vertical="center" wrapText="1"/>
    </xf>
    <xf numFmtId="0" fontId="26" fillId="0" borderId="22" xfId="0" applyFont="1" applyFill="1" applyBorder="1" applyAlignment="1">
      <alignment vertical="center" wrapText="1"/>
    </xf>
    <xf numFmtId="165" fontId="20" fillId="0" borderId="4" xfId="2" applyNumberFormat="1" applyFont="1" applyFill="1" applyBorder="1" applyAlignment="1">
      <alignment horizontal="center" vertical="center" wrapText="1"/>
    </xf>
    <xf numFmtId="0" fontId="0" fillId="0" borderId="2" xfId="0" applyFill="1" applyBorder="1" applyAlignment="1">
      <alignment wrapText="1"/>
    </xf>
    <xf numFmtId="0" fontId="0" fillId="0" borderId="24" xfId="0" applyFill="1" applyBorder="1" applyAlignment="1">
      <alignment wrapText="1"/>
    </xf>
    <xf numFmtId="166" fontId="0" fillId="0" borderId="24" xfId="1" applyNumberFormat="1" applyFont="1" applyFill="1" applyBorder="1" applyAlignment="1">
      <alignment horizontal="center" vertical="center"/>
    </xf>
    <xf numFmtId="166" fontId="0" fillId="0" borderId="24" xfId="0" applyNumberFormat="1" applyFill="1" applyBorder="1" applyAlignment="1">
      <alignment horizontal="center" vertical="center"/>
    </xf>
    <xf numFmtId="44" fontId="19" fillId="0" borderId="22" xfId="2" applyFont="1" applyFill="1" applyBorder="1" applyAlignment="1">
      <alignment horizontal="right" vertical="center" wrapText="1"/>
    </xf>
    <xf numFmtId="0" fontId="20" fillId="0" borderId="2" xfId="0" applyFont="1" applyFill="1" applyBorder="1" applyAlignment="1">
      <alignment horizontal="center" vertical="center" wrapText="1"/>
    </xf>
    <xf numFmtId="0" fontId="0" fillId="0" borderId="9" xfId="0" applyFill="1" applyBorder="1" applyAlignment="1">
      <alignment horizontal="center"/>
    </xf>
    <xf numFmtId="0" fontId="27"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65" fontId="6" fillId="0" borderId="2" xfId="2" applyNumberFormat="1" applyFont="1" applyFill="1" applyBorder="1" applyAlignment="1">
      <alignment vertical="center" wrapText="1"/>
    </xf>
    <xf numFmtId="0" fontId="0" fillId="0" borderId="37" xfId="0" applyFill="1" applyBorder="1" applyAlignment="1">
      <alignment horizontal="center"/>
    </xf>
    <xf numFmtId="0" fontId="22" fillId="0" borderId="2" xfId="0" applyFont="1" applyFill="1" applyBorder="1" applyAlignment="1">
      <alignment horizontal="center" vertical="center" wrapText="1"/>
    </xf>
  </cellXfs>
  <cellStyles count="9">
    <cellStyle name="Énfasis1" xfId="3" builtinId="29"/>
    <cellStyle name="Hipervínculo" xfId="4" builtinId="8"/>
    <cellStyle name="Millares [0]" xfId="1" builtinId="6"/>
    <cellStyle name="Millares 2" xfId="5"/>
    <cellStyle name="Moneda" xfId="2" builtinId="4"/>
    <cellStyle name="Normal" xfId="0" builtinId="0"/>
    <cellStyle name="Normal 2" xfId="6"/>
    <cellStyle name="Normal 3" xfId="7"/>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49"/>
  <sheetViews>
    <sheetView showGridLines="0" tabSelected="1" view="pageBreakPreview" topLeftCell="A19" zoomScale="10" zoomScaleNormal="10" zoomScaleSheetLayoutView="10" workbookViewId="0">
      <selection activeCell="BA11" sqref="BA11"/>
    </sheetView>
  </sheetViews>
  <sheetFormatPr baseColWidth="10" defaultColWidth="0" defaultRowHeight="0" customHeight="1" zeroHeight="1" x14ac:dyDescent="0.25"/>
  <cols>
    <col min="1" max="1" width="8.5703125" style="189" customWidth="1"/>
    <col min="2" max="2" width="21.85546875" style="190" customWidth="1"/>
    <col min="3" max="3" width="37.28515625" style="190" customWidth="1"/>
    <col min="4" max="4" width="73" style="191" customWidth="1"/>
    <col min="5" max="5" width="17.7109375" style="188" customWidth="1"/>
    <col min="6" max="6" width="15.5703125" style="188" customWidth="1"/>
    <col min="7" max="7" width="22.28515625" style="192" customWidth="1"/>
    <col min="8" max="8" width="18.5703125" style="190" customWidth="1"/>
    <col min="9" max="9" width="23.42578125" style="188" customWidth="1"/>
    <col min="10" max="10" width="30.140625" style="192" customWidth="1"/>
    <col min="11" max="11" width="23" style="192" customWidth="1"/>
    <col min="12" max="12" width="37" style="193" customWidth="1"/>
    <col min="13" max="13" width="36.7109375" style="198" customWidth="1"/>
    <col min="14" max="14" width="13.85546875" style="192" customWidth="1"/>
    <col min="15" max="15" width="12.140625" style="192" customWidth="1"/>
    <col min="16" max="16" width="36.140625" style="188" customWidth="1"/>
    <col min="17" max="17" width="3" style="188" customWidth="1"/>
    <col min="18" max="18" width="20" style="188" customWidth="1"/>
    <col min="19" max="19" width="45.5703125" style="199" customWidth="1"/>
    <col min="20" max="20" width="18.28515625" style="188" customWidth="1"/>
    <col min="21" max="21" width="66.140625" style="188" customWidth="1"/>
    <col min="22" max="22" width="24.42578125" style="188" customWidth="1"/>
    <col min="23" max="23" width="37.140625" style="188" customWidth="1"/>
    <col min="24" max="24" width="29.5703125" style="188" customWidth="1"/>
    <col min="25" max="25" width="36.42578125" style="188" customWidth="1"/>
    <col min="26" max="26" width="94.85546875" style="188" customWidth="1"/>
    <col min="27" max="27" width="30.140625" style="188" customWidth="1"/>
    <col min="28" max="28" width="35" style="188" customWidth="1"/>
    <col min="29" max="29" width="22.42578125" style="188" customWidth="1"/>
    <col min="30" max="30" width="38.85546875" style="188" customWidth="1"/>
    <col min="31" max="31" width="23.42578125" style="188" customWidth="1"/>
    <col min="32" max="32" width="25" style="188" customWidth="1"/>
    <col min="33" max="33" width="29.140625" style="188" customWidth="1"/>
    <col min="34" max="34" width="24.7109375" style="188" customWidth="1"/>
    <col min="35" max="35" width="25.5703125" style="188" customWidth="1"/>
    <col min="36" max="36" width="24" style="188" customWidth="1"/>
    <col min="37" max="37" width="41.140625" style="188" customWidth="1"/>
    <col min="38" max="38" width="24.5703125" style="188" customWidth="1"/>
    <col min="39" max="39" width="25.7109375" style="188" customWidth="1"/>
    <col min="40" max="40" width="26.28515625" style="188" customWidth="1"/>
    <col min="41" max="41" width="30.85546875" style="188" customWidth="1"/>
    <col min="42" max="42" width="29.42578125" style="188" customWidth="1"/>
    <col min="43" max="43" width="26.5703125" style="188" customWidth="1"/>
    <col min="44" max="44" width="28.140625" style="188" customWidth="1"/>
    <col min="45" max="45" width="29" style="188" customWidth="1"/>
    <col min="46" max="46" width="23.5703125" style="188" customWidth="1"/>
    <col min="47" max="47" width="23.85546875" style="188" customWidth="1"/>
    <col min="48" max="49" width="23.28515625" style="188" customWidth="1"/>
    <col min="50" max="50" width="23.85546875" style="188" customWidth="1"/>
    <col min="51" max="51" width="23" style="188" customWidth="1"/>
    <col min="52" max="52" width="28.28515625" style="188" customWidth="1"/>
    <col min="53" max="67" width="11.42578125" style="116" customWidth="1"/>
    <col min="68" max="273" width="11.42578125" style="116" hidden="1" customWidth="1"/>
    <col min="274" max="16384" width="0" style="116" hidden="1"/>
  </cols>
  <sheetData>
    <row r="1" spans="1:49" s="13" customFormat="1" ht="26.25" x14ac:dyDescent="0.4">
      <c r="A1" s="1"/>
      <c r="B1" s="2"/>
      <c r="C1" s="3"/>
      <c r="D1" s="4"/>
      <c r="E1" s="3"/>
      <c r="F1" s="3"/>
      <c r="G1" s="3"/>
      <c r="H1" s="3"/>
      <c r="I1" s="3"/>
      <c r="J1" s="5"/>
      <c r="K1" s="3"/>
      <c r="L1" s="6"/>
      <c r="M1" s="7"/>
      <c r="N1" s="3"/>
      <c r="O1" s="3"/>
      <c r="P1" s="8"/>
      <c r="Q1" s="9"/>
      <c r="R1" s="9"/>
      <c r="S1" s="10"/>
      <c r="T1" s="11"/>
      <c r="U1" s="9"/>
      <c r="V1" s="9"/>
      <c r="W1" s="9"/>
      <c r="X1" s="9"/>
      <c r="Y1" s="9"/>
      <c r="Z1" s="9"/>
      <c r="AA1" s="9"/>
      <c r="AB1" s="9"/>
      <c r="AC1" s="9"/>
      <c r="AD1" s="9"/>
      <c r="AE1" s="9"/>
      <c r="AF1" s="9"/>
      <c r="AG1" s="9"/>
      <c r="AH1" s="9"/>
      <c r="AI1" s="9"/>
      <c r="AJ1" s="9"/>
      <c r="AK1" s="12"/>
      <c r="AL1" s="9"/>
      <c r="AM1" s="9"/>
      <c r="AN1" s="9"/>
      <c r="AO1" s="9"/>
      <c r="AP1" s="9"/>
      <c r="AQ1" s="9"/>
      <c r="AR1" s="9"/>
      <c r="AS1" s="9"/>
      <c r="AT1" s="9"/>
      <c r="AU1" s="9"/>
      <c r="AV1" s="9"/>
      <c r="AW1" s="9"/>
    </row>
    <row r="2" spans="1:49" s="13" customFormat="1" ht="26.25" customHeight="1" x14ac:dyDescent="0.4">
      <c r="A2" s="14"/>
      <c r="B2" s="254" t="s">
        <v>0</v>
      </c>
      <c r="C2" s="254"/>
      <c r="D2" s="254"/>
      <c r="E2" s="254"/>
      <c r="F2" s="254"/>
      <c r="G2" s="254"/>
      <c r="H2" s="254"/>
      <c r="I2" s="254"/>
      <c r="J2" s="254"/>
      <c r="K2" s="254"/>
      <c r="L2" s="254"/>
      <c r="M2" s="254"/>
      <c r="N2" s="254"/>
      <c r="O2" s="254"/>
      <c r="P2" s="254"/>
      <c r="Q2" s="9"/>
      <c r="R2" s="9"/>
      <c r="S2" s="10"/>
      <c r="T2" s="11"/>
      <c r="U2" s="9"/>
      <c r="V2" s="9"/>
      <c r="W2" s="9"/>
      <c r="X2" s="9"/>
      <c r="Y2" s="9"/>
      <c r="Z2" s="9"/>
      <c r="AA2" s="9"/>
      <c r="AB2" s="9"/>
      <c r="AC2" s="9"/>
      <c r="AD2" s="9"/>
      <c r="AE2" s="9"/>
      <c r="AF2" s="9"/>
      <c r="AG2" s="9"/>
      <c r="AH2" s="9"/>
      <c r="AI2" s="9"/>
      <c r="AJ2" s="9"/>
      <c r="AK2" s="12"/>
      <c r="AL2" s="9"/>
      <c r="AM2" s="9"/>
      <c r="AN2" s="9"/>
      <c r="AO2" s="9"/>
      <c r="AP2" s="9"/>
      <c r="AQ2" s="9"/>
      <c r="AR2" s="9"/>
      <c r="AS2" s="9"/>
      <c r="AT2" s="9"/>
      <c r="AU2" s="9"/>
      <c r="AV2" s="9"/>
      <c r="AW2" s="9"/>
    </row>
    <row r="3" spans="1:49" s="13" customFormat="1" ht="26.25" x14ac:dyDescent="0.4">
      <c r="A3" s="1"/>
      <c r="B3" s="2"/>
      <c r="C3" s="15"/>
      <c r="D3" s="16"/>
      <c r="E3" s="3"/>
      <c r="F3" s="3"/>
      <c r="G3" s="3"/>
      <c r="H3" s="3"/>
      <c r="I3" s="3"/>
      <c r="J3" s="5"/>
      <c r="K3" s="3"/>
      <c r="L3" s="6"/>
      <c r="M3" s="7"/>
      <c r="N3" s="3"/>
      <c r="O3" s="3"/>
      <c r="P3" s="8"/>
      <c r="Q3" s="9"/>
      <c r="R3" s="9"/>
      <c r="S3" s="10"/>
      <c r="T3" s="11"/>
      <c r="U3" s="9"/>
      <c r="V3" s="9"/>
      <c r="W3" s="9"/>
      <c r="X3" s="9"/>
      <c r="Y3" s="9"/>
      <c r="Z3" s="9"/>
      <c r="AA3" s="9"/>
      <c r="AB3" s="9"/>
      <c r="AC3" s="9"/>
      <c r="AD3" s="9"/>
      <c r="AE3" s="9"/>
      <c r="AF3" s="9"/>
      <c r="AG3" s="9"/>
      <c r="AH3" s="9"/>
      <c r="AI3" s="9"/>
      <c r="AJ3" s="9"/>
      <c r="AK3" s="12"/>
      <c r="AL3" s="9"/>
      <c r="AM3" s="9"/>
      <c r="AN3" s="9"/>
      <c r="AO3" s="9"/>
      <c r="AP3" s="9"/>
      <c r="AQ3" s="9"/>
      <c r="AR3" s="9"/>
      <c r="AS3" s="9"/>
      <c r="AT3" s="9"/>
      <c r="AU3" s="9"/>
      <c r="AV3" s="9"/>
      <c r="AW3" s="9"/>
    </row>
    <row r="4" spans="1:49" s="13" customFormat="1" ht="26.25" x14ac:dyDescent="0.4">
      <c r="A4" s="1"/>
      <c r="B4" s="2"/>
      <c r="C4" s="255" t="s">
        <v>1</v>
      </c>
      <c r="D4" s="255"/>
      <c r="E4" s="3"/>
      <c r="F4" s="3"/>
      <c r="G4" s="3"/>
      <c r="H4" s="3"/>
      <c r="I4" s="3"/>
      <c r="J4" s="5"/>
      <c r="K4" s="3"/>
      <c r="L4" s="6"/>
      <c r="M4" s="7"/>
      <c r="N4" s="3"/>
      <c r="O4" s="3"/>
      <c r="P4" s="8"/>
      <c r="Q4" s="9"/>
      <c r="R4" s="9"/>
      <c r="S4" s="10"/>
      <c r="T4" s="11"/>
      <c r="U4" s="9"/>
      <c r="V4" s="9"/>
      <c r="W4" s="9"/>
      <c r="X4" s="9"/>
      <c r="Y4" s="9"/>
      <c r="Z4" s="9"/>
      <c r="AA4" s="9"/>
      <c r="AB4" s="9"/>
      <c r="AC4" s="9"/>
      <c r="AD4" s="9"/>
      <c r="AE4" s="9"/>
      <c r="AF4" s="9"/>
      <c r="AG4" s="9"/>
      <c r="AH4" s="9"/>
      <c r="AI4" s="9"/>
      <c r="AJ4" s="9"/>
      <c r="AK4" s="12"/>
      <c r="AL4" s="9"/>
      <c r="AM4" s="9"/>
      <c r="AN4" s="9"/>
      <c r="AO4" s="9"/>
      <c r="AP4" s="9"/>
      <c r="AQ4" s="9"/>
      <c r="AR4" s="9"/>
      <c r="AS4" s="9"/>
      <c r="AT4" s="9"/>
      <c r="AU4" s="9"/>
      <c r="AV4" s="9"/>
      <c r="AW4" s="9"/>
    </row>
    <row r="5" spans="1:49" s="13" customFormat="1" ht="26.25" x14ac:dyDescent="0.4">
      <c r="A5" s="17"/>
      <c r="B5" s="18"/>
      <c r="C5" s="19" t="s">
        <v>2</v>
      </c>
      <c r="D5" s="256" t="s">
        <v>3</v>
      </c>
      <c r="E5" s="256"/>
      <c r="F5" s="3"/>
      <c r="G5" s="20"/>
      <c r="H5" s="20"/>
      <c r="I5" s="257" t="s">
        <v>4</v>
      </c>
      <c r="J5" s="257"/>
      <c r="K5" s="257"/>
      <c r="L5" s="257"/>
      <c r="M5" s="257"/>
      <c r="N5" s="20"/>
      <c r="O5" s="20"/>
      <c r="P5" s="21"/>
      <c r="Q5" s="9"/>
      <c r="R5" s="9"/>
      <c r="S5" s="10"/>
      <c r="T5" s="11"/>
      <c r="U5" s="9"/>
      <c r="V5" s="9"/>
      <c r="W5" s="9"/>
      <c r="X5" s="9"/>
      <c r="Y5" s="9"/>
      <c r="Z5" s="9"/>
      <c r="AA5" s="9"/>
      <c r="AB5" s="9"/>
      <c r="AC5" s="9"/>
      <c r="AD5" s="9"/>
      <c r="AE5" s="9"/>
      <c r="AF5" s="9"/>
      <c r="AG5" s="9"/>
      <c r="AH5" s="9"/>
      <c r="AI5" s="9"/>
      <c r="AJ5" s="9"/>
      <c r="AK5" s="12"/>
      <c r="AL5" s="9"/>
      <c r="AM5" s="9"/>
      <c r="AN5" s="9"/>
      <c r="AO5" s="9"/>
      <c r="AP5" s="9"/>
      <c r="AQ5" s="9"/>
      <c r="AR5" s="9"/>
      <c r="AS5" s="9"/>
      <c r="AT5" s="9"/>
      <c r="AU5" s="9"/>
      <c r="AV5" s="9"/>
      <c r="AW5" s="9"/>
    </row>
    <row r="6" spans="1:49" s="13" customFormat="1" ht="26.25" x14ac:dyDescent="0.4">
      <c r="A6" s="17"/>
      <c r="B6" s="18"/>
      <c r="C6" s="22" t="s">
        <v>5</v>
      </c>
      <c r="D6" s="256" t="s">
        <v>6</v>
      </c>
      <c r="E6" s="256"/>
      <c r="F6" s="3"/>
      <c r="G6" s="20"/>
      <c r="H6" s="20"/>
      <c r="I6" s="257"/>
      <c r="J6" s="257"/>
      <c r="K6" s="257"/>
      <c r="L6" s="257"/>
      <c r="M6" s="257"/>
      <c r="N6" s="20"/>
      <c r="O6" s="20"/>
      <c r="P6" s="21"/>
      <c r="Q6" s="9"/>
      <c r="R6" s="9"/>
      <c r="S6" s="10"/>
      <c r="T6" s="11"/>
      <c r="U6" s="9"/>
      <c r="V6" s="9"/>
      <c r="W6" s="9"/>
      <c r="X6" s="9"/>
      <c r="Y6" s="9"/>
      <c r="Z6" s="9"/>
      <c r="AA6" s="9"/>
      <c r="AB6" s="9"/>
      <c r="AC6" s="9"/>
      <c r="AD6" s="9"/>
      <c r="AE6" s="9"/>
      <c r="AF6" s="9"/>
      <c r="AG6" s="9"/>
      <c r="AH6" s="9"/>
      <c r="AI6" s="9"/>
      <c r="AJ6" s="9"/>
      <c r="AK6" s="12"/>
      <c r="AL6" s="9"/>
      <c r="AM6" s="9"/>
      <c r="AN6" s="9"/>
      <c r="AO6" s="9"/>
      <c r="AP6" s="9"/>
      <c r="AQ6" s="9"/>
      <c r="AR6" s="9"/>
      <c r="AS6" s="9"/>
      <c r="AT6" s="9"/>
      <c r="AU6" s="9"/>
      <c r="AV6" s="9"/>
      <c r="AW6" s="9"/>
    </row>
    <row r="7" spans="1:49" s="13" customFormat="1" ht="26.25" x14ac:dyDescent="0.4">
      <c r="A7" s="17"/>
      <c r="B7" s="18"/>
      <c r="C7" s="22" t="s">
        <v>7</v>
      </c>
      <c r="D7" s="258">
        <v>3344080</v>
      </c>
      <c r="E7" s="258"/>
      <c r="F7" s="23"/>
      <c r="G7" s="20"/>
      <c r="H7" s="20"/>
      <c r="I7" s="257"/>
      <c r="J7" s="257"/>
      <c r="K7" s="257"/>
      <c r="L7" s="257"/>
      <c r="M7" s="257"/>
      <c r="N7" s="20"/>
      <c r="O7" s="20"/>
      <c r="P7" s="21"/>
      <c r="Q7" s="9"/>
      <c r="R7" s="9"/>
      <c r="S7" s="10"/>
      <c r="T7" s="11" t="s">
        <v>8</v>
      </c>
      <c r="U7" s="9"/>
      <c r="V7" s="9"/>
      <c r="W7" s="9"/>
      <c r="X7" s="9"/>
      <c r="Y7" s="9"/>
      <c r="Z7" s="9"/>
      <c r="AA7" s="9"/>
      <c r="AB7" s="9"/>
      <c r="AC7" s="9"/>
      <c r="AD7" s="9"/>
      <c r="AE7" s="9"/>
      <c r="AF7" s="9"/>
      <c r="AG7" s="9"/>
      <c r="AH7" s="9"/>
      <c r="AI7" s="9"/>
      <c r="AJ7" s="9"/>
      <c r="AK7" s="12"/>
      <c r="AL7" s="9"/>
      <c r="AM7" s="9"/>
      <c r="AN7" s="9"/>
      <c r="AO7" s="9"/>
      <c r="AP7" s="9"/>
      <c r="AQ7" s="9"/>
      <c r="AR7" s="9"/>
      <c r="AS7" s="9"/>
      <c r="AT7" s="9"/>
      <c r="AU7" s="9"/>
      <c r="AV7" s="9"/>
      <c r="AW7" s="9"/>
    </row>
    <row r="8" spans="1:49" s="13" customFormat="1" ht="26.25" x14ac:dyDescent="0.4">
      <c r="A8" s="17"/>
      <c r="B8" s="18"/>
      <c r="C8" s="22" t="s">
        <v>9</v>
      </c>
      <c r="D8" s="259" t="s">
        <v>10</v>
      </c>
      <c r="E8" s="259"/>
      <c r="F8" s="24"/>
      <c r="G8" s="20"/>
      <c r="H8" s="20"/>
      <c r="I8" s="257"/>
      <c r="J8" s="257"/>
      <c r="K8" s="257"/>
      <c r="L8" s="257"/>
      <c r="M8" s="257"/>
      <c r="N8" s="20"/>
      <c r="O8" s="20"/>
      <c r="P8" s="21"/>
      <c r="Q8" s="9"/>
      <c r="R8" s="9"/>
      <c r="S8" s="10"/>
      <c r="T8" s="11"/>
      <c r="U8" s="9"/>
      <c r="V8" s="9"/>
      <c r="W8" s="9"/>
      <c r="X8" s="9"/>
      <c r="Y8" s="9"/>
      <c r="Z8" s="9"/>
      <c r="AA8" s="9"/>
      <c r="AB8" s="9"/>
      <c r="AC8" s="9"/>
      <c r="AD8" s="9"/>
      <c r="AE8" s="9"/>
      <c r="AF8" s="9"/>
      <c r="AG8" s="9"/>
      <c r="AH8" s="9"/>
      <c r="AI8" s="9"/>
      <c r="AJ8" s="9"/>
      <c r="AK8" s="12"/>
      <c r="AL8" s="9"/>
      <c r="AM8" s="9"/>
      <c r="AN8" s="9"/>
      <c r="AO8" s="9"/>
      <c r="AP8" s="9"/>
      <c r="AQ8" s="9"/>
      <c r="AR8" s="9"/>
      <c r="AS8" s="9"/>
      <c r="AT8" s="9"/>
      <c r="AU8" s="9"/>
      <c r="AV8" s="9"/>
      <c r="AW8" s="9"/>
    </row>
    <row r="9" spans="1:49" s="13" customFormat="1" ht="101.25" customHeight="1" x14ac:dyDescent="0.4">
      <c r="A9" s="17"/>
      <c r="B9" s="18"/>
      <c r="C9" s="22" t="s">
        <v>11</v>
      </c>
      <c r="D9" s="256" t="s">
        <v>12</v>
      </c>
      <c r="E9" s="256"/>
      <c r="F9" s="3"/>
      <c r="G9" s="20"/>
      <c r="H9" s="20"/>
      <c r="I9" s="257"/>
      <c r="J9" s="257"/>
      <c r="K9" s="257"/>
      <c r="L9" s="257"/>
      <c r="M9" s="257"/>
      <c r="N9" s="20"/>
      <c r="O9" s="20"/>
      <c r="P9" s="21"/>
      <c r="Q9" s="9"/>
      <c r="R9" s="9"/>
      <c r="S9" s="10"/>
      <c r="T9" s="11"/>
      <c r="U9" s="9"/>
      <c r="V9" s="9"/>
      <c r="W9" s="9"/>
      <c r="X9" s="9"/>
      <c r="Y9" s="9"/>
      <c r="Z9" s="9"/>
      <c r="AA9" s="9"/>
      <c r="AB9" s="9"/>
      <c r="AC9" s="9"/>
      <c r="AD9" s="9"/>
      <c r="AE9" s="9"/>
      <c r="AF9" s="9"/>
      <c r="AG9" s="9"/>
      <c r="AH9" s="9"/>
      <c r="AI9" s="9"/>
      <c r="AJ9" s="9"/>
      <c r="AK9" s="12"/>
      <c r="AL9" s="9"/>
      <c r="AM9" s="9"/>
      <c r="AN9" s="9"/>
      <c r="AO9" s="9"/>
      <c r="AP9" s="9"/>
      <c r="AQ9" s="9"/>
      <c r="AR9" s="9"/>
      <c r="AS9" s="9"/>
      <c r="AT9" s="9"/>
      <c r="AU9" s="9"/>
      <c r="AV9" s="9"/>
      <c r="AW9" s="9"/>
    </row>
    <row r="10" spans="1:49" s="13" customFormat="1" ht="147.75" customHeight="1" x14ac:dyDescent="0.4">
      <c r="A10" s="17"/>
      <c r="B10" s="18"/>
      <c r="C10" s="22" t="s">
        <v>13</v>
      </c>
      <c r="D10" s="237" t="s">
        <v>14</v>
      </c>
      <c r="E10" s="237"/>
      <c r="F10" s="2"/>
      <c r="G10" s="20"/>
      <c r="H10" s="20"/>
      <c r="I10" s="25"/>
      <c r="J10" s="25"/>
      <c r="K10" s="25"/>
      <c r="L10" s="26"/>
      <c r="M10" s="27"/>
      <c r="N10" s="20"/>
      <c r="O10" s="20"/>
      <c r="P10" s="21"/>
      <c r="Q10" s="9"/>
      <c r="R10" s="9"/>
      <c r="S10" s="10"/>
      <c r="T10" s="11"/>
      <c r="U10" s="9"/>
      <c r="V10" s="9"/>
      <c r="W10" s="9"/>
      <c r="X10" s="9"/>
      <c r="Y10" s="9"/>
      <c r="Z10" s="9"/>
      <c r="AA10" s="9"/>
      <c r="AB10" s="9"/>
      <c r="AC10" s="9"/>
      <c r="AD10" s="9"/>
      <c r="AE10" s="9"/>
      <c r="AF10" s="9"/>
      <c r="AG10" s="9"/>
      <c r="AH10" s="9"/>
      <c r="AI10" s="9"/>
      <c r="AJ10" s="9"/>
      <c r="AK10" s="12"/>
      <c r="AL10" s="9"/>
      <c r="AM10" s="9"/>
      <c r="AN10" s="9"/>
      <c r="AO10" s="9"/>
      <c r="AP10" s="9"/>
      <c r="AQ10" s="9"/>
      <c r="AR10" s="9"/>
      <c r="AS10" s="9"/>
      <c r="AT10" s="9"/>
      <c r="AU10" s="9"/>
      <c r="AV10" s="9"/>
      <c r="AW10" s="9"/>
    </row>
    <row r="11" spans="1:49" s="13" customFormat="1" ht="43.5" customHeight="1" x14ac:dyDescent="0.4">
      <c r="A11" s="17"/>
      <c r="B11" s="18"/>
      <c r="C11" s="22" t="s">
        <v>15</v>
      </c>
      <c r="D11" s="238" t="s">
        <v>16</v>
      </c>
      <c r="E11" s="239"/>
      <c r="F11" s="28"/>
      <c r="G11" s="20"/>
      <c r="H11" s="20"/>
      <c r="I11" s="240" t="s">
        <v>17</v>
      </c>
      <c r="J11" s="241"/>
      <c r="K11" s="241"/>
      <c r="L11" s="241"/>
      <c r="M11" s="242"/>
      <c r="N11" s="20"/>
      <c r="O11" s="20"/>
      <c r="P11" s="21"/>
      <c r="Q11" s="9"/>
      <c r="R11" s="9"/>
      <c r="S11" s="10"/>
      <c r="T11" s="11"/>
      <c r="U11" s="9"/>
      <c r="V11" s="9"/>
      <c r="W11" s="9"/>
      <c r="X11" s="9"/>
      <c r="Y11" s="9"/>
      <c r="Z11" s="9"/>
      <c r="AA11" s="9"/>
      <c r="AB11" s="9"/>
      <c r="AC11" s="9"/>
      <c r="AD11" s="9"/>
      <c r="AE11" s="9"/>
      <c r="AF11" s="9"/>
      <c r="AG11" s="9"/>
      <c r="AH11" s="9"/>
      <c r="AI11" s="9"/>
      <c r="AJ11" s="9"/>
      <c r="AK11" s="12"/>
      <c r="AL11" s="9"/>
      <c r="AM11" s="9"/>
      <c r="AN11" s="9"/>
      <c r="AO11" s="9"/>
      <c r="AP11" s="9"/>
      <c r="AQ11" s="9"/>
      <c r="AR11" s="9"/>
      <c r="AS11" s="9"/>
      <c r="AT11" s="9"/>
      <c r="AU11" s="9"/>
      <c r="AV11" s="9"/>
      <c r="AW11" s="9"/>
    </row>
    <row r="12" spans="1:49" s="13" customFormat="1" ht="48" customHeight="1" x14ac:dyDescent="0.4">
      <c r="A12" s="17"/>
      <c r="B12" s="18"/>
      <c r="C12" s="22" t="s">
        <v>18</v>
      </c>
      <c r="D12" s="249" t="s">
        <v>19</v>
      </c>
      <c r="E12" s="250"/>
      <c r="F12" s="29"/>
      <c r="G12" s="20"/>
      <c r="H12" s="20"/>
      <c r="I12" s="243"/>
      <c r="J12" s="244"/>
      <c r="K12" s="244"/>
      <c r="L12" s="244"/>
      <c r="M12" s="245"/>
      <c r="N12" s="20"/>
      <c r="O12" s="20"/>
      <c r="P12" s="21"/>
      <c r="Q12" s="9"/>
      <c r="R12" s="9"/>
      <c r="S12" s="10"/>
      <c r="T12" s="11"/>
      <c r="U12" s="9"/>
      <c r="V12" s="9"/>
      <c r="W12" s="9"/>
      <c r="X12" s="9"/>
      <c r="Y12" s="9"/>
      <c r="Z12" s="9"/>
      <c r="AA12" s="9"/>
      <c r="AB12" s="9"/>
      <c r="AC12" s="9"/>
      <c r="AD12" s="9"/>
      <c r="AE12" s="9"/>
      <c r="AF12" s="9"/>
      <c r="AG12" s="9"/>
      <c r="AH12" s="9"/>
      <c r="AI12" s="9"/>
      <c r="AJ12" s="9"/>
      <c r="AK12" s="12"/>
      <c r="AL12" s="9"/>
      <c r="AM12" s="9"/>
      <c r="AN12" s="9"/>
      <c r="AO12" s="9"/>
      <c r="AP12" s="9"/>
      <c r="AQ12" s="9"/>
      <c r="AR12" s="9"/>
      <c r="AS12" s="9"/>
      <c r="AT12" s="9"/>
      <c r="AU12" s="9"/>
      <c r="AV12" s="9"/>
      <c r="AW12" s="9"/>
    </row>
    <row r="13" spans="1:49" s="13" customFormat="1" ht="26.25" x14ac:dyDescent="0.4">
      <c r="A13" s="17"/>
      <c r="B13" s="18"/>
      <c r="C13" s="22" t="s">
        <v>20</v>
      </c>
      <c r="D13" s="251">
        <v>193047400</v>
      </c>
      <c r="E13" s="251"/>
      <c r="F13" s="30"/>
      <c r="G13" s="20"/>
      <c r="H13" s="20"/>
      <c r="I13" s="243"/>
      <c r="J13" s="244"/>
      <c r="K13" s="244"/>
      <c r="L13" s="244"/>
      <c r="M13" s="245"/>
      <c r="N13" s="20"/>
      <c r="O13" s="20"/>
      <c r="P13" s="21"/>
      <c r="Q13" s="9"/>
      <c r="R13" s="9"/>
      <c r="S13" s="10"/>
      <c r="T13" s="11"/>
      <c r="U13" s="9"/>
      <c r="V13" s="9"/>
      <c r="W13" s="9"/>
      <c r="X13" s="9"/>
      <c r="Y13" s="9"/>
      <c r="Z13" s="9"/>
      <c r="AA13" s="9"/>
      <c r="AB13" s="9"/>
      <c r="AC13" s="9"/>
      <c r="AD13" s="9"/>
      <c r="AE13" s="9"/>
      <c r="AF13" s="9"/>
      <c r="AG13" s="9"/>
      <c r="AH13" s="9"/>
      <c r="AI13" s="9"/>
      <c r="AJ13" s="9"/>
      <c r="AK13" s="12"/>
      <c r="AL13" s="9"/>
      <c r="AM13" s="9"/>
      <c r="AN13" s="9"/>
      <c r="AO13" s="9"/>
      <c r="AP13" s="9"/>
      <c r="AQ13" s="9"/>
      <c r="AR13" s="9"/>
      <c r="AS13" s="9"/>
      <c r="AT13" s="9"/>
      <c r="AU13" s="9"/>
      <c r="AV13" s="9"/>
      <c r="AW13" s="9"/>
    </row>
    <row r="14" spans="1:49" s="13" customFormat="1" ht="26.25" x14ac:dyDescent="0.4">
      <c r="A14" s="17"/>
      <c r="B14" s="18"/>
      <c r="C14" s="22" t="s">
        <v>21</v>
      </c>
      <c r="D14" s="251">
        <v>19304740</v>
      </c>
      <c r="E14" s="251"/>
      <c r="F14" s="30"/>
      <c r="G14" s="20"/>
      <c r="H14" s="20"/>
      <c r="I14" s="243"/>
      <c r="J14" s="244"/>
      <c r="K14" s="244"/>
      <c r="L14" s="244"/>
      <c r="M14" s="245"/>
      <c r="N14" s="20"/>
      <c r="O14" s="20"/>
      <c r="P14" s="21"/>
      <c r="Q14" s="9"/>
      <c r="R14" s="9"/>
      <c r="S14" s="10"/>
      <c r="T14" s="11"/>
      <c r="U14" s="9"/>
      <c r="V14" s="9"/>
      <c r="W14" s="9"/>
      <c r="X14" s="9"/>
      <c r="Y14" s="9"/>
      <c r="Z14" s="9"/>
      <c r="AA14" s="9"/>
      <c r="AB14" s="9"/>
      <c r="AC14" s="9"/>
      <c r="AD14" s="9"/>
      <c r="AE14" s="9"/>
      <c r="AF14" s="9"/>
      <c r="AG14" s="9"/>
      <c r="AH14" s="9"/>
      <c r="AI14" s="9"/>
      <c r="AJ14" s="9"/>
      <c r="AK14" s="12"/>
      <c r="AL14" s="9"/>
      <c r="AM14" s="9"/>
      <c r="AN14" s="9"/>
      <c r="AO14" s="9"/>
      <c r="AP14" s="9"/>
      <c r="AQ14" s="9"/>
      <c r="AR14" s="9"/>
      <c r="AS14" s="9"/>
      <c r="AT14" s="9"/>
      <c r="AU14" s="9"/>
      <c r="AV14" s="9"/>
      <c r="AW14" s="9"/>
    </row>
    <row r="15" spans="1:49" s="13" customFormat="1" ht="27" thickBot="1" x14ac:dyDescent="0.45">
      <c r="A15" s="17"/>
      <c r="B15" s="18"/>
      <c r="C15" s="31" t="s">
        <v>22</v>
      </c>
      <c r="D15" s="252">
        <v>42466</v>
      </c>
      <c r="E15" s="253"/>
      <c r="F15" s="32"/>
      <c r="G15" s="20"/>
      <c r="H15" s="20"/>
      <c r="I15" s="246"/>
      <c r="J15" s="247"/>
      <c r="K15" s="247"/>
      <c r="L15" s="247"/>
      <c r="M15" s="248"/>
      <c r="N15" s="20"/>
      <c r="O15" s="20"/>
      <c r="P15" s="21"/>
      <c r="Q15" s="9"/>
      <c r="R15" s="9"/>
      <c r="S15" s="10"/>
      <c r="T15" s="11"/>
      <c r="U15" s="9"/>
      <c r="V15" s="9"/>
      <c r="W15" s="9"/>
      <c r="X15" s="9"/>
      <c r="Y15" s="9"/>
      <c r="Z15" s="9"/>
      <c r="AA15" s="9"/>
      <c r="AB15" s="9"/>
      <c r="AC15" s="9"/>
      <c r="AD15" s="9"/>
      <c r="AE15" s="9"/>
      <c r="AF15" s="9"/>
      <c r="AG15" s="9"/>
      <c r="AH15" s="9"/>
      <c r="AI15" s="9"/>
      <c r="AJ15" s="9"/>
      <c r="AK15" s="12"/>
      <c r="AL15" s="9"/>
      <c r="AM15" s="9"/>
      <c r="AN15" s="9"/>
      <c r="AO15" s="9"/>
      <c r="AP15" s="9"/>
      <c r="AQ15" s="9"/>
      <c r="AR15" s="9"/>
      <c r="AS15" s="9"/>
      <c r="AT15" s="9"/>
      <c r="AU15" s="9"/>
      <c r="AV15" s="9"/>
      <c r="AW15" s="9"/>
    </row>
    <row r="16" spans="1:49" s="13" customFormat="1" ht="26.25" x14ac:dyDescent="0.4">
      <c r="A16" s="17"/>
      <c r="B16" s="18"/>
      <c r="C16" s="3"/>
      <c r="D16" s="33"/>
      <c r="E16" s="34"/>
      <c r="F16" s="34"/>
      <c r="G16" s="20"/>
      <c r="H16" s="20"/>
      <c r="I16" s="5"/>
      <c r="J16" s="35"/>
      <c r="K16" s="5"/>
      <c r="L16" s="36"/>
      <c r="M16" s="37"/>
      <c r="N16" s="20">
        <f>3670000+6670000</f>
        <v>10340000</v>
      </c>
      <c r="O16" s="20"/>
      <c r="P16" s="38">
        <f>339060000+10340000</f>
        <v>349400000</v>
      </c>
      <c r="Q16" s="9"/>
      <c r="R16" s="9"/>
      <c r="S16" s="10"/>
      <c r="T16" s="11"/>
      <c r="U16" s="9"/>
      <c r="V16" s="9"/>
      <c r="W16" s="39">
        <f>SUM(M18-Y18)</f>
        <v>6509723174.757</v>
      </c>
      <c r="X16" s="9"/>
      <c r="Y16" s="9"/>
      <c r="Z16" s="9"/>
      <c r="AA16" s="9"/>
      <c r="AB16" s="9"/>
      <c r="AC16" s="9"/>
      <c r="AD16" s="9"/>
      <c r="AE16" s="9"/>
      <c r="AF16" s="9"/>
      <c r="AG16" s="9"/>
      <c r="AH16" s="9"/>
      <c r="AI16" s="9"/>
      <c r="AJ16" s="9"/>
      <c r="AK16" s="12"/>
      <c r="AL16" s="9"/>
      <c r="AM16" s="9"/>
      <c r="AN16" s="9"/>
      <c r="AO16" s="9"/>
      <c r="AP16" s="9"/>
      <c r="AQ16" s="9"/>
      <c r="AR16" s="9"/>
      <c r="AS16" s="9"/>
      <c r="AT16" s="9"/>
      <c r="AU16" s="9"/>
      <c r="AV16" s="9"/>
      <c r="AW16" s="9"/>
    </row>
    <row r="17" spans="1:52" s="13" customFormat="1" ht="27" thickBot="1" x14ac:dyDescent="0.45">
      <c r="A17" s="17"/>
      <c r="B17" s="18"/>
      <c r="C17" s="260" t="s">
        <v>23</v>
      </c>
      <c r="D17" s="260"/>
      <c r="E17" s="20"/>
      <c r="F17" s="20"/>
      <c r="G17" s="20"/>
      <c r="H17" s="20"/>
      <c r="I17" s="20"/>
      <c r="J17" s="25"/>
      <c r="K17" s="40"/>
      <c r="L17" s="41"/>
      <c r="M17" s="42"/>
      <c r="N17" s="20"/>
      <c r="O17" s="20"/>
      <c r="P17" s="43"/>
      <c r="Q17" s="9"/>
      <c r="R17" s="9"/>
      <c r="S17" s="10"/>
      <c r="T17" s="11"/>
      <c r="U17" s="9"/>
      <c r="V17" s="9"/>
      <c r="W17" s="44"/>
      <c r="X17" s="44"/>
      <c r="Y17" s="44">
        <f>SUM(Y20:Y234)</f>
        <v>2791900871.4000001</v>
      </c>
      <c r="Z17" s="9"/>
      <c r="AA17" s="9"/>
      <c r="AB17" s="9"/>
      <c r="AC17" s="9"/>
      <c r="AD17" s="9"/>
      <c r="AE17" s="9"/>
      <c r="AF17" s="9"/>
      <c r="AG17" s="9"/>
      <c r="AH17" s="9"/>
      <c r="AI17" s="9"/>
      <c r="AJ17" s="9"/>
      <c r="AK17" s="12"/>
      <c r="AL17" s="9"/>
      <c r="AM17" s="9"/>
      <c r="AN17" s="9"/>
      <c r="AO17" s="9"/>
      <c r="AP17" s="9"/>
      <c r="AQ17" s="9"/>
      <c r="AR17" s="9"/>
      <c r="AS17" s="9"/>
      <c r="AT17" s="9"/>
      <c r="AU17" s="9"/>
      <c r="AV17" s="9"/>
      <c r="AW17" s="9"/>
    </row>
    <row r="18" spans="1:52" s="13" customFormat="1" ht="27" thickBot="1" x14ac:dyDescent="0.45">
      <c r="A18" s="17"/>
      <c r="B18" s="18"/>
      <c r="C18" s="15"/>
      <c r="D18" s="45"/>
      <c r="E18" s="20"/>
      <c r="F18" s="20"/>
      <c r="G18" s="20"/>
      <c r="H18" s="20"/>
      <c r="I18" s="20"/>
      <c r="J18" s="25"/>
      <c r="K18" s="20"/>
      <c r="L18" s="46">
        <f>SUBTOTAL(9,L20:L232)</f>
        <v>9301624046.1569996</v>
      </c>
      <c r="M18" s="46">
        <f>SUBTOTAL(9,M20:M232)</f>
        <v>9301624046.1569996</v>
      </c>
      <c r="N18" s="20"/>
      <c r="O18" s="20"/>
      <c r="P18" s="21"/>
      <c r="Q18" s="9"/>
      <c r="R18" s="9"/>
      <c r="S18" s="10"/>
      <c r="T18" s="11"/>
      <c r="U18" s="9"/>
      <c r="V18" s="9"/>
      <c r="W18" s="47">
        <f>SUBTOTAL(9,W20:W234)</f>
        <v>2781560871.4000001</v>
      </c>
      <c r="X18" s="47">
        <f>SUBTOTAL(9,X20:X234)</f>
        <v>10340000</v>
      </c>
      <c r="Y18" s="47">
        <f>SUBTOTAL(9,Y20:Y234)</f>
        <v>2791900871.4000001</v>
      </c>
      <c r="Z18" s="9"/>
      <c r="AA18" s="9"/>
      <c r="AB18" s="9"/>
      <c r="AC18" s="9"/>
      <c r="AD18" s="9"/>
      <c r="AE18" s="9"/>
      <c r="AF18" s="9"/>
      <c r="AG18" s="9"/>
      <c r="AH18" s="9"/>
      <c r="AI18" s="9"/>
      <c r="AJ18" s="9"/>
      <c r="AK18" s="12"/>
      <c r="AL18" s="9"/>
      <c r="AM18" s="9"/>
      <c r="AN18" s="9"/>
      <c r="AO18" s="9"/>
      <c r="AP18" s="9"/>
      <c r="AQ18" s="9"/>
      <c r="AR18" s="9"/>
      <c r="AS18" s="9"/>
      <c r="AT18" s="9"/>
      <c r="AU18" s="9"/>
      <c r="AV18" s="9"/>
      <c r="AW18" s="9"/>
    </row>
    <row r="19" spans="1:52" s="61" customFormat="1" ht="98.25" customHeight="1" x14ac:dyDescent="0.25">
      <c r="A19" s="48" t="s">
        <v>24</v>
      </c>
      <c r="B19" s="49" t="s">
        <v>25</v>
      </c>
      <c r="C19" s="49" t="s">
        <v>26</v>
      </c>
      <c r="D19" s="50" t="s">
        <v>27</v>
      </c>
      <c r="E19" s="51" t="s">
        <v>28</v>
      </c>
      <c r="F19" s="51" t="s">
        <v>29</v>
      </c>
      <c r="G19" s="51" t="s">
        <v>30</v>
      </c>
      <c r="H19" s="51" t="s">
        <v>31</v>
      </c>
      <c r="I19" s="51" t="s">
        <v>32</v>
      </c>
      <c r="J19" s="51" t="s">
        <v>33</v>
      </c>
      <c r="K19" s="51" t="s">
        <v>34</v>
      </c>
      <c r="L19" s="52" t="s">
        <v>35</v>
      </c>
      <c r="M19" s="53" t="s">
        <v>36</v>
      </c>
      <c r="N19" s="51" t="s">
        <v>37</v>
      </c>
      <c r="O19" s="51" t="s">
        <v>38</v>
      </c>
      <c r="P19" s="54" t="s">
        <v>39</v>
      </c>
      <c r="Q19" s="55"/>
      <c r="R19" s="56" t="s">
        <v>40</v>
      </c>
      <c r="S19" s="56" t="s">
        <v>41</v>
      </c>
      <c r="T19" s="57" t="s">
        <v>42</v>
      </c>
      <c r="U19" s="56" t="s">
        <v>43</v>
      </c>
      <c r="V19" s="56" t="s">
        <v>44</v>
      </c>
      <c r="W19" s="58" t="s">
        <v>45</v>
      </c>
      <c r="X19" s="58" t="s">
        <v>46</v>
      </c>
      <c r="Y19" s="58" t="s">
        <v>47</v>
      </c>
      <c r="Z19" s="56" t="s">
        <v>48</v>
      </c>
      <c r="AA19" s="56" t="s">
        <v>49</v>
      </c>
      <c r="AB19" s="56" t="s">
        <v>50</v>
      </c>
      <c r="AC19" s="56" t="s">
        <v>51</v>
      </c>
      <c r="AD19" s="56" t="s">
        <v>52</v>
      </c>
      <c r="AE19" s="56" t="s">
        <v>53</v>
      </c>
      <c r="AF19" s="56" t="s">
        <v>54</v>
      </c>
      <c r="AG19" s="56" t="s">
        <v>55</v>
      </c>
      <c r="AH19" s="56" t="s">
        <v>56</v>
      </c>
      <c r="AI19" s="56" t="s">
        <v>57</v>
      </c>
      <c r="AJ19" s="56" t="s">
        <v>58</v>
      </c>
      <c r="AK19" s="59" t="s">
        <v>59</v>
      </c>
      <c r="AL19" s="60" t="s">
        <v>60</v>
      </c>
      <c r="AM19" s="54" t="s">
        <v>61</v>
      </c>
      <c r="AN19" s="54" t="s">
        <v>62</v>
      </c>
      <c r="AO19" s="54" t="s">
        <v>63</v>
      </c>
      <c r="AP19" s="54" t="s">
        <v>64</v>
      </c>
      <c r="AQ19" s="54" t="s">
        <v>65</v>
      </c>
      <c r="AR19" s="54" t="s">
        <v>66</v>
      </c>
      <c r="AS19" s="54" t="s">
        <v>67</v>
      </c>
      <c r="AT19" s="54" t="s">
        <v>68</v>
      </c>
      <c r="AU19" s="54" t="s">
        <v>69</v>
      </c>
      <c r="AV19" s="54" t="s">
        <v>70</v>
      </c>
      <c r="AW19" s="54" t="s">
        <v>71</v>
      </c>
      <c r="AX19" s="54" t="s">
        <v>72</v>
      </c>
      <c r="AY19" s="54" t="s">
        <v>73</v>
      </c>
      <c r="AZ19" s="54" t="s">
        <v>74</v>
      </c>
    </row>
    <row r="20" spans="1:52" s="85" customFormat="1" ht="56.25" customHeight="1" x14ac:dyDescent="0.25">
      <c r="A20" s="62">
        <v>1</v>
      </c>
      <c r="B20" s="63" t="s">
        <v>75</v>
      </c>
      <c r="C20" s="63" t="s">
        <v>76</v>
      </c>
      <c r="D20" s="64" t="s">
        <v>77</v>
      </c>
      <c r="E20" s="63" t="s">
        <v>78</v>
      </c>
      <c r="F20" s="63">
        <v>1</v>
      </c>
      <c r="G20" s="65" t="s">
        <v>79</v>
      </c>
      <c r="H20" s="66">
        <v>12</v>
      </c>
      <c r="I20" s="63" t="s">
        <v>80</v>
      </c>
      <c r="J20" s="63" t="s">
        <v>81</v>
      </c>
      <c r="K20" s="63" t="s">
        <v>82</v>
      </c>
      <c r="L20" s="67">
        <v>1000000</v>
      </c>
      <c r="M20" s="68">
        <v>1000000</v>
      </c>
      <c r="N20" s="63" t="s">
        <v>83</v>
      </c>
      <c r="O20" s="63" t="s">
        <v>84</v>
      </c>
      <c r="P20" s="69" t="s">
        <v>85</v>
      </c>
      <c r="Q20" s="70"/>
      <c r="R20" s="71"/>
      <c r="S20" s="72"/>
      <c r="T20" s="73"/>
      <c r="U20" s="74"/>
      <c r="V20" s="75"/>
      <c r="W20" s="76"/>
      <c r="X20" s="76"/>
      <c r="Y20" s="77">
        <f>SUM(W20+X20)</f>
        <v>0</v>
      </c>
      <c r="Z20" s="76"/>
      <c r="AA20" s="76"/>
      <c r="AB20" s="76"/>
      <c r="AC20" s="76"/>
      <c r="AD20" s="76"/>
      <c r="AE20" s="76"/>
      <c r="AF20" s="76"/>
      <c r="AG20" s="76"/>
      <c r="AH20" s="76"/>
      <c r="AI20" s="76"/>
      <c r="AJ20" s="76"/>
      <c r="AK20" s="78"/>
      <c r="AL20" s="79"/>
      <c r="AM20" s="80"/>
      <c r="AN20" s="81"/>
      <c r="AO20" s="82"/>
      <c r="AP20" s="80"/>
      <c r="AQ20" s="80"/>
      <c r="AR20" s="80"/>
      <c r="AS20" s="82"/>
      <c r="AT20" s="80"/>
      <c r="AU20" s="83"/>
      <c r="AV20" s="84"/>
      <c r="AW20" s="75"/>
      <c r="AX20" s="84"/>
      <c r="AY20" s="84"/>
      <c r="AZ20" s="84"/>
    </row>
    <row r="21" spans="1:52" s="85" customFormat="1" ht="135" x14ac:dyDescent="0.2">
      <c r="A21" s="204">
        <v>2</v>
      </c>
      <c r="B21" s="205" t="s">
        <v>86</v>
      </c>
      <c r="C21" s="205">
        <v>78181701</v>
      </c>
      <c r="D21" s="86" t="s">
        <v>87</v>
      </c>
      <c r="E21" s="205" t="s">
        <v>78</v>
      </c>
      <c r="F21" s="205">
        <v>1</v>
      </c>
      <c r="G21" s="213" t="s">
        <v>88</v>
      </c>
      <c r="H21" s="210">
        <v>12</v>
      </c>
      <c r="I21" s="205" t="s">
        <v>89</v>
      </c>
      <c r="J21" s="205" t="s">
        <v>90</v>
      </c>
      <c r="K21" s="205" t="s">
        <v>82</v>
      </c>
      <c r="L21" s="87">
        <v>37000000</v>
      </c>
      <c r="M21" s="88">
        <v>37000000</v>
      </c>
      <c r="N21" s="205" t="s">
        <v>91</v>
      </c>
      <c r="O21" s="205" t="s">
        <v>92</v>
      </c>
      <c r="P21" s="89" t="s">
        <v>93</v>
      </c>
      <c r="Q21" s="261"/>
      <c r="R21" s="145" t="s">
        <v>94</v>
      </c>
      <c r="S21" s="262" t="s">
        <v>95</v>
      </c>
      <c r="T21" s="131">
        <v>42377</v>
      </c>
      <c r="U21" s="263" t="s">
        <v>87</v>
      </c>
      <c r="V21" s="206" t="s">
        <v>96</v>
      </c>
      <c r="W21" s="77">
        <v>37000000</v>
      </c>
      <c r="X21" s="77"/>
      <c r="Y21" s="77">
        <f>SUM(W21+X21)</f>
        <v>37000000</v>
      </c>
      <c r="Z21" s="206" t="s">
        <v>97</v>
      </c>
      <c r="AA21" s="206" t="s">
        <v>98</v>
      </c>
      <c r="AB21" s="206" t="s">
        <v>99</v>
      </c>
      <c r="AC21" s="206" t="s">
        <v>100</v>
      </c>
      <c r="AD21" s="206" t="s">
        <v>92</v>
      </c>
      <c r="AE21" s="206" t="s">
        <v>92</v>
      </c>
      <c r="AF21" s="206" t="s">
        <v>92</v>
      </c>
      <c r="AG21" s="206" t="s">
        <v>101</v>
      </c>
      <c r="AH21" s="134">
        <v>42377</v>
      </c>
      <c r="AI21" s="134">
        <v>42735</v>
      </c>
      <c r="AJ21" s="206" t="s">
        <v>102</v>
      </c>
      <c r="AK21" s="135" t="s">
        <v>103</v>
      </c>
      <c r="AL21" s="96" t="s">
        <v>92</v>
      </c>
      <c r="AM21" s="264">
        <v>1310252</v>
      </c>
      <c r="AN21" s="264">
        <v>1387020</v>
      </c>
      <c r="AO21" s="99"/>
      <c r="AP21" s="98"/>
      <c r="AQ21" s="97"/>
      <c r="AR21" s="265"/>
      <c r="AS21" s="99"/>
      <c r="AT21" s="265"/>
      <c r="AU21" s="265"/>
      <c r="AV21" s="265"/>
      <c r="AW21" s="92"/>
      <c r="AX21" s="265"/>
      <c r="AY21" s="265"/>
      <c r="AZ21" s="265"/>
    </row>
    <row r="22" spans="1:52" s="85" customFormat="1" ht="85.5" customHeight="1" x14ac:dyDescent="0.25">
      <c r="A22" s="204">
        <v>3</v>
      </c>
      <c r="B22" s="205" t="s">
        <v>104</v>
      </c>
      <c r="C22" s="205" t="s">
        <v>105</v>
      </c>
      <c r="D22" s="86" t="s">
        <v>106</v>
      </c>
      <c r="E22" s="205" t="s">
        <v>78</v>
      </c>
      <c r="F22" s="205">
        <v>1</v>
      </c>
      <c r="G22" s="213" t="s">
        <v>207</v>
      </c>
      <c r="H22" s="210">
        <v>10</v>
      </c>
      <c r="I22" s="205" t="s">
        <v>967</v>
      </c>
      <c r="J22" s="205" t="s">
        <v>108</v>
      </c>
      <c r="K22" s="205" t="s">
        <v>82</v>
      </c>
      <c r="L22" s="87">
        <v>16000000</v>
      </c>
      <c r="M22" s="88">
        <v>16000000</v>
      </c>
      <c r="N22" s="205" t="s">
        <v>91</v>
      </c>
      <c r="O22" s="205" t="s">
        <v>92</v>
      </c>
      <c r="P22" s="89" t="s">
        <v>109</v>
      </c>
      <c r="Q22" s="261"/>
      <c r="R22" s="71"/>
      <c r="S22" s="90"/>
      <c r="T22" s="91"/>
      <c r="U22" s="209"/>
      <c r="V22" s="92"/>
      <c r="W22" s="205"/>
      <c r="X22" s="205"/>
      <c r="Y22" s="77">
        <f>SUM(W22+X22)</f>
        <v>0</v>
      </c>
      <c r="Z22" s="93"/>
      <c r="AA22" s="205"/>
      <c r="AB22" s="205"/>
      <c r="AC22" s="205"/>
      <c r="AD22" s="205"/>
      <c r="AE22" s="205"/>
      <c r="AF22" s="205"/>
      <c r="AG22" s="205"/>
      <c r="AH22" s="205"/>
      <c r="AI22" s="94"/>
      <c r="AJ22" s="94"/>
      <c r="AK22" s="95"/>
      <c r="AL22" s="96"/>
      <c r="AM22" s="97"/>
      <c r="AN22" s="98"/>
      <c r="AO22" s="99"/>
      <c r="AP22" s="98"/>
      <c r="AQ22" s="98"/>
      <c r="AR22" s="98"/>
      <c r="AS22" s="99"/>
      <c r="AT22" s="98"/>
      <c r="AU22" s="98"/>
      <c r="AV22" s="98"/>
      <c r="AW22" s="92"/>
      <c r="AX22" s="98"/>
      <c r="AY22" s="98"/>
      <c r="AZ22" s="98"/>
    </row>
    <row r="23" spans="1:52" s="105" customFormat="1" ht="57" customHeight="1" x14ac:dyDescent="0.25">
      <c r="A23" s="204">
        <v>4</v>
      </c>
      <c r="B23" s="205" t="s">
        <v>86</v>
      </c>
      <c r="C23" s="205">
        <v>25172504</v>
      </c>
      <c r="D23" s="86" t="s">
        <v>110</v>
      </c>
      <c r="E23" s="205" t="s">
        <v>78</v>
      </c>
      <c r="F23" s="205">
        <v>1</v>
      </c>
      <c r="G23" s="213" t="s">
        <v>207</v>
      </c>
      <c r="H23" s="210">
        <v>1</v>
      </c>
      <c r="I23" s="205" t="s">
        <v>111</v>
      </c>
      <c r="J23" s="205" t="s">
        <v>112</v>
      </c>
      <c r="K23" s="205" t="s">
        <v>82</v>
      </c>
      <c r="L23" s="87">
        <v>1000000</v>
      </c>
      <c r="M23" s="88">
        <v>1000000</v>
      </c>
      <c r="N23" s="205" t="s">
        <v>91</v>
      </c>
      <c r="O23" s="205" t="s">
        <v>92</v>
      </c>
      <c r="P23" s="89" t="s">
        <v>93</v>
      </c>
      <c r="Q23" s="261"/>
      <c r="R23" s="71"/>
      <c r="S23" s="100"/>
      <c r="T23" s="101"/>
      <c r="U23" s="209"/>
      <c r="V23" s="92"/>
      <c r="W23" s="205"/>
      <c r="X23" s="205"/>
      <c r="Y23" s="77">
        <f t="shared" ref="Y23:Y84" si="0">SUM(W23+X23)</f>
        <v>0</v>
      </c>
      <c r="Z23" s="93"/>
      <c r="AA23" s="205"/>
      <c r="AB23" s="205"/>
      <c r="AC23" s="205"/>
      <c r="AD23" s="205"/>
      <c r="AE23" s="205"/>
      <c r="AF23" s="205"/>
      <c r="AG23" s="205"/>
      <c r="AH23" s="205"/>
      <c r="AI23" s="94"/>
      <c r="AJ23" s="94"/>
      <c r="AK23" s="102"/>
      <c r="AL23" s="96"/>
      <c r="AM23" s="97"/>
      <c r="AN23" s="97"/>
      <c r="AO23" s="97"/>
      <c r="AP23" s="98"/>
      <c r="AQ23" s="92"/>
      <c r="AR23" s="103"/>
      <c r="AS23" s="92"/>
      <c r="AT23" s="104"/>
      <c r="AU23" s="103"/>
      <c r="AV23" s="92"/>
      <c r="AW23" s="92"/>
      <c r="AX23" s="92"/>
      <c r="AY23" s="92"/>
      <c r="AZ23" s="92"/>
    </row>
    <row r="24" spans="1:52" s="85" customFormat="1" ht="111.75" customHeight="1" x14ac:dyDescent="0.2">
      <c r="A24" s="204">
        <v>5</v>
      </c>
      <c r="B24" s="205" t="s">
        <v>86</v>
      </c>
      <c r="C24" s="205" t="s">
        <v>113</v>
      </c>
      <c r="D24" s="86" t="s">
        <v>114</v>
      </c>
      <c r="E24" s="205" t="s">
        <v>78</v>
      </c>
      <c r="F24" s="205">
        <v>1</v>
      </c>
      <c r="G24" s="213" t="s">
        <v>107</v>
      </c>
      <c r="H24" s="210">
        <v>8</v>
      </c>
      <c r="I24" s="205" t="s">
        <v>89</v>
      </c>
      <c r="J24" s="205" t="s">
        <v>115</v>
      </c>
      <c r="K24" s="205" t="s">
        <v>82</v>
      </c>
      <c r="L24" s="87">
        <v>5000000</v>
      </c>
      <c r="M24" s="88">
        <v>5000000</v>
      </c>
      <c r="N24" s="205" t="s">
        <v>91</v>
      </c>
      <c r="O24" s="205" t="s">
        <v>92</v>
      </c>
      <c r="P24" s="89" t="s">
        <v>93</v>
      </c>
      <c r="Q24" s="261"/>
      <c r="R24" s="145" t="s">
        <v>116</v>
      </c>
      <c r="S24" s="145" t="s">
        <v>117</v>
      </c>
      <c r="T24" s="126">
        <v>42429</v>
      </c>
      <c r="U24" s="266" t="s">
        <v>118</v>
      </c>
      <c r="V24" s="129" t="s">
        <v>119</v>
      </c>
      <c r="W24" s="128">
        <v>4705929.4000000004</v>
      </c>
      <c r="X24" s="205"/>
      <c r="Y24" s="77">
        <f t="shared" si="0"/>
        <v>4705929.4000000004</v>
      </c>
      <c r="Z24" s="206" t="s">
        <v>120</v>
      </c>
      <c r="AA24" s="129" t="s">
        <v>121</v>
      </c>
      <c r="AB24" s="129" t="s">
        <v>99</v>
      </c>
      <c r="AC24" s="129" t="s">
        <v>122</v>
      </c>
      <c r="AD24" s="129" t="s">
        <v>92</v>
      </c>
      <c r="AE24" s="129" t="s">
        <v>92</v>
      </c>
      <c r="AF24" s="129" t="s">
        <v>92</v>
      </c>
      <c r="AG24" s="267" t="s">
        <v>123</v>
      </c>
      <c r="AH24" s="268">
        <v>42429</v>
      </c>
      <c r="AI24" s="268">
        <v>42735</v>
      </c>
      <c r="AJ24" s="129" t="s">
        <v>102</v>
      </c>
      <c r="AK24" s="129" t="s">
        <v>124</v>
      </c>
      <c r="AL24" s="96"/>
      <c r="AM24" s="97"/>
      <c r="AN24" s="97"/>
      <c r="AO24" s="106"/>
      <c r="AP24" s="97"/>
      <c r="AQ24" s="97"/>
      <c r="AR24" s="97"/>
      <c r="AS24" s="92"/>
      <c r="AT24" s="97"/>
      <c r="AU24" s="97"/>
      <c r="AV24" s="97"/>
      <c r="AW24" s="92"/>
      <c r="AX24" s="97"/>
      <c r="AY24" s="97"/>
      <c r="AZ24" s="97"/>
    </row>
    <row r="25" spans="1:52" s="105" customFormat="1" ht="72.75" customHeight="1" x14ac:dyDescent="0.25">
      <c r="A25" s="204">
        <v>6</v>
      </c>
      <c r="B25" s="205" t="s">
        <v>86</v>
      </c>
      <c r="C25" s="205">
        <v>44103103</v>
      </c>
      <c r="D25" s="86" t="s">
        <v>125</v>
      </c>
      <c r="E25" s="205" t="s">
        <v>78</v>
      </c>
      <c r="F25" s="205">
        <v>1</v>
      </c>
      <c r="G25" s="213" t="s">
        <v>207</v>
      </c>
      <c r="H25" s="210">
        <v>3</v>
      </c>
      <c r="I25" s="205" t="s">
        <v>126</v>
      </c>
      <c r="J25" s="205" t="s">
        <v>115</v>
      </c>
      <c r="K25" s="205" t="s">
        <v>82</v>
      </c>
      <c r="L25" s="87">
        <v>25000000</v>
      </c>
      <c r="M25" s="88">
        <v>25000000</v>
      </c>
      <c r="N25" s="205" t="s">
        <v>91</v>
      </c>
      <c r="O25" s="205" t="s">
        <v>92</v>
      </c>
      <c r="P25" s="89" t="s">
        <v>93</v>
      </c>
      <c r="Q25" s="261"/>
      <c r="R25" s="71"/>
      <c r="S25" s="90"/>
      <c r="T25" s="101"/>
      <c r="U25" s="209"/>
      <c r="V25" s="92"/>
      <c r="W25" s="205"/>
      <c r="X25" s="205"/>
      <c r="Y25" s="77">
        <f t="shared" si="0"/>
        <v>0</v>
      </c>
      <c r="Z25" s="93"/>
      <c r="AA25" s="92"/>
      <c r="AB25" s="205"/>
      <c r="AC25" s="205"/>
      <c r="AD25" s="205"/>
      <c r="AE25" s="205"/>
      <c r="AF25" s="205"/>
      <c r="AG25" s="205"/>
      <c r="AH25" s="205"/>
      <c r="AI25" s="94"/>
      <c r="AJ25" s="94"/>
      <c r="AK25" s="95"/>
      <c r="AL25" s="96"/>
      <c r="AM25" s="97"/>
      <c r="AN25" s="97"/>
      <c r="AO25" s="106"/>
      <c r="AP25" s="97"/>
      <c r="AQ25" s="97"/>
      <c r="AR25" s="97"/>
      <c r="AS25" s="106"/>
      <c r="AT25" s="97"/>
      <c r="AU25" s="97"/>
      <c r="AV25" s="97"/>
      <c r="AW25" s="92"/>
      <c r="AX25" s="97"/>
      <c r="AY25" s="97"/>
      <c r="AZ25" s="97"/>
    </row>
    <row r="26" spans="1:52" s="105" customFormat="1" ht="87.75" customHeight="1" x14ac:dyDescent="0.2">
      <c r="A26" s="204">
        <v>7</v>
      </c>
      <c r="B26" s="205" t="s">
        <v>86</v>
      </c>
      <c r="C26" s="205" t="s">
        <v>127</v>
      </c>
      <c r="D26" s="86" t="s">
        <v>128</v>
      </c>
      <c r="E26" s="205" t="s">
        <v>78</v>
      </c>
      <c r="F26" s="205">
        <v>1</v>
      </c>
      <c r="G26" s="213" t="s">
        <v>88</v>
      </c>
      <c r="H26" s="210">
        <v>1</v>
      </c>
      <c r="I26" s="205" t="s">
        <v>129</v>
      </c>
      <c r="J26" s="205" t="s">
        <v>130</v>
      </c>
      <c r="K26" s="205" t="s">
        <v>82</v>
      </c>
      <c r="L26" s="87">
        <v>6500000</v>
      </c>
      <c r="M26" s="88">
        <v>6500000</v>
      </c>
      <c r="N26" s="205" t="s">
        <v>91</v>
      </c>
      <c r="O26" s="205" t="s">
        <v>92</v>
      </c>
      <c r="P26" s="89" t="s">
        <v>93</v>
      </c>
      <c r="Q26" s="261"/>
      <c r="R26" s="269" t="s">
        <v>131</v>
      </c>
      <c r="S26" s="269" t="s">
        <v>132</v>
      </c>
      <c r="T26" s="270">
        <v>42397</v>
      </c>
      <c r="U26" s="225" t="s">
        <v>133</v>
      </c>
      <c r="V26" s="225" t="s">
        <v>119</v>
      </c>
      <c r="W26" s="271">
        <v>3101205</v>
      </c>
      <c r="X26" s="272"/>
      <c r="Y26" s="77">
        <v>3101205</v>
      </c>
      <c r="Z26" s="225" t="s">
        <v>134</v>
      </c>
      <c r="AA26" s="225" t="s">
        <v>135</v>
      </c>
      <c r="AB26" s="225" t="s">
        <v>99</v>
      </c>
      <c r="AC26" s="225" t="s">
        <v>136</v>
      </c>
      <c r="AD26" s="225" t="s">
        <v>137</v>
      </c>
      <c r="AE26" s="273">
        <v>42403</v>
      </c>
      <c r="AF26" s="273">
        <v>42408</v>
      </c>
      <c r="AG26" s="225" t="s">
        <v>138</v>
      </c>
      <c r="AH26" s="273">
        <v>42408</v>
      </c>
      <c r="AI26" s="273">
        <v>42436</v>
      </c>
      <c r="AJ26" s="225" t="s">
        <v>102</v>
      </c>
      <c r="AK26" s="274" t="s">
        <v>124</v>
      </c>
      <c r="AL26" s="275"/>
      <c r="AM26" s="225"/>
      <c r="AN26" s="225"/>
      <c r="AO26" s="225"/>
      <c r="AP26" s="225"/>
      <c r="AQ26" s="225"/>
      <c r="AR26" s="225"/>
      <c r="AS26" s="225"/>
      <c r="AT26" s="225"/>
      <c r="AU26" s="225"/>
      <c r="AV26" s="225"/>
      <c r="AW26" s="225"/>
      <c r="AX26" s="225"/>
      <c r="AY26" s="225"/>
      <c r="AZ26" s="225"/>
    </row>
    <row r="27" spans="1:52" s="105" customFormat="1" ht="54.75" customHeight="1" x14ac:dyDescent="0.2">
      <c r="A27" s="204">
        <v>8</v>
      </c>
      <c r="B27" s="205" t="s">
        <v>86</v>
      </c>
      <c r="C27" s="205" t="s">
        <v>139</v>
      </c>
      <c r="D27" s="86" t="s">
        <v>140</v>
      </c>
      <c r="E27" s="205" t="s">
        <v>78</v>
      </c>
      <c r="F27" s="205">
        <v>1</v>
      </c>
      <c r="G27" s="213" t="s">
        <v>88</v>
      </c>
      <c r="H27" s="210">
        <v>1</v>
      </c>
      <c r="I27" s="205" t="s">
        <v>129</v>
      </c>
      <c r="J27" s="205" t="s">
        <v>141</v>
      </c>
      <c r="K27" s="205" t="s">
        <v>82</v>
      </c>
      <c r="L27" s="87">
        <v>7000000</v>
      </c>
      <c r="M27" s="88">
        <v>7000000</v>
      </c>
      <c r="N27" s="205" t="s">
        <v>91</v>
      </c>
      <c r="O27" s="205" t="s">
        <v>92</v>
      </c>
      <c r="P27" s="89" t="s">
        <v>93</v>
      </c>
      <c r="Q27" s="261"/>
      <c r="R27" s="276"/>
      <c r="S27" s="276"/>
      <c r="T27" s="277"/>
      <c r="U27" s="226"/>
      <c r="V27" s="226"/>
      <c r="W27" s="271">
        <v>5740453</v>
      </c>
      <c r="X27" s="278"/>
      <c r="Y27" s="77">
        <v>5740453</v>
      </c>
      <c r="Z27" s="226"/>
      <c r="AA27" s="226"/>
      <c r="AB27" s="226"/>
      <c r="AC27" s="226"/>
      <c r="AD27" s="226"/>
      <c r="AE27" s="279"/>
      <c r="AF27" s="279"/>
      <c r="AG27" s="226"/>
      <c r="AH27" s="279"/>
      <c r="AI27" s="279"/>
      <c r="AJ27" s="226"/>
      <c r="AK27" s="280"/>
      <c r="AL27" s="281"/>
      <c r="AM27" s="226"/>
      <c r="AN27" s="226"/>
      <c r="AO27" s="226"/>
      <c r="AP27" s="226"/>
      <c r="AQ27" s="226"/>
      <c r="AR27" s="226"/>
      <c r="AS27" s="226"/>
      <c r="AT27" s="226"/>
      <c r="AU27" s="226"/>
      <c r="AV27" s="226"/>
      <c r="AW27" s="226"/>
      <c r="AX27" s="226"/>
      <c r="AY27" s="226"/>
      <c r="AZ27" s="226"/>
    </row>
    <row r="28" spans="1:52" s="85" customFormat="1" ht="69" customHeight="1" x14ac:dyDescent="0.25">
      <c r="A28" s="204">
        <v>9</v>
      </c>
      <c r="B28" s="205" t="s">
        <v>86</v>
      </c>
      <c r="C28" s="205" t="s">
        <v>142</v>
      </c>
      <c r="D28" s="86" t="s">
        <v>143</v>
      </c>
      <c r="E28" s="205" t="s">
        <v>78</v>
      </c>
      <c r="F28" s="205">
        <v>1</v>
      </c>
      <c r="G28" s="213" t="s">
        <v>207</v>
      </c>
      <c r="H28" s="210">
        <v>1</v>
      </c>
      <c r="I28" s="205" t="s">
        <v>129</v>
      </c>
      <c r="J28" s="205" t="s">
        <v>144</v>
      </c>
      <c r="K28" s="205" t="s">
        <v>82</v>
      </c>
      <c r="L28" s="87">
        <v>4200000</v>
      </c>
      <c r="M28" s="88">
        <v>4200000</v>
      </c>
      <c r="N28" s="205" t="s">
        <v>91</v>
      </c>
      <c r="O28" s="205" t="s">
        <v>92</v>
      </c>
      <c r="P28" s="89" t="s">
        <v>93</v>
      </c>
      <c r="Q28" s="261"/>
      <c r="R28" s="71"/>
      <c r="S28" s="90"/>
      <c r="T28" s="101"/>
      <c r="U28" s="209"/>
      <c r="V28" s="92"/>
      <c r="W28" s="205"/>
      <c r="X28" s="205"/>
      <c r="Y28" s="77">
        <f t="shared" si="0"/>
        <v>0</v>
      </c>
      <c r="Z28" s="93"/>
      <c r="AA28" s="107"/>
      <c r="AB28" s="205"/>
      <c r="AC28" s="205"/>
      <c r="AD28" s="205"/>
      <c r="AE28" s="205"/>
      <c r="AF28" s="205"/>
      <c r="AG28" s="205"/>
      <c r="AH28" s="205"/>
      <c r="AI28" s="94"/>
      <c r="AJ28" s="94"/>
      <c r="AK28" s="95"/>
      <c r="AL28" s="96"/>
      <c r="AM28" s="97"/>
      <c r="AN28" s="97"/>
      <c r="AO28" s="108"/>
      <c r="AP28" s="97"/>
      <c r="AQ28" s="92"/>
      <c r="AR28" s="103"/>
      <c r="AS28" s="92"/>
      <c r="AT28" s="104"/>
      <c r="AU28" s="103"/>
      <c r="AV28" s="92"/>
      <c r="AW28" s="92"/>
      <c r="AX28" s="92"/>
      <c r="AY28" s="92"/>
      <c r="AZ28" s="92"/>
    </row>
    <row r="29" spans="1:52" s="85" customFormat="1" ht="57" customHeight="1" x14ac:dyDescent="0.25">
      <c r="A29" s="204">
        <v>10</v>
      </c>
      <c r="B29" s="205" t="s">
        <v>86</v>
      </c>
      <c r="C29" s="205">
        <v>72101506</v>
      </c>
      <c r="D29" s="86" t="s">
        <v>145</v>
      </c>
      <c r="E29" s="205" t="s">
        <v>78</v>
      </c>
      <c r="F29" s="205">
        <v>1</v>
      </c>
      <c r="G29" s="209" t="s">
        <v>207</v>
      </c>
      <c r="H29" s="210">
        <v>7.5</v>
      </c>
      <c r="I29" s="205" t="s">
        <v>129</v>
      </c>
      <c r="J29" s="205" t="s">
        <v>146</v>
      </c>
      <c r="K29" s="205" t="s">
        <v>82</v>
      </c>
      <c r="L29" s="87">
        <v>8074767</v>
      </c>
      <c r="M29" s="88">
        <v>8074767</v>
      </c>
      <c r="N29" s="205" t="s">
        <v>91</v>
      </c>
      <c r="O29" s="205" t="s">
        <v>92</v>
      </c>
      <c r="P29" s="89" t="s">
        <v>93</v>
      </c>
      <c r="Q29" s="261"/>
      <c r="R29" s="71"/>
      <c r="S29" s="100"/>
      <c r="T29" s="101"/>
      <c r="U29" s="213"/>
      <c r="V29" s="109"/>
      <c r="W29" s="212"/>
      <c r="X29" s="212"/>
      <c r="Y29" s="77">
        <f t="shared" si="0"/>
        <v>0</v>
      </c>
      <c r="Z29" s="110"/>
      <c r="AA29" s="109"/>
      <c r="AB29" s="212"/>
      <c r="AC29" s="212"/>
      <c r="AD29" s="212"/>
      <c r="AE29" s="212"/>
      <c r="AF29" s="212"/>
      <c r="AG29" s="212"/>
      <c r="AH29" s="212"/>
      <c r="AI29" s="111"/>
      <c r="AJ29" s="111"/>
      <c r="AK29" s="112"/>
      <c r="AL29" s="96"/>
      <c r="AM29" s="97"/>
      <c r="AN29" s="97"/>
      <c r="AO29" s="108"/>
      <c r="AP29" s="97"/>
      <c r="AQ29" s="92"/>
      <c r="AR29" s="103"/>
      <c r="AS29" s="92"/>
      <c r="AT29" s="104"/>
      <c r="AU29" s="103"/>
      <c r="AV29" s="92"/>
      <c r="AW29" s="92"/>
      <c r="AX29" s="92"/>
      <c r="AY29" s="92"/>
      <c r="AZ29" s="92"/>
    </row>
    <row r="30" spans="1:52" s="85" customFormat="1" ht="67.5" customHeight="1" x14ac:dyDescent="0.2">
      <c r="A30" s="204">
        <v>11</v>
      </c>
      <c r="B30" s="205" t="s">
        <v>86</v>
      </c>
      <c r="C30" s="205" t="s">
        <v>147</v>
      </c>
      <c r="D30" s="86" t="s">
        <v>148</v>
      </c>
      <c r="E30" s="205" t="s">
        <v>78</v>
      </c>
      <c r="F30" s="205">
        <v>1</v>
      </c>
      <c r="G30" s="213" t="s">
        <v>149</v>
      </c>
      <c r="H30" s="210">
        <v>10</v>
      </c>
      <c r="I30" s="205" t="s">
        <v>129</v>
      </c>
      <c r="J30" s="205" t="s">
        <v>150</v>
      </c>
      <c r="K30" s="205" t="s">
        <v>82</v>
      </c>
      <c r="L30" s="87">
        <v>8150000</v>
      </c>
      <c r="M30" s="88">
        <v>8150000</v>
      </c>
      <c r="N30" s="205" t="s">
        <v>91</v>
      </c>
      <c r="O30" s="205" t="s">
        <v>92</v>
      </c>
      <c r="P30" s="89" t="s">
        <v>93</v>
      </c>
      <c r="Q30" s="261"/>
      <c r="R30" s="262" t="s">
        <v>151</v>
      </c>
      <c r="S30" s="262" t="s">
        <v>152</v>
      </c>
      <c r="T30" s="131">
        <v>42433</v>
      </c>
      <c r="U30" s="124" t="s">
        <v>153</v>
      </c>
      <c r="V30" s="206" t="s">
        <v>154</v>
      </c>
      <c r="W30" s="77">
        <v>8100000</v>
      </c>
      <c r="X30" s="206"/>
      <c r="Y30" s="77">
        <v>8100000</v>
      </c>
      <c r="Z30" s="206" t="s">
        <v>155</v>
      </c>
      <c r="AA30" s="206" t="s">
        <v>156</v>
      </c>
      <c r="AB30" s="206" t="s">
        <v>99</v>
      </c>
      <c r="AC30" s="206" t="s">
        <v>157</v>
      </c>
      <c r="AD30" s="206" t="s">
        <v>137</v>
      </c>
      <c r="AE30" s="134">
        <v>42433</v>
      </c>
      <c r="AF30" s="134">
        <v>42437</v>
      </c>
      <c r="AG30" s="282" t="s">
        <v>158</v>
      </c>
      <c r="AH30" s="134">
        <v>42437</v>
      </c>
      <c r="AI30" s="134">
        <v>42735</v>
      </c>
      <c r="AJ30" s="206" t="s">
        <v>102</v>
      </c>
      <c r="AK30" s="135" t="s">
        <v>124</v>
      </c>
      <c r="AL30" s="96"/>
      <c r="AM30" s="97"/>
      <c r="AN30" s="97"/>
      <c r="AO30" s="108"/>
      <c r="AP30" s="97"/>
      <c r="AQ30" s="92"/>
      <c r="AR30" s="103"/>
      <c r="AS30" s="92"/>
      <c r="AT30" s="104"/>
      <c r="AU30" s="103"/>
      <c r="AV30" s="92"/>
      <c r="AW30" s="92"/>
      <c r="AX30" s="92"/>
      <c r="AY30" s="92"/>
      <c r="AZ30" s="92"/>
    </row>
    <row r="31" spans="1:52" s="85" customFormat="1" ht="78.75" x14ac:dyDescent="0.2">
      <c r="A31" s="204">
        <v>12</v>
      </c>
      <c r="B31" s="205" t="s">
        <v>86</v>
      </c>
      <c r="C31" s="205">
        <v>72103302</v>
      </c>
      <c r="D31" s="86" t="s">
        <v>159</v>
      </c>
      <c r="E31" s="205" t="s">
        <v>78</v>
      </c>
      <c r="F31" s="205">
        <v>1</v>
      </c>
      <c r="G31" s="213" t="s">
        <v>149</v>
      </c>
      <c r="H31" s="210">
        <v>6</v>
      </c>
      <c r="I31" s="205" t="s">
        <v>129</v>
      </c>
      <c r="J31" s="205" t="s">
        <v>160</v>
      </c>
      <c r="K31" s="205" t="s">
        <v>82</v>
      </c>
      <c r="L31" s="87">
        <v>3990000</v>
      </c>
      <c r="M31" s="88">
        <v>3990000</v>
      </c>
      <c r="N31" s="205" t="s">
        <v>91</v>
      </c>
      <c r="O31" s="205" t="s">
        <v>92</v>
      </c>
      <c r="P31" s="89" t="s">
        <v>93</v>
      </c>
      <c r="Q31" s="261"/>
      <c r="R31" s="145" t="s">
        <v>161</v>
      </c>
      <c r="S31" s="145" t="s">
        <v>162</v>
      </c>
      <c r="T31" s="126">
        <v>42430</v>
      </c>
      <c r="U31" s="266" t="s">
        <v>163</v>
      </c>
      <c r="V31" s="129" t="s">
        <v>154</v>
      </c>
      <c r="W31" s="128">
        <v>3750000</v>
      </c>
      <c r="X31" s="128"/>
      <c r="Y31" s="77">
        <f t="shared" si="0"/>
        <v>3750000</v>
      </c>
      <c r="Z31" s="129" t="s">
        <v>164</v>
      </c>
      <c r="AA31" s="129" t="s">
        <v>165</v>
      </c>
      <c r="AB31" s="129" t="s">
        <v>99</v>
      </c>
      <c r="AC31" s="129" t="s">
        <v>166</v>
      </c>
      <c r="AD31" s="129"/>
      <c r="AE31" s="129"/>
      <c r="AF31" s="129"/>
      <c r="AG31" s="267" t="s">
        <v>167</v>
      </c>
      <c r="AH31" s="268"/>
      <c r="AI31" s="268">
        <v>42613</v>
      </c>
      <c r="AJ31" s="129" t="s">
        <v>102</v>
      </c>
      <c r="AK31" s="283" t="s">
        <v>124</v>
      </c>
      <c r="AL31" s="96"/>
      <c r="AM31" s="97"/>
      <c r="AN31" s="97"/>
      <c r="AO31" s="108"/>
      <c r="AP31" s="97"/>
      <c r="AQ31" s="92"/>
      <c r="AR31" s="103"/>
      <c r="AS31" s="92"/>
      <c r="AT31" s="104"/>
      <c r="AU31" s="103"/>
      <c r="AV31" s="92"/>
      <c r="AW31" s="92"/>
      <c r="AX31" s="92"/>
      <c r="AY31" s="92"/>
      <c r="AZ31" s="92"/>
    </row>
    <row r="32" spans="1:52" s="85" customFormat="1" ht="93" customHeight="1" x14ac:dyDescent="0.2">
      <c r="A32" s="204">
        <v>13</v>
      </c>
      <c r="B32" s="205" t="s">
        <v>86</v>
      </c>
      <c r="C32" s="205" t="s">
        <v>168</v>
      </c>
      <c r="D32" s="86" t="s">
        <v>169</v>
      </c>
      <c r="E32" s="205" t="s">
        <v>170</v>
      </c>
      <c r="F32" s="205">
        <v>1</v>
      </c>
      <c r="G32" s="213" t="s">
        <v>149</v>
      </c>
      <c r="H32" s="210" t="s">
        <v>171</v>
      </c>
      <c r="I32" s="205" t="s">
        <v>129</v>
      </c>
      <c r="J32" s="205" t="s">
        <v>146</v>
      </c>
      <c r="K32" s="205" t="s">
        <v>82</v>
      </c>
      <c r="L32" s="87">
        <v>644733</v>
      </c>
      <c r="M32" s="87">
        <v>644733</v>
      </c>
      <c r="N32" s="205" t="s">
        <v>91</v>
      </c>
      <c r="O32" s="205" t="s">
        <v>92</v>
      </c>
      <c r="P32" s="89" t="s">
        <v>93</v>
      </c>
      <c r="Q32" s="261"/>
      <c r="R32" s="145" t="s">
        <v>172</v>
      </c>
      <c r="S32" s="145" t="s">
        <v>173</v>
      </c>
      <c r="T32" s="126">
        <v>42415</v>
      </c>
      <c r="U32" s="266" t="s">
        <v>174</v>
      </c>
      <c r="V32" s="129" t="s">
        <v>154</v>
      </c>
      <c r="W32" s="128">
        <v>550000</v>
      </c>
      <c r="X32" s="128"/>
      <c r="Y32" s="77">
        <f t="shared" si="0"/>
        <v>550000</v>
      </c>
      <c r="Z32" s="129" t="s">
        <v>175</v>
      </c>
      <c r="AA32" s="129" t="s">
        <v>176</v>
      </c>
      <c r="AB32" s="129" t="s">
        <v>99</v>
      </c>
      <c r="AC32" s="129" t="s">
        <v>177</v>
      </c>
      <c r="AD32" s="129" t="s">
        <v>92</v>
      </c>
      <c r="AE32" s="129" t="s">
        <v>92</v>
      </c>
      <c r="AF32" s="129" t="s">
        <v>92</v>
      </c>
      <c r="AG32" s="129" t="s">
        <v>178</v>
      </c>
      <c r="AH32" s="268">
        <v>42415</v>
      </c>
      <c r="AI32" s="268">
        <v>42426</v>
      </c>
      <c r="AJ32" s="129" t="s">
        <v>179</v>
      </c>
      <c r="AK32" s="283" t="s">
        <v>124</v>
      </c>
      <c r="AL32" s="284" t="s">
        <v>92</v>
      </c>
      <c r="AM32" s="284" t="s">
        <v>92</v>
      </c>
      <c r="AN32" s="264">
        <v>550000</v>
      </c>
      <c r="AO32" s="108"/>
      <c r="AP32" s="97"/>
      <c r="AQ32" s="92"/>
      <c r="AR32" s="103"/>
      <c r="AS32" s="92"/>
      <c r="AT32" s="104"/>
      <c r="AU32" s="103"/>
      <c r="AV32" s="92"/>
      <c r="AW32" s="92"/>
      <c r="AX32" s="92"/>
      <c r="AY32" s="92"/>
      <c r="AZ32" s="92"/>
    </row>
    <row r="33" spans="1:52" s="85" customFormat="1" ht="42.75" customHeight="1" x14ac:dyDescent="0.25">
      <c r="A33" s="204">
        <v>14</v>
      </c>
      <c r="B33" s="212" t="s">
        <v>75</v>
      </c>
      <c r="C33" s="205">
        <v>81111820</v>
      </c>
      <c r="D33" s="86" t="s">
        <v>180</v>
      </c>
      <c r="E33" s="205" t="s">
        <v>78</v>
      </c>
      <c r="F33" s="205">
        <v>1</v>
      </c>
      <c r="G33" s="209" t="s">
        <v>181</v>
      </c>
      <c r="H33" s="210">
        <v>12</v>
      </c>
      <c r="I33" s="205" t="s">
        <v>80</v>
      </c>
      <c r="J33" s="205" t="s">
        <v>160</v>
      </c>
      <c r="K33" s="205" t="s">
        <v>82</v>
      </c>
      <c r="L33" s="68">
        <v>702746</v>
      </c>
      <c r="M33" s="68">
        <v>702746</v>
      </c>
      <c r="N33" s="205" t="s">
        <v>83</v>
      </c>
      <c r="O33" s="205" t="s">
        <v>84</v>
      </c>
      <c r="P33" s="89" t="s">
        <v>85</v>
      </c>
      <c r="Q33" s="261"/>
      <c r="R33" s="71"/>
      <c r="S33" s="100"/>
      <c r="T33" s="101"/>
      <c r="U33" s="209"/>
      <c r="V33" s="107"/>
      <c r="W33" s="205"/>
      <c r="X33" s="205"/>
      <c r="Y33" s="77">
        <f t="shared" si="0"/>
        <v>0</v>
      </c>
      <c r="Z33" s="93"/>
      <c r="AA33" s="107"/>
      <c r="AB33" s="205"/>
      <c r="AC33" s="205"/>
      <c r="AD33" s="205"/>
      <c r="AE33" s="205"/>
      <c r="AF33" s="205"/>
      <c r="AG33" s="205"/>
      <c r="AH33" s="205"/>
      <c r="AI33" s="94"/>
      <c r="AJ33" s="94"/>
      <c r="AK33" s="95"/>
      <c r="AL33" s="96"/>
      <c r="AM33" s="97"/>
      <c r="AN33" s="97"/>
      <c r="AO33" s="108"/>
      <c r="AP33" s="97"/>
      <c r="AQ33" s="92"/>
      <c r="AR33" s="103"/>
      <c r="AS33" s="92"/>
      <c r="AT33" s="104"/>
      <c r="AU33" s="103"/>
      <c r="AV33" s="92"/>
      <c r="AW33" s="92"/>
      <c r="AX33" s="92"/>
      <c r="AY33" s="92"/>
      <c r="AZ33" s="92"/>
    </row>
    <row r="34" spans="1:52" s="85" customFormat="1" ht="69" customHeight="1" x14ac:dyDescent="0.25">
      <c r="A34" s="204">
        <v>16</v>
      </c>
      <c r="B34" s="205" t="s">
        <v>86</v>
      </c>
      <c r="C34" s="113">
        <v>72102900</v>
      </c>
      <c r="D34" s="64" t="s">
        <v>183</v>
      </c>
      <c r="E34" s="212" t="s">
        <v>78</v>
      </c>
      <c r="F34" s="205">
        <v>1</v>
      </c>
      <c r="G34" s="213" t="s">
        <v>207</v>
      </c>
      <c r="H34" s="210">
        <v>3</v>
      </c>
      <c r="I34" s="212" t="s">
        <v>89</v>
      </c>
      <c r="J34" s="212" t="s">
        <v>184</v>
      </c>
      <c r="K34" s="212" t="s">
        <v>82</v>
      </c>
      <c r="L34" s="67">
        <v>36862270</v>
      </c>
      <c r="M34" s="67">
        <v>36862270</v>
      </c>
      <c r="N34" s="212" t="s">
        <v>91</v>
      </c>
      <c r="O34" s="212" t="s">
        <v>92</v>
      </c>
      <c r="P34" s="69" t="s">
        <v>93</v>
      </c>
      <c r="Q34" s="261"/>
      <c r="R34" s="71"/>
      <c r="S34" s="100"/>
      <c r="T34" s="101"/>
      <c r="U34" s="209"/>
      <c r="V34" s="107"/>
      <c r="W34" s="205"/>
      <c r="X34" s="205"/>
      <c r="Y34" s="77">
        <f t="shared" si="0"/>
        <v>0</v>
      </c>
      <c r="Z34" s="93"/>
      <c r="AA34" s="107"/>
      <c r="AB34" s="205"/>
      <c r="AC34" s="205"/>
      <c r="AD34" s="205"/>
      <c r="AE34" s="205"/>
      <c r="AF34" s="205"/>
      <c r="AG34" s="205"/>
      <c r="AH34" s="205"/>
      <c r="AI34" s="94"/>
      <c r="AJ34" s="94"/>
      <c r="AK34" s="95"/>
      <c r="AL34" s="96"/>
      <c r="AM34" s="97"/>
      <c r="AN34" s="97"/>
      <c r="AO34" s="106"/>
      <c r="AP34" s="97"/>
      <c r="AQ34" s="92"/>
      <c r="AR34" s="103"/>
      <c r="AS34" s="92"/>
      <c r="AT34" s="104"/>
      <c r="AU34" s="103"/>
      <c r="AV34" s="92"/>
      <c r="AW34" s="92"/>
      <c r="AX34" s="92"/>
      <c r="AY34" s="92"/>
      <c r="AZ34" s="92"/>
    </row>
    <row r="35" spans="1:52" s="85" customFormat="1" ht="71.25" customHeight="1" x14ac:dyDescent="0.25">
      <c r="A35" s="204">
        <v>17</v>
      </c>
      <c r="B35" s="205" t="s">
        <v>86</v>
      </c>
      <c r="C35" s="113">
        <v>78102200</v>
      </c>
      <c r="D35" s="86" t="s">
        <v>185</v>
      </c>
      <c r="E35" s="205" t="s">
        <v>78</v>
      </c>
      <c r="F35" s="205">
        <v>1</v>
      </c>
      <c r="G35" s="213" t="s">
        <v>182</v>
      </c>
      <c r="H35" s="210">
        <v>6</v>
      </c>
      <c r="I35" s="205" t="s">
        <v>80</v>
      </c>
      <c r="J35" s="205" t="s">
        <v>186</v>
      </c>
      <c r="K35" s="205" t="s">
        <v>82</v>
      </c>
      <c r="L35" s="67">
        <v>48000000</v>
      </c>
      <c r="M35" s="68">
        <v>48000000</v>
      </c>
      <c r="N35" s="205" t="s">
        <v>83</v>
      </c>
      <c r="O35" s="205" t="s">
        <v>84</v>
      </c>
      <c r="P35" s="89" t="s">
        <v>93</v>
      </c>
      <c r="Q35" s="261"/>
      <c r="R35" s="71"/>
      <c r="S35" s="100"/>
      <c r="T35" s="101"/>
      <c r="U35" s="209"/>
      <c r="V35" s="205"/>
      <c r="W35" s="205"/>
      <c r="X35" s="205"/>
      <c r="Y35" s="77">
        <f t="shared" si="0"/>
        <v>0</v>
      </c>
      <c r="Z35" s="93"/>
      <c r="AA35" s="205"/>
      <c r="AB35" s="205"/>
      <c r="AC35" s="205"/>
      <c r="AD35" s="205"/>
      <c r="AE35" s="205"/>
      <c r="AF35" s="205"/>
      <c r="AG35" s="205"/>
      <c r="AH35" s="205"/>
      <c r="AI35" s="205"/>
      <c r="AJ35" s="205"/>
      <c r="AK35" s="114"/>
      <c r="AL35" s="96"/>
      <c r="AM35" s="97"/>
      <c r="AN35" s="97"/>
      <c r="AO35" s="106"/>
      <c r="AP35" s="97"/>
      <c r="AQ35" s="92"/>
      <c r="AR35" s="103"/>
      <c r="AS35" s="92"/>
      <c r="AT35" s="104"/>
      <c r="AU35" s="103"/>
      <c r="AV35" s="92"/>
      <c r="AW35" s="92"/>
      <c r="AX35" s="92"/>
      <c r="AY35" s="92"/>
      <c r="AZ35" s="92"/>
    </row>
    <row r="36" spans="1:52" s="105" customFormat="1" ht="42.75" customHeight="1" x14ac:dyDescent="0.25">
      <c r="A36" s="204">
        <v>18</v>
      </c>
      <c r="B36" s="205" t="s">
        <v>187</v>
      </c>
      <c r="C36" s="205">
        <v>81100000</v>
      </c>
      <c r="D36" s="86" t="s">
        <v>188</v>
      </c>
      <c r="E36" s="205" t="s">
        <v>78</v>
      </c>
      <c r="F36" s="205">
        <v>1</v>
      </c>
      <c r="G36" s="213" t="s">
        <v>189</v>
      </c>
      <c r="H36" s="210">
        <v>12</v>
      </c>
      <c r="I36" s="205" t="s">
        <v>129</v>
      </c>
      <c r="J36" s="205" t="s">
        <v>190</v>
      </c>
      <c r="K36" s="205" t="s">
        <v>82</v>
      </c>
      <c r="L36" s="87">
        <v>2592616</v>
      </c>
      <c r="M36" s="88">
        <v>2592616</v>
      </c>
      <c r="N36" s="205" t="s">
        <v>91</v>
      </c>
      <c r="O36" s="205" t="s">
        <v>92</v>
      </c>
      <c r="P36" s="89" t="s">
        <v>93</v>
      </c>
      <c r="Q36" s="261"/>
      <c r="R36" s="71"/>
      <c r="S36" s="100"/>
      <c r="T36" s="101"/>
      <c r="U36" s="209"/>
      <c r="V36" s="205"/>
      <c r="W36" s="205"/>
      <c r="X36" s="205"/>
      <c r="Y36" s="77">
        <f t="shared" si="0"/>
        <v>0</v>
      </c>
      <c r="Z36" s="93"/>
      <c r="AA36" s="205"/>
      <c r="AB36" s="205"/>
      <c r="AC36" s="205"/>
      <c r="AD36" s="205"/>
      <c r="AE36" s="205"/>
      <c r="AF36" s="205"/>
      <c r="AG36" s="205"/>
      <c r="AH36" s="205"/>
      <c r="AI36" s="205"/>
      <c r="AJ36" s="205"/>
      <c r="AK36" s="114"/>
      <c r="AL36" s="96"/>
      <c r="AM36" s="97"/>
      <c r="AN36" s="97"/>
      <c r="AO36" s="106"/>
      <c r="AP36" s="97"/>
      <c r="AQ36" s="97"/>
      <c r="AR36" s="115"/>
      <c r="AS36" s="106"/>
      <c r="AT36" s="115"/>
      <c r="AU36" s="115"/>
      <c r="AV36" s="115"/>
      <c r="AW36" s="92"/>
      <c r="AX36" s="115"/>
      <c r="AY36" s="115"/>
      <c r="AZ36" s="115"/>
    </row>
    <row r="37" spans="1:52" s="85" customFormat="1" ht="80.25" customHeight="1" x14ac:dyDescent="0.2">
      <c r="A37" s="204">
        <v>19</v>
      </c>
      <c r="B37" s="205" t="s">
        <v>75</v>
      </c>
      <c r="C37" s="205">
        <v>81112006</v>
      </c>
      <c r="D37" s="86" t="s">
        <v>191</v>
      </c>
      <c r="E37" s="205" t="s">
        <v>78</v>
      </c>
      <c r="F37" s="205">
        <v>1</v>
      </c>
      <c r="G37" s="213" t="s">
        <v>149</v>
      </c>
      <c r="H37" s="210">
        <v>12</v>
      </c>
      <c r="I37" s="205" t="s">
        <v>129</v>
      </c>
      <c r="J37" s="205" t="s">
        <v>192</v>
      </c>
      <c r="K37" s="205" t="s">
        <v>82</v>
      </c>
      <c r="L37" s="87">
        <v>3500000</v>
      </c>
      <c r="M37" s="88">
        <v>3500000</v>
      </c>
      <c r="N37" s="205" t="s">
        <v>91</v>
      </c>
      <c r="O37" s="205" t="s">
        <v>92</v>
      </c>
      <c r="P37" s="89" t="s">
        <v>85</v>
      </c>
      <c r="Q37" s="261"/>
      <c r="R37" s="145" t="s">
        <v>193</v>
      </c>
      <c r="S37" s="145" t="s">
        <v>194</v>
      </c>
      <c r="T37" s="126">
        <v>42415</v>
      </c>
      <c r="U37" s="266" t="s">
        <v>195</v>
      </c>
      <c r="V37" s="129" t="s">
        <v>154</v>
      </c>
      <c r="W37" s="128">
        <v>2600000</v>
      </c>
      <c r="X37" s="128"/>
      <c r="Y37" s="77">
        <f>SUM(W37+X37)</f>
        <v>2600000</v>
      </c>
      <c r="Z37" s="129" t="s">
        <v>196</v>
      </c>
      <c r="AA37" s="129" t="s">
        <v>197</v>
      </c>
      <c r="AB37" s="129" t="s">
        <v>99</v>
      </c>
      <c r="AC37" s="129" t="s">
        <v>198</v>
      </c>
      <c r="AD37" s="129" t="s">
        <v>199</v>
      </c>
      <c r="AE37" s="268">
        <v>42416</v>
      </c>
      <c r="AF37" s="268">
        <v>42418</v>
      </c>
      <c r="AG37" s="129" t="s">
        <v>200</v>
      </c>
      <c r="AH37" s="268">
        <v>42415</v>
      </c>
      <c r="AI37" s="268">
        <v>42734</v>
      </c>
      <c r="AJ37" s="129" t="s">
        <v>201</v>
      </c>
      <c r="AK37" s="283" t="s">
        <v>202</v>
      </c>
      <c r="AL37" s="96"/>
      <c r="AM37" s="97"/>
      <c r="AN37" s="97"/>
      <c r="AO37" s="106"/>
      <c r="AP37" s="97"/>
      <c r="AQ37" s="92"/>
      <c r="AR37" s="103"/>
      <c r="AS37" s="92"/>
      <c r="AT37" s="104"/>
      <c r="AU37" s="103"/>
      <c r="AV37" s="92"/>
      <c r="AW37" s="92"/>
      <c r="AX37" s="92"/>
      <c r="AY37" s="92"/>
      <c r="AZ37" s="92"/>
    </row>
    <row r="38" spans="1:52" s="85" customFormat="1" ht="57" customHeight="1" x14ac:dyDescent="0.25">
      <c r="A38" s="204">
        <v>21</v>
      </c>
      <c r="B38" s="205" t="s">
        <v>203</v>
      </c>
      <c r="C38" s="205">
        <v>81100000</v>
      </c>
      <c r="D38" s="86" t="s">
        <v>204</v>
      </c>
      <c r="E38" s="205" t="s">
        <v>78</v>
      </c>
      <c r="F38" s="205">
        <v>1</v>
      </c>
      <c r="G38" s="213" t="s">
        <v>207</v>
      </c>
      <c r="H38" s="210">
        <v>12</v>
      </c>
      <c r="I38" s="205" t="s">
        <v>129</v>
      </c>
      <c r="J38" s="205" t="s">
        <v>205</v>
      </c>
      <c r="K38" s="205" t="s">
        <v>82</v>
      </c>
      <c r="L38" s="87">
        <v>4500000</v>
      </c>
      <c r="M38" s="88">
        <v>4500000</v>
      </c>
      <c r="N38" s="205" t="s">
        <v>91</v>
      </c>
      <c r="O38" s="205" t="s">
        <v>92</v>
      </c>
      <c r="P38" s="89" t="s">
        <v>206</v>
      </c>
      <c r="Q38" s="261"/>
      <c r="R38" s="71"/>
      <c r="S38" s="90"/>
      <c r="T38" s="101"/>
      <c r="U38" s="209"/>
      <c r="V38" s="92"/>
      <c r="W38" s="92"/>
      <c r="X38" s="92"/>
      <c r="Y38" s="77">
        <f t="shared" si="0"/>
        <v>0</v>
      </c>
      <c r="Z38" s="93"/>
      <c r="AA38" s="107"/>
      <c r="AB38" s="205"/>
      <c r="AC38" s="205"/>
      <c r="AD38" s="205"/>
      <c r="AE38" s="205"/>
      <c r="AF38" s="205"/>
      <c r="AG38" s="205"/>
      <c r="AH38" s="205"/>
      <c r="AI38" s="94"/>
      <c r="AJ38" s="94"/>
      <c r="AK38" s="95"/>
      <c r="AL38" s="96"/>
      <c r="AM38" s="97"/>
      <c r="AN38" s="97"/>
      <c r="AO38" s="106"/>
      <c r="AP38" s="97"/>
      <c r="AQ38" s="97"/>
      <c r="AR38" s="97"/>
      <c r="AS38" s="106"/>
      <c r="AT38" s="97"/>
      <c r="AU38" s="97"/>
      <c r="AV38" s="97"/>
      <c r="AW38" s="92"/>
      <c r="AX38" s="97"/>
      <c r="AY38" s="97"/>
      <c r="AZ38" s="97"/>
    </row>
    <row r="39" spans="1:52" ht="119.25" customHeight="1" x14ac:dyDescent="0.25">
      <c r="A39" s="204">
        <v>26</v>
      </c>
      <c r="B39" s="205" t="s">
        <v>86</v>
      </c>
      <c r="C39" s="212">
        <v>84131603</v>
      </c>
      <c r="D39" s="64" t="s">
        <v>213</v>
      </c>
      <c r="E39" s="212" t="s">
        <v>78</v>
      </c>
      <c r="F39" s="205">
        <v>1</v>
      </c>
      <c r="G39" s="209" t="s">
        <v>88</v>
      </c>
      <c r="H39" s="210">
        <v>1</v>
      </c>
      <c r="I39" s="212" t="s">
        <v>89</v>
      </c>
      <c r="J39" s="212" t="s">
        <v>214</v>
      </c>
      <c r="K39" s="212" t="s">
        <v>82</v>
      </c>
      <c r="L39" s="67">
        <v>3000000</v>
      </c>
      <c r="M39" s="68">
        <v>3000000</v>
      </c>
      <c r="N39" s="212" t="s">
        <v>91</v>
      </c>
      <c r="O39" s="212" t="s">
        <v>92</v>
      </c>
      <c r="P39" s="160" t="s">
        <v>93</v>
      </c>
      <c r="Q39" s="261"/>
      <c r="R39" s="145" t="s">
        <v>215</v>
      </c>
      <c r="S39" s="145" t="s">
        <v>216</v>
      </c>
      <c r="T39" s="126">
        <v>42398</v>
      </c>
      <c r="U39" s="127" t="s">
        <v>217</v>
      </c>
      <c r="V39" s="129" t="s">
        <v>218</v>
      </c>
      <c r="W39" s="128">
        <v>2463538</v>
      </c>
      <c r="X39" s="128"/>
      <c r="Y39" s="77">
        <f t="shared" si="0"/>
        <v>2463538</v>
      </c>
      <c r="Z39" s="129" t="s">
        <v>219</v>
      </c>
      <c r="AA39" s="129" t="s">
        <v>220</v>
      </c>
      <c r="AB39" s="129" t="s">
        <v>99</v>
      </c>
      <c r="AC39" s="129" t="s">
        <v>221</v>
      </c>
      <c r="AD39" s="129" t="s">
        <v>92</v>
      </c>
      <c r="AE39" s="129" t="s">
        <v>92</v>
      </c>
      <c r="AF39" s="129" t="s">
        <v>92</v>
      </c>
      <c r="AG39" s="129" t="s">
        <v>222</v>
      </c>
      <c r="AH39" s="268">
        <v>42398</v>
      </c>
      <c r="AI39" s="268">
        <v>42735</v>
      </c>
      <c r="AJ39" s="129" t="s">
        <v>102</v>
      </c>
      <c r="AK39" s="283" t="s">
        <v>124</v>
      </c>
      <c r="AL39" s="96"/>
      <c r="AM39" s="97"/>
      <c r="AN39" s="97"/>
      <c r="AO39" s="97"/>
      <c r="AP39" s="97"/>
      <c r="AQ39" s="97"/>
      <c r="AR39" s="97"/>
      <c r="AS39" s="97"/>
      <c r="AT39" s="97"/>
      <c r="AU39" s="97"/>
      <c r="AV39" s="97"/>
      <c r="AW39" s="118"/>
      <c r="AX39" s="97"/>
      <c r="AY39" s="97"/>
      <c r="AZ39" s="118"/>
    </row>
    <row r="40" spans="1:52" ht="128.25" customHeight="1" x14ac:dyDescent="0.25">
      <c r="A40" s="204">
        <v>27</v>
      </c>
      <c r="B40" s="205" t="s">
        <v>86</v>
      </c>
      <c r="C40" s="205">
        <v>84131512</v>
      </c>
      <c r="D40" s="64" t="s">
        <v>223</v>
      </c>
      <c r="E40" s="205" t="s">
        <v>78</v>
      </c>
      <c r="F40" s="205">
        <v>1</v>
      </c>
      <c r="G40" s="213" t="s">
        <v>207</v>
      </c>
      <c r="H40" s="210">
        <v>12</v>
      </c>
      <c r="I40" s="205" t="s">
        <v>126</v>
      </c>
      <c r="J40" s="205" t="s">
        <v>224</v>
      </c>
      <c r="K40" s="205" t="s">
        <v>82</v>
      </c>
      <c r="L40" s="87">
        <v>65000000</v>
      </c>
      <c r="M40" s="88">
        <v>65000000</v>
      </c>
      <c r="N40" s="205" t="s">
        <v>91</v>
      </c>
      <c r="O40" s="205" t="s">
        <v>92</v>
      </c>
      <c r="P40" s="117" t="s">
        <v>93</v>
      </c>
      <c r="Q40" s="261"/>
      <c r="R40" s="71"/>
      <c r="S40" s="90"/>
      <c r="T40" s="91"/>
      <c r="U40" s="209"/>
      <c r="V40" s="107"/>
      <c r="W40" s="205"/>
      <c r="X40" s="205"/>
      <c r="Y40" s="77">
        <f t="shared" si="0"/>
        <v>0</v>
      </c>
      <c r="Z40" s="97"/>
      <c r="AA40" s="205"/>
      <c r="AB40" s="205"/>
      <c r="AC40" s="205"/>
      <c r="AD40" s="205"/>
      <c r="AE40" s="205"/>
      <c r="AF40" s="205"/>
      <c r="AG40" s="205"/>
      <c r="AH40" s="205"/>
      <c r="AI40" s="94"/>
      <c r="AJ40" s="94"/>
      <c r="AK40" s="114"/>
      <c r="AL40" s="96"/>
      <c r="AM40" s="97"/>
      <c r="AN40" s="97"/>
      <c r="AO40" s="97"/>
      <c r="AP40" s="97"/>
      <c r="AQ40" s="97"/>
      <c r="AR40" s="97"/>
      <c r="AS40" s="97"/>
      <c r="AT40" s="97"/>
      <c r="AU40" s="97"/>
      <c r="AV40" s="97"/>
      <c r="AW40" s="118"/>
      <c r="AX40" s="97"/>
      <c r="AY40" s="97"/>
      <c r="AZ40" s="97"/>
    </row>
    <row r="41" spans="1:52" ht="90" customHeight="1" x14ac:dyDescent="0.25">
      <c r="A41" s="204">
        <v>28</v>
      </c>
      <c r="B41" s="212" t="s">
        <v>225</v>
      </c>
      <c r="C41" s="212" t="s">
        <v>226</v>
      </c>
      <c r="D41" s="64" t="s">
        <v>227</v>
      </c>
      <c r="E41" s="212" t="s">
        <v>78</v>
      </c>
      <c r="F41" s="205">
        <v>1</v>
      </c>
      <c r="G41" s="213" t="s">
        <v>107</v>
      </c>
      <c r="H41" s="210">
        <v>10</v>
      </c>
      <c r="I41" s="212" t="s">
        <v>89</v>
      </c>
      <c r="J41" s="212" t="s">
        <v>228</v>
      </c>
      <c r="K41" s="212" t="s">
        <v>82</v>
      </c>
      <c r="L41" s="67">
        <v>15000000</v>
      </c>
      <c r="M41" s="68">
        <v>15000000</v>
      </c>
      <c r="N41" s="212" t="s">
        <v>91</v>
      </c>
      <c r="O41" s="212" t="s">
        <v>92</v>
      </c>
      <c r="P41" s="69" t="s">
        <v>229</v>
      </c>
      <c r="Q41" s="261"/>
      <c r="R41" s="145" t="s">
        <v>230</v>
      </c>
      <c r="S41" s="145" t="s">
        <v>231</v>
      </c>
      <c r="T41" s="126">
        <v>42447</v>
      </c>
      <c r="U41" s="266" t="s">
        <v>232</v>
      </c>
      <c r="V41" s="129" t="s">
        <v>96</v>
      </c>
      <c r="W41" s="285">
        <v>15000000</v>
      </c>
      <c r="X41" s="286"/>
      <c r="Y41" s="128">
        <f t="shared" si="0"/>
        <v>15000000</v>
      </c>
      <c r="Z41" s="206" t="s">
        <v>233</v>
      </c>
      <c r="AA41" s="206" t="s">
        <v>234</v>
      </c>
      <c r="AB41" s="206" t="s">
        <v>99</v>
      </c>
      <c r="AC41" s="129" t="s">
        <v>235</v>
      </c>
      <c r="AD41" s="206" t="s">
        <v>92</v>
      </c>
      <c r="AE41" s="206" t="s">
        <v>92</v>
      </c>
      <c r="AF41" s="206" t="s">
        <v>92</v>
      </c>
      <c r="AG41" s="133" t="s">
        <v>236</v>
      </c>
      <c r="AH41" s="134">
        <v>42447</v>
      </c>
      <c r="AI41" s="134">
        <v>42735</v>
      </c>
      <c r="AJ41" s="206" t="s">
        <v>102</v>
      </c>
      <c r="AK41" s="206" t="s">
        <v>124</v>
      </c>
      <c r="AL41" s="287"/>
      <c r="AM41" s="144"/>
      <c r="AN41" s="144"/>
      <c r="AO41" s="144"/>
      <c r="AP41" s="144"/>
      <c r="AQ41" s="144"/>
      <c r="AR41" s="144"/>
      <c r="AS41" s="144"/>
      <c r="AT41" s="144"/>
      <c r="AU41" s="144"/>
      <c r="AV41" s="144"/>
      <c r="AW41" s="288"/>
      <c r="AX41" s="144"/>
      <c r="AY41" s="144"/>
      <c r="AZ41" s="144"/>
    </row>
    <row r="42" spans="1:52" ht="125.25" customHeight="1" x14ac:dyDescent="0.25">
      <c r="A42" s="204">
        <v>29</v>
      </c>
      <c r="B42" s="205" t="s">
        <v>104</v>
      </c>
      <c r="C42" s="205">
        <v>80101706</v>
      </c>
      <c r="D42" s="86" t="s">
        <v>237</v>
      </c>
      <c r="E42" s="205" t="s">
        <v>78</v>
      </c>
      <c r="F42" s="205">
        <v>1</v>
      </c>
      <c r="G42" s="209" t="s">
        <v>107</v>
      </c>
      <c r="H42" s="210">
        <v>10</v>
      </c>
      <c r="I42" s="205" t="s">
        <v>129</v>
      </c>
      <c r="J42" s="205" t="s">
        <v>238</v>
      </c>
      <c r="K42" s="205" t="s">
        <v>82</v>
      </c>
      <c r="L42" s="87">
        <v>5000000</v>
      </c>
      <c r="M42" s="88">
        <v>5000000</v>
      </c>
      <c r="N42" s="205" t="s">
        <v>91</v>
      </c>
      <c r="O42" s="205" t="s">
        <v>92</v>
      </c>
      <c r="P42" s="89" t="s">
        <v>109</v>
      </c>
      <c r="Q42" s="261"/>
      <c r="R42" s="145" t="s">
        <v>239</v>
      </c>
      <c r="S42" s="145" t="s">
        <v>240</v>
      </c>
      <c r="T42" s="126"/>
      <c r="U42" s="266" t="s">
        <v>241</v>
      </c>
      <c r="V42" s="129" t="s">
        <v>154</v>
      </c>
      <c r="W42" s="128">
        <v>4000000</v>
      </c>
      <c r="X42" s="205"/>
      <c r="Y42" s="77">
        <f t="shared" si="0"/>
        <v>4000000</v>
      </c>
      <c r="Z42" s="129" t="s">
        <v>242</v>
      </c>
      <c r="AA42" s="129" t="s">
        <v>243</v>
      </c>
      <c r="AB42" s="129" t="s">
        <v>99</v>
      </c>
      <c r="AC42" s="129"/>
      <c r="AD42" s="129"/>
      <c r="AE42" s="129"/>
      <c r="AF42" s="129"/>
      <c r="AG42" s="289" t="s">
        <v>244</v>
      </c>
      <c r="AH42" s="268"/>
      <c r="AI42" s="268">
        <v>42735</v>
      </c>
      <c r="AJ42" s="129" t="s">
        <v>245</v>
      </c>
      <c r="AK42" s="283" t="s">
        <v>246</v>
      </c>
      <c r="AL42" s="96"/>
      <c r="AM42" s="97"/>
      <c r="AN42" s="97"/>
      <c r="AO42" s="97"/>
      <c r="AP42" s="97"/>
      <c r="AQ42" s="97"/>
      <c r="AR42" s="97"/>
      <c r="AS42" s="97"/>
      <c r="AT42" s="97"/>
      <c r="AU42" s="97"/>
      <c r="AV42" s="97"/>
      <c r="AW42" s="118"/>
      <c r="AX42" s="97"/>
      <c r="AY42" s="97"/>
      <c r="AZ42" s="97"/>
    </row>
    <row r="43" spans="1:52" ht="42.75" customHeight="1" x14ac:dyDescent="0.25">
      <c r="A43" s="204">
        <v>30</v>
      </c>
      <c r="B43" s="205" t="s">
        <v>104</v>
      </c>
      <c r="C43" s="205">
        <v>78111803</v>
      </c>
      <c r="D43" s="86" t="s">
        <v>247</v>
      </c>
      <c r="E43" s="205" t="s">
        <v>78</v>
      </c>
      <c r="F43" s="205">
        <v>1</v>
      </c>
      <c r="G43" s="209" t="s">
        <v>207</v>
      </c>
      <c r="H43" s="210">
        <v>9</v>
      </c>
      <c r="I43" s="205" t="s">
        <v>129</v>
      </c>
      <c r="J43" s="205" t="s">
        <v>238</v>
      </c>
      <c r="K43" s="205" t="s">
        <v>82</v>
      </c>
      <c r="L43" s="87">
        <v>9000000</v>
      </c>
      <c r="M43" s="88">
        <v>9000000</v>
      </c>
      <c r="N43" s="205" t="s">
        <v>91</v>
      </c>
      <c r="O43" s="205" t="s">
        <v>92</v>
      </c>
      <c r="P43" s="89" t="s">
        <v>109</v>
      </c>
      <c r="Q43" s="261"/>
      <c r="R43" s="71"/>
      <c r="S43" s="90"/>
      <c r="T43" s="91"/>
      <c r="U43" s="209"/>
      <c r="V43" s="107"/>
      <c r="W43" s="205"/>
      <c r="X43" s="205"/>
      <c r="Y43" s="77">
        <f t="shared" si="0"/>
        <v>0</v>
      </c>
      <c r="Z43" s="97"/>
      <c r="AA43" s="205"/>
      <c r="AB43" s="205"/>
      <c r="AC43" s="205"/>
      <c r="AD43" s="205"/>
      <c r="AE43" s="205"/>
      <c r="AF43" s="205"/>
      <c r="AG43" s="205"/>
      <c r="AH43" s="205"/>
      <c r="AI43" s="94"/>
      <c r="AJ43" s="94"/>
      <c r="AK43" s="114"/>
      <c r="AL43" s="119"/>
      <c r="AM43" s="97"/>
      <c r="AN43" s="97"/>
      <c r="AO43" s="97"/>
      <c r="AP43" s="97"/>
      <c r="AQ43" s="97"/>
      <c r="AR43" s="97"/>
      <c r="AS43" s="97"/>
      <c r="AT43" s="97"/>
      <c r="AU43" s="97"/>
      <c r="AV43" s="97"/>
      <c r="AW43" s="118"/>
      <c r="AX43" s="97"/>
      <c r="AY43" s="97"/>
      <c r="AZ43" s="97"/>
    </row>
    <row r="44" spans="1:52" ht="28.5" customHeight="1" x14ac:dyDescent="0.25">
      <c r="A44" s="204">
        <v>31</v>
      </c>
      <c r="B44" s="205" t="s">
        <v>104</v>
      </c>
      <c r="C44" s="205" t="s">
        <v>248</v>
      </c>
      <c r="D44" s="86" t="s">
        <v>249</v>
      </c>
      <c r="E44" s="205" t="s">
        <v>78</v>
      </c>
      <c r="F44" s="205">
        <v>1</v>
      </c>
      <c r="G44" s="209" t="s">
        <v>181</v>
      </c>
      <c r="H44" s="210">
        <v>2</v>
      </c>
      <c r="I44" s="205" t="s">
        <v>129</v>
      </c>
      <c r="J44" s="205" t="s">
        <v>250</v>
      </c>
      <c r="K44" s="205" t="s">
        <v>82</v>
      </c>
      <c r="L44" s="87">
        <v>10000000</v>
      </c>
      <c r="M44" s="88">
        <v>10000000</v>
      </c>
      <c r="N44" s="205" t="s">
        <v>91</v>
      </c>
      <c r="O44" s="205" t="s">
        <v>92</v>
      </c>
      <c r="P44" s="89" t="s">
        <v>109</v>
      </c>
      <c r="Q44" s="261"/>
      <c r="R44" s="71"/>
      <c r="S44" s="100"/>
      <c r="T44" s="101"/>
      <c r="U44" s="213"/>
      <c r="V44" s="109"/>
      <c r="W44" s="212"/>
      <c r="X44" s="212"/>
      <c r="Y44" s="77">
        <f t="shared" si="0"/>
        <v>0</v>
      </c>
      <c r="Z44" s="110"/>
      <c r="AA44" s="212"/>
      <c r="AB44" s="212"/>
      <c r="AC44" s="212"/>
      <c r="AD44" s="212"/>
      <c r="AE44" s="212"/>
      <c r="AF44" s="212"/>
      <c r="AG44" s="212"/>
      <c r="AH44" s="212"/>
      <c r="AI44" s="111"/>
      <c r="AJ44" s="111"/>
      <c r="AK44" s="120"/>
      <c r="AL44" s="119"/>
      <c r="AM44" s="97"/>
      <c r="AN44" s="97"/>
      <c r="AO44" s="97"/>
      <c r="AP44" s="97"/>
      <c r="AQ44" s="97"/>
      <c r="AR44" s="97"/>
      <c r="AS44" s="97"/>
      <c r="AT44" s="97"/>
      <c r="AU44" s="97"/>
      <c r="AV44" s="97"/>
      <c r="AW44" s="92"/>
      <c r="AX44" s="97"/>
      <c r="AY44" s="97"/>
      <c r="AZ44" s="97"/>
    </row>
    <row r="45" spans="1:52" s="85" customFormat="1" ht="100.5" customHeight="1" x14ac:dyDescent="0.2">
      <c r="A45" s="204">
        <v>32</v>
      </c>
      <c r="B45" s="205" t="s">
        <v>203</v>
      </c>
      <c r="C45" s="205">
        <v>92101805</v>
      </c>
      <c r="D45" s="86" t="s">
        <v>251</v>
      </c>
      <c r="E45" s="205" t="s">
        <v>170</v>
      </c>
      <c r="F45" s="205">
        <v>1</v>
      </c>
      <c r="G45" s="209" t="s">
        <v>149</v>
      </c>
      <c r="H45" s="210">
        <v>11</v>
      </c>
      <c r="I45" s="205" t="s">
        <v>80</v>
      </c>
      <c r="J45" s="205" t="s">
        <v>252</v>
      </c>
      <c r="K45" s="205" t="s">
        <v>82</v>
      </c>
      <c r="L45" s="87">
        <v>15856330</v>
      </c>
      <c r="M45" s="88">
        <v>15856330</v>
      </c>
      <c r="N45" s="205" t="s">
        <v>91</v>
      </c>
      <c r="O45" s="205" t="s">
        <v>92</v>
      </c>
      <c r="P45" s="89" t="s">
        <v>206</v>
      </c>
      <c r="Q45" s="261"/>
      <c r="R45" s="145" t="s">
        <v>253</v>
      </c>
      <c r="S45" s="145" t="s">
        <v>254</v>
      </c>
      <c r="T45" s="126">
        <v>42397</v>
      </c>
      <c r="U45" s="127" t="s">
        <v>255</v>
      </c>
      <c r="V45" s="129" t="s">
        <v>154</v>
      </c>
      <c r="W45" s="128">
        <v>11552200</v>
      </c>
      <c r="X45" s="128"/>
      <c r="Y45" s="77">
        <f t="shared" si="0"/>
        <v>11552200</v>
      </c>
      <c r="Z45" s="129" t="s">
        <v>256</v>
      </c>
      <c r="AA45" s="129" t="s">
        <v>257</v>
      </c>
      <c r="AB45" s="129" t="s">
        <v>99</v>
      </c>
      <c r="AC45" s="129" t="s">
        <v>258</v>
      </c>
      <c r="AD45" s="129" t="s">
        <v>137</v>
      </c>
      <c r="AE45" s="268">
        <v>42401</v>
      </c>
      <c r="AF45" s="268">
        <v>42402</v>
      </c>
      <c r="AG45" s="129" t="s">
        <v>259</v>
      </c>
      <c r="AH45" s="268">
        <v>42402</v>
      </c>
      <c r="AI45" s="268">
        <v>42720</v>
      </c>
      <c r="AJ45" s="129" t="s">
        <v>260</v>
      </c>
      <c r="AK45" s="283" t="s">
        <v>261</v>
      </c>
      <c r="AL45" s="96"/>
      <c r="AM45" s="97"/>
      <c r="AN45" s="97"/>
      <c r="AO45" s="97"/>
      <c r="AP45" s="97"/>
      <c r="AQ45" s="97"/>
      <c r="AR45" s="97"/>
      <c r="AS45" s="97"/>
      <c r="AT45" s="97"/>
      <c r="AU45" s="97"/>
      <c r="AV45" s="97"/>
      <c r="AW45" s="92"/>
      <c r="AX45" s="97"/>
      <c r="AY45" s="97"/>
      <c r="AZ45" s="97"/>
    </row>
    <row r="46" spans="1:52" s="85" customFormat="1" ht="90" x14ac:dyDescent="0.2">
      <c r="A46" s="204">
        <v>33</v>
      </c>
      <c r="B46" s="205" t="s">
        <v>211</v>
      </c>
      <c r="C46" s="205">
        <v>80111621</v>
      </c>
      <c r="D46" s="86" t="s">
        <v>262</v>
      </c>
      <c r="E46" s="205" t="s">
        <v>170</v>
      </c>
      <c r="F46" s="205">
        <v>1</v>
      </c>
      <c r="G46" s="213" t="s">
        <v>88</v>
      </c>
      <c r="H46" s="210">
        <v>2</v>
      </c>
      <c r="I46" s="205" t="s">
        <v>80</v>
      </c>
      <c r="J46" s="205" t="s">
        <v>252</v>
      </c>
      <c r="K46" s="205" t="s">
        <v>82</v>
      </c>
      <c r="L46" s="87">
        <v>8800000</v>
      </c>
      <c r="M46" s="88">
        <v>8800000</v>
      </c>
      <c r="N46" s="205" t="s">
        <v>91</v>
      </c>
      <c r="O46" s="205" t="s">
        <v>92</v>
      </c>
      <c r="P46" s="89" t="s">
        <v>212</v>
      </c>
      <c r="Q46" s="261"/>
      <c r="R46" s="145" t="s">
        <v>263</v>
      </c>
      <c r="S46" s="145" t="s">
        <v>264</v>
      </c>
      <c r="T46" s="126">
        <v>42402</v>
      </c>
      <c r="U46" s="127" t="s">
        <v>265</v>
      </c>
      <c r="V46" s="129" t="s">
        <v>266</v>
      </c>
      <c r="W46" s="128">
        <v>8800000</v>
      </c>
      <c r="X46" s="128"/>
      <c r="Y46" s="77">
        <f t="shared" si="0"/>
        <v>8800000</v>
      </c>
      <c r="Z46" s="129" t="s">
        <v>267</v>
      </c>
      <c r="AA46" s="129" t="s">
        <v>268</v>
      </c>
      <c r="AB46" s="129" t="s">
        <v>269</v>
      </c>
      <c r="AC46" s="129" t="s">
        <v>270</v>
      </c>
      <c r="AD46" s="129" t="s">
        <v>92</v>
      </c>
      <c r="AE46" s="129" t="s">
        <v>92</v>
      </c>
      <c r="AF46" s="129" t="s">
        <v>92</v>
      </c>
      <c r="AG46" s="129" t="s">
        <v>271</v>
      </c>
      <c r="AH46" s="268">
        <v>42402</v>
      </c>
      <c r="AI46" s="268">
        <v>42461</v>
      </c>
      <c r="AJ46" s="129" t="s">
        <v>272</v>
      </c>
      <c r="AK46" s="283" t="s">
        <v>273</v>
      </c>
      <c r="AL46" s="284" t="s">
        <v>92</v>
      </c>
      <c r="AM46" s="264">
        <v>4400000</v>
      </c>
      <c r="AN46" s="97"/>
      <c r="AO46" s="97"/>
      <c r="AP46" s="97"/>
      <c r="AQ46" s="97"/>
      <c r="AR46" s="97"/>
      <c r="AS46" s="97"/>
      <c r="AT46" s="97"/>
      <c r="AU46" s="97"/>
      <c r="AV46" s="97"/>
      <c r="AW46" s="92"/>
      <c r="AX46" s="97"/>
      <c r="AY46" s="97"/>
      <c r="AZ46" s="97"/>
    </row>
    <row r="47" spans="1:52" s="85" customFormat="1" ht="120" customHeight="1" x14ac:dyDescent="0.2">
      <c r="A47" s="204">
        <v>34</v>
      </c>
      <c r="B47" s="205" t="s">
        <v>86</v>
      </c>
      <c r="C47" s="212">
        <v>80101706</v>
      </c>
      <c r="D47" s="290" t="s">
        <v>274</v>
      </c>
      <c r="E47" s="212" t="s">
        <v>170</v>
      </c>
      <c r="F47" s="205">
        <v>1</v>
      </c>
      <c r="G47" s="213" t="s">
        <v>149</v>
      </c>
      <c r="H47" s="210">
        <v>10</v>
      </c>
      <c r="I47" s="212" t="s">
        <v>80</v>
      </c>
      <c r="J47" s="212" t="s">
        <v>252</v>
      </c>
      <c r="K47" s="212" t="s">
        <v>82</v>
      </c>
      <c r="L47" s="67">
        <v>14000000</v>
      </c>
      <c r="M47" s="67">
        <v>14000000</v>
      </c>
      <c r="N47" s="212" t="s">
        <v>91</v>
      </c>
      <c r="O47" s="212" t="s">
        <v>92</v>
      </c>
      <c r="P47" s="148" t="s">
        <v>93</v>
      </c>
      <c r="Q47" s="291"/>
      <c r="R47" s="145" t="s">
        <v>275</v>
      </c>
      <c r="S47" s="145" t="s">
        <v>276</v>
      </c>
      <c r="T47" s="126">
        <v>42412</v>
      </c>
      <c r="U47" s="266" t="s">
        <v>277</v>
      </c>
      <c r="V47" s="129" t="s">
        <v>278</v>
      </c>
      <c r="W47" s="128">
        <v>14000000</v>
      </c>
      <c r="X47" s="128"/>
      <c r="Y47" s="77">
        <f t="shared" si="0"/>
        <v>14000000</v>
      </c>
      <c r="Z47" s="129" t="s">
        <v>279</v>
      </c>
      <c r="AA47" s="129" t="s">
        <v>280</v>
      </c>
      <c r="AB47" s="129" t="s">
        <v>99</v>
      </c>
      <c r="AC47" s="129" t="s">
        <v>281</v>
      </c>
      <c r="AD47" s="129" t="s">
        <v>92</v>
      </c>
      <c r="AE47" s="129" t="s">
        <v>92</v>
      </c>
      <c r="AF47" s="129" t="s">
        <v>92</v>
      </c>
      <c r="AG47" s="129" t="s">
        <v>282</v>
      </c>
      <c r="AH47" s="268">
        <v>42412</v>
      </c>
      <c r="AI47" s="268">
        <v>42715</v>
      </c>
      <c r="AJ47" s="129" t="s">
        <v>102</v>
      </c>
      <c r="AK47" s="283" t="s">
        <v>124</v>
      </c>
      <c r="AL47" s="284" t="s">
        <v>92</v>
      </c>
      <c r="AM47" s="284" t="s">
        <v>92</v>
      </c>
      <c r="AN47" s="264">
        <v>1400000</v>
      </c>
      <c r="AO47" s="292"/>
      <c r="AP47" s="292"/>
      <c r="AQ47" s="292"/>
      <c r="AR47" s="292"/>
      <c r="AS47" s="292"/>
      <c r="AT47" s="292"/>
      <c r="AU47" s="292"/>
      <c r="AV47" s="292"/>
      <c r="AW47" s="75"/>
      <c r="AX47" s="292"/>
      <c r="AY47" s="292"/>
      <c r="AZ47" s="292"/>
    </row>
    <row r="48" spans="1:52" s="85" customFormat="1" ht="110.25" customHeight="1" x14ac:dyDescent="0.2">
      <c r="A48" s="204">
        <v>35</v>
      </c>
      <c r="B48" s="205" t="s">
        <v>86</v>
      </c>
      <c r="C48" s="212">
        <v>80101706</v>
      </c>
      <c r="D48" s="293" t="s">
        <v>283</v>
      </c>
      <c r="E48" s="212" t="s">
        <v>170</v>
      </c>
      <c r="F48" s="205">
        <v>1</v>
      </c>
      <c r="G48" s="213" t="s">
        <v>149</v>
      </c>
      <c r="H48" s="210">
        <v>10</v>
      </c>
      <c r="I48" s="212" t="s">
        <v>80</v>
      </c>
      <c r="J48" s="212" t="s">
        <v>252</v>
      </c>
      <c r="K48" s="212" t="s">
        <v>82</v>
      </c>
      <c r="L48" s="67">
        <v>14000000</v>
      </c>
      <c r="M48" s="67">
        <v>14000000</v>
      </c>
      <c r="N48" s="212" t="s">
        <v>91</v>
      </c>
      <c r="O48" s="212" t="s">
        <v>92</v>
      </c>
      <c r="P48" s="148" t="s">
        <v>284</v>
      </c>
      <c r="Q48" s="291"/>
      <c r="R48" s="145" t="s">
        <v>285</v>
      </c>
      <c r="S48" s="145" t="s">
        <v>286</v>
      </c>
      <c r="T48" s="126">
        <v>42412</v>
      </c>
      <c r="U48" s="266" t="s">
        <v>287</v>
      </c>
      <c r="V48" s="129" t="s">
        <v>278</v>
      </c>
      <c r="W48" s="128">
        <v>14000000</v>
      </c>
      <c r="X48" s="128"/>
      <c r="Y48" s="77">
        <f t="shared" si="0"/>
        <v>14000000</v>
      </c>
      <c r="Z48" s="129" t="s">
        <v>279</v>
      </c>
      <c r="AA48" s="129" t="s">
        <v>288</v>
      </c>
      <c r="AB48" s="129" t="s">
        <v>99</v>
      </c>
      <c r="AC48" s="129" t="s">
        <v>289</v>
      </c>
      <c r="AD48" s="129" t="s">
        <v>92</v>
      </c>
      <c r="AE48" s="129" t="s">
        <v>92</v>
      </c>
      <c r="AF48" s="129" t="s">
        <v>92</v>
      </c>
      <c r="AG48" s="129" t="s">
        <v>282</v>
      </c>
      <c r="AH48" s="268">
        <v>42412</v>
      </c>
      <c r="AI48" s="268">
        <v>42471</v>
      </c>
      <c r="AJ48" s="129" t="s">
        <v>102</v>
      </c>
      <c r="AK48" s="283" t="s">
        <v>103</v>
      </c>
      <c r="AL48" s="284" t="s">
        <v>92</v>
      </c>
      <c r="AM48" s="284" t="s">
        <v>92</v>
      </c>
      <c r="AN48" s="264">
        <v>1400000</v>
      </c>
      <c r="AO48" s="292"/>
      <c r="AP48" s="292"/>
      <c r="AQ48" s="292"/>
      <c r="AR48" s="292"/>
      <c r="AS48" s="292"/>
      <c r="AT48" s="292"/>
      <c r="AU48" s="292"/>
      <c r="AV48" s="292"/>
      <c r="AW48" s="75"/>
      <c r="AX48" s="292"/>
      <c r="AY48" s="292"/>
      <c r="AZ48" s="292"/>
    </row>
    <row r="49" spans="1:52" s="85" customFormat="1" ht="82.9" customHeight="1" x14ac:dyDescent="0.2">
      <c r="A49" s="204">
        <v>36</v>
      </c>
      <c r="B49" s="205" t="s">
        <v>86</v>
      </c>
      <c r="C49" s="212">
        <v>80101706</v>
      </c>
      <c r="D49" s="294" t="s">
        <v>290</v>
      </c>
      <c r="E49" s="212" t="s">
        <v>170</v>
      </c>
      <c r="F49" s="205">
        <v>1</v>
      </c>
      <c r="G49" s="213" t="s">
        <v>149</v>
      </c>
      <c r="H49" s="210">
        <v>10</v>
      </c>
      <c r="I49" s="212" t="s">
        <v>80</v>
      </c>
      <c r="J49" s="212" t="s">
        <v>252</v>
      </c>
      <c r="K49" s="212" t="s">
        <v>82</v>
      </c>
      <c r="L49" s="67">
        <v>17000000</v>
      </c>
      <c r="M49" s="67">
        <v>17000000</v>
      </c>
      <c r="N49" s="212" t="s">
        <v>91</v>
      </c>
      <c r="O49" s="212" t="s">
        <v>92</v>
      </c>
      <c r="P49" s="148" t="s">
        <v>291</v>
      </c>
      <c r="Q49" s="291"/>
      <c r="R49" s="145" t="s">
        <v>292</v>
      </c>
      <c r="S49" s="145" t="s">
        <v>293</v>
      </c>
      <c r="T49" s="126">
        <v>42412</v>
      </c>
      <c r="U49" s="266" t="s">
        <v>294</v>
      </c>
      <c r="V49" s="129" t="s">
        <v>278</v>
      </c>
      <c r="W49" s="128">
        <v>17000000</v>
      </c>
      <c r="X49" s="128"/>
      <c r="Y49" s="77">
        <f t="shared" si="0"/>
        <v>17000000</v>
      </c>
      <c r="Z49" s="129" t="s">
        <v>295</v>
      </c>
      <c r="AA49" s="129" t="s">
        <v>296</v>
      </c>
      <c r="AB49" s="129" t="s">
        <v>99</v>
      </c>
      <c r="AC49" s="129" t="s">
        <v>297</v>
      </c>
      <c r="AD49" s="129" t="s">
        <v>92</v>
      </c>
      <c r="AE49" s="129" t="s">
        <v>92</v>
      </c>
      <c r="AF49" s="129" t="s">
        <v>92</v>
      </c>
      <c r="AG49" s="129" t="s">
        <v>282</v>
      </c>
      <c r="AH49" s="268">
        <v>42412</v>
      </c>
      <c r="AI49" s="268">
        <v>42715</v>
      </c>
      <c r="AJ49" s="129" t="s">
        <v>102</v>
      </c>
      <c r="AK49" s="283" t="s">
        <v>124</v>
      </c>
      <c r="AL49" s="284" t="s">
        <v>92</v>
      </c>
      <c r="AM49" s="284" t="s">
        <v>92</v>
      </c>
      <c r="AN49" s="264">
        <v>1700000</v>
      </c>
      <c r="AO49" s="292"/>
      <c r="AP49" s="292"/>
      <c r="AQ49" s="292"/>
      <c r="AR49" s="292"/>
      <c r="AS49" s="292"/>
      <c r="AT49" s="292"/>
      <c r="AU49" s="292"/>
      <c r="AV49" s="292"/>
      <c r="AW49" s="75"/>
      <c r="AX49" s="292"/>
      <c r="AY49" s="292"/>
      <c r="AZ49" s="292"/>
    </row>
    <row r="50" spans="1:52" s="85" customFormat="1" ht="109.5" customHeight="1" x14ac:dyDescent="0.2">
      <c r="A50" s="204">
        <v>37</v>
      </c>
      <c r="B50" s="205" t="s">
        <v>86</v>
      </c>
      <c r="C50" s="212">
        <v>80101706</v>
      </c>
      <c r="D50" s="295" t="s">
        <v>298</v>
      </c>
      <c r="E50" s="212" t="s">
        <v>170</v>
      </c>
      <c r="F50" s="205">
        <v>1</v>
      </c>
      <c r="G50" s="213" t="s">
        <v>149</v>
      </c>
      <c r="H50" s="210">
        <v>10</v>
      </c>
      <c r="I50" s="212" t="s">
        <v>80</v>
      </c>
      <c r="J50" s="212" t="s">
        <v>252</v>
      </c>
      <c r="K50" s="212" t="s">
        <v>82</v>
      </c>
      <c r="L50" s="67">
        <v>17000000</v>
      </c>
      <c r="M50" s="68">
        <v>17000000</v>
      </c>
      <c r="N50" s="212" t="s">
        <v>91</v>
      </c>
      <c r="O50" s="212" t="s">
        <v>92</v>
      </c>
      <c r="P50" s="160" t="s">
        <v>299</v>
      </c>
      <c r="Q50" s="291"/>
      <c r="R50" s="145" t="s">
        <v>300</v>
      </c>
      <c r="S50" s="145" t="s">
        <v>301</v>
      </c>
      <c r="T50" s="126">
        <v>42412</v>
      </c>
      <c r="U50" s="266" t="s">
        <v>302</v>
      </c>
      <c r="V50" s="129" t="s">
        <v>278</v>
      </c>
      <c r="W50" s="128">
        <v>17000000</v>
      </c>
      <c r="X50" s="128"/>
      <c r="Y50" s="77">
        <f t="shared" si="0"/>
        <v>17000000</v>
      </c>
      <c r="Z50" s="129" t="s">
        <v>295</v>
      </c>
      <c r="AA50" s="129" t="s">
        <v>303</v>
      </c>
      <c r="AB50" s="129" t="s">
        <v>99</v>
      </c>
      <c r="AC50" s="129" t="s">
        <v>304</v>
      </c>
      <c r="AD50" s="129" t="s">
        <v>92</v>
      </c>
      <c r="AE50" s="129" t="s">
        <v>92</v>
      </c>
      <c r="AF50" s="129" t="s">
        <v>92</v>
      </c>
      <c r="AG50" s="129" t="s">
        <v>282</v>
      </c>
      <c r="AH50" s="268">
        <v>42412</v>
      </c>
      <c r="AI50" s="268">
        <v>42715</v>
      </c>
      <c r="AJ50" s="129" t="s">
        <v>102</v>
      </c>
      <c r="AK50" s="283" t="s">
        <v>124</v>
      </c>
      <c r="AL50" s="284" t="s">
        <v>92</v>
      </c>
      <c r="AM50" s="284" t="s">
        <v>92</v>
      </c>
      <c r="AN50" s="264">
        <v>1700000</v>
      </c>
      <c r="AO50" s="292"/>
      <c r="AP50" s="292"/>
      <c r="AQ50" s="292"/>
      <c r="AR50" s="292"/>
      <c r="AS50" s="292"/>
      <c r="AT50" s="292"/>
      <c r="AU50" s="292"/>
      <c r="AV50" s="292"/>
      <c r="AW50" s="75"/>
      <c r="AX50" s="292"/>
      <c r="AY50" s="292"/>
      <c r="AZ50" s="292"/>
    </row>
    <row r="51" spans="1:52" ht="150" x14ac:dyDescent="0.25">
      <c r="A51" s="204">
        <v>38</v>
      </c>
      <c r="B51" s="205" t="s">
        <v>86</v>
      </c>
      <c r="C51" s="205">
        <v>80101706</v>
      </c>
      <c r="D51" s="86" t="s">
        <v>305</v>
      </c>
      <c r="E51" s="205" t="s">
        <v>170</v>
      </c>
      <c r="F51" s="205">
        <v>1</v>
      </c>
      <c r="G51" s="213" t="s">
        <v>88</v>
      </c>
      <c r="H51" s="210">
        <v>7</v>
      </c>
      <c r="I51" s="212" t="s">
        <v>208</v>
      </c>
      <c r="J51" s="205" t="s">
        <v>306</v>
      </c>
      <c r="K51" s="205" t="s">
        <v>307</v>
      </c>
      <c r="L51" s="87">
        <v>8000000</v>
      </c>
      <c r="M51" s="88">
        <v>8000000</v>
      </c>
      <c r="N51" s="205" t="s">
        <v>91</v>
      </c>
      <c r="O51" s="205" t="s">
        <v>92</v>
      </c>
      <c r="P51" s="117" t="s">
        <v>93</v>
      </c>
      <c r="Q51" s="261"/>
      <c r="R51" s="145" t="s">
        <v>308</v>
      </c>
      <c r="S51" s="145" t="s">
        <v>309</v>
      </c>
      <c r="T51" s="126">
        <v>42408</v>
      </c>
      <c r="U51" s="266" t="s">
        <v>310</v>
      </c>
      <c r="V51" s="129" t="s">
        <v>266</v>
      </c>
      <c r="W51" s="128">
        <v>8000000</v>
      </c>
      <c r="X51" s="128"/>
      <c r="Y51" s="77">
        <f t="shared" si="0"/>
        <v>8000000</v>
      </c>
      <c r="Z51" s="129" t="s">
        <v>311</v>
      </c>
      <c r="AA51" s="129" t="s">
        <v>312</v>
      </c>
      <c r="AB51" s="129" t="s">
        <v>99</v>
      </c>
      <c r="AC51" s="129" t="s">
        <v>313</v>
      </c>
      <c r="AD51" s="129" t="s">
        <v>92</v>
      </c>
      <c r="AE51" s="129" t="s">
        <v>92</v>
      </c>
      <c r="AF51" s="129" t="s">
        <v>92</v>
      </c>
      <c r="AG51" s="296" t="s">
        <v>314</v>
      </c>
      <c r="AH51" s="268">
        <v>42408</v>
      </c>
      <c r="AI51" s="268">
        <v>42620</v>
      </c>
      <c r="AJ51" s="129" t="s">
        <v>102</v>
      </c>
      <c r="AK51" s="283" t="s">
        <v>103</v>
      </c>
      <c r="AL51" s="119"/>
      <c r="AM51" s="97"/>
      <c r="AN51" s="97"/>
      <c r="AO51" s="97"/>
      <c r="AP51" s="97"/>
      <c r="AQ51" s="97"/>
      <c r="AR51" s="97"/>
      <c r="AS51" s="97"/>
      <c r="AT51" s="97"/>
      <c r="AU51" s="97"/>
      <c r="AV51" s="97"/>
      <c r="AW51" s="92"/>
      <c r="AX51" s="97"/>
      <c r="AY51" s="97"/>
      <c r="AZ51" s="97"/>
    </row>
    <row r="52" spans="1:52" s="85" customFormat="1" ht="72.75" customHeight="1" x14ac:dyDescent="0.25">
      <c r="A52" s="204">
        <v>39</v>
      </c>
      <c r="B52" s="205" t="s">
        <v>86</v>
      </c>
      <c r="C52" s="205">
        <v>72101506</v>
      </c>
      <c r="D52" s="64" t="s">
        <v>315</v>
      </c>
      <c r="E52" s="205" t="s">
        <v>170</v>
      </c>
      <c r="F52" s="205">
        <v>1</v>
      </c>
      <c r="G52" s="213" t="s">
        <v>207</v>
      </c>
      <c r="H52" s="210">
        <v>3</v>
      </c>
      <c r="I52" s="205" t="s">
        <v>316</v>
      </c>
      <c r="J52" s="205" t="s">
        <v>306</v>
      </c>
      <c r="K52" s="205" t="s">
        <v>307</v>
      </c>
      <c r="L52" s="87">
        <v>37300000</v>
      </c>
      <c r="M52" s="88">
        <v>37300000</v>
      </c>
      <c r="N52" s="205" t="s">
        <v>91</v>
      </c>
      <c r="O52" s="205" t="s">
        <v>92</v>
      </c>
      <c r="P52" s="117" t="s">
        <v>284</v>
      </c>
      <c r="Q52" s="261"/>
      <c r="R52" s="71"/>
      <c r="S52" s="121"/>
      <c r="T52" s="101"/>
      <c r="U52" s="213"/>
      <c r="V52" s="122"/>
      <c r="W52" s="212"/>
      <c r="X52" s="212"/>
      <c r="Y52" s="77">
        <f t="shared" si="0"/>
        <v>0</v>
      </c>
      <c r="Z52" s="110"/>
      <c r="AA52" s="109"/>
      <c r="AB52" s="212"/>
      <c r="AC52" s="212"/>
      <c r="AD52" s="212"/>
      <c r="AE52" s="212"/>
      <c r="AF52" s="212"/>
      <c r="AG52" s="212"/>
      <c r="AH52" s="212"/>
      <c r="AI52" s="212"/>
      <c r="AJ52" s="212"/>
      <c r="AK52" s="120"/>
      <c r="AL52" s="119"/>
      <c r="AM52" s="97"/>
      <c r="AN52" s="97"/>
      <c r="AO52" s="97"/>
      <c r="AP52" s="97"/>
      <c r="AQ52" s="97"/>
      <c r="AR52" s="97"/>
      <c r="AS52" s="97"/>
      <c r="AT52" s="97"/>
      <c r="AU52" s="103"/>
      <c r="AV52" s="92"/>
      <c r="AW52" s="92"/>
      <c r="AX52" s="92"/>
      <c r="AY52" s="92"/>
      <c r="AZ52" s="92"/>
    </row>
    <row r="53" spans="1:52" s="105" customFormat="1" ht="180" customHeight="1" x14ac:dyDescent="0.2">
      <c r="A53" s="204">
        <v>40</v>
      </c>
      <c r="B53" s="205" t="s">
        <v>317</v>
      </c>
      <c r="C53" s="205">
        <v>80101706</v>
      </c>
      <c r="D53" s="263" t="s">
        <v>318</v>
      </c>
      <c r="E53" s="205" t="s">
        <v>319</v>
      </c>
      <c r="F53" s="205">
        <v>1</v>
      </c>
      <c r="G53" s="213" t="s">
        <v>88</v>
      </c>
      <c r="H53" s="210">
        <v>2</v>
      </c>
      <c r="I53" s="212" t="s">
        <v>208</v>
      </c>
      <c r="J53" s="212" t="s">
        <v>320</v>
      </c>
      <c r="K53" s="205" t="s">
        <v>307</v>
      </c>
      <c r="L53" s="87">
        <v>20000000</v>
      </c>
      <c r="M53" s="88">
        <v>20000000</v>
      </c>
      <c r="N53" s="205" t="s">
        <v>91</v>
      </c>
      <c r="O53" s="205" t="s">
        <v>92</v>
      </c>
      <c r="P53" s="89" t="s">
        <v>321</v>
      </c>
      <c r="Q53" s="261"/>
      <c r="R53" s="145" t="s">
        <v>322</v>
      </c>
      <c r="S53" s="262" t="s">
        <v>323</v>
      </c>
      <c r="T53" s="131">
        <v>42377</v>
      </c>
      <c r="U53" s="263" t="s">
        <v>318</v>
      </c>
      <c r="V53" s="206" t="s">
        <v>266</v>
      </c>
      <c r="W53" s="77">
        <v>20000000</v>
      </c>
      <c r="X53" s="77">
        <v>6670000</v>
      </c>
      <c r="Y53" s="77">
        <f t="shared" si="0"/>
        <v>26670000</v>
      </c>
      <c r="Z53" s="206" t="s">
        <v>324</v>
      </c>
      <c r="AA53" s="206" t="s">
        <v>325</v>
      </c>
      <c r="AB53" s="206" t="s">
        <v>269</v>
      </c>
      <c r="AC53" s="206" t="s">
        <v>326</v>
      </c>
      <c r="AD53" s="206" t="s">
        <v>92</v>
      </c>
      <c r="AE53" s="206" t="s">
        <v>92</v>
      </c>
      <c r="AF53" s="206" t="s">
        <v>92</v>
      </c>
      <c r="AG53" s="206" t="s">
        <v>327</v>
      </c>
      <c r="AH53" s="134">
        <v>42377</v>
      </c>
      <c r="AI53" s="134">
        <v>42436</v>
      </c>
      <c r="AJ53" s="206" t="s">
        <v>328</v>
      </c>
      <c r="AK53" s="135" t="s">
        <v>329</v>
      </c>
      <c r="AL53" s="284" t="s">
        <v>92</v>
      </c>
      <c r="AM53" s="264">
        <v>10000000</v>
      </c>
      <c r="AN53" s="97"/>
      <c r="AO53" s="97"/>
      <c r="AP53" s="97"/>
      <c r="AQ53" s="97"/>
      <c r="AR53" s="97"/>
      <c r="AS53" s="97"/>
      <c r="AT53" s="97"/>
      <c r="AU53" s="97"/>
      <c r="AV53" s="92"/>
      <c r="AW53" s="92"/>
      <c r="AX53" s="92"/>
      <c r="AY53" s="92"/>
      <c r="AZ53" s="92"/>
    </row>
    <row r="54" spans="1:52" s="105" customFormat="1" ht="90" x14ac:dyDescent="0.2">
      <c r="A54" s="204">
        <v>41</v>
      </c>
      <c r="B54" s="205" t="s">
        <v>317</v>
      </c>
      <c r="C54" s="205">
        <v>80101706</v>
      </c>
      <c r="D54" s="263" t="s">
        <v>330</v>
      </c>
      <c r="E54" s="205" t="s">
        <v>319</v>
      </c>
      <c r="F54" s="205">
        <v>1</v>
      </c>
      <c r="G54" s="213" t="s">
        <v>88</v>
      </c>
      <c r="H54" s="210">
        <v>2</v>
      </c>
      <c r="I54" s="212" t="s">
        <v>208</v>
      </c>
      <c r="J54" s="212" t="s">
        <v>331</v>
      </c>
      <c r="K54" s="205" t="s">
        <v>307</v>
      </c>
      <c r="L54" s="67">
        <v>4600000</v>
      </c>
      <c r="M54" s="68">
        <v>4600000</v>
      </c>
      <c r="N54" s="205" t="s">
        <v>91</v>
      </c>
      <c r="O54" s="205" t="s">
        <v>92</v>
      </c>
      <c r="P54" s="89" t="s">
        <v>321</v>
      </c>
      <c r="Q54" s="261"/>
      <c r="R54" s="145" t="s">
        <v>332</v>
      </c>
      <c r="S54" s="262" t="s">
        <v>333</v>
      </c>
      <c r="T54" s="131">
        <v>42377</v>
      </c>
      <c r="U54" s="263" t="s">
        <v>330</v>
      </c>
      <c r="V54" s="206" t="s">
        <v>266</v>
      </c>
      <c r="W54" s="77">
        <v>4600000</v>
      </c>
      <c r="X54" s="77"/>
      <c r="Y54" s="77">
        <f t="shared" si="0"/>
        <v>4600000</v>
      </c>
      <c r="Z54" s="206" t="s">
        <v>334</v>
      </c>
      <c r="AA54" s="206" t="s">
        <v>335</v>
      </c>
      <c r="AB54" s="206" t="s">
        <v>269</v>
      </c>
      <c r="AC54" s="206" t="s">
        <v>336</v>
      </c>
      <c r="AD54" s="206" t="s">
        <v>92</v>
      </c>
      <c r="AE54" s="206" t="s">
        <v>92</v>
      </c>
      <c r="AF54" s="206" t="s">
        <v>92</v>
      </c>
      <c r="AG54" s="206" t="s">
        <v>327</v>
      </c>
      <c r="AH54" s="134">
        <v>42377</v>
      </c>
      <c r="AI54" s="134">
        <v>42436</v>
      </c>
      <c r="AJ54" s="206" t="s">
        <v>337</v>
      </c>
      <c r="AK54" s="135" t="s">
        <v>329</v>
      </c>
      <c r="AL54" s="284" t="s">
        <v>92</v>
      </c>
      <c r="AM54" s="264">
        <v>2300000</v>
      </c>
      <c r="AN54" s="97"/>
      <c r="AO54" s="97"/>
      <c r="AP54" s="97"/>
      <c r="AQ54" s="97"/>
      <c r="AR54" s="97"/>
      <c r="AS54" s="97"/>
      <c r="AT54" s="97"/>
      <c r="AU54" s="97"/>
      <c r="AV54" s="97"/>
      <c r="AW54" s="97"/>
      <c r="AX54" s="97"/>
      <c r="AY54" s="97"/>
      <c r="AZ54" s="92"/>
    </row>
    <row r="55" spans="1:52" s="85" customFormat="1" ht="105" customHeight="1" x14ac:dyDescent="0.2">
      <c r="A55" s="204">
        <v>42</v>
      </c>
      <c r="B55" s="205" t="s">
        <v>211</v>
      </c>
      <c r="C55" s="205">
        <v>80101706</v>
      </c>
      <c r="D55" s="263" t="s">
        <v>338</v>
      </c>
      <c r="E55" s="205" t="s">
        <v>319</v>
      </c>
      <c r="F55" s="205">
        <v>1</v>
      </c>
      <c r="G55" s="213" t="s">
        <v>88</v>
      </c>
      <c r="H55" s="210">
        <v>2</v>
      </c>
      <c r="I55" s="212" t="s">
        <v>208</v>
      </c>
      <c r="J55" s="212" t="s">
        <v>331</v>
      </c>
      <c r="K55" s="205" t="s">
        <v>307</v>
      </c>
      <c r="L55" s="87">
        <v>5000000</v>
      </c>
      <c r="M55" s="88">
        <v>5000000</v>
      </c>
      <c r="N55" s="205" t="s">
        <v>91</v>
      </c>
      <c r="O55" s="205" t="s">
        <v>92</v>
      </c>
      <c r="P55" s="89" t="s">
        <v>321</v>
      </c>
      <c r="Q55" s="261"/>
      <c r="R55" s="145" t="s">
        <v>339</v>
      </c>
      <c r="S55" s="262" t="s">
        <v>340</v>
      </c>
      <c r="T55" s="131">
        <v>42384</v>
      </c>
      <c r="U55" s="263" t="s">
        <v>338</v>
      </c>
      <c r="V55" s="206" t="s">
        <v>266</v>
      </c>
      <c r="W55" s="77">
        <v>5000000</v>
      </c>
      <c r="X55" s="77"/>
      <c r="Y55" s="77">
        <f t="shared" si="0"/>
        <v>5000000</v>
      </c>
      <c r="Z55" s="206" t="s">
        <v>341</v>
      </c>
      <c r="AA55" s="206" t="s">
        <v>342</v>
      </c>
      <c r="AB55" s="206" t="s">
        <v>269</v>
      </c>
      <c r="AC55" s="206" t="s">
        <v>343</v>
      </c>
      <c r="AD55" s="206" t="s">
        <v>92</v>
      </c>
      <c r="AE55" s="206" t="s">
        <v>92</v>
      </c>
      <c r="AF55" s="206" t="s">
        <v>92</v>
      </c>
      <c r="AG55" s="206" t="s">
        <v>327</v>
      </c>
      <c r="AH55" s="134">
        <v>42384</v>
      </c>
      <c r="AI55" s="134">
        <v>42443</v>
      </c>
      <c r="AJ55" s="206" t="s">
        <v>344</v>
      </c>
      <c r="AK55" s="135" t="s">
        <v>273</v>
      </c>
      <c r="AL55" s="284" t="s">
        <v>92</v>
      </c>
      <c r="AM55" s="264">
        <v>2500000</v>
      </c>
      <c r="AN55" s="97"/>
      <c r="AO55" s="97"/>
      <c r="AP55" s="97"/>
      <c r="AQ55" s="97"/>
      <c r="AR55" s="97"/>
      <c r="AS55" s="97"/>
      <c r="AT55" s="97"/>
      <c r="AU55" s="97"/>
      <c r="AV55" s="97"/>
      <c r="AW55" s="92"/>
      <c r="AX55" s="97"/>
      <c r="AY55" s="97"/>
      <c r="AZ55" s="92"/>
    </row>
    <row r="56" spans="1:52" ht="105" x14ac:dyDescent="0.25">
      <c r="A56" s="204">
        <v>43</v>
      </c>
      <c r="B56" s="205" t="s">
        <v>211</v>
      </c>
      <c r="C56" s="205">
        <v>80101706</v>
      </c>
      <c r="D56" s="124" t="s">
        <v>345</v>
      </c>
      <c r="E56" s="205" t="s">
        <v>319</v>
      </c>
      <c r="F56" s="205">
        <v>1</v>
      </c>
      <c r="G56" s="213" t="s">
        <v>88</v>
      </c>
      <c r="H56" s="210">
        <v>2</v>
      </c>
      <c r="I56" s="212" t="s">
        <v>208</v>
      </c>
      <c r="J56" s="212" t="s">
        <v>331</v>
      </c>
      <c r="K56" s="205" t="s">
        <v>307</v>
      </c>
      <c r="L56" s="87">
        <v>10000000</v>
      </c>
      <c r="M56" s="88">
        <v>10000000</v>
      </c>
      <c r="N56" s="205" t="s">
        <v>91</v>
      </c>
      <c r="O56" s="205" t="s">
        <v>92</v>
      </c>
      <c r="P56" s="89" t="s">
        <v>321</v>
      </c>
      <c r="Q56" s="261"/>
      <c r="R56" s="145" t="s">
        <v>346</v>
      </c>
      <c r="S56" s="262" t="s">
        <v>347</v>
      </c>
      <c r="T56" s="131">
        <v>42377</v>
      </c>
      <c r="U56" s="263" t="s">
        <v>348</v>
      </c>
      <c r="V56" s="206" t="s">
        <v>266</v>
      </c>
      <c r="W56" s="77">
        <v>10000000</v>
      </c>
      <c r="X56" s="77"/>
      <c r="Y56" s="77">
        <f t="shared" si="0"/>
        <v>10000000</v>
      </c>
      <c r="Z56" s="206" t="s">
        <v>349</v>
      </c>
      <c r="AA56" s="206" t="s">
        <v>350</v>
      </c>
      <c r="AB56" s="206" t="s">
        <v>269</v>
      </c>
      <c r="AC56" s="206" t="s">
        <v>351</v>
      </c>
      <c r="AD56" s="206" t="s">
        <v>92</v>
      </c>
      <c r="AE56" s="206" t="s">
        <v>92</v>
      </c>
      <c r="AF56" s="206" t="s">
        <v>92</v>
      </c>
      <c r="AG56" s="206" t="s">
        <v>327</v>
      </c>
      <c r="AH56" s="134">
        <v>42377</v>
      </c>
      <c r="AI56" s="134">
        <v>42436</v>
      </c>
      <c r="AJ56" s="206" t="s">
        <v>272</v>
      </c>
      <c r="AK56" s="135" t="s">
        <v>273</v>
      </c>
      <c r="AL56" s="284" t="s">
        <v>92</v>
      </c>
      <c r="AM56" s="264">
        <v>5000000</v>
      </c>
      <c r="AN56" s="264">
        <v>5000000</v>
      </c>
      <c r="AO56" s="154"/>
      <c r="AP56" s="154"/>
      <c r="AQ56" s="154"/>
      <c r="AR56" s="154"/>
      <c r="AS56" s="154"/>
      <c r="AT56" s="154"/>
      <c r="AU56" s="97"/>
      <c r="AV56" s="97"/>
      <c r="AW56" s="118"/>
      <c r="AX56" s="97"/>
      <c r="AY56" s="97"/>
      <c r="AZ56" s="97"/>
    </row>
    <row r="57" spans="1:52" ht="102.75" customHeight="1" x14ac:dyDescent="0.25">
      <c r="A57" s="204">
        <v>44</v>
      </c>
      <c r="B57" s="205" t="s">
        <v>317</v>
      </c>
      <c r="C57" s="205">
        <v>80101706</v>
      </c>
      <c r="D57" s="124" t="s">
        <v>352</v>
      </c>
      <c r="E57" s="205" t="s">
        <v>319</v>
      </c>
      <c r="F57" s="205">
        <v>1</v>
      </c>
      <c r="G57" s="213" t="s">
        <v>88</v>
      </c>
      <c r="H57" s="210">
        <v>2</v>
      </c>
      <c r="I57" s="212" t="s">
        <v>208</v>
      </c>
      <c r="J57" s="212" t="s">
        <v>353</v>
      </c>
      <c r="K57" s="205" t="s">
        <v>307</v>
      </c>
      <c r="L57" s="87">
        <v>11600000</v>
      </c>
      <c r="M57" s="88">
        <v>11600000</v>
      </c>
      <c r="N57" s="205" t="s">
        <v>91</v>
      </c>
      <c r="O57" s="205" t="s">
        <v>92</v>
      </c>
      <c r="P57" s="89" t="s">
        <v>321</v>
      </c>
      <c r="Q57" s="261"/>
      <c r="R57" s="145" t="s">
        <v>354</v>
      </c>
      <c r="S57" s="262" t="s">
        <v>355</v>
      </c>
      <c r="T57" s="131">
        <v>42377</v>
      </c>
      <c r="U57" s="263" t="s">
        <v>356</v>
      </c>
      <c r="V57" s="206" t="s">
        <v>266</v>
      </c>
      <c r="W57" s="77">
        <v>11600000</v>
      </c>
      <c r="X57" s="77">
        <v>3670000</v>
      </c>
      <c r="Y57" s="77">
        <f t="shared" si="0"/>
        <v>15270000</v>
      </c>
      <c r="Z57" s="206" t="s">
        <v>357</v>
      </c>
      <c r="AA57" s="206" t="s">
        <v>358</v>
      </c>
      <c r="AB57" s="206" t="s">
        <v>269</v>
      </c>
      <c r="AC57" s="206" t="s">
        <v>359</v>
      </c>
      <c r="AD57" s="206" t="s">
        <v>92</v>
      </c>
      <c r="AE57" s="206" t="s">
        <v>92</v>
      </c>
      <c r="AF57" s="206" t="s">
        <v>92</v>
      </c>
      <c r="AG57" s="206" t="s">
        <v>327</v>
      </c>
      <c r="AH57" s="134">
        <v>42377</v>
      </c>
      <c r="AI57" s="134">
        <v>42436</v>
      </c>
      <c r="AJ57" s="206" t="s">
        <v>272</v>
      </c>
      <c r="AK57" s="135" t="s">
        <v>273</v>
      </c>
      <c r="AL57" s="284" t="s">
        <v>92</v>
      </c>
      <c r="AM57" s="264">
        <v>5800000</v>
      </c>
      <c r="AN57" s="264">
        <v>5800000</v>
      </c>
      <c r="AO57" s="97"/>
      <c r="AP57" s="97"/>
      <c r="AQ57" s="97"/>
      <c r="AR57" s="97"/>
      <c r="AS57" s="97"/>
      <c r="AT57" s="97"/>
      <c r="AU57" s="97"/>
      <c r="AV57" s="97"/>
      <c r="AW57" s="118"/>
      <c r="AX57" s="97"/>
      <c r="AY57" s="97"/>
      <c r="AZ57" s="97"/>
    </row>
    <row r="58" spans="1:52" ht="105" x14ac:dyDescent="0.25">
      <c r="A58" s="204">
        <v>45</v>
      </c>
      <c r="B58" s="205" t="s">
        <v>317</v>
      </c>
      <c r="C58" s="205">
        <v>80101706</v>
      </c>
      <c r="D58" s="124" t="s">
        <v>360</v>
      </c>
      <c r="E58" s="205" t="s">
        <v>319</v>
      </c>
      <c r="F58" s="205">
        <v>1</v>
      </c>
      <c r="G58" s="213" t="s">
        <v>88</v>
      </c>
      <c r="H58" s="210">
        <v>2</v>
      </c>
      <c r="I58" s="212" t="s">
        <v>208</v>
      </c>
      <c r="J58" s="212" t="s">
        <v>331</v>
      </c>
      <c r="K58" s="205" t="s">
        <v>307</v>
      </c>
      <c r="L58" s="87">
        <v>20000000</v>
      </c>
      <c r="M58" s="88">
        <v>20000000</v>
      </c>
      <c r="N58" s="205" t="s">
        <v>91</v>
      </c>
      <c r="O58" s="205" t="s">
        <v>92</v>
      </c>
      <c r="P58" s="89" t="s">
        <v>321</v>
      </c>
      <c r="Q58" s="261"/>
      <c r="R58" s="145" t="s">
        <v>361</v>
      </c>
      <c r="S58" s="262" t="s">
        <v>362</v>
      </c>
      <c r="T58" s="297">
        <v>42377</v>
      </c>
      <c r="U58" s="263" t="s">
        <v>360</v>
      </c>
      <c r="V58" s="298" t="s">
        <v>266</v>
      </c>
      <c r="W58" s="77">
        <v>20000000</v>
      </c>
      <c r="X58" s="299"/>
      <c r="Y58" s="77">
        <f t="shared" si="0"/>
        <v>20000000</v>
      </c>
      <c r="Z58" s="298" t="s">
        <v>363</v>
      </c>
      <c r="AA58" s="298" t="s">
        <v>364</v>
      </c>
      <c r="AB58" s="298" t="s">
        <v>269</v>
      </c>
      <c r="AC58" s="298" t="s">
        <v>365</v>
      </c>
      <c r="AD58" s="298" t="s">
        <v>92</v>
      </c>
      <c r="AE58" s="298" t="s">
        <v>92</v>
      </c>
      <c r="AF58" s="298" t="s">
        <v>92</v>
      </c>
      <c r="AG58" s="298" t="s">
        <v>327</v>
      </c>
      <c r="AH58" s="300">
        <v>42377</v>
      </c>
      <c r="AI58" s="300">
        <v>42436</v>
      </c>
      <c r="AJ58" s="298" t="s">
        <v>366</v>
      </c>
      <c r="AK58" s="301" t="s">
        <v>329</v>
      </c>
      <c r="AL58" s="284" t="s">
        <v>92</v>
      </c>
      <c r="AM58" s="264">
        <v>10000000</v>
      </c>
      <c r="AN58" s="264">
        <v>10000000</v>
      </c>
      <c r="AO58" s="97"/>
      <c r="AP58" s="97"/>
      <c r="AQ58" s="97"/>
      <c r="AR58" s="97"/>
      <c r="AS58" s="97"/>
      <c r="AT58" s="97"/>
      <c r="AU58" s="97"/>
      <c r="AV58" s="97"/>
      <c r="AW58" s="118"/>
      <c r="AX58" s="97"/>
      <c r="AY58" s="97"/>
      <c r="AZ58" s="97"/>
    </row>
    <row r="59" spans="1:52" s="85" customFormat="1" ht="90" customHeight="1" x14ac:dyDescent="0.2">
      <c r="A59" s="204">
        <v>46</v>
      </c>
      <c r="B59" s="205" t="s">
        <v>317</v>
      </c>
      <c r="C59" s="205">
        <v>80101706</v>
      </c>
      <c r="D59" s="124" t="s">
        <v>367</v>
      </c>
      <c r="E59" s="205" t="s">
        <v>319</v>
      </c>
      <c r="F59" s="205">
        <v>1</v>
      </c>
      <c r="G59" s="213" t="s">
        <v>88</v>
      </c>
      <c r="H59" s="210">
        <v>2</v>
      </c>
      <c r="I59" s="212" t="s">
        <v>208</v>
      </c>
      <c r="J59" s="212" t="s">
        <v>331</v>
      </c>
      <c r="K59" s="205" t="s">
        <v>307</v>
      </c>
      <c r="L59" s="87">
        <v>19000000</v>
      </c>
      <c r="M59" s="88">
        <v>19000000</v>
      </c>
      <c r="N59" s="205" t="s">
        <v>91</v>
      </c>
      <c r="O59" s="205" t="s">
        <v>92</v>
      </c>
      <c r="P59" s="89" t="s">
        <v>321</v>
      </c>
      <c r="Q59" s="261"/>
      <c r="R59" s="145" t="s">
        <v>368</v>
      </c>
      <c r="S59" s="262" t="s">
        <v>369</v>
      </c>
      <c r="T59" s="131">
        <v>42377</v>
      </c>
      <c r="U59" s="263" t="s">
        <v>367</v>
      </c>
      <c r="V59" s="206" t="s">
        <v>266</v>
      </c>
      <c r="W59" s="77">
        <v>19000000</v>
      </c>
      <c r="X59" s="77"/>
      <c r="Y59" s="77">
        <f t="shared" si="0"/>
        <v>19000000</v>
      </c>
      <c r="Z59" s="206" t="s">
        <v>370</v>
      </c>
      <c r="AA59" s="206" t="s">
        <v>371</v>
      </c>
      <c r="AB59" s="206" t="s">
        <v>269</v>
      </c>
      <c r="AC59" s="206" t="s">
        <v>372</v>
      </c>
      <c r="AD59" s="206" t="s">
        <v>92</v>
      </c>
      <c r="AE59" s="206" t="s">
        <v>92</v>
      </c>
      <c r="AF59" s="206" t="s">
        <v>92</v>
      </c>
      <c r="AG59" s="206" t="s">
        <v>327</v>
      </c>
      <c r="AH59" s="134">
        <v>42377</v>
      </c>
      <c r="AI59" s="134">
        <v>42436</v>
      </c>
      <c r="AJ59" s="206" t="s">
        <v>366</v>
      </c>
      <c r="AK59" s="135" t="s">
        <v>329</v>
      </c>
      <c r="AL59" s="284" t="s">
        <v>92</v>
      </c>
      <c r="AM59" s="264">
        <v>9500000</v>
      </c>
      <c r="AN59" s="264">
        <v>9500000</v>
      </c>
      <c r="AO59" s="97"/>
      <c r="AP59" s="97"/>
      <c r="AQ59" s="97"/>
      <c r="AR59" s="97"/>
      <c r="AS59" s="97"/>
      <c r="AT59" s="97"/>
      <c r="AU59" s="97"/>
      <c r="AV59" s="97"/>
      <c r="AW59" s="92"/>
      <c r="AX59" s="97"/>
      <c r="AY59" s="97"/>
      <c r="AZ59" s="97"/>
    </row>
    <row r="60" spans="1:52" s="85" customFormat="1" ht="90" x14ac:dyDescent="0.2">
      <c r="A60" s="204">
        <v>47</v>
      </c>
      <c r="B60" s="205" t="s">
        <v>317</v>
      </c>
      <c r="C60" s="205">
        <v>80101706</v>
      </c>
      <c r="D60" s="124" t="s">
        <v>373</v>
      </c>
      <c r="E60" s="205" t="s">
        <v>319</v>
      </c>
      <c r="F60" s="205">
        <v>1</v>
      </c>
      <c r="G60" s="213" t="s">
        <v>88</v>
      </c>
      <c r="H60" s="210">
        <v>2</v>
      </c>
      <c r="I60" s="212" t="s">
        <v>208</v>
      </c>
      <c r="J60" s="212" t="s">
        <v>374</v>
      </c>
      <c r="K60" s="205" t="s">
        <v>307</v>
      </c>
      <c r="L60" s="87">
        <v>10300000</v>
      </c>
      <c r="M60" s="88">
        <v>10300000</v>
      </c>
      <c r="N60" s="205" t="s">
        <v>91</v>
      </c>
      <c r="O60" s="205" t="s">
        <v>92</v>
      </c>
      <c r="P60" s="89" t="s">
        <v>321</v>
      </c>
      <c r="Q60" s="261"/>
      <c r="R60" s="145" t="s">
        <v>375</v>
      </c>
      <c r="S60" s="262" t="s">
        <v>376</v>
      </c>
      <c r="T60" s="131">
        <v>42377</v>
      </c>
      <c r="U60" s="263" t="s">
        <v>377</v>
      </c>
      <c r="V60" s="206" t="s">
        <v>266</v>
      </c>
      <c r="W60" s="77">
        <v>10300000</v>
      </c>
      <c r="X60" s="77"/>
      <c r="Y60" s="77">
        <f t="shared" si="0"/>
        <v>10300000</v>
      </c>
      <c r="Z60" s="206" t="s">
        <v>378</v>
      </c>
      <c r="AA60" s="206" t="s">
        <v>379</v>
      </c>
      <c r="AB60" s="206" t="s">
        <v>380</v>
      </c>
      <c r="AC60" s="206" t="s">
        <v>381</v>
      </c>
      <c r="AD60" s="206" t="s">
        <v>92</v>
      </c>
      <c r="AE60" s="206" t="s">
        <v>92</v>
      </c>
      <c r="AF60" s="206" t="s">
        <v>92</v>
      </c>
      <c r="AG60" s="206" t="s">
        <v>327</v>
      </c>
      <c r="AH60" s="134">
        <v>42377</v>
      </c>
      <c r="AI60" s="134">
        <v>42436</v>
      </c>
      <c r="AJ60" s="206" t="s">
        <v>366</v>
      </c>
      <c r="AK60" s="135" t="s">
        <v>329</v>
      </c>
      <c r="AL60" s="284" t="s">
        <v>92</v>
      </c>
      <c r="AM60" s="264">
        <v>5150000</v>
      </c>
      <c r="AN60" s="264">
        <v>5150000</v>
      </c>
      <c r="AO60" s="97"/>
      <c r="AP60" s="97"/>
      <c r="AQ60" s="97"/>
      <c r="AR60" s="97"/>
      <c r="AS60" s="97"/>
      <c r="AT60" s="97"/>
      <c r="AU60" s="97"/>
      <c r="AV60" s="97"/>
      <c r="AW60" s="97"/>
      <c r="AX60" s="97"/>
      <c r="AY60" s="97"/>
      <c r="AZ60" s="97"/>
    </row>
    <row r="61" spans="1:52" s="105" customFormat="1" ht="105" customHeight="1" x14ac:dyDescent="0.2">
      <c r="A61" s="204">
        <v>48</v>
      </c>
      <c r="B61" s="205" t="s">
        <v>317</v>
      </c>
      <c r="C61" s="205">
        <v>80101706</v>
      </c>
      <c r="D61" s="263" t="s">
        <v>382</v>
      </c>
      <c r="E61" s="205" t="s">
        <v>319</v>
      </c>
      <c r="F61" s="205">
        <v>1</v>
      </c>
      <c r="G61" s="213" t="s">
        <v>88</v>
      </c>
      <c r="H61" s="210">
        <v>2</v>
      </c>
      <c r="I61" s="212" t="s">
        <v>208</v>
      </c>
      <c r="J61" s="212" t="s">
        <v>331</v>
      </c>
      <c r="K61" s="205" t="s">
        <v>307</v>
      </c>
      <c r="L61" s="87">
        <v>6180000</v>
      </c>
      <c r="M61" s="88">
        <v>6180000</v>
      </c>
      <c r="N61" s="205" t="s">
        <v>91</v>
      </c>
      <c r="O61" s="205" t="s">
        <v>92</v>
      </c>
      <c r="P61" s="89" t="s">
        <v>321</v>
      </c>
      <c r="Q61" s="261"/>
      <c r="R61" s="145" t="s">
        <v>383</v>
      </c>
      <c r="S61" s="262" t="s">
        <v>384</v>
      </c>
      <c r="T61" s="131">
        <v>42377</v>
      </c>
      <c r="U61" s="263" t="s">
        <v>382</v>
      </c>
      <c r="V61" s="206" t="s">
        <v>266</v>
      </c>
      <c r="W61" s="77">
        <v>6180000</v>
      </c>
      <c r="X61" s="77"/>
      <c r="Y61" s="77">
        <f t="shared" si="0"/>
        <v>6180000</v>
      </c>
      <c r="Z61" s="206" t="s">
        <v>385</v>
      </c>
      <c r="AA61" s="129" t="s">
        <v>386</v>
      </c>
      <c r="AB61" s="206" t="s">
        <v>269</v>
      </c>
      <c r="AC61" s="206" t="s">
        <v>387</v>
      </c>
      <c r="AD61" s="206" t="s">
        <v>92</v>
      </c>
      <c r="AE61" s="206" t="s">
        <v>92</v>
      </c>
      <c r="AF61" s="206" t="s">
        <v>92</v>
      </c>
      <c r="AG61" s="206" t="s">
        <v>327</v>
      </c>
      <c r="AH61" s="134">
        <v>42377</v>
      </c>
      <c r="AI61" s="134">
        <v>42436</v>
      </c>
      <c r="AJ61" s="206" t="s">
        <v>366</v>
      </c>
      <c r="AK61" s="135" t="s">
        <v>329</v>
      </c>
      <c r="AL61" s="284" t="s">
        <v>92</v>
      </c>
      <c r="AM61" s="264">
        <v>2163000</v>
      </c>
      <c r="AN61" s="264" t="s">
        <v>388</v>
      </c>
      <c r="AO61" s="97"/>
      <c r="AP61" s="97"/>
      <c r="AQ61" s="97"/>
      <c r="AR61" s="97"/>
      <c r="AS61" s="97"/>
      <c r="AT61" s="97"/>
      <c r="AU61" s="97"/>
      <c r="AV61" s="97"/>
      <c r="AW61" s="97"/>
      <c r="AX61" s="97"/>
      <c r="AY61" s="97"/>
      <c r="AZ61" s="92"/>
    </row>
    <row r="62" spans="1:52" s="105" customFormat="1" ht="90" x14ac:dyDescent="0.2">
      <c r="A62" s="204">
        <v>49</v>
      </c>
      <c r="B62" s="205" t="s">
        <v>317</v>
      </c>
      <c r="C62" s="205">
        <v>80101706</v>
      </c>
      <c r="D62" s="263" t="s">
        <v>389</v>
      </c>
      <c r="E62" s="205" t="s">
        <v>319</v>
      </c>
      <c r="F62" s="205">
        <v>1</v>
      </c>
      <c r="G62" s="213" t="s">
        <v>88</v>
      </c>
      <c r="H62" s="210">
        <v>2</v>
      </c>
      <c r="I62" s="212" t="s">
        <v>208</v>
      </c>
      <c r="J62" s="212" t="s">
        <v>331</v>
      </c>
      <c r="K62" s="205" t="s">
        <v>307</v>
      </c>
      <c r="L62" s="87">
        <v>6180000</v>
      </c>
      <c r="M62" s="88">
        <v>6180000</v>
      </c>
      <c r="N62" s="205" t="s">
        <v>91</v>
      </c>
      <c r="O62" s="205" t="s">
        <v>92</v>
      </c>
      <c r="P62" s="89" t="s">
        <v>321</v>
      </c>
      <c r="Q62" s="261"/>
      <c r="R62" s="145" t="s">
        <v>390</v>
      </c>
      <c r="S62" s="262" t="s">
        <v>391</v>
      </c>
      <c r="T62" s="131">
        <v>42377</v>
      </c>
      <c r="U62" s="263" t="s">
        <v>389</v>
      </c>
      <c r="V62" s="206" t="s">
        <v>266</v>
      </c>
      <c r="W62" s="77">
        <v>6180000</v>
      </c>
      <c r="X62" s="77"/>
      <c r="Y62" s="77">
        <f t="shared" si="0"/>
        <v>6180000</v>
      </c>
      <c r="Z62" s="206" t="s">
        <v>385</v>
      </c>
      <c r="AA62" s="206" t="s">
        <v>392</v>
      </c>
      <c r="AB62" s="206" t="s">
        <v>269</v>
      </c>
      <c r="AC62" s="206" t="s">
        <v>393</v>
      </c>
      <c r="AD62" s="206" t="s">
        <v>92</v>
      </c>
      <c r="AE62" s="206" t="s">
        <v>92</v>
      </c>
      <c r="AF62" s="206" t="s">
        <v>92</v>
      </c>
      <c r="AG62" s="206" t="s">
        <v>327</v>
      </c>
      <c r="AH62" s="134">
        <v>42377</v>
      </c>
      <c r="AI62" s="134">
        <v>42436</v>
      </c>
      <c r="AJ62" s="206" t="s">
        <v>366</v>
      </c>
      <c r="AK62" s="135" t="s">
        <v>329</v>
      </c>
      <c r="AL62" s="284" t="s">
        <v>92</v>
      </c>
      <c r="AM62" s="264">
        <v>3090000</v>
      </c>
      <c r="AN62" s="264">
        <v>3090000</v>
      </c>
      <c r="AO62" s="97"/>
      <c r="AP62" s="97"/>
      <c r="AQ62" s="97"/>
      <c r="AR62" s="97"/>
      <c r="AS62" s="97"/>
      <c r="AT62" s="97"/>
      <c r="AU62" s="97"/>
      <c r="AV62" s="97"/>
      <c r="AW62" s="97"/>
      <c r="AX62" s="97"/>
      <c r="AY62" s="97"/>
      <c r="AZ62" s="97"/>
    </row>
    <row r="63" spans="1:52" s="105" customFormat="1" ht="165.75" customHeight="1" x14ac:dyDescent="0.2">
      <c r="A63" s="204">
        <v>50</v>
      </c>
      <c r="B63" s="205" t="s">
        <v>317</v>
      </c>
      <c r="C63" s="205">
        <v>80101706</v>
      </c>
      <c r="D63" s="124" t="s">
        <v>394</v>
      </c>
      <c r="E63" s="205" t="s">
        <v>319</v>
      </c>
      <c r="F63" s="205">
        <v>1</v>
      </c>
      <c r="G63" s="213" t="s">
        <v>88</v>
      </c>
      <c r="H63" s="210">
        <v>2</v>
      </c>
      <c r="I63" s="212" t="s">
        <v>208</v>
      </c>
      <c r="J63" s="212" t="s">
        <v>331</v>
      </c>
      <c r="K63" s="205" t="s">
        <v>307</v>
      </c>
      <c r="L63" s="87">
        <v>8600000</v>
      </c>
      <c r="M63" s="88">
        <v>8600000</v>
      </c>
      <c r="N63" s="205" t="s">
        <v>91</v>
      </c>
      <c r="O63" s="205" t="s">
        <v>92</v>
      </c>
      <c r="P63" s="89" t="s">
        <v>321</v>
      </c>
      <c r="Q63" s="261"/>
      <c r="R63" s="145" t="s">
        <v>395</v>
      </c>
      <c r="S63" s="145" t="s">
        <v>396</v>
      </c>
      <c r="T63" s="126">
        <v>42395</v>
      </c>
      <c r="U63" s="127" t="s">
        <v>397</v>
      </c>
      <c r="V63" s="129" t="s">
        <v>266</v>
      </c>
      <c r="W63" s="128">
        <v>8600000</v>
      </c>
      <c r="X63" s="128"/>
      <c r="Y63" s="77">
        <f t="shared" si="0"/>
        <v>8600000</v>
      </c>
      <c r="Z63" s="129" t="s">
        <v>398</v>
      </c>
      <c r="AA63" s="129" t="s">
        <v>399</v>
      </c>
      <c r="AB63" s="129" t="s">
        <v>269</v>
      </c>
      <c r="AC63" s="129" t="s">
        <v>400</v>
      </c>
      <c r="AD63" s="129" t="s">
        <v>92</v>
      </c>
      <c r="AE63" s="129" t="s">
        <v>92</v>
      </c>
      <c r="AF63" s="129" t="s">
        <v>92</v>
      </c>
      <c r="AG63" s="129" t="s">
        <v>271</v>
      </c>
      <c r="AH63" s="268">
        <v>42395</v>
      </c>
      <c r="AI63" s="268">
        <v>42454</v>
      </c>
      <c r="AJ63" s="129" t="s">
        <v>401</v>
      </c>
      <c r="AK63" s="283" t="s">
        <v>329</v>
      </c>
      <c r="AL63" s="284" t="s">
        <v>92</v>
      </c>
      <c r="AM63" s="264">
        <v>4300000</v>
      </c>
      <c r="AN63" s="97"/>
      <c r="AO63" s="97"/>
      <c r="AP63" s="97"/>
      <c r="AQ63" s="97"/>
      <c r="AR63" s="97"/>
      <c r="AS63" s="97"/>
      <c r="AT63" s="97"/>
      <c r="AU63" s="97"/>
      <c r="AV63" s="97"/>
      <c r="AW63" s="97"/>
      <c r="AX63" s="97"/>
      <c r="AY63" s="97"/>
      <c r="AZ63" s="97"/>
    </row>
    <row r="64" spans="1:52" s="105" customFormat="1" ht="160.5" customHeight="1" x14ac:dyDescent="0.2">
      <c r="A64" s="204">
        <v>51</v>
      </c>
      <c r="B64" s="205" t="s">
        <v>211</v>
      </c>
      <c r="C64" s="205">
        <v>80101706</v>
      </c>
      <c r="D64" s="124" t="s">
        <v>402</v>
      </c>
      <c r="E64" s="205" t="s">
        <v>319</v>
      </c>
      <c r="F64" s="205">
        <v>1</v>
      </c>
      <c r="G64" s="213" t="s">
        <v>88</v>
      </c>
      <c r="H64" s="210">
        <v>2</v>
      </c>
      <c r="I64" s="212" t="s">
        <v>208</v>
      </c>
      <c r="J64" s="212" t="s">
        <v>331</v>
      </c>
      <c r="K64" s="205" t="s">
        <v>307</v>
      </c>
      <c r="L64" s="87">
        <v>11000000</v>
      </c>
      <c r="M64" s="88">
        <v>11000000</v>
      </c>
      <c r="N64" s="205" t="s">
        <v>91</v>
      </c>
      <c r="O64" s="205" t="s">
        <v>92</v>
      </c>
      <c r="P64" s="89" t="s">
        <v>321</v>
      </c>
      <c r="Q64" s="261"/>
      <c r="R64" s="145" t="s">
        <v>403</v>
      </c>
      <c r="S64" s="262" t="s">
        <v>404</v>
      </c>
      <c r="T64" s="131">
        <v>42377</v>
      </c>
      <c r="U64" s="263" t="s">
        <v>405</v>
      </c>
      <c r="V64" s="206" t="s">
        <v>266</v>
      </c>
      <c r="W64" s="77">
        <v>11000000</v>
      </c>
      <c r="X64" s="77"/>
      <c r="Y64" s="77">
        <f t="shared" si="0"/>
        <v>11000000</v>
      </c>
      <c r="Z64" s="206" t="s">
        <v>406</v>
      </c>
      <c r="AA64" s="206" t="s">
        <v>407</v>
      </c>
      <c r="AB64" s="206" t="s">
        <v>269</v>
      </c>
      <c r="AC64" s="206" t="s">
        <v>408</v>
      </c>
      <c r="AD64" s="206" t="s">
        <v>92</v>
      </c>
      <c r="AE64" s="206" t="s">
        <v>92</v>
      </c>
      <c r="AF64" s="206" t="s">
        <v>92</v>
      </c>
      <c r="AG64" s="206" t="s">
        <v>327</v>
      </c>
      <c r="AH64" s="134">
        <v>42377</v>
      </c>
      <c r="AI64" s="134">
        <v>42436</v>
      </c>
      <c r="AJ64" s="206" t="s">
        <v>272</v>
      </c>
      <c r="AK64" s="135" t="s">
        <v>273</v>
      </c>
      <c r="AL64" s="96" t="s">
        <v>92</v>
      </c>
      <c r="AM64" s="264">
        <v>5500000</v>
      </c>
      <c r="AN64" s="264">
        <v>5500000</v>
      </c>
      <c r="AO64" s="97"/>
      <c r="AP64" s="97"/>
      <c r="AQ64" s="97"/>
      <c r="AR64" s="97"/>
      <c r="AS64" s="97"/>
      <c r="AT64" s="97"/>
      <c r="AU64" s="97"/>
      <c r="AV64" s="97"/>
      <c r="AW64" s="97"/>
      <c r="AX64" s="97"/>
      <c r="AY64" s="97"/>
      <c r="AZ64" s="97"/>
    </row>
    <row r="65" spans="1:52" s="105" customFormat="1" ht="171.75" customHeight="1" x14ac:dyDescent="0.25">
      <c r="A65" s="204">
        <v>52</v>
      </c>
      <c r="B65" s="205" t="s">
        <v>409</v>
      </c>
      <c r="C65" s="205">
        <v>80101706</v>
      </c>
      <c r="D65" s="124" t="s">
        <v>410</v>
      </c>
      <c r="E65" s="205" t="s">
        <v>319</v>
      </c>
      <c r="F65" s="205">
        <v>1</v>
      </c>
      <c r="G65" s="213" t="s">
        <v>88</v>
      </c>
      <c r="H65" s="210">
        <v>2</v>
      </c>
      <c r="I65" s="212" t="s">
        <v>208</v>
      </c>
      <c r="J65" s="212" t="s">
        <v>331</v>
      </c>
      <c r="K65" s="205" t="s">
        <v>307</v>
      </c>
      <c r="L65" s="67">
        <v>6000000</v>
      </c>
      <c r="M65" s="68">
        <v>6000000</v>
      </c>
      <c r="N65" s="205" t="s">
        <v>91</v>
      </c>
      <c r="O65" s="205" t="s">
        <v>92</v>
      </c>
      <c r="P65" s="89" t="s">
        <v>321</v>
      </c>
      <c r="Q65" s="302"/>
      <c r="R65" s="145" t="s">
        <v>411</v>
      </c>
      <c r="S65" s="262" t="s">
        <v>412</v>
      </c>
      <c r="T65" s="131">
        <v>42384</v>
      </c>
      <c r="U65" s="263" t="s">
        <v>413</v>
      </c>
      <c r="V65" s="206" t="s">
        <v>266</v>
      </c>
      <c r="W65" s="77">
        <v>6000000</v>
      </c>
      <c r="X65" s="77"/>
      <c r="Y65" s="77">
        <f t="shared" si="0"/>
        <v>6000000</v>
      </c>
      <c r="Z65" s="206" t="s">
        <v>414</v>
      </c>
      <c r="AA65" s="206" t="s">
        <v>415</v>
      </c>
      <c r="AB65" s="206" t="s">
        <v>269</v>
      </c>
      <c r="AC65" s="206" t="s">
        <v>416</v>
      </c>
      <c r="AD65" s="206" t="s">
        <v>92</v>
      </c>
      <c r="AE65" s="206" t="s">
        <v>92</v>
      </c>
      <c r="AF65" s="206" t="s">
        <v>92</v>
      </c>
      <c r="AG65" s="206" t="s">
        <v>327</v>
      </c>
      <c r="AH65" s="134">
        <v>42384</v>
      </c>
      <c r="AI65" s="134">
        <v>42443</v>
      </c>
      <c r="AJ65" s="206" t="s">
        <v>337</v>
      </c>
      <c r="AK65" s="135" t="s">
        <v>329</v>
      </c>
      <c r="AL65" s="284" t="s">
        <v>92</v>
      </c>
      <c r="AM65" s="264">
        <v>3000000</v>
      </c>
      <c r="AN65" s="97"/>
      <c r="AO65" s="97"/>
      <c r="AP65" s="97"/>
      <c r="AQ65" s="97"/>
      <c r="AR65" s="97"/>
      <c r="AS65" s="97"/>
      <c r="AT65" s="97"/>
      <c r="AU65" s="97"/>
      <c r="AV65" s="97"/>
      <c r="AW65" s="97"/>
      <c r="AX65" s="97"/>
      <c r="AY65" s="97"/>
      <c r="AZ65" s="97"/>
    </row>
    <row r="66" spans="1:52" s="105" customFormat="1" ht="90" x14ac:dyDescent="0.2">
      <c r="A66" s="204">
        <v>53</v>
      </c>
      <c r="B66" s="205" t="s">
        <v>211</v>
      </c>
      <c r="C66" s="205">
        <v>80101706</v>
      </c>
      <c r="D66" s="124" t="s">
        <v>417</v>
      </c>
      <c r="E66" s="205" t="s">
        <v>319</v>
      </c>
      <c r="F66" s="205">
        <v>1</v>
      </c>
      <c r="G66" s="209" t="s">
        <v>88</v>
      </c>
      <c r="H66" s="210">
        <v>2</v>
      </c>
      <c r="I66" s="212" t="s">
        <v>208</v>
      </c>
      <c r="J66" s="212" t="s">
        <v>331</v>
      </c>
      <c r="K66" s="205" t="s">
        <v>307</v>
      </c>
      <c r="L66" s="87">
        <v>3400000</v>
      </c>
      <c r="M66" s="88">
        <v>3400000</v>
      </c>
      <c r="N66" s="205" t="s">
        <v>91</v>
      </c>
      <c r="O66" s="205" t="s">
        <v>92</v>
      </c>
      <c r="P66" s="89" t="s">
        <v>321</v>
      </c>
      <c r="Q66" s="261"/>
      <c r="R66" s="145" t="s">
        <v>418</v>
      </c>
      <c r="S66" s="262" t="s">
        <v>419</v>
      </c>
      <c r="T66" s="131">
        <v>42384</v>
      </c>
      <c r="U66" s="263" t="s">
        <v>420</v>
      </c>
      <c r="V66" s="206" t="s">
        <v>278</v>
      </c>
      <c r="W66" s="77">
        <v>3400000</v>
      </c>
      <c r="X66" s="77"/>
      <c r="Y66" s="77">
        <f t="shared" si="0"/>
        <v>3400000</v>
      </c>
      <c r="Z66" s="206" t="s">
        <v>421</v>
      </c>
      <c r="AA66" s="206" t="s">
        <v>422</v>
      </c>
      <c r="AB66" s="206" t="s">
        <v>269</v>
      </c>
      <c r="AC66" s="206" t="s">
        <v>423</v>
      </c>
      <c r="AD66" s="206" t="s">
        <v>92</v>
      </c>
      <c r="AE66" s="206" t="s">
        <v>92</v>
      </c>
      <c r="AF66" s="206" t="s">
        <v>92</v>
      </c>
      <c r="AG66" s="206" t="s">
        <v>327</v>
      </c>
      <c r="AH66" s="134">
        <v>42384</v>
      </c>
      <c r="AI66" s="134">
        <v>42443</v>
      </c>
      <c r="AJ66" s="206" t="s">
        <v>272</v>
      </c>
      <c r="AK66" s="135" t="s">
        <v>273</v>
      </c>
      <c r="AL66" s="284" t="s">
        <v>92</v>
      </c>
      <c r="AM66" s="264">
        <v>1700000</v>
      </c>
      <c r="AN66" s="97"/>
      <c r="AO66" s="97"/>
      <c r="AP66" s="97"/>
      <c r="AQ66" s="97"/>
      <c r="AR66" s="97"/>
      <c r="AS66" s="97"/>
      <c r="AT66" s="97"/>
      <c r="AU66" s="97"/>
      <c r="AV66" s="97"/>
      <c r="AW66" s="97"/>
      <c r="AX66" s="97"/>
      <c r="AY66" s="97"/>
      <c r="AZ66" s="92"/>
    </row>
    <row r="67" spans="1:52" s="105" customFormat="1" ht="135" customHeight="1" x14ac:dyDescent="0.2">
      <c r="A67" s="204">
        <v>54</v>
      </c>
      <c r="B67" s="205" t="s">
        <v>317</v>
      </c>
      <c r="C67" s="205">
        <v>80101706</v>
      </c>
      <c r="D67" s="124" t="s">
        <v>424</v>
      </c>
      <c r="E67" s="205" t="s">
        <v>319</v>
      </c>
      <c r="F67" s="205">
        <v>1</v>
      </c>
      <c r="G67" s="209" t="s">
        <v>88</v>
      </c>
      <c r="H67" s="210">
        <v>2</v>
      </c>
      <c r="I67" s="212" t="s">
        <v>208</v>
      </c>
      <c r="J67" s="212" t="s">
        <v>331</v>
      </c>
      <c r="K67" s="205" t="s">
        <v>307</v>
      </c>
      <c r="L67" s="87">
        <v>12000000</v>
      </c>
      <c r="M67" s="88">
        <v>12000000</v>
      </c>
      <c r="N67" s="205" t="s">
        <v>91</v>
      </c>
      <c r="O67" s="205" t="s">
        <v>92</v>
      </c>
      <c r="P67" s="89" t="s">
        <v>321</v>
      </c>
      <c r="Q67" s="261"/>
      <c r="R67" s="145" t="s">
        <v>425</v>
      </c>
      <c r="S67" s="303" t="s">
        <v>426</v>
      </c>
      <c r="T67" s="131">
        <v>42388</v>
      </c>
      <c r="U67" s="263" t="s">
        <v>427</v>
      </c>
      <c r="V67" s="206" t="s">
        <v>266</v>
      </c>
      <c r="W67" s="77">
        <v>12000000</v>
      </c>
      <c r="X67" s="77"/>
      <c r="Y67" s="77">
        <f t="shared" si="0"/>
        <v>12000000</v>
      </c>
      <c r="Z67" s="206" t="s">
        <v>428</v>
      </c>
      <c r="AA67" s="206" t="s">
        <v>429</v>
      </c>
      <c r="AB67" s="206" t="s">
        <v>269</v>
      </c>
      <c r="AC67" s="206" t="s">
        <v>430</v>
      </c>
      <c r="AD67" s="206" t="s">
        <v>92</v>
      </c>
      <c r="AE67" s="206" t="s">
        <v>92</v>
      </c>
      <c r="AF67" s="206" t="s">
        <v>92</v>
      </c>
      <c r="AG67" s="206" t="s">
        <v>271</v>
      </c>
      <c r="AH67" s="134">
        <v>42388</v>
      </c>
      <c r="AI67" s="134">
        <v>42447</v>
      </c>
      <c r="AJ67" s="206" t="s">
        <v>337</v>
      </c>
      <c r="AK67" s="135" t="s">
        <v>329</v>
      </c>
      <c r="AL67" s="284" t="s">
        <v>92</v>
      </c>
      <c r="AM67" s="264">
        <v>6000000</v>
      </c>
      <c r="AN67" s="97"/>
      <c r="AO67" s="97"/>
      <c r="AP67" s="97"/>
      <c r="AQ67" s="97"/>
      <c r="AR67" s="97"/>
      <c r="AS67" s="97"/>
      <c r="AT67" s="97"/>
      <c r="AU67" s="97"/>
      <c r="AV67" s="97"/>
      <c r="AW67" s="97"/>
      <c r="AX67" s="97"/>
      <c r="AY67" s="97"/>
      <c r="AZ67" s="92"/>
    </row>
    <row r="68" spans="1:52" s="105" customFormat="1" ht="198" customHeight="1" x14ac:dyDescent="0.2">
      <c r="A68" s="204">
        <v>55</v>
      </c>
      <c r="B68" s="205" t="s">
        <v>211</v>
      </c>
      <c r="C68" s="205">
        <v>80101706</v>
      </c>
      <c r="D68" s="263" t="s">
        <v>431</v>
      </c>
      <c r="E68" s="205" t="s">
        <v>319</v>
      </c>
      <c r="F68" s="205">
        <v>1</v>
      </c>
      <c r="G68" s="209" t="s">
        <v>88</v>
      </c>
      <c r="H68" s="210">
        <v>2</v>
      </c>
      <c r="I68" s="212" t="s">
        <v>208</v>
      </c>
      <c r="J68" s="212" t="s">
        <v>331</v>
      </c>
      <c r="K68" s="205" t="s">
        <v>307</v>
      </c>
      <c r="L68" s="67">
        <v>14000000</v>
      </c>
      <c r="M68" s="68">
        <v>14000000</v>
      </c>
      <c r="N68" s="205" t="s">
        <v>91</v>
      </c>
      <c r="O68" s="205" t="s">
        <v>92</v>
      </c>
      <c r="P68" s="89" t="s">
        <v>321</v>
      </c>
      <c r="Q68" s="261"/>
      <c r="R68" s="145" t="s">
        <v>432</v>
      </c>
      <c r="S68" s="262" t="s">
        <v>433</v>
      </c>
      <c r="T68" s="131">
        <v>42384</v>
      </c>
      <c r="U68" s="263" t="s">
        <v>431</v>
      </c>
      <c r="V68" s="206" t="s">
        <v>266</v>
      </c>
      <c r="W68" s="77">
        <v>14000000</v>
      </c>
      <c r="X68" s="77"/>
      <c r="Y68" s="77">
        <f t="shared" si="0"/>
        <v>14000000</v>
      </c>
      <c r="Z68" s="206" t="s">
        <v>434</v>
      </c>
      <c r="AA68" s="206" t="s">
        <v>435</v>
      </c>
      <c r="AB68" s="206" t="s">
        <v>269</v>
      </c>
      <c r="AC68" s="206" t="s">
        <v>436</v>
      </c>
      <c r="AD68" s="206" t="s">
        <v>92</v>
      </c>
      <c r="AE68" s="206" t="s">
        <v>92</v>
      </c>
      <c r="AF68" s="206" t="s">
        <v>92</v>
      </c>
      <c r="AG68" s="206" t="s">
        <v>327</v>
      </c>
      <c r="AH68" s="134">
        <v>42384</v>
      </c>
      <c r="AI68" s="134">
        <v>42443</v>
      </c>
      <c r="AJ68" s="206" t="s">
        <v>344</v>
      </c>
      <c r="AK68" s="135" t="s">
        <v>273</v>
      </c>
      <c r="AL68" s="284" t="s">
        <v>92</v>
      </c>
      <c r="AM68" s="264">
        <v>7000000</v>
      </c>
      <c r="AN68" s="264">
        <v>7000000</v>
      </c>
      <c r="AO68" s="97"/>
      <c r="AP68" s="97"/>
      <c r="AQ68" s="97"/>
      <c r="AR68" s="97"/>
      <c r="AS68" s="97"/>
      <c r="AT68" s="97"/>
      <c r="AU68" s="97"/>
      <c r="AV68" s="97"/>
      <c r="AW68" s="97"/>
      <c r="AX68" s="97"/>
      <c r="AY68" s="97"/>
      <c r="AZ68" s="92"/>
    </row>
    <row r="69" spans="1:52" s="85" customFormat="1" ht="196.5" customHeight="1" x14ac:dyDescent="0.2">
      <c r="A69" s="204">
        <v>56</v>
      </c>
      <c r="B69" s="205" t="s">
        <v>211</v>
      </c>
      <c r="C69" s="205">
        <v>80101706</v>
      </c>
      <c r="D69" s="124" t="s">
        <v>437</v>
      </c>
      <c r="E69" s="205" t="s">
        <v>319</v>
      </c>
      <c r="F69" s="205">
        <v>1</v>
      </c>
      <c r="G69" s="209" t="s">
        <v>88</v>
      </c>
      <c r="H69" s="210">
        <v>2</v>
      </c>
      <c r="I69" s="212" t="s">
        <v>208</v>
      </c>
      <c r="J69" s="212" t="s">
        <v>331</v>
      </c>
      <c r="K69" s="205" t="s">
        <v>307</v>
      </c>
      <c r="L69" s="87">
        <v>13000000</v>
      </c>
      <c r="M69" s="88">
        <v>13000000</v>
      </c>
      <c r="N69" s="205" t="s">
        <v>91</v>
      </c>
      <c r="O69" s="205" t="s">
        <v>92</v>
      </c>
      <c r="P69" s="89" t="s">
        <v>321</v>
      </c>
      <c r="Q69" s="261"/>
      <c r="R69" s="145" t="s">
        <v>438</v>
      </c>
      <c r="S69" s="145" t="s">
        <v>439</v>
      </c>
      <c r="T69" s="126">
        <v>42398</v>
      </c>
      <c r="U69" s="127" t="s">
        <v>440</v>
      </c>
      <c r="V69" s="129" t="s">
        <v>266</v>
      </c>
      <c r="W69" s="128">
        <v>13000000</v>
      </c>
      <c r="X69" s="128"/>
      <c r="Y69" s="77">
        <f t="shared" si="0"/>
        <v>13000000</v>
      </c>
      <c r="Z69" s="129" t="s">
        <v>441</v>
      </c>
      <c r="AA69" s="129" t="s">
        <v>442</v>
      </c>
      <c r="AB69" s="129" t="s">
        <v>269</v>
      </c>
      <c r="AC69" s="129"/>
      <c r="AD69" s="129" t="s">
        <v>92</v>
      </c>
      <c r="AE69" s="129" t="s">
        <v>92</v>
      </c>
      <c r="AF69" s="129" t="s">
        <v>92</v>
      </c>
      <c r="AG69" s="129" t="s">
        <v>271</v>
      </c>
      <c r="AH69" s="268">
        <v>42398</v>
      </c>
      <c r="AI69" s="268">
        <v>42457</v>
      </c>
      <c r="AJ69" s="129" t="s">
        <v>272</v>
      </c>
      <c r="AK69" s="283" t="s">
        <v>273</v>
      </c>
      <c r="AL69" s="284" t="s">
        <v>92</v>
      </c>
      <c r="AM69" s="264">
        <v>6500000</v>
      </c>
      <c r="AN69" s="97"/>
      <c r="AO69" s="97"/>
      <c r="AP69" s="97"/>
      <c r="AQ69" s="97"/>
      <c r="AR69" s="97"/>
      <c r="AS69" s="97"/>
      <c r="AT69" s="97"/>
      <c r="AU69" s="97"/>
      <c r="AV69" s="97"/>
      <c r="AW69" s="92"/>
      <c r="AX69" s="92"/>
      <c r="AY69" s="92"/>
      <c r="AZ69" s="92"/>
    </row>
    <row r="70" spans="1:52" s="85" customFormat="1" ht="183" customHeight="1" x14ac:dyDescent="0.2">
      <c r="A70" s="204">
        <v>57</v>
      </c>
      <c r="B70" s="205" t="s">
        <v>211</v>
      </c>
      <c r="C70" s="205">
        <v>80101706</v>
      </c>
      <c r="D70" s="124" t="s">
        <v>443</v>
      </c>
      <c r="E70" s="205" t="s">
        <v>319</v>
      </c>
      <c r="F70" s="205">
        <v>1</v>
      </c>
      <c r="G70" s="209" t="s">
        <v>88</v>
      </c>
      <c r="H70" s="210">
        <v>2</v>
      </c>
      <c r="I70" s="212" t="s">
        <v>208</v>
      </c>
      <c r="J70" s="212" t="s">
        <v>331</v>
      </c>
      <c r="K70" s="205" t="s">
        <v>307</v>
      </c>
      <c r="L70" s="87">
        <v>6000000</v>
      </c>
      <c r="M70" s="88">
        <v>6000000</v>
      </c>
      <c r="N70" s="205" t="s">
        <v>91</v>
      </c>
      <c r="O70" s="205" t="s">
        <v>92</v>
      </c>
      <c r="P70" s="89" t="s">
        <v>321</v>
      </c>
      <c r="Q70" s="261"/>
      <c r="R70" s="145" t="s">
        <v>444</v>
      </c>
      <c r="S70" s="262" t="s">
        <v>445</v>
      </c>
      <c r="T70" s="131">
        <v>42384</v>
      </c>
      <c r="U70" s="263" t="s">
        <v>446</v>
      </c>
      <c r="V70" s="206" t="s">
        <v>266</v>
      </c>
      <c r="W70" s="77">
        <v>6000000</v>
      </c>
      <c r="X70" s="77"/>
      <c r="Y70" s="77">
        <f t="shared" si="0"/>
        <v>6000000</v>
      </c>
      <c r="Z70" s="206" t="s">
        <v>447</v>
      </c>
      <c r="AA70" s="206" t="s">
        <v>448</v>
      </c>
      <c r="AB70" s="206" t="s">
        <v>269</v>
      </c>
      <c r="AC70" s="206" t="s">
        <v>449</v>
      </c>
      <c r="AD70" s="206" t="s">
        <v>92</v>
      </c>
      <c r="AE70" s="206" t="s">
        <v>92</v>
      </c>
      <c r="AF70" s="206" t="s">
        <v>92</v>
      </c>
      <c r="AG70" s="206" t="s">
        <v>327</v>
      </c>
      <c r="AH70" s="134">
        <v>42384</v>
      </c>
      <c r="AI70" s="134">
        <v>42443</v>
      </c>
      <c r="AJ70" s="206" t="s">
        <v>272</v>
      </c>
      <c r="AK70" s="135" t="s">
        <v>273</v>
      </c>
      <c r="AL70" s="284" t="s">
        <v>92</v>
      </c>
      <c r="AM70" s="264">
        <v>3000000</v>
      </c>
      <c r="AN70" s="97"/>
      <c r="AO70" s="97"/>
      <c r="AP70" s="97"/>
      <c r="AQ70" s="97"/>
      <c r="AR70" s="97"/>
      <c r="AS70" s="97"/>
      <c r="AT70" s="97"/>
      <c r="AU70" s="97"/>
      <c r="AV70" s="97"/>
      <c r="AW70" s="97"/>
      <c r="AX70" s="97"/>
      <c r="AY70" s="97"/>
      <c r="AZ70" s="97"/>
    </row>
    <row r="71" spans="1:52" s="105" customFormat="1" ht="175.5" customHeight="1" x14ac:dyDescent="0.25">
      <c r="A71" s="204">
        <v>58</v>
      </c>
      <c r="B71" s="205" t="s">
        <v>211</v>
      </c>
      <c r="C71" s="205">
        <v>80101706</v>
      </c>
      <c r="D71" s="124" t="s">
        <v>450</v>
      </c>
      <c r="E71" s="205" t="s">
        <v>319</v>
      </c>
      <c r="F71" s="205">
        <v>1</v>
      </c>
      <c r="G71" s="209" t="s">
        <v>88</v>
      </c>
      <c r="H71" s="210">
        <v>2</v>
      </c>
      <c r="I71" s="212" t="s">
        <v>208</v>
      </c>
      <c r="J71" s="212" t="s">
        <v>331</v>
      </c>
      <c r="K71" s="205" t="s">
        <v>307</v>
      </c>
      <c r="L71" s="87">
        <v>12400000</v>
      </c>
      <c r="M71" s="88">
        <v>12400000</v>
      </c>
      <c r="N71" s="205" t="s">
        <v>91</v>
      </c>
      <c r="O71" s="205" t="s">
        <v>92</v>
      </c>
      <c r="P71" s="89" t="s">
        <v>321</v>
      </c>
      <c r="Q71" s="304"/>
      <c r="R71" s="145" t="s">
        <v>451</v>
      </c>
      <c r="S71" s="262" t="s">
        <v>452</v>
      </c>
      <c r="T71" s="131">
        <v>42394</v>
      </c>
      <c r="U71" s="263" t="s">
        <v>453</v>
      </c>
      <c r="V71" s="206" t="s">
        <v>266</v>
      </c>
      <c r="W71" s="77">
        <v>12400000</v>
      </c>
      <c r="X71" s="77"/>
      <c r="Y71" s="77">
        <f t="shared" si="0"/>
        <v>12400000</v>
      </c>
      <c r="Z71" s="206" t="s">
        <v>454</v>
      </c>
      <c r="AA71" s="206" t="s">
        <v>455</v>
      </c>
      <c r="AB71" s="206" t="s">
        <v>269</v>
      </c>
      <c r="AC71" s="206" t="s">
        <v>456</v>
      </c>
      <c r="AD71" s="206" t="s">
        <v>92</v>
      </c>
      <c r="AE71" s="206" t="s">
        <v>92</v>
      </c>
      <c r="AF71" s="206" t="s">
        <v>92</v>
      </c>
      <c r="AG71" s="206" t="s">
        <v>271</v>
      </c>
      <c r="AH71" s="134">
        <v>42394</v>
      </c>
      <c r="AI71" s="134">
        <v>42453</v>
      </c>
      <c r="AJ71" s="206" t="s">
        <v>272</v>
      </c>
      <c r="AK71" s="135" t="s">
        <v>273</v>
      </c>
      <c r="AL71" s="284" t="s">
        <v>92</v>
      </c>
      <c r="AM71" s="264">
        <v>6200000</v>
      </c>
      <c r="AN71" s="97"/>
      <c r="AO71" s="97"/>
      <c r="AP71" s="97"/>
      <c r="AQ71" s="97"/>
      <c r="AR71" s="97"/>
      <c r="AS71" s="97"/>
      <c r="AT71" s="97"/>
      <c r="AU71" s="97"/>
      <c r="AV71" s="97"/>
      <c r="AW71" s="97"/>
      <c r="AX71" s="97"/>
      <c r="AY71" s="97"/>
      <c r="AZ71" s="97"/>
    </row>
    <row r="72" spans="1:52" s="105" customFormat="1" ht="135" x14ac:dyDescent="0.2">
      <c r="A72" s="204">
        <v>59</v>
      </c>
      <c r="B72" s="205" t="s">
        <v>209</v>
      </c>
      <c r="C72" s="205">
        <v>80101706</v>
      </c>
      <c r="D72" s="124" t="s">
        <v>457</v>
      </c>
      <c r="E72" s="205" t="s">
        <v>319</v>
      </c>
      <c r="F72" s="205">
        <v>1</v>
      </c>
      <c r="G72" s="213" t="s">
        <v>149</v>
      </c>
      <c r="H72" s="210">
        <v>2</v>
      </c>
      <c r="I72" s="212" t="s">
        <v>208</v>
      </c>
      <c r="J72" s="212" t="s">
        <v>374</v>
      </c>
      <c r="K72" s="205" t="s">
        <v>307</v>
      </c>
      <c r="L72" s="87">
        <v>6600000</v>
      </c>
      <c r="M72" s="88">
        <v>6600000</v>
      </c>
      <c r="N72" s="205" t="s">
        <v>91</v>
      </c>
      <c r="O72" s="205" t="s">
        <v>92</v>
      </c>
      <c r="P72" s="89" t="s">
        <v>321</v>
      </c>
      <c r="Q72" s="305"/>
      <c r="R72" s="145" t="s">
        <v>458</v>
      </c>
      <c r="S72" s="145" t="s">
        <v>459</v>
      </c>
      <c r="T72" s="126">
        <v>42426</v>
      </c>
      <c r="U72" s="266" t="s">
        <v>460</v>
      </c>
      <c r="V72" s="129" t="s">
        <v>266</v>
      </c>
      <c r="W72" s="128">
        <v>6600000</v>
      </c>
      <c r="X72" s="128"/>
      <c r="Y72" s="77">
        <f t="shared" si="0"/>
        <v>6600000</v>
      </c>
      <c r="Z72" s="129" t="s">
        <v>461</v>
      </c>
      <c r="AA72" s="129" t="s">
        <v>462</v>
      </c>
      <c r="AB72" s="129" t="s">
        <v>380</v>
      </c>
      <c r="AC72" s="129" t="s">
        <v>463</v>
      </c>
      <c r="AD72" s="129" t="s">
        <v>92</v>
      </c>
      <c r="AE72" s="129" t="s">
        <v>92</v>
      </c>
      <c r="AF72" s="129" t="s">
        <v>92</v>
      </c>
      <c r="AG72" s="267" t="s">
        <v>327</v>
      </c>
      <c r="AH72" s="268">
        <v>42426</v>
      </c>
      <c r="AI72" s="268">
        <v>42485</v>
      </c>
      <c r="AJ72" s="129" t="s">
        <v>464</v>
      </c>
      <c r="AK72" s="306" t="s">
        <v>465</v>
      </c>
      <c r="AL72" s="307"/>
      <c r="AM72" s="97"/>
      <c r="AN72" s="97"/>
      <c r="AO72" s="97"/>
      <c r="AP72" s="97"/>
      <c r="AQ72" s="97"/>
      <c r="AR72" s="97"/>
      <c r="AS72" s="97"/>
      <c r="AT72" s="97"/>
      <c r="AU72" s="97"/>
      <c r="AV72" s="97"/>
      <c r="AW72" s="92"/>
      <c r="AX72" s="97"/>
      <c r="AY72" s="92"/>
      <c r="AZ72" s="92"/>
    </row>
    <row r="73" spans="1:52" ht="158.25" customHeight="1" x14ac:dyDescent="0.25">
      <c r="A73" s="204">
        <v>60</v>
      </c>
      <c r="B73" s="205" t="s">
        <v>209</v>
      </c>
      <c r="C73" s="205">
        <v>80101706</v>
      </c>
      <c r="D73" s="124" t="s">
        <v>457</v>
      </c>
      <c r="E73" s="205" t="s">
        <v>319</v>
      </c>
      <c r="F73" s="205">
        <v>1</v>
      </c>
      <c r="G73" s="213" t="s">
        <v>149</v>
      </c>
      <c r="H73" s="210">
        <v>2</v>
      </c>
      <c r="I73" s="212" t="s">
        <v>208</v>
      </c>
      <c r="J73" s="212" t="s">
        <v>374</v>
      </c>
      <c r="K73" s="205" t="s">
        <v>307</v>
      </c>
      <c r="L73" s="87">
        <v>6600000</v>
      </c>
      <c r="M73" s="88">
        <v>6600000</v>
      </c>
      <c r="N73" s="205" t="s">
        <v>91</v>
      </c>
      <c r="O73" s="205" t="s">
        <v>92</v>
      </c>
      <c r="P73" s="89" t="s">
        <v>321</v>
      </c>
      <c r="Q73" s="261"/>
      <c r="R73" s="145" t="s">
        <v>466</v>
      </c>
      <c r="S73" s="145" t="s">
        <v>467</v>
      </c>
      <c r="T73" s="126">
        <v>42431</v>
      </c>
      <c r="U73" s="266" t="s">
        <v>460</v>
      </c>
      <c r="V73" s="129" t="s">
        <v>266</v>
      </c>
      <c r="W73" s="128">
        <v>6600000</v>
      </c>
      <c r="X73" s="128"/>
      <c r="Y73" s="77">
        <f t="shared" si="0"/>
        <v>6600000</v>
      </c>
      <c r="Z73" s="129" t="s">
        <v>155</v>
      </c>
      <c r="AA73" s="129" t="s">
        <v>468</v>
      </c>
      <c r="AB73" s="129" t="s">
        <v>380</v>
      </c>
      <c r="AC73" s="129" t="s">
        <v>469</v>
      </c>
      <c r="AD73" s="129" t="s">
        <v>92</v>
      </c>
      <c r="AE73" s="129" t="s">
        <v>92</v>
      </c>
      <c r="AF73" s="129" t="s">
        <v>92</v>
      </c>
      <c r="AG73" s="267" t="s">
        <v>327</v>
      </c>
      <c r="AH73" s="268">
        <v>42431</v>
      </c>
      <c r="AI73" s="268">
        <v>42491</v>
      </c>
      <c r="AJ73" s="129" t="s">
        <v>464</v>
      </c>
      <c r="AK73" s="283" t="s">
        <v>465</v>
      </c>
      <c r="AL73" s="308"/>
      <c r="AM73" s="118"/>
      <c r="AN73" s="118"/>
      <c r="AO73" s="118"/>
      <c r="AP73" s="118"/>
      <c r="AQ73" s="118"/>
      <c r="AR73" s="118"/>
      <c r="AS73" s="118"/>
      <c r="AT73" s="118"/>
      <c r="AU73" s="118"/>
      <c r="AV73" s="118"/>
      <c r="AW73" s="118"/>
      <c r="AX73" s="118"/>
      <c r="AY73" s="118"/>
      <c r="AZ73" s="118"/>
    </row>
    <row r="74" spans="1:52" s="105" customFormat="1" ht="135.75" customHeight="1" x14ac:dyDescent="0.2">
      <c r="A74" s="204">
        <v>61</v>
      </c>
      <c r="B74" s="205" t="s">
        <v>317</v>
      </c>
      <c r="C74" s="205">
        <v>80101706</v>
      </c>
      <c r="D74" s="124" t="s">
        <v>470</v>
      </c>
      <c r="E74" s="205" t="s">
        <v>319</v>
      </c>
      <c r="F74" s="205">
        <v>1</v>
      </c>
      <c r="G74" s="209" t="s">
        <v>88</v>
      </c>
      <c r="H74" s="210">
        <v>2</v>
      </c>
      <c r="I74" s="212" t="s">
        <v>208</v>
      </c>
      <c r="J74" s="212" t="s">
        <v>331</v>
      </c>
      <c r="K74" s="205" t="s">
        <v>307</v>
      </c>
      <c r="L74" s="87">
        <v>9000000</v>
      </c>
      <c r="M74" s="88">
        <v>9000000</v>
      </c>
      <c r="N74" s="205" t="s">
        <v>91</v>
      </c>
      <c r="O74" s="205" t="s">
        <v>92</v>
      </c>
      <c r="P74" s="89" t="s">
        <v>321</v>
      </c>
      <c r="Q74" s="261"/>
      <c r="R74" s="145" t="s">
        <v>471</v>
      </c>
      <c r="S74" s="262" t="s">
        <v>472</v>
      </c>
      <c r="T74" s="131">
        <v>42388</v>
      </c>
      <c r="U74" s="263" t="s">
        <v>473</v>
      </c>
      <c r="V74" s="206" t="s">
        <v>266</v>
      </c>
      <c r="W74" s="77">
        <v>9000000</v>
      </c>
      <c r="X74" s="77"/>
      <c r="Y74" s="77">
        <f t="shared" si="0"/>
        <v>9000000</v>
      </c>
      <c r="Z74" s="206" t="s">
        <v>474</v>
      </c>
      <c r="AA74" s="206" t="s">
        <v>475</v>
      </c>
      <c r="AB74" s="206" t="s">
        <v>269</v>
      </c>
      <c r="AC74" s="206" t="s">
        <v>476</v>
      </c>
      <c r="AD74" s="206" t="s">
        <v>92</v>
      </c>
      <c r="AE74" s="206" t="s">
        <v>92</v>
      </c>
      <c r="AF74" s="206" t="s">
        <v>92</v>
      </c>
      <c r="AG74" s="206" t="s">
        <v>271</v>
      </c>
      <c r="AH74" s="134">
        <v>42388</v>
      </c>
      <c r="AI74" s="134">
        <v>42446</v>
      </c>
      <c r="AJ74" s="206" t="s">
        <v>337</v>
      </c>
      <c r="AK74" s="135" t="s">
        <v>329</v>
      </c>
      <c r="AL74" s="284" t="s">
        <v>92</v>
      </c>
      <c r="AM74" s="264">
        <v>4500000</v>
      </c>
      <c r="AN74" s="97"/>
      <c r="AO74" s="97"/>
      <c r="AP74" s="97"/>
      <c r="AQ74" s="97"/>
      <c r="AR74" s="97"/>
      <c r="AS74" s="97"/>
      <c r="AT74" s="97"/>
      <c r="AU74" s="97"/>
      <c r="AV74" s="97"/>
      <c r="AW74" s="92"/>
      <c r="AX74" s="97"/>
      <c r="AY74" s="97"/>
      <c r="AZ74" s="97"/>
    </row>
    <row r="75" spans="1:52" s="123" customFormat="1" ht="103.5" customHeight="1" x14ac:dyDescent="0.2">
      <c r="A75" s="229">
        <v>62</v>
      </c>
      <c r="B75" s="309" t="s">
        <v>225</v>
      </c>
      <c r="C75" s="216">
        <v>80101706</v>
      </c>
      <c r="D75" s="225" t="s">
        <v>477</v>
      </c>
      <c r="E75" s="216" t="s">
        <v>319</v>
      </c>
      <c r="F75" s="309">
        <v>1</v>
      </c>
      <c r="G75" s="310" t="s">
        <v>88</v>
      </c>
      <c r="H75" s="311">
        <v>2</v>
      </c>
      <c r="I75" s="216" t="s">
        <v>208</v>
      </c>
      <c r="J75" s="212" t="s">
        <v>478</v>
      </c>
      <c r="K75" s="208" t="s">
        <v>307</v>
      </c>
      <c r="L75" s="67">
        <v>4000000</v>
      </c>
      <c r="M75" s="68">
        <v>4000000</v>
      </c>
      <c r="N75" s="216" t="s">
        <v>91</v>
      </c>
      <c r="O75" s="216" t="s">
        <v>92</v>
      </c>
      <c r="P75" s="312" t="s">
        <v>321</v>
      </c>
      <c r="Q75" s="313"/>
      <c r="R75" s="269" t="s">
        <v>479</v>
      </c>
      <c r="S75" s="269" t="s">
        <v>480</v>
      </c>
      <c r="T75" s="314">
        <v>42377</v>
      </c>
      <c r="U75" s="315" t="s">
        <v>481</v>
      </c>
      <c r="V75" s="315" t="s">
        <v>266</v>
      </c>
      <c r="W75" s="77">
        <v>4000000</v>
      </c>
      <c r="X75" s="77"/>
      <c r="Y75" s="77">
        <f t="shared" si="0"/>
        <v>4000000</v>
      </c>
      <c r="Z75" s="315" t="s">
        <v>482</v>
      </c>
      <c r="AA75" s="315" t="s">
        <v>483</v>
      </c>
      <c r="AB75" s="315" t="s">
        <v>380</v>
      </c>
      <c r="AC75" s="315" t="s">
        <v>484</v>
      </c>
      <c r="AD75" s="315" t="s">
        <v>92</v>
      </c>
      <c r="AE75" s="315" t="s">
        <v>92</v>
      </c>
      <c r="AF75" s="315" t="s">
        <v>92</v>
      </c>
      <c r="AG75" s="315" t="s">
        <v>327</v>
      </c>
      <c r="AH75" s="316">
        <v>42377</v>
      </c>
      <c r="AI75" s="316">
        <v>42436</v>
      </c>
      <c r="AJ75" s="315" t="s">
        <v>485</v>
      </c>
      <c r="AK75" s="317" t="s">
        <v>486</v>
      </c>
      <c r="AL75" s="318" t="s">
        <v>92</v>
      </c>
      <c r="AM75" s="264">
        <v>4000000</v>
      </c>
      <c r="AN75" s="264">
        <v>4000000</v>
      </c>
      <c r="AO75" s="110"/>
      <c r="AP75" s="110"/>
      <c r="AQ75" s="110"/>
      <c r="AR75" s="110"/>
      <c r="AS75" s="110"/>
      <c r="AT75" s="110"/>
      <c r="AU75" s="110"/>
      <c r="AV75" s="110"/>
      <c r="AW75" s="110"/>
      <c r="AX75" s="110"/>
      <c r="AY75" s="110"/>
      <c r="AZ75" s="110"/>
    </row>
    <row r="76" spans="1:52" s="123" customFormat="1" ht="56.25" customHeight="1" x14ac:dyDescent="0.2">
      <c r="A76" s="227"/>
      <c r="B76" s="228"/>
      <c r="C76" s="217"/>
      <c r="D76" s="226"/>
      <c r="E76" s="217"/>
      <c r="F76" s="228"/>
      <c r="G76" s="319"/>
      <c r="H76" s="234"/>
      <c r="I76" s="217"/>
      <c r="J76" s="212" t="s">
        <v>487</v>
      </c>
      <c r="K76" s="208" t="s">
        <v>307</v>
      </c>
      <c r="L76" s="67">
        <v>4000000</v>
      </c>
      <c r="M76" s="68">
        <v>4000000</v>
      </c>
      <c r="N76" s="217"/>
      <c r="O76" s="217"/>
      <c r="P76" s="320"/>
      <c r="Q76" s="313"/>
      <c r="R76" s="276"/>
      <c r="S76" s="276"/>
      <c r="T76" s="321"/>
      <c r="U76" s="236"/>
      <c r="V76" s="236"/>
      <c r="W76" s="77">
        <v>4000000</v>
      </c>
      <c r="X76" s="77">
        <v>2666667</v>
      </c>
      <c r="Y76" s="77">
        <f t="shared" si="0"/>
        <v>6666667</v>
      </c>
      <c r="Z76" s="236"/>
      <c r="AA76" s="236"/>
      <c r="AB76" s="236"/>
      <c r="AC76" s="236"/>
      <c r="AD76" s="236"/>
      <c r="AE76" s="236"/>
      <c r="AF76" s="236"/>
      <c r="AG76" s="236"/>
      <c r="AH76" s="322"/>
      <c r="AI76" s="322"/>
      <c r="AJ76" s="236"/>
      <c r="AK76" s="323"/>
      <c r="AL76" s="324"/>
      <c r="AM76" s="264"/>
      <c r="AN76" s="110"/>
      <c r="AO76" s="110"/>
      <c r="AP76" s="110"/>
      <c r="AQ76" s="110"/>
      <c r="AR76" s="110"/>
      <c r="AS76" s="110"/>
      <c r="AT76" s="110"/>
      <c r="AU76" s="110"/>
      <c r="AV76" s="110"/>
      <c r="AW76" s="110"/>
      <c r="AX76" s="110"/>
      <c r="AY76" s="110"/>
      <c r="AZ76" s="110"/>
    </row>
    <row r="77" spans="1:52" s="105" customFormat="1" ht="105" customHeight="1" x14ac:dyDescent="0.25">
      <c r="A77" s="229">
        <v>63</v>
      </c>
      <c r="B77" s="309" t="s">
        <v>225</v>
      </c>
      <c r="C77" s="309">
        <v>80101706</v>
      </c>
      <c r="D77" s="315" t="s">
        <v>477</v>
      </c>
      <c r="E77" s="309" t="s">
        <v>319</v>
      </c>
      <c r="F77" s="309">
        <v>1</v>
      </c>
      <c r="G77" s="310" t="s">
        <v>88</v>
      </c>
      <c r="H77" s="311">
        <v>2</v>
      </c>
      <c r="I77" s="216" t="s">
        <v>208</v>
      </c>
      <c r="J77" s="212" t="s">
        <v>478</v>
      </c>
      <c r="K77" s="208" t="s">
        <v>307</v>
      </c>
      <c r="L77" s="87">
        <v>4000000</v>
      </c>
      <c r="M77" s="88">
        <v>4000000</v>
      </c>
      <c r="N77" s="309" t="s">
        <v>91</v>
      </c>
      <c r="O77" s="309" t="s">
        <v>92</v>
      </c>
      <c r="P77" s="325" t="s">
        <v>321</v>
      </c>
      <c r="Q77" s="304"/>
      <c r="R77" s="269" t="s">
        <v>488</v>
      </c>
      <c r="S77" s="326" t="s">
        <v>489</v>
      </c>
      <c r="T77" s="314">
        <v>42377</v>
      </c>
      <c r="U77" s="235" t="s">
        <v>481</v>
      </c>
      <c r="V77" s="315" t="s">
        <v>266</v>
      </c>
      <c r="W77" s="77">
        <v>4000000</v>
      </c>
      <c r="X77" s="77"/>
      <c r="Y77" s="77">
        <f t="shared" si="0"/>
        <v>4000000</v>
      </c>
      <c r="Z77" s="235" t="s">
        <v>482</v>
      </c>
      <c r="AA77" s="315" t="s">
        <v>490</v>
      </c>
      <c r="AB77" s="315" t="s">
        <v>380</v>
      </c>
      <c r="AC77" s="315" t="s">
        <v>491</v>
      </c>
      <c r="AD77" s="315" t="s">
        <v>92</v>
      </c>
      <c r="AE77" s="315" t="s">
        <v>92</v>
      </c>
      <c r="AF77" s="315" t="s">
        <v>92</v>
      </c>
      <c r="AG77" s="315" t="s">
        <v>327</v>
      </c>
      <c r="AH77" s="316">
        <v>42377</v>
      </c>
      <c r="AI77" s="316">
        <v>42436</v>
      </c>
      <c r="AJ77" s="315" t="s">
        <v>485</v>
      </c>
      <c r="AK77" s="317" t="s">
        <v>486</v>
      </c>
      <c r="AL77" s="284" t="s">
        <v>92</v>
      </c>
      <c r="AM77" s="264">
        <v>4000000</v>
      </c>
      <c r="AN77" s="264">
        <v>1333333</v>
      </c>
      <c r="AO77" s="97"/>
      <c r="AP77" s="97"/>
      <c r="AQ77" s="97"/>
      <c r="AR77" s="97"/>
      <c r="AS77" s="97"/>
      <c r="AT77" s="97"/>
      <c r="AU77" s="97"/>
      <c r="AV77" s="97"/>
      <c r="AW77" s="92"/>
      <c r="AX77" s="97"/>
      <c r="AY77" s="97"/>
      <c r="AZ77" s="97"/>
    </row>
    <row r="78" spans="1:52" s="105" customFormat="1" ht="67.5" customHeight="1" x14ac:dyDescent="0.25">
      <c r="A78" s="227"/>
      <c r="B78" s="228"/>
      <c r="C78" s="228"/>
      <c r="D78" s="236"/>
      <c r="E78" s="228"/>
      <c r="F78" s="228"/>
      <c r="G78" s="319"/>
      <c r="H78" s="234"/>
      <c r="I78" s="217"/>
      <c r="J78" s="212" t="s">
        <v>492</v>
      </c>
      <c r="K78" s="208" t="s">
        <v>307</v>
      </c>
      <c r="L78" s="87">
        <v>4000000</v>
      </c>
      <c r="M78" s="88">
        <v>4000000</v>
      </c>
      <c r="N78" s="228"/>
      <c r="O78" s="228"/>
      <c r="P78" s="327"/>
      <c r="Q78" s="304"/>
      <c r="R78" s="276"/>
      <c r="S78" s="328"/>
      <c r="T78" s="321"/>
      <c r="U78" s="236"/>
      <c r="V78" s="236"/>
      <c r="W78" s="77">
        <v>4000000</v>
      </c>
      <c r="X78" s="77">
        <v>-2666667</v>
      </c>
      <c r="Y78" s="77">
        <f t="shared" si="0"/>
        <v>1333333</v>
      </c>
      <c r="Z78" s="236"/>
      <c r="AA78" s="236"/>
      <c r="AB78" s="236"/>
      <c r="AC78" s="236"/>
      <c r="AD78" s="236"/>
      <c r="AE78" s="236"/>
      <c r="AF78" s="236"/>
      <c r="AG78" s="236"/>
      <c r="AH78" s="322"/>
      <c r="AI78" s="322"/>
      <c r="AJ78" s="236"/>
      <c r="AK78" s="323"/>
      <c r="AL78" s="284"/>
      <c r="AM78" s="264"/>
      <c r="AN78" s="97"/>
      <c r="AO78" s="97"/>
      <c r="AP78" s="97"/>
      <c r="AQ78" s="97"/>
      <c r="AR78" s="97"/>
      <c r="AS78" s="97"/>
      <c r="AT78" s="97"/>
      <c r="AU78" s="97"/>
      <c r="AV78" s="97"/>
      <c r="AW78" s="92"/>
      <c r="AX78" s="97"/>
      <c r="AY78" s="97"/>
      <c r="AZ78" s="97"/>
    </row>
    <row r="79" spans="1:52" s="123" customFormat="1" ht="130.5" customHeight="1" x14ac:dyDescent="0.2">
      <c r="A79" s="229">
        <v>64</v>
      </c>
      <c r="B79" s="309" t="s">
        <v>225</v>
      </c>
      <c r="C79" s="309">
        <v>80101706</v>
      </c>
      <c r="D79" s="315" t="s">
        <v>493</v>
      </c>
      <c r="E79" s="309" t="s">
        <v>319</v>
      </c>
      <c r="F79" s="309">
        <v>1</v>
      </c>
      <c r="G79" s="310" t="s">
        <v>88</v>
      </c>
      <c r="H79" s="311">
        <v>2</v>
      </c>
      <c r="I79" s="216" t="s">
        <v>208</v>
      </c>
      <c r="J79" s="212" t="s">
        <v>494</v>
      </c>
      <c r="K79" s="208" t="s">
        <v>307</v>
      </c>
      <c r="L79" s="67">
        <v>1700000</v>
      </c>
      <c r="M79" s="68">
        <v>1700000</v>
      </c>
      <c r="N79" s="309" t="s">
        <v>91</v>
      </c>
      <c r="O79" s="309" t="s">
        <v>92</v>
      </c>
      <c r="P79" s="325" t="s">
        <v>321</v>
      </c>
      <c r="Q79" s="313"/>
      <c r="R79" s="269" t="s">
        <v>495</v>
      </c>
      <c r="S79" s="269" t="s">
        <v>496</v>
      </c>
      <c r="T79" s="270">
        <v>42402</v>
      </c>
      <c r="U79" s="225" t="s">
        <v>497</v>
      </c>
      <c r="V79" s="225" t="s">
        <v>278</v>
      </c>
      <c r="W79" s="128">
        <v>1700000</v>
      </c>
      <c r="X79" s="128"/>
      <c r="Y79" s="77">
        <f t="shared" si="0"/>
        <v>1700000</v>
      </c>
      <c r="Z79" s="225" t="s">
        <v>421</v>
      </c>
      <c r="AA79" s="225" t="s">
        <v>498</v>
      </c>
      <c r="AB79" s="225" t="s">
        <v>499</v>
      </c>
      <c r="AC79" s="225" t="s">
        <v>500</v>
      </c>
      <c r="AD79" s="225" t="s">
        <v>92</v>
      </c>
      <c r="AE79" s="225" t="s">
        <v>92</v>
      </c>
      <c r="AF79" s="225" t="s">
        <v>92</v>
      </c>
      <c r="AG79" s="225" t="s">
        <v>271</v>
      </c>
      <c r="AH79" s="273">
        <v>42402</v>
      </c>
      <c r="AI79" s="273">
        <v>42461</v>
      </c>
      <c r="AJ79" s="225" t="s">
        <v>485</v>
      </c>
      <c r="AK79" s="274" t="s">
        <v>486</v>
      </c>
      <c r="AL79" s="284" t="s">
        <v>92</v>
      </c>
      <c r="AM79" s="284" t="s">
        <v>92</v>
      </c>
      <c r="AN79" s="264">
        <v>1700000</v>
      </c>
      <c r="AO79" s="97"/>
      <c r="AP79" s="97"/>
      <c r="AQ79" s="97"/>
      <c r="AR79" s="97"/>
      <c r="AS79" s="97"/>
      <c r="AT79" s="97"/>
      <c r="AU79" s="97"/>
      <c r="AV79" s="97"/>
      <c r="AW79" s="97"/>
      <c r="AX79" s="97"/>
      <c r="AY79" s="97"/>
      <c r="AZ79" s="160"/>
    </row>
    <row r="80" spans="1:52" s="123" customFormat="1" ht="44.25" customHeight="1" x14ac:dyDescent="0.2">
      <c r="A80" s="227"/>
      <c r="B80" s="228"/>
      <c r="C80" s="228"/>
      <c r="D80" s="236"/>
      <c r="E80" s="228"/>
      <c r="F80" s="228"/>
      <c r="G80" s="319"/>
      <c r="H80" s="234"/>
      <c r="I80" s="217"/>
      <c r="J80" s="205" t="s">
        <v>501</v>
      </c>
      <c r="K80" s="208" t="s">
        <v>307</v>
      </c>
      <c r="L80" s="67">
        <v>1700000</v>
      </c>
      <c r="M80" s="68">
        <v>1700000</v>
      </c>
      <c r="N80" s="228"/>
      <c r="O80" s="228"/>
      <c r="P80" s="327"/>
      <c r="Q80" s="313"/>
      <c r="R80" s="276"/>
      <c r="S80" s="276"/>
      <c r="T80" s="277"/>
      <c r="U80" s="226"/>
      <c r="V80" s="226"/>
      <c r="W80" s="128">
        <v>1700000</v>
      </c>
      <c r="X80" s="128"/>
      <c r="Y80" s="77">
        <f t="shared" si="0"/>
        <v>1700000</v>
      </c>
      <c r="Z80" s="226"/>
      <c r="AA80" s="226"/>
      <c r="AB80" s="226"/>
      <c r="AC80" s="226"/>
      <c r="AD80" s="226"/>
      <c r="AE80" s="226"/>
      <c r="AF80" s="226"/>
      <c r="AG80" s="226"/>
      <c r="AH80" s="279"/>
      <c r="AI80" s="279"/>
      <c r="AJ80" s="226"/>
      <c r="AK80" s="280"/>
      <c r="AL80" s="96"/>
      <c r="AM80" s="97"/>
      <c r="AN80" s="97"/>
      <c r="AO80" s="97"/>
      <c r="AP80" s="97"/>
      <c r="AQ80" s="97"/>
      <c r="AR80" s="97"/>
      <c r="AS80" s="97"/>
      <c r="AT80" s="97"/>
      <c r="AU80" s="115"/>
      <c r="AV80" s="97"/>
      <c r="AW80" s="97"/>
      <c r="AX80" s="97"/>
      <c r="AY80" s="97"/>
      <c r="AZ80" s="160"/>
    </row>
    <row r="81" spans="1:52" s="105" customFormat="1" ht="111.75" customHeight="1" x14ac:dyDescent="0.2">
      <c r="A81" s="204">
        <v>65</v>
      </c>
      <c r="B81" s="205" t="s">
        <v>317</v>
      </c>
      <c r="C81" s="205">
        <v>80101706</v>
      </c>
      <c r="D81" s="124" t="s">
        <v>502</v>
      </c>
      <c r="E81" s="205" t="s">
        <v>319</v>
      </c>
      <c r="F81" s="205">
        <v>1</v>
      </c>
      <c r="G81" s="213" t="s">
        <v>88</v>
      </c>
      <c r="H81" s="210">
        <v>2</v>
      </c>
      <c r="I81" s="212" t="s">
        <v>208</v>
      </c>
      <c r="J81" s="212" t="s">
        <v>374</v>
      </c>
      <c r="K81" s="205" t="s">
        <v>307</v>
      </c>
      <c r="L81" s="67">
        <v>8000000</v>
      </c>
      <c r="M81" s="68">
        <v>8000000</v>
      </c>
      <c r="N81" s="205" t="s">
        <v>91</v>
      </c>
      <c r="O81" s="205" t="s">
        <v>92</v>
      </c>
      <c r="P81" s="89" t="s">
        <v>321</v>
      </c>
      <c r="Q81" s="261"/>
      <c r="R81" s="145" t="s">
        <v>503</v>
      </c>
      <c r="S81" s="262" t="s">
        <v>504</v>
      </c>
      <c r="T81" s="131">
        <v>42388</v>
      </c>
      <c r="U81" s="263" t="s">
        <v>505</v>
      </c>
      <c r="V81" s="206" t="s">
        <v>266</v>
      </c>
      <c r="W81" s="77">
        <v>8000000</v>
      </c>
      <c r="X81" s="77"/>
      <c r="Y81" s="77">
        <f t="shared" si="0"/>
        <v>8000000</v>
      </c>
      <c r="Z81" s="206" t="s">
        <v>482</v>
      </c>
      <c r="AA81" s="206" t="s">
        <v>506</v>
      </c>
      <c r="AB81" s="206" t="s">
        <v>380</v>
      </c>
      <c r="AC81" s="206" t="s">
        <v>507</v>
      </c>
      <c r="AD81" s="206" t="s">
        <v>92</v>
      </c>
      <c r="AE81" s="206" t="s">
        <v>92</v>
      </c>
      <c r="AF81" s="206" t="s">
        <v>92</v>
      </c>
      <c r="AG81" s="206" t="s">
        <v>271</v>
      </c>
      <c r="AH81" s="134">
        <v>42387</v>
      </c>
      <c r="AI81" s="134">
        <v>42446</v>
      </c>
      <c r="AJ81" s="206" t="s">
        <v>337</v>
      </c>
      <c r="AK81" s="135" t="s">
        <v>329</v>
      </c>
      <c r="AL81" s="284" t="s">
        <v>92</v>
      </c>
      <c r="AM81" s="264">
        <v>4000000</v>
      </c>
      <c r="AN81" s="205"/>
      <c r="AO81" s="205"/>
      <c r="AP81" s="97"/>
      <c r="AQ81" s="92"/>
      <c r="AR81" s="92"/>
      <c r="AS81" s="92"/>
      <c r="AT81" s="92"/>
      <c r="AU81" s="103"/>
      <c r="AV81" s="92"/>
      <c r="AW81" s="92"/>
      <c r="AX81" s="92"/>
      <c r="AY81" s="92"/>
      <c r="AZ81" s="92"/>
    </row>
    <row r="82" spans="1:52" s="105" customFormat="1" ht="103.5" customHeight="1" x14ac:dyDescent="0.25">
      <c r="A82" s="204">
        <v>66</v>
      </c>
      <c r="B82" s="205" t="s">
        <v>317</v>
      </c>
      <c r="C82" s="205">
        <v>80101706</v>
      </c>
      <c r="D82" s="124" t="s">
        <v>508</v>
      </c>
      <c r="E82" s="205" t="s">
        <v>319</v>
      </c>
      <c r="F82" s="205">
        <v>1</v>
      </c>
      <c r="G82" s="213" t="s">
        <v>88</v>
      </c>
      <c r="H82" s="210">
        <v>2</v>
      </c>
      <c r="I82" s="212" t="s">
        <v>208</v>
      </c>
      <c r="J82" s="212" t="s">
        <v>374</v>
      </c>
      <c r="K82" s="205" t="s">
        <v>307</v>
      </c>
      <c r="L82" s="67">
        <v>8000000</v>
      </c>
      <c r="M82" s="68">
        <v>8000000</v>
      </c>
      <c r="N82" s="205" t="s">
        <v>91</v>
      </c>
      <c r="O82" s="205" t="s">
        <v>92</v>
      </c>
      <c r="P82" s="89" t="s">
        <v>321</v>
      </c>
      <c r="Q82" s="304"/>
      <c r="R82" s="145" t="s">
        <v>509</v>
      </c>
      <c r="S82" s="262" t="s">
        <v>510</v>
      </c>
      <c r="T82" s="131">
        <v>42394</v>
      </c>
      <c r="U82" s="263" t="s">
        <v>511</v>
      </c>
      <c r="V82" s="206" t="s">
        <v>266</v>
      </c>
      <c r="W82" s="77">
        <v>8000000</v>
      </c>
      <c r="X82" s="77"/>
      <c r="Y82" s="77">
        <f t="shared" si="0"/>
        <v>8000000</v>
      </c>
      <c r="Z82" s="206" t="s">
        <v>482</v>
      </c>
      <c r="AA82" s="206" t="s">
        <v>512</v>
      </c>
      <c r="AB82" s="206" t="s">
        <v>380</v>
      </c>
      <c r="AC82" s="206" t="s">
        <v>513</v>
      </c>
      <c r="AD82" s="206" t="s">
        <v>92</v>
      </c>
      <c r="AE82" s="206" t="s">
        <v>92</v>
      </c>
      <c r="AF82" s="206" t="s">
        <v>92</v>
      </c>
      <c r="AG82" s="206" t="s">
        <v>271</v>
      </c>
      <c r="AH82" s="134">
        <v>42394</v>
      </c>
      <c r="AI82" s="134">
        <v>42453</v>
      </c>
      <c r="AJ82" s="206" t="s">
        <v>337</v>
      </c>
      <c r="AK82" s="135" t="s">
        <v>329</v>
      </c>
      <c r="AL82" s="284" t="s">
        <v>92</v>
      </c>
      <c r="AM82" s="264">
        <v>4000000</v>
      </c>
      <c r="AN82" s="97"/>
      <c r="AO82" s="97"/>
      <c r="AP82" s="97"/>
      <c r="AQ82" s="97"/>
      <c r="AR82" s="97"/>
      <c r="AS82" s="97"/>
      <c r="AT82" s="97"/>
      <c r="AU82" s="97"/>
      <c r="AV82" s="97"/>
      <c r="AW82" s="97"/>
      <c r="AX82" s="97"/>
      <c r="AY82" s="97"/>
      <c r="AZ82" s="97"/>
    </row>
    <row r="83" spans="1:52" s="123" customFormat="1" ht="161.25" customHeight="1" x14ac:dyDescent="0.25">
      <c r="A83" s="204">
        <v>67</v>
      </c>
      <c r="B83" s="205" t="s">
        <v>317</v>
      </c>
      <c r="C83" s="205">
        <v>80101706</v>
      </c>
      <c r="D83" s="124" t="s">
        <v>514</v>
      </c>
      <c r="E83" s="205" t="s">
        <v>319</v>
      </c>
      <c r="F83" s="205">
        <v>1</v>
      </c>
      <c r="G83" s="213" t="s">
        <v>88</v>
      </c>
      <c r="H83" s="210">
        <v>2</v>
      </c>
      <c r="I83" s="212" t="s">
        <v>208</v>
      </c>
      <c r="J83" s="212" t="s">
        <v>374</v>
      </c>
      <c r="K83" s="205" t="s">
        <v>307</v>
      </c>
      <c r="L83" s="67">
        <v>20880000</v>
      </c>
      <c r="M83" s="68">
        <v>20880000</v>
      </c>
      <c r="N83" s="205" t="s">
        <v>91</v>
      </c>
      <c r="O83" s="205" t="s">
        <v>92</v>
      </c>
      <c r="P83" s="89" t="s">
        <v>321</v>
      </c>
      <c r="Q83" s="302"/>
      <c r="R83" s="145" t="s">
        <v>515</v>
      </c>
      <c r="S83" s="262" t="s">
        <v>516</v>
      </c>
      <c r="T83" s="131">
        <v>42387</v>
      </c>
      <c r="U83" s="263" t="s">
        <v>517</v>
      </c>
      <c r="V83" s="206" t="s">
        <v>266</v>
      </c>
      <c r="W83" s="77">
        <v>20880000</v>
      </c>
      <c r="X83" s="77"/>
      <c r="Y83" s="77">
        <f t="shared" si="0"/>
        <v>20880000</v>
      </c>
      <c r="Z83" s="206" t="s">
        <v>518</v>
      </c>
      <c r="AA83" s="206" t="s">
        <v>519</v>
      </c>
      <c r="AB83" s="206" t="s">
        <v>380</v>
      </c>
      <c r="AC83" s="206" t="s">
        <v>520</v>
      </c>
      <c r="AD83" s="206" t="s">
        <v>92</v>
      </c>
      <c r="AE83" s="206" t="s">
        <v>92</v>
      </c>
      <c r="AF83" s="206" t="s">
        <v>92</v>
      </c>
      <c r="AG83" s="206" t="s">
        <v>327</v>
      </c>
      <c r="AH83" s="134">
        <v>42387</v>
      </c>
      <c r="AI83" s="134">
        <v>42446</v>
      </c>
      <c r="AJ83" s="206" t="s">
        <v>337</v>
      </c>
      <c r="AK83" s="135" t="s">
        <v>329</v>
      </c>
      <c r="AL83" s="284" t="s">
        <v>92</v>
      </c>
      <c r="AM83" s="264">
        <v>10440000</v>
      </c>
      <c r="AN83" s="97"/>
      <c r="AO83" s="97"/>
      <c r="AP83" s="97"/>
      <c r="AQ83" s="97"/>
      <c r="AR83" s="97"/>
      <c r="AS83" s="97"/>
      <c r="AT83" s="97"/>
      <c r="AU83" s="97"/>
      <c r="AV83" s="97"/>
      <c r="AW83" s="97"/>
      <c r="AX83" s="97"/>
      <c r="AY83" s="97"/>
      <c r="AZ83" s="97"/>
    </row>
    <row r="84" spans="1:52" s="105" customFormat="1" ht="135" customHeight="1" x14ac:dyDescent="0.25">
      <c r="A84" s="204">
        <v>68</v>
      </c>
      <c r="B84" s="205" t="s">
        <v>521</v>
      </c>
      <c r="C84" s="205">
        <v>80101706</v>
      </c>
      <c r="D84" s="266" t="s">
        <v>522</v>
      </c>
      <c r="E84" s="205" t="s">
        <v>319</v>
      </c>
      <c r="F84" s="205">
        <v>1</v>
      </c>
      <c r="G84" s="209" t="s">
        <v>88</v>
      </c>
      <c r="H84" s="210">
        <v>2</v>
      </c>
      <c r="I84" s="212" t="s">
        <v>208</v>
      </c>
      <c r="J84" s="212" t="s">
        <v>331</v>
      </c>
      <c r="K84" s="205" t="s">
        <v>307</v>
      </c>
      <c r="L84" s="87">
        <v>9000000</v>
      </c>
      <c r="M84" s="88">
        <v>9000000</v>
      </c>
      <c r="N84" s="205" t="s">
        <v>91</v>
      </c>
      <c r="O84" s="205" t="s">
        <v>92</v>
      </c>
      <c r="P84" s="89" t="s">
        <v>321</v>
      </c>
      <c r="Q84" s="304"/>
      <c r="R84" s="145" t="s">
        <v>523</v>
      </c>
      <c r="S84" s="262" t="s">
        <v>524</v>
      </c>
      <c r="T84" s="131">
        <v>42395</v>
      </c>
      <c r="U84" s="263" t="s">
        <v>525</v>
      </c>
      <c r="V84" s="206" t="s">
        <v>266</v>
      </c>
      <c r="W84" s="77">
        <v>9000000</v>
      </c>
      <c r="X84" s="77"/>
      <c r="Y84" s="77">
        <f t="shared" si="0"/>
        <v>9000000</v>
      </c>
      <c r="Z84" s="206" t="s">
        <v>526</v>
      </c>
      <c r="AA84" s="206" t="s">
        <v>527</v>
      </c>
      <c r="AB84" s="206" t="s">
        <v>269</v>
      </c>
      <c r="AC84" s="206" t="s">
        <v>528</v>
      </c>
      <c r="AD84" s="206" t="s">
        <v>92</v>
      </c>
      <c r="AE84" s="206" t="s">
        <v>92</v>
      </c>
      <c r="AF84" s="206" t="s">
        <v>92</v>
      </c>
      <c r="AG84" s="206" t="s">
        <v>271</v>
      </c>
      <c r="AH84" s="134">
        <v>42395</v>
      </c>
      <c r="AI84" s="134">
        <v>42454</v>
      </c>
      <c r="AJ84" s="206" t="s">
        <v>529</v>
      </c>
      <c r="AK84" s="135" t="s">
        <v>530</v>
      </c>
      <c r="AL84" s="284" t="s">
        <v>92</v>
      </c>
      <c r="AM84" s="264">
        <v>4500000</v>
      </c>
      <c r="AN84" s="97"/>
      <c r="AO84" s="97"/>
      <c r="AP84" s="97"/>
      <c r="AQ84" s="97"/>
      <c r="AR84" s="97"/>
      <c r="AS84" s="97"/>
      <c r="AT84" s="97"/>
      <c r="AU84" s="97"/>
      <c r="AV84" s="97"/>
      <c r="AW84" s="97"/>
      <c r="AX84" s="97"/>
      <c r="AY84" s="97"/>
      <c r="AZ84" s="97"/>
    </row>
    <row r="85" spans="1:52" s="105" customFormat="1" ht="130.5" customHeight="1" x14ac:dyDescent="0.25">
      <c r="A85" s="204">
        <v>69</v>
      </c>
      <c r="B85" s="205" t="s">
        <v>521</v>
      </c>
      <c r="C85" s="205">
        <v>80101706</v>
      </c>
      <c r="D85" s="266" t="s">
        <v>522</v>
      </c>
      <c r="E85" s="205" t="s">
        <v>319</v>
      </c>
      <c r="F85" s="205">
        <v>1</v>
      </c>
      <c r="G85" s="209" t="s">
        <v>88</v>
      </c>
      <c r="H85" s="210">
        <v>2</v>
      </c>
      <c r="I85" s="212" t="s">
        <v>208</v>
      </c>
      <c r="J85" s="212" t="s">
        <v>331</v>
      </c>
      <c r="K85" s="205" t="s">
        <v>307</v>
      </c>
      <c r="L85" s="87">
        <v>9000000</v>
      </c>
      <c r="M85" s="88">
        <v>9000000</v>
      </c>
      <c r="N85" s="205" t="s">
        <v>91</v>
      </c>
      <c r="O85" s="205" t="s">
        <v>92</v>
      </c>
      <c r="P85" s="89" t="s">
        <v>321</v>
      </c>
      <c r="Q85" s="304"/>
      <c r="R85" s="145" t="s">
        <v>531</v>
      </c>
      <c r="S85" s="262" t="s">
        <v>532</v>
      </c>
      <c r="T85" s="131">
        <v>42395</v>
      </c>
      <c r="U85" s="263" t="s">
        <v>525</v>
      </c>
      <c r="V85" s="206" t="s">
        <v>266</v>
      </c>
      <c r="W85" s="77">
        <v>9000000</v>
      </c>
      <c r="X85" s="77"/>
      <c r="Y85" s="77">
        <f t="shared" ref="Y85" si="1">SUM(W85+X85)</f>
        <v>9000000</v>
      </c>
      <c r="Z85" s="206" t="s">
        <v>526</v>
      </c>
      <c r="AA85" s="206" t="s">
        <v>533</v>
      </c>
      <c r="AB85" s="206" t="s">
        <v>269</v>
      </c>
      <c r="AC85" s="206" t="s">
        <v>534</v>
      </c>
      <c r="AD85" s="206" t="s">
        <v>92</v>
      </c>
      <c r="AE85" s="206" t="s">
        <v>92</v>
      </c>
      <c r="AF85" s="206" t="s">
        <v>92</v>
      </c>
      <c r="AG85" s="206" t="s">
        <v>271</v>
      </c>
      <c r="AH85" s="134">
        <v>42395</v>
      </c>
      <c r="AI85" s="134">
        <v>42454</v>
      </c>
      <c r="AJ85" s="206" t="s">
        <v>529</v>
      </c>
      <c r="AK85" s="135" t="s">
        <v>530</v>
      </c>
      <c r="AL85" s="284" t="s">
        <v>92</v>
      </c>
      <c r="AM85" s="264">
        <v>4500000</v>
      </c>
      <c r="AN85" s="97"/>
      <c r="AO85" s="97"/>
      <c r="AP85" s="97"/>
      <c r="AQ85" s="97"/>
      <c r="AR85" s="97"/>
      <c r="AS85" s="97"/>
      <c r="AT85" s="97"/>
      <c r="AU85" s="97"/>
      <c r="AV85" s="97"/>
      <c r="AW85" s="97"/>
      <c r="AX85" s="97"/>
      <c r="AY85" s="97"/>
      <c r="AZ85" s="97"/>
    </row>
    <row r="86" spans="1:52" s="105" customFormat="1" ht="167.25" customHeight="1" x14ac:dyDescent="0.25">
      <c r="A86" s="204">
        <v>70</v>
      </c>
      <c r="B86" s="205" t="s">
        <v>521</v>
      </c>
      <c r="C86" s="205">
        <v>80101706</v>
      </c>
      <c r="D86" s="266" t="s">
        <v>535</v>
      </c>
      <c r="E86" s="205" t="s">
        <v>319</v>
      </c>
      <c r="F86" s="205">
        <v>1</v>
      </c>
      <c r="G86" s="209" t="s">
        <v>88</v>
      </c>
      <c r="H86" s="210">
        <v>2</v>
      </c>
      <c r="I86" s="212" t="s">
        <v>208</v>
      </c>
      <c r="J86" s="212" t="s">
        <v>331</v>
      </c>
      <c r="K86" s="205" t="s">
        <v>307</v>
      </c>
      <c r="L86" s="87">
        <v>10000000</v>
      </c>
      <c r="M86" s="88">
        <v>10000000</v>
      </c>
      <c r="N86" s="205" t="s">
        <v>91</v>
      </c>
      <c r="O86" s="205" t="s">
        <v>92</v>
      </c>
      <c r="P86" s="89" t="s">
        <v>321</v>
      </c>
      <c r="Q86" s="304"/>
      <c r="R86" s="145" t="s">
        <v>536</v>
      </c>
      <c r="S86" s="262" t="s">
        <v>537</v>
      </c>
      <c r="T86" s="131">
        <v>42394</v>
      </c>
      <c r="U86" s="263" t="s">
        <v>538</v>
      </c>
      <c r="V86" s="206" t="s">
        <v>266</v>
      </c>
      <c r="W86" s="77">
        <v>10000000</v>
      </c>
      <c r="X86" s="77"/>
      <c r="Y86" s="77">
        <f>SUM(W86+X86)</f>
        <v>10000000</v>
      </c>
      <c r="Z86" s="206" t="s">
        <v>539</v>
      </c>
      <c r="AA86" s="206" t="s">
        <v>540</v>
      </c>
      <c r="AB86" s="206" t="s">
        <v>269</v>
      </c>
      <c r="AC86" s="206" t="s">
        <v>541</v>
      </c>
      <c r="AD86" s="206" t="s">
        <v>92</v>
      </c>
      <c r="AE86" s="206" t="s">
        <v>92</v>
      </c>
      <c r="AF86" s="206" t="s">
        <v>92</v>
      </c>
      <c r="AG86" s="206" t="s">
        <v>271</v>
      </c>
      <c r="AH86" s="134">
        <v>42394</v>
      </c>
      <c r="AI86" s="134">
        <v>42453</v>
      </c>
      <c r="AJ86" s="206" t="s">
        <v>542</v>
      </c>
      <c r="AK86" s="135" t="s">
        <v>530</v>
      </c>
      <c r="AL86" s="284" t="s">
        <v>92</v>
      </c>
      <c r="AM86" s="264">
        <v>5000000</v>
      </c>
      <c r="AN86" s="97"/>
      <c r="AO86" s="97"/>
      <c r="AP86" s="97"/>
      <c r="AQ86" s="97"/>
      <c r="AR86" s="97"/>
      <c r="AS86" s="97"/>
      <c r="AT86" s="97"/>
      <c r="AU86" s="97"/>
      <c r="AV86" s="97"/>
      <c r="AW86" s="97"/>
      <c r="AX86" s="97"/>
      <c r="AY86" s="97"/>
      <c r="AZ86" s="97"/>
    </row>
    <row r="87" spans="1:52" s="105" customFormat="1" ht="128.25" customHeight="1" x14ac:dyDescent="0.25">
      <c r="A87" s="204">
        <v>71</v>
      </c>
      <c r="B87" s="205" t="s">
        <v>521</v>
      </c>
      <c r="C87" s="205">
        <v>80101706</v>
      </c>
      <c r="D87" s="266" t="s">
        <v>543</v>
      </c>
      <c r="E87" s="205" t="s">
        <v>319</v>
      </c>
      <c r="F87" s="205">
        <v>1</v>
      </c>
      <c r="G87" s="213" t="s">
        <v>149</v>
      </c>
      <c r="H87" s="210">
        <v>2</v>
      </c>
      <c r="I87" s="212" t="s">
        <v>208</v>
      </c>
      <c r="J87" s="212" t="s">
        <v>331</v>
      </c>
      <c r="K87" s="205" t="s">
        <v>307</v>
      </c>
      <c r="L87" s="87">
        <v>17000000</v>
      </c>
      <c r="M87" s="88">
        <v>17000000</v>
      </c>
      <c r="N87" s="205" t="s">
        <v>91</v>
      </c>
      <c r="O87" s="205" t="s">
        <v>92</v>
      </c>
      <c r="P87" s="89" t="s">
        <v>321</v>
      </c>
      <c r="Q87" s="304"/>
      <c r="R87" s="145" t="s">
        <v>544</v>
      </c>
      <c r="S87" s="262" t="s">
        <v>545</v>
      </c>
      <c r="T87" s="131">
        <v>42417</v>
      </c>
      <c r="U87" s="124" t="s">
        <v>546</v>
      </c>
      <c r="V87" s="206" t="s">
        <v>266</v>
      </c>
      <c r="W87" s="132">
        <v>17000000</v>
      </c>
      <c r="X87" s="77"/>
      <c r="Y87" s="77">
        <f>SUM(W87+X87)</f>
        <v>17000000</v>
      </c>
      <c r="Z87" s="206" t="s">
        <v>547</v>
      </c>
      <c r="AA87" s="206" t="s">
        <v>548</v>
      </c>
      <c r="AB87" s="206" t="s">
        <v>269</v>
      </c>
      <c r="AC87" s="129" t="s">
        <v>549</v>
      </c>
      <c r="AD87" s="206" t="s">
        <v>92</v>
      </c>
      <c r="AE87" s="206" t="s">
        <v>92</v>
      </c>
      <c r="AF87" s="206" t="s">
        <v>92</v>
      </c>
      <c r="AG87" s="282" t="s">
        <v>550</v>
      </c>
      <c r="AH87" s="134">
        <v>42417</v>
      </c>
      <c r="AI87" s="134">
        <v>42476</v>
      </c>
      <c r="AJ87" s="206" t="s">
        <v>542</v>
      </c>
      <c r="AK87" s="135" t="s">
        <v>530</v>
      </c>
      <c r="AL87" s="96"/>
      <c r="AM87" s="97"/>
      <c r="AN87" s="97"/>
      <c r="AO87" s="97"/>
      <c r="AP87" s="97"/>
      <c r="AQ87" s="97"/>
      <c r="AR87" s="97"/>
      <c r="AS87" s="97"/>
      <c r="AT87" s="97"/>
      <c r="AU87" s="97"/>
      <c r="AV87" s="97"/>
      <c r="AW87" s="97"/>
      <c r="AX87" s="97"/>
      <c r="AY87" s="97"/>
      <c r="AZ87" s="97"/>
    </row>
    <row r="88" spans="1:52" s="105" customFormat="1" ht="175.5" customHeight="1" x14ac:dyDescent="0.25">
      <c r="A88" s="204">
        <v>72</v>
      </c>
      <c r="B88" s="205" t="s">
        <v>551</v>
      </c>
      <c r="C88" s="205">
        <v>80101706</v>
      </c>
      <c r="D88" s="124" t="s">
        <v>552</v>
      </c>
      <c r="E88" s="205" t="s">
        <v>319</v>
      </c>
      <c r="F88" s="205">
        <v>1</v>
      </c>
      <c r="G88" s="213" t="s">
        <v>207</v>
      </c>
      <c r="H88" s="210">
        <v>2</v>
      </c>
      <c r="I88" s="212" t="s">
        <v>208</v>
      </c>
      <c r="J88" s="212" t="s">
        <v>553</v>
      </c>
      <c r="K88" s="205" t="s">
        <v>307</v>
      </c>
      <c r="L88" s="87">
        <v>18560000</v>
      </c>
      <c r="M88" s="87">
        <v>18560000</v>
      </c>
      <c r="N88" s="77" t="s">
        <v>91</v>
      </c>
      <c r="O88" s="77" t="s">
        <v>92</v>
      </c>
      <c r="P88" s="77" t="s">
        <v>321</v>
      </c>
      <c r="Q88" s="304"/>
      <c r="R88" s="125"/>
      <c r="S88" s="121"/>
      <c r="T88" s="101"/>
      <c r="U88" s="126"/>
      <c r="V88" s="127"/>
      <c r="W88" s="77"/>
      <c r="X88" s="77"/>
      <c r="Y88" s="77">
        <f t="shared" ref="Y88:Y149" si="2">SUM(W88+X88)</f>
        <v>0</v>
      </c>
      <c r="Z88" s="128"/>
      <c r="AA88" s="127"/>
      <c r="AB88" s="129"/>
      <c r="AC88" s="129"/>
      <c r="AD88" s="129"/>
      <c r="AE88" s="129"/>
      <c r="AF88" s="129"/>
      <c r="AG88" s="205"/>
      <c r="AH88" s="205"/>
      <c r="AI88" s="94"/>
      <c r="AJ88" s="94"/>
      <c r="AK88" s="102"/>
      <c r="AL88" s="96"/>
      <c r="AM88" s="97"/>
      <c r="AN88" s="97"/>
      <c r="AO88" s="97"/>
      <c r="AP88" s="97"/>
      <c r="AQ88" s="97"/>
      <c r="AR88" s="97"/>
      <c r="AS88" s="97"/>
      <c r="AT88" s="97"/>
      <c r="AU88" s="97"/>
      <c r="AV88" s="97"/>
      <c r="AW88" s="97"/>
      <c r="AX88" s="97"/>
      <c r="AY88" s="97"/>
      <c r="AZ88" s="97"/>
    </row>
    <row r="89" spans="1:52" s="105" customFormat="1" ht="118.5" customHeight="1" x14ac:dyDescent="0.25">
      <c r="A89" s="204">
        <v>73</v>
      </c>
      <c r="B89" s="205" t="s">
        <v>551</v>
      </c>
      <c r="C89" s="205">
        <v>80101706</v>
      </c>
      <c r="D89" s="124" t="s">
        <v>554</v>
      </c>
      <c r="E89" s="205" t="s">
        <v>319</v>
      </c>
      <c r="F89" s="205">
        <v>1</v>
      </c>
      <c r="G89" s="209" t="s">
        <v>88</v>
      </c>
      <c r="H89" s="210">
        <v>2</v>
      </c>
      <c r="I89" s="212" t="s">
        <v>208</v>
      </c>
      <c r="J89" s="212" t="s">
        <v>331</v>
      </c>
      <c r="K89" s="205" t="s">
        <v>307</v>
      </c>
      <c r="L89" s="87">
        <v>16000000</v>
      </c>
      <c r="M89" s="88">
        <v>16000000</v>
      </c>
      <c r="N89" s="205" t="s">
        <v>91</v>
      </c>
      <c r="O89" s="205" t="s">
        <v>92</v>
      </c>
      <c r="P89" s="89" t="s">
        <v>321</v>
      </c>
      <c r="Q89" s="304"/>
      <c r="R89" s="145" t="s">
        <v>555</v>
      </c>
      <c r="S89" s="145" t="s">
        <v>556</v>
      </c>
      <c r="T89" s="126">
        <v>42401</v>
      </c>
      <c r="U89" s="263" t="s">
        <v>554</v>
      </c>
      <c r="V89" s="129" t="s">
        <v>266</v>
      </c>
      <c r="W89" s="128">
        <v>16000000</v>
      </c>
      <c r="X89" s="128"/>
      <c r="Y89" s="77">
        <f t="shared" si="2"/>
        <v>16000000</v>
      </c>
      <c r="Z89" s="129" t="s">
        <v>557</v>
      </c>
      <c r="AA89" s="129" t="s">
        <v>558</v>
      </c>
      <c r="AB89" s="129" t="s">
        <v>269</v>
      </c>
      <c r="AC89" s="129" t="s">
        <v>559</v>
      </c>
      <c r="AD89" s="129" t="s">
        <v>92</v>
      </c>
      <c r="AE89" s="129" t="s">
        <v>92</v>
      </c>
      <c r="AF89" s="129" t="s">
        <v>92</v>
      </c>
      <c r="AG89" s="129" t="s">
        <v>271</v>
      </c>
      <c r="AH89" s="268">
        <v>42401</v>
      </c>
      <c r="AI89" s="268">
        <v>42460</v>
      </c>
      <c r="AJ89" s="129" t="s">
        <v>560</v>
      </c>
      <c r="AK89" s="283" t="s">
        <v>561</v>
      </c>
      <c r="AL89" s="284" t="s">
        <v>92</v>
      </c>
      <c r="AM89" s="264">
        <v>8000000</v>
      </c>
      <c r="AN89" s="97"/>
      <c r="AO89" s="97"/>
      <c r="AP89" s="97"/>
      <c r="AQ89" s="97"/>
      <c r="AR89" s="97"/>
      <c r="AS89" s="97"/>
      <c r="AT89" s="97"/>
      <c r="AU89" s="97"/>
      <c r="AV89" s="97"/>
      <c r="AW89" s="97"/>
      <c r="AX89" s="97"/>
      <c r="AY89" s="97"/>
      <c r="AZ89" s="97"/>
    </row>
    <row r="90" spans="1:52" s="105" customFormat="1" ht="127.5" customHeight="1" x14ac:dyDescent="0.25">
      <c r="A90" s="204">
        <v>74</v>
      </c>
      <c r="B90" s="205" t="s">
        <v>551</v>
      </c>
      <c r="C90" s="205">
        <v>80101706</v>
      </c>
      <c r="D90" s="124" t="s">
        <v>562</v>
      </c>
      <c r="E90" s="205" t="s">
        <v>319</v>
      </c>
      <c r="F90" s="205">
        <v>1</v>
      </c>
      <c r="G90" s="209" t="s">
        <v>88</v>
      </c>
      <c r="H90" s="210">
        <v>2</v>
      </c>
      <c r="I90" s="212" t="s">
        <v>208</v>
      </c>
      <c r="J90" s="212" t="s">
        <v>331</v>
      </c>
      <c r="K90" s="205" t="s">
        <v>307</v>
      </c>
      <c r="L90" s="87">
        <v>7800000</v>
      </c>
      <c r="M90" s="88">
        <v>7800000</v>
      </c>
      <c r="N90" s="205" t="s">
        <v>91</v>
      </c>
      <c r="O90" s="205" t="s">
        <v>92</v>
      </c>
      <c r="P90" s="89" t="s">
        <v>321</v>
      </c>
      <c r="Q90" s="304"/>
      <c r="R90" s="145" t="s">
        <v>563</v>
      </c>
      <c r="S90" s="262" t="s">
        <v>564</v>
      </c>
      <c r="T90" s="131">
        <v>42389</v>
      </c>
      <c r="U90" s="263" t="s">
        <v>565</v>
      </c>
      <c r="V90" s="206" t="s">
        <v>266</v>
      </c>
      <c r="W90" s="77">
        <v>7800000</v>
      </c>
      <c r="X90" s="77"/>
      <c r="Y90" s="77">
        <f t="shared" si="2"/>
        <v>7800000</v>
      </c>
      <c r="Z90" s="206" t="s">
        <v>566</v>
      </c>
      <c r="AA90" s="206" t="s">
        <v>567</v>
      </c>
      <c r="AB90" s="206" t="s">
        <v>269</v>
      </c>
      <c r="AC90" s="206" t="s">
        <v>568</v>
      </c>
      <c r="AD90" s="206" t="s">
        <v>92</v>
      </c>
      <c r="AE90" s="206" t="s">
        <v>92</v>
      </c>
      <c r="AF90" s="206" t="s">
        <v>92</v>
      </c>
      <c r="AG90" s="206" t="s">
        <v>271</v>
      </c>
      <c r="AH90" s="134">
        <v>42387</v>
      </c>
      <c r="AI90" s="134">
        <v>42446</v>
      </c>
      <c r="AJ90" s="206" t="s">
        <v>560</v>
      </c>
      <c r="AK90" s="135" t="s">
        <v>561</v>
      </c>
      <c r="AL90" s="284" t="s">
        <v>92</v>
      </c>
      <c r="AM90" s="264">
        <v>3900000</v>
      </c>
      <c r="AN90" s="97"/>
      <c r="AO90" s="97"/>
      <c r="AP90" s="97"/>
      <c r="AQ90" s="97"/>
      <c r="AR90" s="97"/>
      <c r="AS90" s="97"/>
      <c r="AT90" s="97"/>
      <c r="AU90" s="97"/>
      <c r="AV90" s="97"/>
      <c r="AW90" s="97"/>
      <c r="AX90" s="97"/>
      <c r="AY90" s="97"/>
      <c r="AZ90" s="97"/>
    </row>
    <row r="91" spans="1:52" s="105" customFormat="1" ht="57" customHeight="1" x14ac:dyDescent="0.25">
      <c r="A91" s="204">
        <v>75</v>
      </c>
      <c r="B91" s="205" t="s">
        <v>551</v>
      </c>
      <c r="C91" s="205">
        <v>80101706</v>
      </c>
      <c r="D91" s="124" t="s">
        <v>569</v>
      </c>
      <c r="E91" s="205" t="s">
        <v>319</v>
      </c>
      <c r="F91" s="205">
        <v>1</v>
      </c>
      <c r="G91" s="213" t="s">
        <v>207</v>
      </c>
      <c r="H91" s="210">
        <v>4</v>
      </c>
      <c r="I91" s="212" t="s">
        <v>208</v>
      </c>
      <c r="J91" s="212" t="s">
        <v>570</v>
      </c>
      <c r="K91" s="205" t="s">
        <v>307</v>
      </c>
      <c r="L91" s="87">
        <v>44000000</v>
      </c>
      <c r="M91" s="88">
        <v>44000000</v>
      </c>
      <c r="N91" s="205" t="s">
        <v>91</v>
      </c>
      <c r="O91" s="205" t="s">
        <v>92</v>
      </c>
      <c r="P91" s="89" t="s">
        <v>321</v>
      </c>
      <c r="Q91" s="304"/>
      <c r="R91" s="125"/>
      <c r="S91" s="121"/>
      <c r="T91" s="101"/>
      <c r="U91" s="126"/>
      <c r="V91" s="127"/>
      <c r="W91" s="77"/>
      <c r="X91" s="77"/>
      <c r="Y91" s="77">
        <f t="shared" si="2"/>
        <v>0</v>
      </c>
      <c r="Z91" s="128"/>
      <c r="AA91" s="127"/>
      <c r="AB91" s="129"/>
      <c r="AC91" s="129"/>
      <c r="AD91" s="129"/>
      <c r="AE91" s="129"/>
      <c r="AF91" s="129"/>
      <c r="AG91" s="205"/>
      <c r="AH91" s="205"/>
      <c r="AI91" s="94"/>
      <c r="AJ91" s="94"/>
      <c r="AK91" s="102"/>
      <c r="AL91" s="119"/>
      <c r="AM91" s="97"/>
      <c r="AN91" s="97"/>
      <c r="AO91" s="97"/>
      <c r="AP91" s="97"/>
      <c r="AQ91" s="97"/>
      <c r="AR91" s="97"/>
      <c r="AS91" s="97"/>
      <c r="AT91" s="97"/>
      <c r="AU91" s="97"/>
      <c r="AV91" s="97"/>
      <c r="AW91" s="97"/>
      <c r="AX91" s="97"/>
      <c r="AY91" s="97"/>
      <c r="AZ91" s="97"/>
    </row>
    <row r="92" spans="1:52" s="105" customFormat="1" ht="105" customHeight="1" x14ac:dyDescent="0.25">
      <c r="A92" s="204">
        <v>76</v>
      </c>
      <c r="B92" s="205" t="s">
        <v>211</v>
      </c>
      <c r="C92" s="205">
        <v>80101706</v>
      </c>
      <c r="D92" s="124" t="s">
        <v>571</v>
      </c>
      <c r="E92" s="205" t="s">
        <v>319</v>
      </c>
      <c r="F92" s="205">
        <v>1</v>
      </c>
      <c r="G92" s="213" t="s">
        <v>149</v>
      </c>
      <c r="H92" s="210">
        <v>10</v>
      </c>
      <c r="I92" s="212" t="s">
        <v>208</v>
      </c>
      <c r="J92" s="212" t="s">
        <v>374</v>
      </c>
      <c r="K92" s="205" t="s">
        <v>307</v>
      </c>
      <c r="L92" s="87">
        <v>48400000</v>
      </c>
      <c r="M92" s="88">
        <v>48400000</v>
      </c>
      <c r="N92" s="205" t="s">
        <v>91</v>
      </c>
      <c r="O92" s="205" t="s">
        <v>92</v>
      </c>
      <c r="P92" s="89" t="s">
        <v>321</v>
      </c>
      <c r="Q92" s="304"/>
      <c r="R92" s="145" t="s">
        <v>572</v>
      </c>
      <c r="S92" s="145" t="s">
        <v>573</v>
      </c>
      <c r="T92" s="126">
        <v>42426</v>
      </c>
      <c r="U92" s="266" t="s">
        <v>574</v>
      </c>
      <c r="V92" s="129" t="s">
        <v>266</v>
      </c>
      <c r="W92" s="128">
        <v>45000000</v>
      </c>
      <c r="X92" s="128"/>
      <c r="Y92" s="77">
        <f t="shared" si="2"/>
        <v>45000000</v>
      </c>
      <c r="Z92" s="129" t="s">
        <v>575</v>
      </c>
      <c r="AA92" s="129" t="s">
        <v>576</v>
      </c>
      <c r="AB92" s="129" t="s">
        <v>380</v>
      </c>
      <c r="AC92" s="129" t="s">
        <v>577</v>
      </c>
      <c r="AD92" s="129" t="s">
        <v>92</v>
      </c>
      <c r="AE92" s="129" t="s">
        <v>92</v>
      </c>
      <c r="AF92" s="129" t="s">
        <v>92</v>
      </c>
      <c r="AG92" s="267" t="s">
        <v>327</v>
      </c>
      <c r="AH92" s="268">
        <v>42426</v>
      </c>
      <c r="AI92" s="268">
        <v>42729</v>
      </c>
      <c r="AJ92" s="129" t="s">
        <v>272</v>
      </c>
      <c r="AK92" s="283" t="s">
        <v>273</v>
      </c>
      <c r="AL92" s="96"/>
      <c r="AM92" s="97"/>
      <c r="AN92" s="97"/>
      <c r="AO92" s="97"/>
      <c r="AP92" s="97"/>
      <c r="AQ92" s="97"/>
      <c r="AR92" s="97"/>
      <c r="AS92" s="97"/>
      <c r="AT92" s="97"/>
      <c r="AU92" s="97"/>
      <c r="AV92" s="97"/>
      <c r="AW92" s="97"/>
      <c r="AX92" s="97"/>
      <c r="AY92" s="97"/>
      <c r="AZ92" s="97"/>
    </row>
    <row r="93" spans="1:52" s="105" customFormat="1" ht="136.5" customHeight="1" x14ac:dyDescent="0.25">
      <c r="A93" s="204">
        <v>77</v>
      </c>
      <c r="B93" s="205" t="s">
        <v>203</v>
      </c>
      <c r="C93" s="205">
        <v>80101706</v>
      </c>
      <c r="D93" s="124" t="s">
        <v>578</v>
      </c>
      <c r="E93" s="205" t="s">
        <v>319</v>
      </c>
      <c r="F93" s="205">
        <v>1</v>
      </c>
      <c r="G93" s="213" t="s">
        <v>149</v>
      </c>
      <c r="H93" s="210">
        <v>1</v>
      </c>
      <c r="I93" s="212" t="s">
        <v>208</v>
      </c>
      <c r="J93" s="212" t="s">
        <v>331</v>
      </c>
      <c r="K93" s="205" t="s">
        <v>307</v>
      </c>
      <c r="L93" s="87">
        <v>4000000</v>
      </c>
      <c r="M93" s="88">
        <v>4000000</v>
      </c>
      <c r="N93" s="205" t="s">
        <v>91</v>
      </c>
      <c r="O93" s="205" t="s">
        <v>92</v>
      </c>
      <c r="P93" s="89" t="s">
        <v>321</v>
      </c>
      <c r="Q93" s="304"/>
      <c r="R93" s="145" t="s">
        <v>579</v>
      </c>
      <c r="S93" s="145" t="s">
        <v>580</v>
      </c>
      <c r="T93" s="126">
        <v>42416</v>
      </c>
      <c r="U93" s="263" t="s">
        <v>581</v>
      </c>
      <c r="V93" s="129" t="s">
        <v>266</v>
      </c>
      <c r="W93" s="128">
        <v>4000000</v>
      </c>
      <c r="X93" s="128"/>
      <c r="Y93" s="77">
        <f t="shared" si="2"/>
        <v>4000000</v>
      </c>
      <c r="Z93" s="129" t="s">
        <v>582</v>
      </c>
      <c r="AA93" s="129" t="s">
        <v>583</v>
      </c>
      <c r="AB93" s="129" t="s">
        <v>269</v>
      </c>
      <c r="AC93" s="129" t="s">
        <v>584</v>
      </c>
      <c r="AD93" s="129" t="s">
        <v>92</v>
      </c>
      <c r="AE93" s="129" t="s">
        <v>92</v>
      </c>
      <c r="AF93" s="129" t="s">
        <v>92</v>
      </c>
      <c r="AG93" s="267" t="s">
        <v>585</v>
      </c>
      <c r="AH93" s="268">
        <v>42416</v>
      </c>
      <c r="AI93" s="268">
        <v>42444</v>
      </c>
      <c r="AJ93" s="129" t="s">
        <v>586</v>
      </c>
      <c r="AK93" s="283" t="s">
        <v>261</v>
      </c>
      <c r="AL93" s="284" t="s">
        <v>92</v>
      </c>
      <c r="AM93" s="264">
        <v>4000000</v>
      </c>
      <c r="AN93" s="97"/>
      <c r="AO93" s="97"/>
      <c r="AP93" s="97"/>
      <c r="AQ93" s="97"/>
      <c r="AR93" s="97"/>
      <c r="AS93" s="97"/>
      <c r="AT93" s="97"/>
      <c r="AU93" s="97"/>
      <c r="AV93" s="97"/>
      <c r="AW93" s="97"/>
      <c r="AX93" s="97"/>
      <c r="AY93" s="97"/>
      <c r="AZ93" s="97"/>
    </row>
    <row r="94" spans="1:52" s="105" customFormat="1" ht="137.25" customHeight="1" x14ac:dyDescent="0.25">
      <c r="A94" s="204">
        <v>78</v>
      </c>
      <c r="B94" s="205" t="s">
        <v>203</v>
      </c>
      <c r="C94" s="205">
        <v>80101706</v>
      </c>
      <c r="D94" s="124" t="s">
        <v>578</v>
      </c>
      <c r="E94" s="205" t="s">
        <v>319</v>
      </c>
      <c r="F94" s="205">
        <v>1</v>
      </c>
      <c r="G94" s="213" t="s">
        <v>149</v>
      </c>
      <c r="H94" s="210">
        <v>1</v>
      </c>
      <c r="I94" s="212" t="s">
        <v>208</v>
      </c>
      <c r="J94" s="212" t="s">
        <v>331</v>
      </c>
      <c r="K94" s="205" t="s">
        <v>307</v>
      </c>
      <c r="L94" s="87">
        <v>4000000</v>
      </c>
      <c r="M94" s="88">
        <v>4000000</v>
      </c>
      <c r="N94" s="205" t="s">
        <v>91</v>
      </c>
      <c r="O94" s="205" t="s">
        <v>92</v>
      </c>
      <c r="P94" s="89" t="s">
        <v>321</v>
      </c>
      <c r="Q94" s="304"/>
      <c r="R94" s="145" t="s">
        <v>587</v>
      </c>
      <c r="S94" s="145" t="s">
        <v>588</v>
      </c>
      <c r="T94" s="126">
        <v>42416</v>
      </c>
      <c r="U94" s="263" t="s">
        <v>589</v>
      </c>
      <c r="V94" s="129" t="s">
        <v>266</v>
      </c>
      <c r="W94" s="128">
        <v>4000000</v>
      </c>
      <c r="X94" s="128"/>
      <c r="Y94" s="77">
        <f t="shared" si="2"/>
        <v>4000000</v>
      </c>
      <c r="Z94" s="129" t="s">
        <v>582</v>
      </c>
      <c r="AA94" s="129" t="s">
        <v>590</v>
      </c>
      <c r="AB94" s="129" t="s">
        <v>269</v>
      </c>
      <c r="AC94" s="129" t="s">
        <v>591</v>
      </c>
      <c r="AD94" s="129" t="s">
        <v>92</v>
      </c>
      <c r="AE94" s="129" t="s">
        <v>92</v>
      </c>
      <c r="AF94" s="129" t="s">
        <v>92</v>
      </c>
      <c r="AG94" s="267" t="s">
        <v>585</v>
      </c>
      <c r="AH94" s="268">
        <v>42416</v>
      </c>
      <c r="AI94" s="268">
        <v>42444</v>
      </c>
      <c r="AJ94" s="129" t="s">
        <v>586</v>
      </c>
      <c r="AK94" s="283" t="s">
        <v>261</v>
      </c>
      <c r="AL94" s="284" t="s">
        <v>92</v>
      </c>
      <c r="AM94" s="264">
        <v>4000000</v>
      </c>
      <c r="AN94" s="97"/>
      <c r="AO94" s="97"/>
      <c r="AP94" s="97"/>
      <c r="AQ94" s="97"/>
      <c r="AR94" s="97"/>
      <c r="AS94" s="97"/>
      <c r="AT94" s="97"/>
      <c r="AU94" s="97"/>
      <c r="AV94" s="97"/>
      <c r="AW94" s="97"/>
      <c r="AX94" s="97"/>
      <c r="AY94" s="97"/>
      <c r="AZ94" s="97"/>
    </row>
    <row r="95" spans="1:52" s="105" customFormat="1" ht="180" customHeight="1" x14ac:dyDescent="0.25">
      <c r="A95" s="204">
        <v>79</v>
      </c>
      <c r="B95" s="205" t="s">
        <v>203</v>
      </c>
      <c r="C95" s="205">
        <v>80101706</v>
      </c>
      <c r="D95" s="124" t="s">
        <v>592</v>
      </c>
      <c r="E95" s="205" t="s">
        <v>319</v>
      </c>
      <c r="F95" s="205">
        <v>1</v>
      </c>
      <c r="G95" s="209" t="s">
        <v>88</v>
      </c>
      <c r="H95" s="210">
        <v>2</v>
      </c>
      <c r="I95" s="212" t="s">
        <v>208</v>
      </c>
      <c r="J95" s="212" t="s">
        <v>331</v>
      </c>
      <c r="K95" s="205" t="s">
        <v>307</v>
      </c>
      <c r="L95" s="87">
        <v>10000000</v>
      </c>
      <c r="M95" s="88">
        <v>10000000</v>
      </c>
      <c r="N95" s="205" t="s">
        <v>91</v>
      </c>
      <c r="O95" s="205" t="s">
        <v>92</v>
      </c>
      <c r="P95" s="89" t="s">
        <v>321</v>
      </c>
      <c r="Q95" s="304"/>
      <c r="R95" s="145" t="s">
        <v>593</v>
      </c>
      <c r="S95" s="262" t="s">
        <v>594</v>
      </c>
      <c r="T95" s="131">
        <v>42391</v>
      </c>
      <c r="U95" s="329" t="s">
        <v>595</v>
      </c>
      <c r="V95" s="206" t="s">
        <v>266</v>
      </c>
      <c r="W95" s="77">
        <v>10000000</v>
      </c>
      <c r="X95" s="77"/>
      <c r="Y95" s="77">
        <f t="shared" si="2"/>
        <v>10000000</v>
      </c>
      <c r="Z95" s="206" t="s">
        <v>539</v>
      </c>
      <c r="AA95" s="206" t="s">
        <v>596</v>
      </c>
      <c r="AB95" s="206" t="s">
        <v>269</v>
      </c>
      <c r="AC95" s="206" t="s">
        <v>597</v>
      </c>
      <c r="AD95" s="206" t="s">
        <v>92</v>
      </c>
      <c r="AE95" s="206" t="s">
        <v>92</v>
      </c>
      <c r="AF95" s="206" t="s">
        <v>92</v>
      </c>
      <c r="AG95" s="206" t="s">
        <v>271</v>
      </c>
      <c r="AH95" s="134">
        <v>42391</v>
      </c>
      <c r="AI95" s="134">
        <v>42450</v>
      </c>
      <c r="AJ95" s="206" t="s">
        <v>586</v>
      </c>
      <c r="AK95" s="135" t="s">
        <v>261</v>
      </c>
      <c r="AL95" s="284" t="s">
        <v>92</v>
      </c>
      <c r="AM95" s="264">
        <v>5000000</v>
      </c>
      <c r="AN95" s="97"/>
      <c r="AO95" s="97"/>
      <c r="AP95" s="97"/>
      <c r="AQ95" s="97"/>
      <c r="AR95" s="97"/>
      <c r="AS95" s="97"/>
      <c r="AT95" s="97"/>
      <c r="AU95" s="97"/>
      <c r="AV95" s="97"/>
      <c r="AW95" s="97"/>
      <c r="AX95" s="97"/>
      <c r="AY95" s="97"/>
      <c r="AZ95" s="97"/>
    </row>
    <row r="96" spans="1:52" s="105" customFormat="1" ht="145.5" customHeight="1" x14ac:dyDescent="0.25">
      <c r="A96" s="204">
        <v>80</v>
      </c>
      <c r="B96" s="205" t="s">
        <v>203</v>
      </c>
      <c r="C96" s="205">
        <v>80101706</v>
      </c>
      <c r="D96" s="124" t="s">
        <v>598</v>
      </c>
      <c r="E96" s="205" t="s">
        <v>319</v>
      </c>
      <c r="F96" s="205">
        <v>1</v>
      </c>
      <c r="G96" s="213" t="s">
        <v>149</v>
      </c>
      <c r="H96" s="210">
        <v>1</v>
      </c>
      <c r="I96" s="212" t="s">
        <v>208</v>
      </c>
      <c r="J96" s="212" t="s">
        <v>331</v>
      </c>
      <c r="K96" s="205" t="s">
        <v>307</v>
      </c>
      <c r="L96" s="87">
        <v>2300000</v>
      </c>
      <c r="M96" s="88">
        <v>2300000</v>
      </c>
      <c r="N96" s="205" t="s">
        <v>91</v>
      </c>
      <c r="O96" s="205" t="s">
        <v>92</v>
      </c>
      <c r="P96" s="89" t="s">
        <v>321</v>
      </c>
      <c r="Q96" s="304"/>
      <c r="R96" s="145" t="s">
        <v>599</v>
      </c>
      <c r="S96" s="145" t="s">
        <v>600</v>
      </c>
      <c r="T96" s="126">
        <v>42412</v>
      </c>
      <c r="U96" s="266" t="s">
        <v>601</v>
      </c>
      <c r="V96" s="129" t="s">
        <v>266</v>
      </c>
      <c r="W96" s="128">
        <v>2300000</v>
      </c>
      <c r="X96" s="128"/>
      <c r="Y96" s="77">
        <f t="shared" si="2"/>
        <v>2300000</v>
      </c>
      <c r="Z96" s="129" t="s">
        <v>602</v>
      </c>
      <c r="AA96" s="129" t="s">
        <v>603</v>
      </c>
      <c r="AB96" s="129" t="s">
        <v>99</v>
      </c>
      <c r="AC96" s="129" t="s">
        <v>604</v>
      </c>
      <c r="AD96" s="129" t="s">
        <v>92</v>
      </c>
      <c r="AE96" s="129" t="s">
        <v>92</v>
      </c>
      <c r="AF96" s="129" t="s">
        <v>92</v>
      </c>
      <c r="AG96" s="129" t="s">
        <v>605</v>
      </c>
      <c r="AH96" s="268">
        <v>42412</v>
      </c>
      <c r="AI96" s="268">
        <v>42440</v>
      </c>
      <c r="AJ96" s="129" t="s">
        <v>586</v>
      </c>
      <c r="AK96" s="283" t="s">
        <v>261</v>
      </c>
      <c r="AL96" s="284" t="s">
        <v>92</v>
      </c>
      <c r="AM96" s="264">
        <v>2300000</v>
      </c>
      <c r="AN96" s="97"/>
      <c r="AO96" s="97"/>
      <c r="AP96" s="97"/>
      <c r="AQ96" s="97"/>
      <c r="AR96" s="97"/>
      <c r="AS96" s="97"/>
      <c r="AT96" s="97"/>
      <c r="AU96" s="97"/>
      <c r="AV96" s="97"/>
      <c r="AW96" s="97"/>
      <c r="AX96" s="97"/>
      <c r="AY96" s="97"/>
      <c r="AZ96" s="97"/>
    </row>
    <row r="97" spans="1:52" s="105" customFormat="1" ht="168" customHeight="1" x14ac:dyDescent="0.25">
      <c r="A97" s="204">
        <v>81</v>
      </c>
      <c r="B97" s="205" t="s">
        <v>203</v>
      </c>
      <c r="C97" s="205">
        <v>80101706</v>
      </c>
      <c r="D97" s="124" t="s">
        <v>598</v>
      </c>
      <c r="E97" s="205" t="s">
        <v>319</v>
      </c>
      <c r="F97" s="205">
        <v>1</v>
      </c>
      <c r="G97" s="213" t="s">
        <v>149</v>
      </c>
      <c r="H97" s="210">
        <v>1</v>
      </c>
      <c r="I97" s="212" t="s">
        <v>208</v>
      </c>
      <c r="J97" s="212" t="s">
        <v>331</v>
      </c>
      <c r="K97" s="205" t="s">
        <v>307</v>
      </c>
      <c r="L97" s="87">
        <v>2300000</v>
      </c>
      <c r="M97" s="88">
        <v>2300000</v>
      </c>
      <c r="N97" s="205" t="s">
        <v>91</v>
      </c>
      <c r="O97" s="205" t="s">
        <v>92</v>
      </c>
      <c r="P97" s="89" t="s">
        <v>321</v>
      </c>
      <c r="Q97" s="304"/>
      <c r="R97" s="145" t="s">
        <v>606</v>
      </c>
      <c r="S97" s="145" t="s">
        <v>607</v>
      </c>
      <c r="T97" s="126">
        <v>42412</v>
      </c>
      <c r="U97" s="266" t="s">
        <v>601</v>
      </c>
      <c r="V97" s="129" t="s">
        <v>266</v>
      </c>
      <c r="W97" s="128">
        <v>2300000</v>
      </c>
      <c r="X97" s="128"/>
      <c r="Y97" s="77">
        <f t="shared" si="2"/>
        <v>2300000</v>
      </c>
      <c r="Z97" s="129" t="s">
        <v>602</v>
      </c>
      <c r="AA97" s="129" t="s">
        <v>608</v>
      </c>
      <c r="AB97" s="129" t="s">
        <v>269</v>
      </c>
      <c r="AC97" s="129" t="s">
        <v>609</v>
      </c>
      <c r="AD97" s="129" t="s">
        <v>92</v>
      </c>
      <c r="AE97" s="129" t="s">
        <v>92</v>
      </c>
      <c r="AF97" s="129" t="s">
        <v>92</v>
      </c>
      <c r="AG97" s="129" t="s">
        <v>605</v>
      </c>
      <c r="AH97" s="268">
        <v>42412</v>
      </c>
      <c r="AI97" s="268">
        <v>42440</v>
      </c>
      <c r="AJ97" s="129" t="s">
        <v>586</v>
      </c>
      <c r="AK97" s="283" t="s">
        <v>261</v>
      </c>
      <c r="AL97" s="284" t="s">
        <v>92</v>
      </c>
      <c r="AM97" s="284" t="s">
        <v>92</v>
      </c>
      <c r="AN97" s="264">
        <v>2300000</v>
      </c>
      <c r="AO97" s="97"/>
      <c r="AP97" s="97"/>
      <c r="AQ97" s="97"/>
      <c r="AR97" s="97"/>
      <c r="AS97" s="97"/>
      <c r="AT97" s="97"/>
      <c r="AU97" s="97"/>
      <c r="AV97" s="97"/>
      <c r="AW97" s="97"/>
      <c r="AX97" s="97"/>
      <c r="AY97" s="97"/>
      <c r="AZ97" s="97"/>
    </row>
    <row r="98" spans="1:52" s="105" customFormat="1" ht="165" customHeight="1" x14ac:dyDescent="0.25">
      <c r="A98" s="204">
        <v>82</v>
      </c>
      <c r="B98" s="205" t="s">
        <v>203</v>
      </c>
      <c r="C98" s="205">
        <v>80101706</v>
      </c>
      <c r="D98" s="124" t="s">
        <v>610</v>
      </c>
      <c r="E98" s="205" t="s">
        <v>319</v>
      </c>
      <c r="F98" s="205">
        <v>1</v>
      </c>
      <c r="G98" s="209" t="s">
        <v>88</v>
      </c>
      <c r="H98" s="210">
        <v>2</v>
      </c>
      <c r="I98" s="212" t="s">
        <v>208</v>
      </c>
      <c r="J98" s="212" t="s">
        <v>331</v>
      </c>
      <c r="K98" s="205" t="s">
        <v>307</v>
      </c>
      <c r="L98" s="87">
        <v>3000000</v>
      </c>
      <c r="M98" s="88">
        <v>3000000</v>
      </c>
      <c r="N98" s="205" t="s">
        <v>91</v>
      </c>
      <c r="O98" s="205" t="s">
        <v>92</v>
      </c>
      <c r="P98" s="89" t="s">
        <v>321</v>
      </c>
      <c r="Q98" s="304"/>
      <c r="R98" s="145" t="s">
        <v>611</v>
      </c>
      <c r="S98" s="145" t="s">
        <v>612</v>
      </c>
      <c r="T98" s="126">
        <v>42391</v>
      </c>
      <c r="U98" s="127" t="s">
        <v>613</v>
      </c>
      <c r="V98" s="129" t="s">
        <v>278</v>
      </c>
      <c r="W98" s="128">
        <v>3000000</v>
      </c>
      <c r="X98" s="128"/>
      <c r="Y98" s="77">
        <f t="shared" si="2"/>
        <v>3000000</v>
      </c>
      <c r="Z98" s="129" t="s">
        <v>614</v>
      </c>
      <c r="AA98" s="129" t="s">
        <v>615</v>
      </c>
      <c r="AB98" s="129" t="s">
        <v>269</v>
      </c>
      <c r="AC98" s="129" t="s">
        <v>616</v>
      </c>
      <c r="AD98" s="129" t="s">
        <v>92</v>
      </c>
      <c r="AE98" s="129" t="s">
        <v>92</v>
      </c>
      <c r="AF98" s="129" t="s">
        <v>92</v>
      </c>
      <c r="AG98" s="129" t="s">
        <v>271</v>
      </c>
      <c r="AH98" s="268">
        <v>42391</v>
      </c>
      <c r="AI98" s="268">
        <v>42450</v>
      </c>
      <c r="AJ98" s="129" t="s">
        <v>586</v>
      </c>
      <c r="AK98" s="283" t="s">
        <v>261</v>
      </c>
      <c r="AL98" s="284" t="s">
        <v>92</v>
      </c>
      <c r="AM98" s="264">
        <v>1500000</v>
      </c>
      <c r="AN98" s="97"/>
      <c r="AO98" s="97"/>
      <c r="AP98" s="97"/>
      <c r="AQ98" s="97"/>
      <c r="AR98" s="97"/>
      <c r="AS98" s="97"/>
      <c r="AT98" s="97"/>
      <c r="AU98" s="97"/>
      <c r="AV98" s="97"/>
      <c r="AW98" s="97"/>
      <c r="AX98" s="97"/>
      <c r="AY98" s="97"/>
      <c r="AZ98" s="97"/>
    </row>
    <row r="99" spans="1:52" s="105" customFormat="1" ht="165" customHeight="1" x14ac:dyDescent="0.25">
      <c r="A99" s="204">
        <v>83</v>
      </c>
      <c r="B99" s="205" t="s">
        <v>203</v>
      </c>
      <c r="C99" s="205">
        <v>80101706</v>
      </c>
      <c r="D99" s="124" t="s">
        <v>610</v>
      </c>
      <c r="E99" s="205" t="s">
        <v>319</v>
      </c>
      <c r="F99" s="205">
        <v>1</v>
      </c>
      <c r="G99" s="213" t="s">
        <v>149</v>
      </c>
      <c r="H99" s="210">
        <v>1</v>
      </c>
      <c r="I99" s="212" t="s">
        <v>208</v>
      </c>
      <c r="J99" s="212" t="s">
        <v>331</v>
      </c>
      <c r="K99" s="205" t="s">
        <v>307</v>
      </c>
      <c r="L99" s="87">
        <v>1500000</v>
      </c>
      <c r="M99" s="88">
        <v>1500000</v>
      </c>
      <c r="N99" s="205" t="s">
        <v>91</v>
      </c>
      <c r="O99" s="205" t="s">
        <v>92</v>
      </c>
      <c r="P99" s="89" t="s">
        <v>321</v>
      </c>
      <c r="Q99" s="304"/>
      <c r="R99" s="145" t="s">
        <v>617</v>
      </c>
      <c r="S99" s="145" t="s">
        <v>618</v>
      </c>
      <c r="T99" s="126">
        <v>42412</v>
      </c>
      <c r="U99" s="266" t="s">
        <v>619</v>
      </c>
      <c r="V99" s="129" t="s">
        <v>278</v>
      </c>
      <c r="W99" s="128">
        <v>1500000</v>
      </c>
      <c r="X99" s="128"/>
      <c r="Y99" s="77">
        <f t="shared" si="2"/>
        <v>1500000</v>
      </c>
      <c r="Z99" s="129" t="s">
        <v>620</v>
      </c>
      <c r="AA99" s="129" t="s">
        <v>621</v>
      </c>
      <c r="AB99" s="129" t="s">
        <v>269</v>
      </c>
      <c r="AC99" s="129" t="s">
        <v>622</v>
      </c>
      <c r="AD99" s="129" t="s">
        <v>92</v>
      </c>
      <c r="AE99" s="129" t="s">
        <v>92</v>
      </c>
      <c r="AF99" s="129" t="s">
        <v>92</v>
      </c>
      <c r="AG99" s="129" t="s">
        <v>605</v>
      </c>
      <c r="AH99" s="268">
        <v>42412</v>
      </c>
      <c r="AI99" s="268">
        <v>42440</v>
      </c>
      <c r="AJ99" s="129" t="s">
        <v>586</v>
      </c>
      <c r="AK99" s="283" t="s">
        <v>261</v>
      </c>
      <c r="AL99" s="284" t="s">
        <v>92</v>
      </c>
      <c r="AM99" s="264">
        <v>1500000</v>
      </c>
      <c r="AN99" s="97"/>
      <c r="AO99" s="97"/>
      <c r="AP99" s="97"/>
      <c r="AQ99" s="97"/>
      <c r="AR99" s="97"/>
      <c r="AS99" s="97"/>
      <c r="AT99" s="97"/>
      <c r="AU99" s="97"/>
      <c r="AV99" s="97"/>
      <c r="AW99" s="97"/>
      <c r="AX99" s="97"/>
      <c r="AY99" s="97"/>
      <c r="AZ99" s="97"/>
    </row>
    <row r="100" spans="1:52" ht="84.75" customHeight="1" x14ac:dyDescent="0.25">
      <c r="A100" s="204">
        <v>84</v>
      </c>
      <c r="B100" s="212" t="s">
        <v>75</v>
      </c>
      <c r="C100" s="212">
        <v>43233004</v>
      </c>
      <c r="D100" s="330" t="s">
        <v>623</v>
      </c>
      <c r="E100" s="212" t="s">
        <v>319</v>
      </c>
      <c r="F100" s="205">
        <v>1</v>
      </c>
      <c r="G100" s="213" t="s">
        <v>88</v>
      </c>
      <c r="H100" s="210">
        <v>12</v>
      </c>
      <c r="I100" s="212" t="s">
        <v>624</v>
      </c>
      <c r="J100" s="212" t="s">
        <v>625</v>
      </c>
      <c r="K100" s="212" t="s">
        <v>307</v>
      </c>
      <c r="L100" s="331">
        <f>70000000+4910000</f>
        <v>74910000</v>
      </c>
      <c r="M100" s="331">
        <f>70000000+4910000</f>
        <v>74910000</v>
      </c>
      <c r="N100" s="212" t="s">
        <v>91</v>
      </c>
      <c r="O100" s="212" t="s">
        <v>92</v>
      </c>
      <c r="P100" s="69" t="s">
        <v>85</v>
      </c>
      <c r="Q100" s="332"/>
      <c r="R100" s="145" t="s">
        <v>626</v>
      </c>
      <c r="S100" s="145" t="s">
        <v>627</v>
      </c>
      <c r="T100" s="131">
        <v>42451</v>
      </c>
      <c r="U100" s="266" t="s">
        <v>628</v>
      </c>
      <c r="V100" s="206" t="s">
        <v>154</v>
      </c>
      <c r="W100" s="77">
        <v>64500000</v>
      </c>
      <c r="X100" s="129"/>
      <c r="Y100" s="77">
        <v>64500000</v>
      </c>
      <c r="Z100" s="206" t="s">
        <v>629</v>
      </c>
      <c r="AA100" s="206"/>
      <c r="AB100" s="206" t="s">
        <v>630</v>
      </c>
      <c r="AC100" s="129"/>
      <c r="AD100" s="206" t="s">
        <v>92</v>
      </c>
      <c r="AE100" s="206" t="s">
        <v>92</v>
      </c>
      <c r="AF100" s="206" t="s">
        <v>92</v>
      </c>
      <c r="AG100" s="133" t="s">
        <v>631</v>
      </c>
      <c r="AH100" s="134">
        <v>42451</v>
      </c>
      <c r="AI100" s="134">
        <v>42815</v>
      </c>
      <c r="AJ100" s="206" t="s">
        <v>632</v>
      </c>
      <c r="AK100" s="135" t="s">
        <v>202</v>
      </c>
      <c r="AL100" s="333"/>
      <c r="AM100" s="134"/>
      <c r="AN100" s="206"/>
      <c r="AO100" s="135"/>
      <c r="AP100" s="97"/>
      <c r="AQ100" s="97"/>
      <c r="AR100" s="97"/>
      <c r="AS100" s="97"/>
      <c r="AT100" s="97"/>
      <c r="AU100" s="97"/>
      <c r="AV100" s="97"/>
      <c r="AW100" s="97"/>
      <c r="AX100" s="97"/>
      <c r="AY100" s="97"/>
      <c r="AZ100" s="97"/>
    </row>
    <row r="101" spans="1:52" ht="99.75" customHeight="1" x14ac:dyDescent="0.25">
      <c r="A101" s="204">
        <v>85</v>
      </c>
      <c r="B101" s="212" t="s">
        <v>75</v>
      </c>
      <c r="C101" s="212">
        <v>81112501</v>
      </c>
      <c r="D101" s="136" t="s">
        <v>633</v>
      </c>
      <c r="E101" s="212" t="s">
        <v>319</v>
      </c>
      <c r="F101" s="205">
        <v>1</v>
      </c>
      <c r="G101" s="137" t="s">
        <v>189</v>
      </c>
      <c r="H101" s="210">
        <v>12</v>
      </c>
      <c r="I101" s="138" t="s">
        <v>634</v>
      </c>
      <c r="J101" s="212" t="s">
        <v>625</v>
      </c>
      <c r="K101" s="212" t="s">
        <v>307</v>
      </c>
      <c r="L101" s="67">
        <f>7000000*1.2</f>
        <v>8400000</v>
      </c>
      <c r="M101" s="68">
        <v>8400000</v>
      </c>
      <c r="N101" s="212" t="s">
        <v>91</v>
      </c>
      <c r="O101" s="212" t="s">
        <v>92</v>
      </c>
      <c r="P101" s="69" t="s">
        <v>85</v>
      </c>
      <c r="Q101" s="332"/>
      <c r="R101" s="130"/>
      <c r="S101" s="130"/>
      <c r="T101" s="131"/>
      <c r="U101" s="124"/>
      <c r="V101" s="206"/>
      <c r="W101" s="132"/>
      <c r="X101" s="129"/>
      <c r="Y101" s="77">
        <f t="shared" ref="Y101:Y102" si="3">SUM(W101+X101)</f>
        <v>0</v>
      </c>
      <c r="Z101" s="206"/>
      <c r="AA101" s="206"/>
      <c r="AB101" s="206"/>
      <c r="AC101" s="129"/>
      <c r="AD101" s="206"/>
      <c r="AE101" s="206"/>
      <c r="AF101" s="206"/>
      <c r="AG101" s="133"/>
      <c r="AH101" s="134"/>
      <c r="AI101" s="134"/>
      <c r="AJ101" s="206"/>
      <c r="AK101" s="135"/>
      <c r="AL101" s="119"/>
      <c r="AM101" s="97"/>
      <c r="AN101" s="97"/>
      <c r="AO101" s="97"/>
      <c r="AP101" s="97"/>
      <c r="AQ101" s="97"/>
      <c r="AR101" s="97"/>
      <c r="AS101" s="97"/>
      <c r="AT101" s="97"/>
      <c r="AU101" s="97"/>
      <c r="AV101" s="97"/>
      <c r="AW101" s="97"/>
      <c r="AX101" s="97"/>
      <c r="AY101" s="97"/>
      <c r="AZ101" s="97"/>
    </row>
    <row r="102" spans="1:52" ht="100.5" customHeight="1" x14ac:dyDescent="0.25">
      <c r="A102" s="204">
        <v>86</v>
      </c>
      <c r="B102" s="212" t="s">
        <v>75</v>
      </c>
      <c r="C102" s="212">
        <v>71151007</v>
      </c>
      <c r="D102" s="136" t="s">
        <v>635</v>
      </c>
      <c r="E102" s="212" t="s">
        <v>170</v>
      </c>
      <c r="F102" s="205">
        <v>1</v>
      </c>
      <c r="G102" s="137" t="s">
        <v>207</v>
      </c>
      <c r="H102" s="210">
        <v>4</v>
      </c>
      <c r="I102" s="138" t="s">
        <v>636</v>
      </c>
      <c r="J102" s="212" t="s">
        <v>625</v>
      </c>
      <c r="K102" s="212" t="s">
        <v>307</v>
      </c>
      <c r="L102" s="67">
        <v>50000000</v>
      </c>
      <c r="M102" s="88">
        <v>50000000</v>
      </c>
      <c r="N102" s="212" t="s">
        <v>91</v>
      </c>
      <c r="O102" s="212" t="s">
        <v>92</v>
      </c>
      <c r="P102" s="69" t="s">
        <v>85</v>
      </c>
      <c r="Q102" s="334"/>
      <c r="R102" s="130"/>
      <c r="S102" s="130"/>
      <c r="T102" s="131"/>
      <c r="U102" s="124"/>
      <c r="V102" s="132"/>
      <c r="W102" s="77"/>
      <c r="X102" s="129"/>
      <c r="Y102" s="77">
        <f t="shared" si="3"/>
        <v>0</v>
      </c>
      <c r="Z102" s="206"/>
      <c r="AA102" s="206"/>
      <c r="AB102" s="206"/>
      <c r="AC102" s="129"/>
      <c r="AD102" s="206"/>
      <c r="AE102" s="206"/>
      <c r="AF102" s="206"/>
      <c r="AG102" s="133"/>
      <c r="AH102" s="134"/>
      <c r="AI102" s="134"/>
      <c r="AJ102" s="206"/>
      <c r="AK102" s="135"/>
      <c r="AL102" s="119"/>
      <c r="AM102" s="97"/>
      <c r="AN102" s="97"/>
      <c r="AO102" s="97"/>
      <c r="AP102" s="97"/>
      <c r="AQ102" s="97"/>
      <c r="AR102" s="97"/>
      <c r="AS102" s="97"/>
      <c r="AT102" s="97"/>
      <c r="AU102" s="97"/>
      <c r="AV102" s="97"/>
      <c r="AW102" s="97"/>
      <c r="AX102" s="97"/>
      <c r="AY102" s="97"/>
      <c r="AZ102" s="97"/>
    </row>
    <row r="103" spans="1:52" ht="210" customHeight="1" x14ac:dyDescent="0.25">
      <c r="A103" s="204">
        <v>87</v>
      </c>
      <c r="B103" s="212" t="s">
        <v>75</v>
      </c>
      <c r="C103" s="212">
        <v>93151502</v>
      </c>
      <c r="D103" s="136" t="s">
        <v>637</v>
      </c>
      <c r="E103" s="212" t="s">
        <v>319</v>
      </c>
      <c r="F103" s="205">
        <v>1</v>
      </c>
      <c r="G103" s="137" t="s">
        <v>88</v>
      </c>
      <c r="H103" s="210">
        <v>12</v>
      </c>
      <c r="I103" s="138" t="s">
        <v>638</v>
      </c>
      <c r="J103" s="212" t="s">
        <v>625</v>
      </c>
      <c r="K103" s="212" t="s">
        <v>307</v>
      </c>
      <c r="L103" s="67">
        <f>(64000000*1.07+198900000*1.04+20000000)-70000000</f>
        <v>225336000</v>
      </c>
      <c r="M103" s="88">
        <f>(64000000*1.07+198900000*1.04+20000000)-70000000</f>
        <v>225336000</v>
      </c>
      <c r="N103" s="212" t="s">
        <v>91</v>
      </c>
      <c r="O103" s="212" t="s">
        <v>92</v>
      </c>
      <c r="P103" s="69" t="s">
        <v>85</v>
      </c>
      <c r="Q103" s="332"/>
      <c r="R103" s="145" t="s">
        <v>639</v>
      </c>
      <c r="S103" s="145" t="s">
        <v>640</v>
      </c>
      <c r="T103" s="126">
        <v>42405</v>
      </c>
      <c r="U103" s="266" t="s">
        <v>641</v>
      </c>
      <c r="V103" s="129" t="s">
        <v>154</v>
      </c>
      <c r="W103" s="285">
        <v>219670546</v>
      </c>
      <c r="X103" s="173"/>
      <c r="Y103" s="77">
        <f>SUM(W103+X103)</f>
        <v>219670546</v>
      </c>
      <c r="Z103" s="206" t="s">
        <v>642</v>
      </c>
      <c r="AA103" s="129" t="s">
        <v>643</v>
      </c>
      <c r="AB103" s="129" t="s">
        <v>630</v>
      </c>
      <c r="AC103" s="129" t="s">
        <v>644</v>
      </c>
      <c r="AD103" s="129" t="s">
        <v>137</v>
      </c>
      <c r="AE103" s="268">
        <v>42409</v>
      </c>
      <c r="AF103" s="268">
        <v>42409</v>
      </c>
      <c r="AG103" s="129" t="s">
        <v>645</v>
      </c>
      <c r="AH103" s="268">
        <v>42409</v>
      </c>
      <c r="AI103" s="268">
        <v>42774</v>
      </c>
      <c r="AJ103" s="129" t="s">
        <v>646</v>
      </c>
      <c r="AK103" s="283" t="s">
        <v>202</v>
      </c>
      <c r="AL103" s="284"/>
      <c r="AM103" s="284"/>
      <c r="AN103" s="264"/>
      <c r="AO103" s="97"/>
      <c r="AP103" s="97"/>
      <c r="AQ103" s="97"/>
      <c r="AR103" s="97"/>
      <c r="AS103" s="97"/>
      <c r="AT103" s="97"/>
      <c r="AU103" s="97"/>
      <c r="AV103" s="97"/>
      <c r="AW103" s="97"/>
      <c r="AX103" s="97"/>
      <c r="AY103" s="97"/>
      <c r="AZ103" s="97"/>
    </row>
    <row r="104" spans="1:52" ht="117.75" customHeight="1" x14ac:dyDescent="0.25">
      <c r="A104" s="204">
        <v>88</v>
      </c>
      <c r="B104" s="212" t="s">
        <v>75</v>
      </c>
      <c r="C104" s="212">
        <v>93151502</v>
      </c>
      <c r="D104" s="136" t="s">
        <v>647</v>
      </c>
      <c r="E104" s="212" t="s">
        <v>78</v>
      </c>
      <c r="F104" s="205">
        <v>1</v>
      </c>
      <c r="G104" s="137" t="s">
        <v>149</v>
      </c>
      <c r="H104" s="210">
        <v>12</v>
      </c>
      <c r="I104" s="138" t="s">
        <v>624</v>
      </c>
      <c r="J104" s="212" t="s">
        <v>625</v>
      </c>
      <c r="K104" s="212" t="s">
        <v>307</v>
      </c>
      <c r="L104" s="67">
        <v>249000000.18000001</v>
      </c>
      <c r="M104" s="88">
        <v>249000000.18000001</v>
      </c>
      <c r="N104" s="212" t="s">
        <v>91</v>
      </c>
      <c r="O104" s="212" t="s">
        <v>92</v>
      </c>
      <c r="P104" s="69" t="s">
        <v>85</v>
      </c>
      <c r="Q104" s="332"/>
      <c r="R104" s="145" t="s">
        <v>969</v>
      </c>
      <c r="S104" s="145" t="s">
        <v>970</v>
      </c>
      <c r="T104" s="139"/>
      <c r="U104" s="140"/>
      <c r="V104" s="141"/>
      <c r="W104" s="335"/>
      <c r="X104" s="336"/>
      <c r="Y104" s="77">
        <f t="shared" ref="Y104" si="4">SUM(W104+X104)</f>
        <v>0</v>
      </c>
      <c r="Z104" s="141"/>
      <c r="AA104" s="141"/>
      <c r="AB104" s="141"/>
      <c r="AC104" s="141"/>
      <c r="AD104" s="141"/>
      <c r="AE104" s="141"/>
      <c r="AF104" s="141"/>
      <c r="AG104" s="142"/>
      <c r="AH104" s="143"/>
      <c r="AI104" s="143"/>
      <c r="AJ104" s="141"/>
      <c r="AK104" s="337"/>
      <c r="AL104" s="338"/>
      <c r="AM104" s="144"/>
      <c r="AN104" s="144"/>
      <c r="AO104" s="144"/>
      <c r="AP104" s="144"/>
      <c r="AQ104" s="144"/>
      <c r="AR104" s="144"/>
      <c r="AS104" s="144"/>
      <c r="AT104" s="144"/>
      <c r="AU104" s="144"/>
      <c r="AV104" s="144"/>
      <c r="AW104" s="144"/>
      <c r="AX104" s="144"/>
      <c r="AY104" s="144"/>
      <c r="AZ104" s="144"/>
    </row>
    <row r="105" spans="1:52" ht="210" customHeight="1" x14ac:dyDescent="0.25">
      <c r="A105" s="204">
        <v>89</v>
      </c>
      <c r="B105" s="212" t="s">
        <v>75</v>
      </c>
      <c r="C105" s="205">
        <v>80101706</v>
      </c>
      <c r="D105" s="186" t="s">
        <v>648</v>
      </c>
      <c r="E105" s="205" t="s">
        <v>319</v>
      </c>
      <c r="F105" s="205">
        <v>1</v>
      </c>
      <c r="G105" s="339" t="s">
        <v>88</v>
      </c>
      <c r="H105" s="210">
        <v>11.5</v>
      </c>
      <c r="I105" s="340" t="s">
        <v>638</v>
      </c>
      <c r="J105" s="212" t="s">
        <v>625</v>
      </c>
      <c r="K105" s="205" t="s">
        <v>307</v>
      </c>
      <c r="L105" s="87">
        <f>(6200000*11.5)</f>
        <v>71300000</v>
      </c>
      <c r="M105" s="88">
        <f>(6200000*11.5)</f>
        <v>71300000</v>
      </c>
      <c r="N105" s="205" t="s">
        <v>91</v>
      </c>
      <c r="O105" s="205" t="s">
        <v>92</v>
      </c>
      <c r="P105" s="89" t="s">
        <v>85</v>
      </c>
      <c r="Q105" s="116"/>
      <c r="R105" s="145" t="s">
        <v>649</v>
      </c>
      <c r="S105" s="341" t="s">
        <v>650</v>
      </c>
      <c r="T105" s="126">
        <v>42387</v>
      </c>
      <c r="U105" s="127" t="s">
        <v>651</v>
      </c>
      <c r="V105" s="129" t="s">
        <v>266</v>
      </c>
      <c r="W105" s="285">
        <v>71300000</v>
      </c>
      <c r="X105" s="342"/>
      <c r="Y105" s="77">
        <f>SUM(W105+X105)</f>
        <v>71300000</v>
      </c>
      <c r="Z105" s="206" t="s">
        <v>652</v>
      </c>
      <c r="AA105" s="129" t="s">
        <v>653</v>
      </c>
      <c r="AB105" s="129" t="s">
        <v>630</v>
      </c>
      <c r="AC105" s="129" t="s">
        <v>654</v>
      </c>
      <c r="AD105" s="129" t="s">
        <v>92</v>
      </c>
      <c r="AE105" s="129" t="s">
        <v>92</v>
      </c>
      <c r="AF105" s="129" t="s">
        <v>92</v>
      </c>
      <c r="AG105" s="129" t="s">
        <v>655</v>
      </c>
      <c r="AH105" s="268">
        <v>42387</v>
      </c>
      <c r="AI105" s="268">
        <v>42734</v>
      </c>
      <c r="AJ105" s="129" t="s">
        <v>656</v>
      </c>
      <c r="AK105" s="129" t="s">
        <v>202</v>
      </c>
      <c r="AL105" s="284"/>
      <c r="AM105" s="264"/>
      <c r="AN105" s="173"/>
      <c r="AO105" s="173"/>
      <c r="AP105" s="173"/>
      <c r="AQ105" s="173"/>
      <c r="AR105" s="173"/>
      <c r="AS105" s="173"/>
      <c r="AT105" s="173"/>
      <c r="AU105" s="173"/>
      <c r="AV105" s="173"/>
      <c r="AW105" s="173"/>
      <c r="AX105" s="173"/>
      <c r="AY105" s="173"/>
      <c r="AZ105" s="173"/>
    </row>
    <row r="106" spans="1:52" ht="165" customHeight="1" x14ac:dyDescent="0.25">
      <c r="A106" s="204">
        <v>90</v>
      </c>
      <c r="B106" s="212" t="s">
        <v>75</v>
      </c>
      <c r="C106" s="205">
        <v>80101706</v>
      </c>
      <c r="D106" s="186" t="s">
        <v>657</v>
      </c>
      <c r="E106" s="205" t="s">
        <v>319</v>
      </c>
      <c r="F106" s="205">
        <v>1</v>
      </c>
      <c r="G106" s="339" t="s">
        <v>88</v>
      </c>
      <c r="H106" s="210">
        <v>11.5</v>
      </c>
      <c r="I106" s="340" t="s">
        <v>638</v>
      </c>
      <c r="J106" s="212" t="s">
        <v>625</v>
      </c>
      <c r="K106" s="205" t="s">
        <v>307</v>
      </c>
      <c r="L106" s="87">
        <f>(6200000*11.5)</f>
        <v>71300000</v>
      </c>
      <c r="M106" s="88">
        <f>(6200000*11.5)</f>
        <v>71300000</v>
      </c>
      <c r="N106" s="205" t="s">
        <v>91</v>
      </c>
      <c r="O106" s="205" t="s">
        <v>92</v>
      </c>
      <c r="P106" s="89" t="s">
        <v>85</v>
      </c>
      <c r="Q106" s="116"/>
      <c r="R106" s="145" t="s">
        <v>658</v>
      </c>
      <c r="S106" s="145" t="s">
        <v>659</v>
      </c>
      <c r="T106" s="126">
        <v>42387</v>
      </c>
      <c r="U106" s="127" t="s">
        <v>660</v>
      </c>
      <c r="V106" s="129" t="s">
        <v>266</v>
      </c>
      <c r="W106" s="343">
        <v>71300000</v>
      </c>
      <c r="X106" s="344"/>
      <c r="Y106" s="77">
        <f t="shared" si="2"/>
        <v>71300000</v>
      </c>
      <c r="Z106" s="206" t="s">
        <v>652</v>
      </c>
      <c r="AA106" s="129" t="s">
        <v>661</v>
      </c>
      <c r="AB106" s="129" t="s">
        <v>630</v>
      </c>
      <c r="AC106" s="129" t="s">
        <v>662</v>
      </c>
      <c r="AD106" s="129" t="s">
        <v>92</v>
      </c>
      <c r="AE106" s="129" t="s">
        <v>92</v>
      </c>
      <c r="AF106" s="129" t="s">
        <v>92</v>
      </c>
      <c r="AG106" s="129" t="s">
        <v>655</v>
      </c>
      <c r="AH106" s="268">
        <v>42387</v>
      </c>
      <c r="AI106" s="268">
        <v>42734</v>
      </c>
      <c r="AJ106" s="129" t="s">
        <v>663</v>
      </c>
      <c r="AK106" s="283" t="s">
        <v>202</v>
      </c>
      <c r="AL106" s="287"/>
      <c r="AM106" s="345"/>
      <c r="AN106" s="344"/>
      <c r="AO106" s="344"/>
      <c r="AP106" s="344"/>
      <c r="AQ106" s="344"/>
      <c r="AR106" s="344"/>
      <c r="AS106" s="344"/>
      <c r="AT106" s="344"/>
      <c r="AU106" s="344"/>
      <c r="AV106" s="344"/>
      <c r="AW106" s="344"/>
      <c r="AX106" s="344"/>
      <c r="AY106" s="344"/>
      <c r="AZ106" s="344"/>
    </row>
    <row r="107" spans="1:52" ht="56.25" customHeight="1" x14ac:dyDescent="0.25">
      <c r="A107" s="204">
        <v>91</v>
      </c>
      <c r="B107" s="212" t="s">
        <v>75</v>
      </c>
      <c r="C107" s="212">
        <v>43231514</v>
      </c>
      <c r="D107" s="136" t="s">
        <v>664</v>
      </c>
      <c r="E107" s="212" t="s">
        <v>78</v>
      </c>
      <c r="F107" s="205">
        <v>1</v>
      </c>
      <c r="G107" s="137" t="s">
        <v>189</v>
      </c>
      <c r="H107" s="210">
        <v>12</v>
      </c>
      <c r="I107" s="138" t="s">
        <v>634</v>
      </c>
      <c r="J107" s="212" t="s">
        <v>625</v>
      </c>
      <c r="K107" s="212" t="s">
        <v>307</v>
      </c>
      <c r="L107" s="67">
        <v>15699291</v>
      </c>
      <c r="M107" s="68">
        <v>15699291</v>
      </c>
      <c r="N107" s="212" t="s">
        <v>91</v>
      </c>
      <c r="O107" s="212" t="s">
        <v>92</v>
      </c>
      <c r="P107" s="69" t="s">
        <v>85</v>
      </c>
      <c r="Q107" s="332"/>
      <c r="R107" s="145"/>
      <c r="S107" s="346"/>
      <c r="T107" s="173"/>
      <c r="U107" s="173"/>
      <c r="V107" s="173"/>
      <c r="W107" s="173"/>
      <c r="X107" s="173"/>
      <c r="Y107" s="77">
        <f t="shared" si="2"/>
        <v>0</v>
      </c>
      <c r="Z107" s="173"/>
      <c r="AA107" s="173"/>
      <c r="AB107" s="173"/>
      <c r="AC107" s="173"/>
      <c r="AD107" s="173"/>
      <c r="AE107" s="173"/>
      <c r="AF107" s="173"/>
      <c r="AG107" s="173"/>
      <c r="AH107" s="173"/>
      <c r="AI107" s="173"/>
      <c r="AJ107" s="173"/>
      <c r="AK107" s="347"/>
      <c r="AL107" s="119"/>
      <c r="AM107" s="97"/>
      <c r="AN107" s="97"/>
      <c r="AO107" s="97"/>
      <c r="AP107" s="97"/>
      <c r="AQ107" s="97"/>
      <c r="AR107" s="97"/>
      <c r="AS107" s="97"/>
      <c r="AT107" s="97"/>
      <c r="AU107" s="97"/>
      <c r="AV107" s="97"/>
      <c r="AW107" s="97"/>
      <c r="AX107" s="97"/>
      <c r="AY107" s="97"/>
      <c r="AZ107" s="97"/>
    </row>
    <row r="108" spans="1:52" ht="58.5" customHeight="1" x14ac:dyDescent="0.25">
      <c r="A108" s="204">
        <v>92</v>
      </c>
      <c r="B108" s="212" t="s">
        <v>75</v>
      </c>
      <c r="C108" s="212">
        <v>43223100</v>
      </c>
      <c r="D108" s="136" t="s">
        <v>665</v>
      </c>
      <c r="E108" s="212" t="s">
        <v>78</v>
      </c>
      <c r="F108" s="205">
        <v>1</v>
      </c>
      <c r="G108" s="137" t="s">
        <v>189</v>
      </c>
      <c r="H108" s="210">
        <v>3</v>
      </c>
      <c r="I108" s="138" t="s">
        <v>636</v>
      </c>
      <c r="J108" s="212" t="s">
        <v>625</v>
      </c>
      <c r="K108" s="212" t="s">
        <v>307</v>
      </c>
      <c r="L108" s="67">
        <v>50815230</v>
      </c>
      <c r="M108" s="67">
        <v>50815230</v>
      </c>
      <c r="N108" s="212" t="s">
        <v>91</v>
      </c>
      <c r="O108" s="212" t="s">
        <v>92</v>
      </c>
      <c r="P108" s="69" t="s">
        <v>85</v>
      </c>
      <c r="Q108" s="332"/>
      <c r="R108" s="145"/>
      <c r="S108" s="346"/>
      <c r="T108" s="173"/>
      <c r="U108" s="173"/>
      <c r="V108" s="173"/>
      <c r="W108" s="173"/>
      <c r="X108" s="173"/>
      <c r="Y108" s="77">
        <f t="shared" si="2"/>
        <v>0</v>
      </c>
      <c r="Z108" s="173"/>
      <c r="AA108" s="173"/>
      <c r="AB108" s="173"/>
      <c r="AC108" s="173"/>
      <c r="AD108" s="173"/>
      <c r="AE108" s="173"/>
      <c r="AF108" s="173"/>
      <c r="AG108" s="173"/>
      <c r="AH108" s="173"/>
      <c r="AI108" s="173"/>
      <c r="AJ108" s="173"/>
      <c r="AK108" s="347"/>
      <c r="AL108" s="119"/>
      <c r="AM108" s="97"/>
      <c r="AN108" s="97"/>
      <c r="AO108" s="97"/>
      <c r="AP108" s="97"/>
      <c r="AQ108" s="97"/>
      <c r="AR108" s="97"/>
      <c r="AS108" s="97"/>
      <c r="AT108" s="97"/>
      <c r="AU108" s="97"/>
      <c r="AV108" s="97"/>
      <c r="AW108" s="97"/>
      <c r="AX108" s="97"/>
      <c r="AY108" s="97"/>
      <c r="AZ108" s="97"/>
    </row>
    <row r="109" spans="1:52" ht="105" customHeight="1" x14ac:dyDescent="0.25">
      <c r="A109" s="204">
        <v>93</v>
      </c>
      <c r="B109" s="212" t="s">
        <v>75</v>
      </c>
      <c r="C109" s="212">
        <v>81112501</v>
      </c>
      <c r="D109" s="136" t="s">
        <v>666</v>
      </c>
      <c r="E109" s="212" t="s">
        <v>78</v>
      </c>
      <c r="F109" s="205">
        <v>1</v>
      </c>
      <c r="G109" s="137" t="s">
        <v>207</v>
      </c>
      <c r="H109" s="210">
        <v>12</v>
      </c>
      <c r="I109" s="138" t="s">
        <v>624</v>
      </c>
      <c r="J109" s="212" t="s">
        <v>625</v>
      </c>
      <c r="K109" s="212" t="s">
        <v>307</v>
      </c>
      <c r="L109" s="67">
        <f>100000000</f>
        <v>100000000</v>
      </c>
      <c r="M109" s="88">
        <v>100000000</v>
      </c>
      <c r="N109" s="212" t="s">
        <v>91</v>
      </c>
      <c r="O109" s="212" t="s">
        <v>92</v>
      </c>
      <c r="P109" s="69" t="s">
        <v>85</v>
      </c>
      <c r="Q109" s="332"/>
      <c r="R109" s="125"/>
      <c r="S109" s="121"/>
      <c r="T109" s="101"/>
      <c r="U109" s="126"/>
      <c r="V109" s="127"/>
      <c r="W109" s="129"/>
      <c r="X109" s="129"/>
      <c r="Y109" s="77">
        <f t="shared" si="2"/>
        <v>0</v>
      </c>
      <c r="Z109" s="128"/>
      <c r="AA109" s="127"/>
      <c r="AB109" s="129"/>
      <c r="AC109" s="129"/>
      <c r="AD109" s="129"/>
      <c r="AE109" s="129"/>
      <c r="AF109" s="129"/>
      <c r="AG109" s="205"/>
      <c r="AH109" s="205"/>
      <c r="AI109" s="94"/>
      <c r="AJ109" s="94"/>
      <c r="AK109" s="102"/>
      <c r="AL109" s="119"/>
      <c r="AM109" s="97"/>
      <c r="AN109" s="97"/>
      <c r="AO109" s="97"/>
      <c r="AP109" s="97"/>
      <c r="AQ109" s="97"/>
      <c r="AR109" s="97"/>
      <c r="AS109" s="97"/>
      <c r="AT109" s="97"/>
      <c r="AU109" s="97"/>
      <c r="AV109" s="97"/>
      <c r="AW109" s="97"/>
      <c r="AX109" s="97"/>
      <c r="AY109" s="97"/>
      <c r="AZ109" s="97"/>
    </row>
    <row r="110" spans="1:52" ht="135" customHeight="1" x14ac:dyDescent="0.25">
      <c r="A110" s="204">
        <v>94</v>
      </c>
      <c r="B110" s="212" t="s">
        <v>75</v>
      </c>
      <c r="C110" s="205">
        <v>80101706</v>
      </c>
      <c r="D110" s="186" t="s">
        <v>667</v>
      </c>
      <c r="E110" s="205" t="s">
        <v>319</v>
      </c>
      <c r="F110" s="205">
        <v>1</v>
      </c>
      <c r="G110" s="209" t="s">
        <v>88</v>
      </c>
      <c r="H110" s="210">
        <v>11.5</v>
      </c>
      <c r="I110" s="340" t="s">
        <v>638</v>
      </c>
      <c r="J110" s="212" t="s">
        <v>625</v>
      </c>
      <c r="K110" s="205" t="s">
        <v>307</v>
      </c>
      <c r="L110" s="87">
        <f>(3500000*11.5)</f>
        <v>40250000</v>
      </c>
      <c r="M110" s="88">
        <f>(3500000*11.5)</f>
        <v>40250000</v>
      </c>
      <c r="N110" s="205" t="s">
        <v>91</v>
      </c>
      <c r="O110" s="205" t="s">
        <v>92</v>
      </c>
      <c r="P110" s="89" t="s">
        <v>85</v>
      </c>
      <c r="Q110" s="116"/>
      <c r="R110" s="145" t="s">
        <v>668</v>
      </c>
      <c r="S110" s="262" t="s">
        <v>669</v>
      </c>
      <c r="T110" s="131">
        <v>42387</v>
      </c>
      <c r="U110" s="263" t="s">
        <v>670</v>
      </c>
      <c r="V110" s="206" t="s">
        <v>266</v>
      </c>
      <c r="W110" s="77">
        <v>40250000</v>
      </c>
      <c r="X110" s="77"/>
      <c r="Y110" s="77">
        <f t="shared" si="2"/>
        <v>40250000</v>
      </c>
      <c r="Z110" s="206" t="s">
        <v>671</v>
      </c>
      <c r="AA110" s="206" t="s">
        <v>672</v>
      </c>
      <c r="AB110" s="206" t="s">
        <v>630</v>
      </c>
      <c r="AC110" s="206" t="s">
        <v>673</v>
      </c>
      <c r="AD110" s="206" t="s">
        <v>92</v>
      </c>
      <c r="AE110" s="206" t="s">
        <v>92</v>
      </c>
      <c r="AF110" s="206" t="s">
        <v>92</v>
      </c>
      <c r="AG110" s="206" t="s">
        <v>655</v>
      </c>
      <c r="AH110" s="134">
        <v>42387</v>
      </c>
      <c r="AI110" s="134">
        <v>42734</v>
      </c>
      <c r="AJ110" s="206" t="s">
        <v>674</v>
      </c>
      <c r="AK110" s="135" t="s">
        <v>202</v>
      </c>
      <c r="AL110" s="348" t="s">
        <v>92</v>
      </c>
      <c r="AM110" s="349">
        <v>3500000</v>
      </c>
      <c r="AN110" s="350"/>
      <c r="AO110" s="350"/>
      <c r="AP110" s="350"/>
      <c r="AQ110" s="350"/>
      <c r="AR110" s="350"/>
      <c r="AS110" s="350"/>
      <c r="AT110" s="350"/>
      <c r="AU110" s="350"/>
      <c r="AV110" s="350"/>
      <c r="AW110" s="350"/>
      <c r="AX110" s="350"/>
      <c r="AY110" s="350"/>
      <c r="AZ110" s="350"/>
    </row>
    <row r="111" spans="1:52" ht="97.5" customHeight="1" x14ac:dyDescent="0.25">
      <c r="A111" s="204">
        <v>95</v>
      </c>
      <c r="B111" s="212" t="s">
        <v>75</v>
      </c>
      <c r="C111" s="212">
        <v>80101706</v>
      </c>
      <c r="D111" s="136" t="s">
        <v>675</v>
      </c>
      <c r="E111" s="212" t="s">
        <v>319</v>
      </c>
      <c r="F111" s="205">
        <v>1</v>
      </c>
      <c r="G111" s="213" t="s">
        <v>107</v>
      </c>
      <c r="H111" s="210">
        <v>9</v>
      </c>
      <c r="I111" s="138" t="s">
        <v>638</v>
      </c>
      <c r="J111" s="212" t="s">
        <v>625</v>
      </c>
      <c r="K111" s="212" t="s">
        <v>307</v>
      </c>
      <c r="L111" s="67">
        <f>4000000*9</f>
        <v>36000000</v>
      </c>
      <c r="M111" s="88">
        <f>4000000*9</f>
        <v>36000000</v>
      </c>
      <c r="N111" s="212" t="s">
        <v>91</v>
      </c>
      <c r="O111" s="212" t="s">
        <v>92</v>
      </c>
      <c r="P111" s="69" t="s">
        <v>85</v>
      </c>
      <c r="Q111" s="332"/>
      <c r="R111" s="145" t="s">
        <v>676</v>
      </c>
      <c r="S111" s="145" t="s">
        <v>677</v>
      </c>
      <c r="T111" s="131">
        <v>42457</v>
      </c>
      <c r="U111" s="124" t="s">
        <v>678</v>
      </c>
      <c r="V111" s="206" t="s">
        <v>266</v>
      </c>
      <c r="W111" s="77">
        <v>36000000</v>
      </c>
      <c r="X111" s="129"/>
      <c r="Y111" s="77">
        <f t="shared" si="2"/>
        <v>36000000</v>
      </c>
      <c r="Z111" s="206" t="s">
        <v>679</v>
      </c>
      <c r="AA111" s="206" t="s">
        <v>680</v>
      </c>
      <c r="AB111" s="206" t="s">
        <v>630</v>
      </c>
      <c r="AC111" s="129" t="s">
        <v>681</v>
      </c>
      <c r="AD111" s="206" t="s">
        <v>92</v>
      </c>
      <c r="AE111" s="206" t="s">
        <v>92</v>
      </c>
      <c r="AF111" s="206" t="s">
        <v>92</v>
      </c>
      <c r="AG111" s="133" t="s">
        <v>682</v>
      </c>
      <c r="AH111" s="134">
        <v>42457</v>
      </c>
      <c r="AI111" s="134">
        <v>42733</v>
      </c>
      <c r="AJ111" s="206" t="s">
        <v>683</v>
      </c>
      <c r="AK111" s="135" t="s">
        <v>202</v>
      </c>
      <c r="AL111" s="333"/>
      <c r="AM111" s="134"/>
      <c r="AN111" s="206"/>
      <c r="AO111" s="206"/>
      <c r="AP111" s="97"/>
      <c r="AQ111" s="97"/>
      <c r="AR111" s="97"/>
      <c r="AS111" s="97"/>
      <c r="AT111" s="97"/>
      <c r="AU111" s="97"/>
      <c r="AV111" s="97"/>
      <c r="AW111" s="97"/>
      <c r="AX111" s="97"/>
      <c r="AY111" s="97"/>
      <c r="AZ111" s="97"/>
    </row>
    <row r="112" spans="1:52" ht="108" customHeight="1" x14ac:dyDescent="0.25">
      <c r="A112" s="204">
        <v>96</v>
      </c>
      <c r="B112" s="212" t="s">
        <v>75</v>
      </c>
      <c r="C112" s="212">
        <v>80101706</v>
      </c>
      <c r="D112" s="136" t="s">
        <v>684</v>
      </c>
      <c r="E112" s="212" t="s">
        <v>78</v>
      </c>
      <c r="F112" s="205">
        <v>1</v>
      </c>
      <c r="G112" s="137" t="s">
        <v>107</v>
      </c>
      <c r="H112" s="210">
        <v>12</v>
      </c>
      <c r="I112" s="138" t="s">
        <v>638</v>
      </c>
      <c r="J112" s="212" t="s">
        <v>625</v>
      </c>
      <c r="K112" s="212" t="s">
        <v>307</v>
      </c>
      <c r="L112" s="67">
        <f>(369933430)*1.07</f>
        <v>395828770.10000002</v>
      </c>
      <c r="M112" s="88">
        <f>(369933430)*1.07</f>
        <v>395828770.10000002</v>
      </c>
      <c r="N112" s="212" t="s">
        <v>91</v>
      </c>
      <c r="O112" s="212" t="s">
        <v>92</v>
      </c>
      <c r="P112" s="69" t="s">
        <v>85</v>
      </c>
      <c r="Q112" s="332"/>
      <c r="R112" s="145" t="s">
        <v>1016</v>
      </c>
      <c r="S112" s="145" t="s">
        <v>1017</v>
      </c>
      <c r="T112" s="126">
        <v>42464</v>
      </c>
      <c r="U112" s="266" t="s">
        <v>1018</v>
      </c>
      <c r="V112" s="129" t="s">
        <v>154</v>
      </c>
      <c r="W112" s="351">
        <v>395726000</v>
      </c>
      <c r="X112" s="129"/>
      <c r="Y112" s="77">
        <f t="shared" si="2"/>
        <v>395726000</v>
      </c>
      <c r="Z112" s="206" t="s">
        <v>1019</v>
      </c>
      <c r="AA112" s="206" t="s">
        <v>1020</v>
      </c>
      <c r="AB112" s="206" t="s">
        <v>630</v>
      </c>
      <c r="AC112" s="129" t="s">
        <v>1021</v>
      </c>
      <c r="AD112" s="206" t="s">
        <v>137</v>
      </c>
      <c r="AE112" s="134">
        <v>42464</v>
      </c>
      <c r="AF112" s="134">
        <v>42465</v>
      </c>
      <c r="AG112" s="133" t="s">
        <v>1010</v>
      </c>
      <c r="AH112" s="134">
        <v>42464</v>
      </c>
      <c r="AI112" s="134">
        <v>42734</v>
      </c>
      <c r="AJ112" s="206" t="s">
        <v>1022</v>
      </c>
      <c r="AK112" s="77" t="s">
        <v>561</v>
      </c>
      <c r="AL112" s="166"/>
      <c r="AM112" s="167"/>
      <c r="AN112" s="167"/>
      <c r="AO112" s="167"/>
      <c r="AP112" s="167"/>
      <c r="AQ112" s="167"/>
      <c r="AR112" s="167"/>
      <c r="AS112" s="167"/>
      <c r="AT112" s="167"/>
      <c r="AU112" s="167"/>
      <c r="AV112" s="167"/>
      <c r="AW112" s="167"/>
      <c r="AX112" s="167"/>
      <c r="AY112" s="167"/>
      <c r="AZ112" s="167"/>
    </row>
    <row r="113" spans="1:52" ht="165" customHeight="1" x14ac:dyDescent="0.25">
      <c r="A113" s="204">
        <v>97</v>
      </c>
      <c r="B113" s="212" t="s">
        <v>75</v>
      </c>
      <c r="C113" s="205">
        <v>80101706</v>
      </c>
      <c r="D113" s="186" t="s">
        <v>685</v>
      </c>
      <c r="E113" s="205" t="s">
        <v>319</v>
      </c>
      <c r="F113" s="205">
        <v>1</v>
      </c>
      <c r="G113" s="209" t="s">
        <v>88</v>
      </c>
      <c r="H113" s="210">
        <v>11.5</v>
      </c>
      <c r="I113" s="340" t="s">
        <v>638</v>
      </c>
      <c r="J113" s="212" t="s">
        <v>625</v>
      </c>
      <c r="K113" s="205" t="s">
        <v>307</v>
      </c>
      <c r="L113" s="87">
        <f>(6200000*11.5)</f>
        <v>71300000</v>
      </c>
      <c r="M113" s="88">
        <f>(6200000*11.5)</f>
        <v>71300000</v>
      </c>
      <c r="N113" s="205" t="s">
        <v>91</v>
      </c>
      <c r="O113" s="205" t="s">
        <v>92</v>
      </c>
      <c r="P113" s="89" t="s">
        <v>85</v>
      </c>
      <c r="Q113" s="116"/>
      <c r="R113" s="145" t="s">
        <v>686</v>
      </c>
      <c r="S113" s="262" t="s">
        <v>687</v>
      </c>
      <c r="T113" s="131">
        <v>42387</v>
      </c>
      <c r="U113" s="263" t="s">
        <v>651</v>
      </c>
      <c r="V113" s="206" t="s">
        <v>266</v>
      </c>
      <c r="W113" s="77">
        <v>71300000</v>
      </c>
      <c r="X113" s="77"/>
      <c r="Y113" s="77">
        <f t="shared" si="2"/>
        <v>71300000</v>
      </c>
      <c r="Z113" s="206" t="s">
        <v>652</v>
      </c>
      <c r="AA113" s="206" t="s">
        <v>688</v>
      </c>
      <c r="AB113" s="206" t="s">
        <v>630</v>
      </c>
      <c r="AC113" s="206" t="s">
        <v>689</v>
      </c>
      <c r="AD113" s="206" t="s">
        <v>92</v>
      </c>
      <c r="AE113" s="206" t="s">
        <v>92</v>
      </c>
      <c r="AF113" s="206" t="s">
        <v>92</v>
      </c>
      <c r="AG113" s="206" t="s">
        <v>655</v>
      </c>
      <c r="AH113" s="134">
        <v>42387</v>
      </c>
      <c r="AI113" s="134">
        <v>42734</v>
      </c>
      <c r="AJ113" s="206" t="s">
        <v>656</v>
      </c>
      <c r="AK113" s="135" t="s">
        <v>202</v>
      </c>
      <c r="AL113" s="284" t="s">
        <v>92</v>
      </c>
      <c r="AM113" s="264">
        <v>6200000</v>
      </c>
      <c r="AN113" s="173"/>
      <c r="AO113" s="173"/>
      <c r="AP113" s="173"/>
      <c r="AQ113" s="173"/>
      <c r="AR113" s="173"/>
      <c r="AS113" s="173"/>
      <c r="AT113" s="173"/>
      <c r="AU113" s="173"/>
      <c r="AV113" s="173"/>
      <c r="AW113" s="173"/>
      <c r="AX113" s="173"/>
      <c r="AY113" s="173"/>
      <c r="AZ113" s="173"/>
    </row>
    <row r="114" spans="1:52" ht="210" customHeight="1" x14ac:dyDescent="0.25">
      <c r="A114" s="204">
        <v>98</v>
      </c>
      <c r="B114" s="212" t="s">
        <v>75</v>
      </c>
      <c r="C114" s="205">
        <v>80101706</v>
      </c>
      <c r="D114" s="186" t="s">
        <v>685</v>
      </c>
      <c r="E114" s="205" t="s">
        <v>319</v>
      </c>
      <c r="F114" s="205">
        <v>1</v>
      </c>
      <c r="G114" s="209" t="s">
        <v>88</v>
      </c>
      <c r="H114" s="210">
        <v>11.5</v>
      </c>
      <c r="I114" s="340" t="s">
        <v>638</v>
      </c>
      <c r="J114" s="212" t="s">
        <v>625</v>
      </c>
      <c r="K114" s="205" t="s">
        <v>307</v>
      </c>
      <c r="L114" s="87">
        <f>(6200000*11.5)</f>
        <v>71300000</v>
      </c>
      <c r="M114" s="88">
        <f>(6200000*11.5)</f>
        <v>71300000</v>
      </c>
      <c r="N114" s="205" t="s">
        <v>91</v>
      </c>
      <c r="O114" s="205" t="s">
        <v>92</v>
      </c>
      <c r="P114" s="89" t="s">
        <v>85</v>
      </c>
      <c r="Q114" s="116"/>
      <c r="R114" s="145" t="s">
        <v>690</v>
      </c>
      <c r="S114" s="262" t="s">
        <v>691</v>
      </c>
      <c r="T114" s="131">
        <v>42387</v>
      </c>
      <c r="U114" s="263" t="s">
        <v>660</v>
      </c>
      <c r="V114" s="206" t="s">
        <v>266</v>
      </c>
      <c r="W114" s="77">
        <v>71300000</v>
      </c>
      <c r="X114" s="77"/>
      <c r="Y114" s="77">
        <f t="shared" si="2"/>
        <v>71300000</v>
      </c>
      <c r="Z114" s="206" t="s">
        <v>652</v>
      </c>
      <c r="AA114" s="206" t="s">
        <v>692</v>
      </c>
      <c r="AB114" s="206" t="s">
        <v>630</v>
      </c>
      <c r="AC114" s="206" t="s">
        <v>693</v>
      </c>
      <c r="AD114" s="206" t="s">
        <v>92</v>
      </c>
      <c r="AE114" s="206" t="s">
        <v>92</v>
      </c>
      <c r="AF114" s="206" t="s">
        <v>92</v>
      </c>
      <c r="AG114" s="206" t="s">
        <v>655</v>
      </c>
      <c r="AH114" s="134">
        <v>42387</v>
      </c>
      <c r="AI114" s="134">
        <v>42734</v>
      </c>
      <c r="AJ114" s="206" t="s">
        <v>663</v>
      </c>
      <c r="AK114" s="135" t="s">
        <v>202</v>
      </c>
      <c r="AL114" s="284" t="s">
        <v>92</v>
      </c>
      <c r="AM114" s="264">
        <v>6200000</v>
      </c>
      <c r="AN114" s="173"/>
      <c r="AO114" s="173"/>
      <c r="AP114" s="173"/>
      <c r="AQ114" s="173"/>
      <c r="AR114" s="173"/>
      <c r="AS114" s="173"/>
      <c r="AT114" s="173"/>
      <c r="AU114" s="173"/>
      <c r="AV114" s="173"/>
      <c r="AW114" s="173"/>
      <c r="AX114" s="173"/>
      <c r="AY114" s="173"/>
      <c r="AZ114" s="173"/>
    </row>
    <row r="115" spans="1:52" ht="63.75" customHeight="1" x14ac:dyDescent="0.25">
      <c r="A115" s="204">
        <v>99</v>
      </c>
      <c r="B115" s="212" t="s">
        <v>75</v>
      </c>
      <c r="C115" s="212">
        <v>43232303</v>
      </c>
      <c r="D115" s="330" t="s">
        <v>694</v>
      </c>
      <c r="E115" s="212" t="s">
        <v>319</v>
      </c>
      <c r="F115" s="205">
        <v>1</v>
      </c>
      <c r="G115" s="213" t="s">
        <v>189</v>
      </c>
      <c r="H115" s="210">
        <v>12</v>
      </c>
      <c r="I115" s="138" t="s">
        <v>624</v>
      </c>
      <c r="J115" s="212" t="s">
        <v>625</v>
      </c>
      <c r="K115" s="212" t="s">
        <v>307</v>
      </c>
      <c r="L115" s="67">
        <f>(125*10*12*3200)+10000000-1923633</f>
        <v>56076367</v>
      </c>
      <c r="M115" s="67">
        <f>(125*10*12*3200)+10000000-1923633</f>
        <v>56076367</v>
      </c>
      <c r="N115" s="212" t="s">
        <v>91</v>
      </c>
      <c r="O115" s="212" t="s">
        <v>92</v>
      </c>
      <c r="P115" s="69" t="s">
        <v>85</v>
      </c>
      <c r="Q115" s="332"/>
      <c r="R115" s="125"/>
      <c r="S115" s="121"/>
      <c r="T115" s="101"/>
      <c r="U115" s="126"/>
      <c r="V115" s="127"/>
      <c r="W115" s="129"/>
      <c r="X115" s="129"/>
      <c r="Y115" s="77">
        <f t="shared" si="2"/>
        <v>0</v>
      </c>
      <c r="Z115" s="128"/>
      <c r="AA115" s="127"/>
      <c r="AB115" s="129"/>
      <c r="AC115" s="129"/>
      <c r="AD115" s="129"/>
      <c r="AE115" s="129"/>
      <c r="AF115" s="129"/>
      <c r="AG115" s="205"/>
      <c r="AH115" s="205"/>
      <c r="AI115" s="94"/>
      <c r="AJ115" s="94"/>
      <c r="AK115" s="102"/>
      <c r="AL115" s="96"/>
      <c r="AM115" s="97"/>
      <c r="AN115" s="97"/>
      <c r="AO115" s="97"/>
      <c r="AP115" s="97"/>
      <c r="AQ115" s="97"/>
      <c r="AR115" s="97"/>
      <c r="AS115" s="97"/>
      <c r="AT115" s="97"/>
      <c r="AU115" s="97"/>
      <c r="AV115" s="97"/>
      <c r="AW115" s="97"/>
      <c r="AX115" s="97"/>
      <c r="AY115" s="97"/>
      <c r="AZ115" s="97"/>
    </row>
    <row r="116" spans="1:52" ht="150" customHeight="1" x14ac:dyDescent="0.25">
      <c r="A116" s="204">
        <v>100</v>
      </c>
      <c r="B116" s="212" t="s">
        <v>75</v>
      </c>
      <c r="C116" s="205">
        <v>80101706</v>
      </c>
      <c r="D116" s="186" t="s">
        <v>695</v>
      </c>
      <c r="E116" s="205" t="s">
        <v>319</v>
      </c>
      <c r="F116" s="205">
        <v>1</v>
      </c>
      <c r="G116" s="209" t="s">
        <v>88</v>
      </c>
      <c r="H116" s="210">
        <v>4</v>
      </c>
      <c r="I116" s="340" t="s">
        <v>638</v>
      </c>
      <c r="J116" s="212" t="s">
        <v>625</v>
      </c>
      <c r="K116" s="205" t="s">
        <v>307</v>
      </c>
      <c r="L116" s="87">
        <v>24800000</v>
      </c>
      <c r="M116" s="88">
        <v>24800000</v>
      </c>
      <c r="N116" s="205" t="s">
        <v>91</v>
      </c>
      <c r="O116" s="205" t="s">
        <v>92</v>
      </c>
      <c r="P116" s="89" t="s">
        <v>85</v>
      </c>
      <c r="Q116" s="116"/>
      <c r="R116" s="145" t="s">
        <v>696</v>
      </c>
      <c r="S116" s="262" t="s">
        <v>697</v>
      </c>
      <c r="T116" s="131">
        <v>42387</v>
      </c>
      <c r="U116" s="263" t="s">
        <v>698</v>
      </c>
      <c r="V116" s="206" t="s">
        <v>266</v>
      </c>
      <c r="W116" s="77">
        <v>24800000</v>
      </c>
      <c r="X116" s="77"/>
      <c r="Y116" s="77">
        <f t="shared" si="2"/>
        <v>24800000</v>
      </c>
      <c r="Z116" s="206" t="s">
        <v>699</v>
      </c>
      <c r="AA116" s="206" t="s">
        <v>700</v>
      </c>
      <c r="AB116" s="206" t="s">
        <v>630</v>
      </c>
      <c r="AC116" s="206" t="s">
        <v>701</v>
      </c>
      <c r="AD116" s="206" t="s">
        <v>92</v>
      </c>
      <c r="AE116" s="206" t="s">
        <v>92</v>
      </c>
      <c r="AF116" s="206" t="s">
        <v>92</v>
      </c>
      <c r="AG116" s="206" t="s">
        <v>702</v>
      </c>
      <c r="AH116" s="134">
        <v>42387</v>
      </c>
      <c r="AI116" s="134">
        <v>42507</v>
      </c>
      <c r="AJ116" s="206" t="s">
        <v>674</v>
      </c>
      <c r="AK116" s="135" t="s">
        <v>202</v>
      </c>
      <c r="AL116" s="284" t="s">
        <v>92</v>
      </c>
      <c r="AM116" s="264">
        <v>6200000</v>
      </c>
      <c r="AN116" s="173"/>
      <c r="AO116" s="173"/>
      <c r="AP116" s="173"/>
      <c r="AQ116" s="173"/>
      <c r="AR116" s="173"/>
      <c r="AS116" s="173"/>
      <c r="AT116" s="173"/>
      <c r="AU116" s="173"/>
      <c r="AV116" s="173"/>
      <c r="AW116" s="173"/>
      <c r="AX116" s="173"/>
      <c r="AY116" s="173"/>
      <c r="AZ116" s="173"/>
    </row>
    <row r="117" spans="1:52" ht="165" customHeight="1" x14ac:dyDescent="0.25">
      <c r="A117" s="204">
        <v>101</v>
      </c>
      <c r="B117" s="212" t="s">
        <v>75</v>
      </c>
      <c r="C117" s="205">
        <v>80101706</v>
      </c>
      <c r="D117" s="186" t="s">
        <v>703</v>
      </c>
      <c r="E117" s="205" t="s">
        <v>319</v>
      </c>
      <c r="F117" s="205">
        <v>1</v>
      </c>
      <c r="G117" s="209" t="s">
        <v>88</v>
      </c>
      <c r="H117" s="210">
        <v>4</v>
      </c>
      <c r="I117" s="340" t="s">
        <v>638</v>
      </c>
      <c r="J117" s="212" t="s">
        <v>625</v>
      </c>
      <c r="K117" s="205" t="s">
        <v>307</v>
      </c>
      <c r="L117" s="87">
        <v>24800000</v>
      </c>
      <c r="M117" s="88">
        <v>24800000</v>
      </c>
      <c r="N117" s="205" t="s">
        <v>91</v>
      </c>
      <c r="O117" s="205" t="s">
        <v>92</v>
      </c>
      <c r="P117" s="89" t="s">
        <v>85</v>
      </c>
      <c r="Q117" s="116"/>
      <c r="R117" s="145" t="s">
        <v>704</v>
      </c>
      <c r="S117" s="262" t="s">
        <v>705</v>
      </c>
      <c r="T117" s="131">
        <v>42387</v>
      </c>
      <c r="U117" s="263" t="s">
        <v>706</v>
      </c>
      <c r="V117" s="206" t="s">
        <v>266</v>
      </c>
      <c r="W117" s="77">
        <v>24800000</v>
      </c>
      <c r="X117" s="77"/>
      <c r="Y117" s="77">
        <f t="shared" si="2"/>
        <v>24800000</v>
      </c>
      <c r="Z117" s="206" t="s">
        <v>699</v>
      </c>
      <c r="AA117" s="206" t="s">
        <v>707</v>
      </c>
      <c r="AB117" s="206" t="s">
        <v>630</v>
      </c>
      <c r="AC117" s="206" t="s">
        <v>708</v>
      </c>
      <c r="AD117" s="206" t="s">
        <v>92</v>
      </c>
      <c r="AE117" s="206" t="s">
        <v>92</v>
      </c>
      <c r="AF117" s="206" t="s">
        <v>92</v>
      </c>
      <c r="AG117" s="206" t="s">
        <v>702</v>
      </c>
      <c r="AH117" s="134">
        <v>42387</v>
      </c>
      <c r="AI117" s="134">
        <v>42507</v>
      </c>
      <c r="AJ117" s="206" t="s">
        <v>674</v>
      </c>
      <c r="AK117" s="135" t="s">
        <v>202</v>
      </c>
      <c r="AL117" s="284" t="s">
        <v>92</v>
      </c>
      <c r="AM117" s="264">
        <v>6200000</v>
      </c>
      <c r="AN117" s="173"/>
      <c r="AO117" s="173"/>
      <c r="AP117" s="173"/>
      <c r="AQ117" s="173"/>
      <c r="AR117" s="173"/>
      <c r="AS117" s="173"/>
      <c r="AT117" s="173"/>
      <c r="AU117" s="173"/>
      <c r="AV117" s="173"/>
      <c r="AW117" s="173"/>
      <c r="AX117" s="173"/>
      <c r="AY117" s="173"/>
      <c r="AZ117" s="173"/>
    </row>
    <row r="118" spans="1:52" ht="135" customHeight="1" x14ac:dyDescent="0.25">
      <c r="A118" s="204">
        <v>102</v>
      </c>
      <c r="B118" s="212" t="s">
        <v>75</v>
      </c>
      <c r="C118" s="212">
        <v>80101706</v>
      </c>
      <c r="D118" s="136" t="s">
        <v>709</v>
      </c>
      <c r="E118" s="212" t="s">
        <v>319</v>
      </c>
      <c r="F118" s="205">
        <v>1</v>
      </c>
      <c r="G118" s="213" t="s">
        <v>88</v>
      </c>
      <c r="H118" s="210">
        <v>4</v>
      </c>
      <c r="I118" s="138" t="s">
        <v>638</v>
      </c>
      <c r="J118" s="212" t="s">
        <v>625</v>
      </c>
      <c r="K118" s="212" t="s">
        <v>307</v>
      </c>
      <c r="L118" s="67">
        <v>20000000</v>
      </c>
      <c r="M118" s="88">
        <v>20000000</v>
      </c>
      <c r="N118" s="212" t="s">
        <v>91</v>
      </c>
      <c r="O118" s="212" t="s">
        <v>92</v>
      </c>
      <c r="P118" s="69" t="s">
        <v>85</v>
      </c>
      <c r="Q118" s="332"/>
      <c r="R118" s="145" t="s">
        <v>710</v>
      </c>
      <c r="S118" s="145" t="s">
        <v>711</v>
      </c>
      <c r="T118" s="126">
        <v>42395</v>
      </c>
      <c r="U118" s="127" t="s">
        <v>712</v>
      </c>
      <c r="V118" s="129" t="s">
        <v>266</v>
      </c>
      <c r="W118" s="128">
        <v>20000000</v>
      </c>
      <c r="X118" s="128"/>
      <c r="Y118" s="77">
        <f t="shared" si="2"/>
        <v>20000000</v>
      </c>
      <c r="Z118" s="129" t="s">
        <v>713</v>
      </c>
      <c r="AA118" s="129" t="s">
        <v>714</v>
      </c>
      <c r="AB118" s="129" t="s">
        <v>630</v>
      </c>
      <c r="AC118" s="129" t="s">
        <v>715</v>
      </c>
      <c r="AD118" s="129" t="s">
        <v>92</v>
      </c>
      <c r="AE118" s="129" t="s">
        <v>92</v>
      </c>
      <c r="AF118" s="129" t="s">
        <v>92</v>
      </c>
      <c r="AG118" s="129" t="s">
        <v>702</v>
      </c>
      <c r="AH118" s="268">
        <v>42395</v>
      </c>
      <c r="AI118" s="268">
        <v>42515</v>
      </c>
      <c r="AJ118" s="129" t="s">
        <v>674</v>
      </c>
      <c r="AK118" s="283" t="s">
        <v>202</v>
      </c>
      <c r="AL118" s="284" t="s">
        <v>92</v>
      </c>
      <c r="AM118" s="264">
        <v>5000000</v>
      </c>
      <c r="AN118" s="173"/>
      <c r="AO118" s="173"/>
      <c r="AP118" s="173"/>
      <c r="AQ118" s="173"/>
      <c r="AR118" s="173"/>
      <c r="AS118" s="173"/>
      <c r="AT118" s="173"/>
      <c r="AU118" s="173"/>
      <c r="AV118" s="173"/>
      <c r="AW118" s="173"/>
      <c r="AX118" s="173"/>
      <c r="AY118" s="173"/>
      <c r="AZ118" s="173"/>
    </row>
    <row r="119" spans="1:52" ht="75" customHeight="1" x14ac:dyDescent="0.25">
      <c r="A119" s="204">
        <v>103</v>
      </c>
      <c r="B119" s="212" t="s">
        <v>75</v>
      </c>
      <c r="C119" s="212">
        <v>80101706</v>
      </c>
      <c r="D119" s="136" t="s">
        <v>716</v>
      </c>
      <c r="E119" s="212" t="s">
        <v>319</v>
      </c>
      <c r="F119" s="205">
        <v>1</v>
      </c>
      <c r="G119" s="213" t="s">
        <v>207</v>
      </c>
      <c r="H119" s="210">
        <v>4</v>
      </c>
      <c r="I119" s="138" t="s">
        <v>80</v>
      </c>
      <c r="J119" s="212" t="s">
        <v>625</v>
      </c>
      <c r="K119" s="212" t="s">
        <v>307</v>
      </c>
      <c r="L119" s="67">
        <v>20000000</v>
      </c>
      <c r="M119" s="88">
        <v>20000000</v>
      </c>
      <c r="N119" s="212" t="s">
        <v>91</v>
      </c>
      <c r="O119" s="212" t="s">
        <v>92</v>
      </c>
      <c r="P119" s="69" t="s">
        <v>85</v>
      </c>
      <c r="Q119" s="332"/>
      <c r="R119" s="125"/>
      <c r="S119" s="121"/>
      <c r="T119" s="101"/>
      <c r="U119" s="126"/>
      <c r="V119" s="127"/>
      <c r="W119" s="129"/>
      <c r="X119" s="129"/>
      <c r="Y119" s="77">
        <f t="shared" si="2"/>
        <v>0</v>
      </c>
      <c r="Z119" s="128"/>
      <c r="AA119" s="127"/>
      <c r="AB119" s="129"/>
      <c r="AC119" s="129"/>
      <c r="AD119" s="129"/>
      <c r="AE119" s="129"/>
      <c r="AF119" s="129"/>
      <c r="AG119" s="205"/>
      <c r="AH119" s="205"/>
      <c r="AI119" s="94"/>
      <c r="AJ119" s="94"/>
      <c r="AK119" s="102"/>
      <c r="AL119" s="96"/>
      <c r="AM119" s="97"/>
      <c r="AN119" s="97"/>
      <c r="AO119" s="97"/>
      <c r="AP119" s="97"/>
      <c r="AQ119" s="97"/>
      <c r="AR119" s="97"/>
      <c r="AS119" s="97"/>
      <c r="AT119" s="97"/>
      <c r="AU119" s="97"/>
      <c r="AV119" s="97"/>
      <c r="AW119" s="97"/>
      <c r="AX119" s="97"/>
      <c r="AY119" s="97"/>
      <c r="AZ119" s="97"/>
    </row>
    <row r="120" spans="1:52" ht="135" customHeight="1" x14ac:dyDescent="0.25">
      <c r="A120" s="204">
        <v>104</v>
      </c>
      <c r="B120" s="212" t="s">
        <v>75</v>
      </c>
      <c r="C120" s="212">
        <v>80101706</v>
      </c>
      <c r="D120" s="136" t="s">
        <v>717</v>
      </c>
      <c r="E120" s="212" t="s">
        <v>319</v>
      </c>
      <c r="F120" s="205">
        <v>1</v>
      </c>
      <c r="G120" s="213" t="s">
        <v>88</v>
      </c>
      <c r="H120" s="210">
        <v>2</v>
      </c>
      <c r="I120" s="138" t="s">
        <v>638</v>
      </c>
      <c r="J120" s="212" t="s">
        <v>625</v>
      </c>
      <c r="K120" s="212" t="s">
        <v>307</v>
      </c>
      <c r="L120" s="67">
        <v>16400000</v>
      </c>
      <c r="M120" s="88">
        <v>16400000</v>
      </c>
      <c r="N120" s="212" t="s">
        <v>91</v>
      </c>
      <c r="O120" s="212" t="s">
        <v>92</v>
      </c>
      <c r="P120" s="69" t="s">
        <v>85</v>
      </c>
      <c r="Q120" s="332"/>
      <c r="R120" s="145" t="s">
        <v>718</v>
      </c>
      <c r="S120" s="145" t="s">
        <v>719</v>
      </c>
      <c r="T120" s="126">
        <v>42395</v>
      </c>
      <c r="U120" s="127" t="s">
        <v>720</v>
      </c>
      <c r="V120" s="129" t="s">
        <v>266</v>
      </c>
      <c r="W120" s="128">
        <v>16400000</v>
      </c>
      <c r="X120" s="128"/>
      <c r="Y120" s="77">
        <f t="shared" si="2"/>
        <v>16400000</v>
      </c>
      <c r="Z120" s="129" t="s">
        <v>721</v>
      </c>
      <c r="AA120" s="129" t="s">
        <v>722</v>
      </c>
      <c r="AB120" s="129" t="s">
        <v>630</v>
      </c>
      <c r="AC120" s="129" t="s">
        <v>723</v>
      </c>
      <c r="AD120" s="129" t="s">
        <v>92</v>
      </c>
      <c r="AE120" s="129" t="s">
        <v>92</v>
      </c>
      <c r="AF120" s="129" t="s">
        <v>92</v>
      </c>
      <c r="AG120" s="129" t="s">
        <v>271</v>
      </c>
      <c r="AH120" s="268">
        <v>42395</v>
      </c>
      <c r="AI120" s="268">
        <v>42454</v>
      </c>
      <c r="AJ120" s="129" t="s">
        <v>724</v>
      </c>
      <c r="AK120" s="283" t="s">
        <v>202</v>
      </c>
      <c r="AL120" s="284" t="s">
        <v>92</v>
      </c>
      <c r="AM120" s="264">
        <v>8200000</v>
      </c>
      <c r="AN120" s="173"/>
      <c r="AO120" s="173"/>
      <c r="AP120" s="173"/>
      <c r="AQ120" s="173"/>
      <c r="AR120" s="173"/>
      <c r="AS120" s="173"/>
      <c r="AT120" s="173"/>
      <c r="AU120" s="173"/>
      <c r="AV120" s="173"/>
      <c r="AW120" s="173"/>
      <c r="AX120" s="173"/>
      <c r="AY120" s="173"/>
      <c r="AZ120" s="173"/>
    </row>
    <row r="121" spans="1:52" ht="104.25" customHeight="1" x14ac:dyDescent="0.25">
      <c r="A121" s="204">
        <v>105</v>
      </c>
      <c r="B121" s="212" t="s">
        <v>75</v>
      </c>
      <c r="C121" s="212">
        <v>80101706</v>
      </c>
      <c r="D121" s="136" t="s">
        <v>725</v>
      </c>
      <c r="E121" s="212" t="s">
        <v>319</v>
      </c>
      <c r="F121" s="205">
        <v>1</v>
      </c>
      <c r="G121" s="213" t="s">
        <v>88</v>
      </c>
      <c r="H121" s="210">
        <v>2</v>
      </c>
      <c r="I121" s="138" t="s">
        <v>638</v>
      </c>
      <c r="J121" s="212" t="s">
        <v>625</v>
      </c>
      <c r="K121" s="212" t="s">
        <v>307</v>
      </c>
      <c r="L121" s="67">
        <v>8000000</v>
      </c>
      <c r="M121" s="88">
        <v>8000000</v>
      </c>
      <c r="N121" s="212" t="s">
        <v>91</v>
      </c>
      <c r="O121" s="212" t="s">
        <v>92</v>
      </c>
      <c r="P121" s="69" t="s">
        <v>85</v>
      </c>
      <c r="Q121" s="332"/>
      <c r="R121" s="145" t="s">
        <v>726</v>
      </c>
      <c r="S121" s="145" t="s">
        <v>727</v>
      </c>
      <c r="T121" s="126">
        <v>42398</v>
      </c>
      <c r="U121" s="127" t="s">
        <v>728</v>
      </c>
      <c r="V121" s="129" t="s">
        <v>266</v>
      </c>
      <c r="W121" s="128">
        <v>8000000</v>
      </c>
      <c r="X121" s="128"/>
      <c r="Y121" s="77">
        <f t="shared" si="2"/>
        <v>8000000</v>
      </c>
      <c r="Z121" s="129" t="s">
        <v>729</v>
      </c>
      <c r="AA121" s="129" t="s">
        <v>730</v>
      </c>
      <c r="AB121" s="129" t="s">
        <v>630</v>
      </c>
      <c r="AC121" s="129" t="s">
        <v>731</v>
      </c>
      <c r="AD121" s="129" t="s">
        <v>92</v>
      </c>
      <c r="AE121" s="129" t="s">
        <v>92</v>
      </c>
      <c r="AF121" s="129" t="s">
        <v>92</v>
      </c>
      <c r="AG121" s="129" t="s">
        <v>271</v>
      </c>
      <c r="AH121" s="268">
        <v>42398</v>
      </c>
      <c r="AI121" s="268">
        <v>42457</v>
      </c>
      <c r="AJ121" s="129" t="s">
        <v>674</v>
      </c>
      <c r="AK121" s="283" t="s">
        <v>202</v>
      </c>
      <c r="AL121" s="96"/>
      <c r="AM121" s="97"/>
      <c r="AN121" s="97"/>
      <c r="AO121" s="97"/>
      <c r="AP121" s="97"/>
      <c r="AQ121" s="97"/>
      <c r="AR121" s="97"/>
      <c r="AS121" s="97"/>
      <c r="AT121" s="97"/>
      <c r="AU121" s="97"/>
      <c r="AV121" s="97"/>
      <c r="AW121" s="97"/>
      <c r="AX121" s="97"/>
      <c r="AY121" s="97"/>
      <c r="AZ121" s="97"/>
    </row>
    <row r="122" spans="1:52" ht="75.75" customHeight="1" x14ac:dyDescent="0.25">
      <c r="A122" s="204">
        <v>106</v>
      </c>
      <c r="B122" s="212" t="s">
        <v>75</v>
      </c>
      <c r="C122" s="212">
        <v>80101706</v>
      </c>
      <c r="D122" s="136" t="s">
        <v>732</v>
      </c>
      <c r="E122" s="212" t="s">
        <v>319</v>
      </c>
      <c r="F122" s="205">
        <v>1</v>
      </c>
      <c r="G122" s="213" t="s">
        <v>107</v>
      </c>
      <c r="H122" s="210">
        <v>24</v>
      </c>
      <c r="I122" s="138" t="s">
        <v>129</v>
      </c>
      <c r="J122" s="212" t="s">
        <v>625</v>
      </c>
      <c r="K122" s="212" t="s">
        <v>307</v>
      </c>
      <c r="L122" s="67">
        <v>6560709</v>
      </c>
      <c r="M122" s="88">
        <v>6560709</v>
      </c>
      <c r="N122" s="212" t="s">
        <v>91</v>
      </c>
      <c r="O122" s="212" t="s">
        <v>92</v>
      </c>
      <c r="P122" s="69" t="s">
        <v>85</v>
      </c>
      <c r="Q122" s="332"/>
      <c r="R122" s="125"/>
      <c r="S122" s="121"/>
      <c r="T122" s="101"/>
      <c r="U122" s="126"/>
      <c r="V122" s="127"/>
      <c r="W122" s="129"/>
      <c r="X122" s="129"/>
      <c r="Y122" s="77">
        <f t="shared" si="2"/>
        <v>0</v>
      </c>
      <c r="Z122" s="128"/>
      <c r="AA122" s="127"/>
      <c r="AB122" s="129"/>
      <c r="AC122" s="129"/>
      <c r="AD122" s="129"/>
      <c r="AE122" s="129"/>
      <c r="AF122" s="129"/>
      <c r="AG122" s="205"/>
      <c r="AH122" s="205"/>
      <c r="AI122" s="94"/>
      <c r="AJ122" s="94"/>
      <c r="AK122" s="102"/>
      <c r="AL122" s="96"/>
      <c r="AM122" s="97"/>
      <c r="AN122" s="97"/>
      <c r="AO122" s="97"/>
      <c r="AP122" s="97"/>
      <c r="AQ122" s="97"/>
      <c r="AR122" s="97"/>
      <c r="AS122" s="97"/>
      <c r="AT122" s="97"/>
      <c r="AU122" s="97"/>
      <c r="AV122" s="97"/>
      <c r="AW122" s="97"/>
      <c r="AX122" s="97"/>
      <c r="AY122" s="97"/>
      <c r="AZ122" s="97"/>
    </row>
    <row r="123" spans="1:52" ht="75" customHeight="1" x14ac:dyDescent="0.25">
      <c r="A123" s="204">
        <v>107</v>
      </c>
      <c r="B123" s="212" t="s">
        <v>733</v>
      </c>
      <c r="C123" s="212">
        <v>80101706</v>
      </c>
      <c r="D123" s="64" t="s">
        <v>734</v>
      </c>
      <c r="E123" s="212" t="s">
        <v>78</v>
      </c>
      <c r="F123" s="205">
        <v>1</v>
      </c>
      <c r="G123" s="213" t="s">
        <v>149</v>
      </c>
      <c r="H123" s="210" t="s">
        <v>735</v>
      </c>
      <c r="I123" s="212" t="s">
        <v>736</v>
      </c>
      <c r="J123" s="212" t="s">
        <v>252</v>
      </c>
      <c r="K123" s="212" t="s">
        <v>82</v>
      </c>
      <c r="L123" s="67">
        <v>17000000</v>
      </c>
      <c r="M123" s="68">
        <v>17000000</v>
      </c>
      <c r="N123" s="212" t="s">
        <v>91</v>
      </c>
      <c r="O123" s="212" t="s">
        <v>92</v>
      </c>
      <c r="P123" s="69" t="s">
        <v>737</v>
      </c>
      <c r="Q123" s="352"/>
      <c r="R123" s="262" t="s">
        <v>738</v>
      </c>
      <c r="S123" s="262" t="s">
        <v>739</v>
      </c>
      <c r="T123" s="131">
        <v>42408</v>
      </c>
      <c r="U123" s="124" t="s">
        <v>740</v>
      </c>
      <c r="V123" s="206" t="s">
        <v>266</v>
      </c>
      <c r="W123" s="77">
        <v>13500000</v>
      </c>
      <c r="X123" s="128"/>
      <c r="Y123" s="77">
        <f t="shared" si="2"/>
        <v>13500000</v>
      </c>
      <c r="Z123" s="206" t="s">
        <v>741</v>
      </c>
      <c r="AA123" s="206" t="s">
        <v>742</v>
      </c>
      <c r="AB123" s="206" t="s">
        <v>99</v>
      </c>
      <c r="AC123" s="206" t="s">
        <v>743</v>
      </c>
      <c r="AD123" s="206" t="s">
        <v>92</v>
      </c>
      <c r="AE123" s="206" t="s">
        <v>92</v>
      </c>
      <c r="AF123" s="206" t="s">
        <v>92</v>
      </c>
      <c r="AG123" s="206" t="s">
        <v>744</v>
      </c>
      <c r="AH123" s="134">
        <v>42408</v>
      </c>
      <c r="AI123" s="134">
        <v>42558</v>
      </c>
      <c r="AJ123" s="206" t="s">
        <v>745</v>
      </c>
      <c r="AK123" s="206" t="s">
        <v>746</v>
      </c>
      <c r="AL123" s="284" t="s">
        <v>92</v>
      </c>
      <c r="AM123" s="264">
        <v>2700000</v>
      </c>
      <c r="AN123" s="97"/>
      <c r="AO123" s="97"/>
      <c r="AP123" s="97"/>
      <c r="AQ123" s="97"/>
      <c r="AR123" s="97"/>
      <c r="AS123" s="97"/>
      <c r="AT123" s="97"/>
      <c r="AU123" s="97"/>
      <c r="AV123" s="97"/>
      <c r="AW123" s="97"/>
      <c r="AX123" s="97"/>
      <c r="AY123" s="97"/>
      <c r="AZ123" s="97"/>
    </row>
    <row r="124" spans="1:52" ht="57" customHeight="1" x14ac:dyDescent="0.25">
      <c r="A124" s="146">
        <v>108</v>
      </c>
      <c r="B124" s="205" t="s">
        <v>86</v>
      </c>
      <c r="C124" s="212">
        <v>80101706</v>
      </c>
      <c r="D124" s="147" t="s">
        <v>747</v>
      </c>
      <c r="E124" s="212" t="s">
        <v>170</v>
      </c>
      <c r="F124" s="205">
        <v>1</v>
      </c>
      <c r="G124" s="213" t="s">
        <v>748</v>
      </c>
      <c r="H124" s="210">
        <v>4</v>
      </c>
      <c r="I124" s="212" t="s">
        <v>736</v>
      </c>
      <c r="J124" s="212" t="s">
        <v>749</v>
      </c>
      <c r="K124" s="212" t="s">
        <v>307</v>
      </c>
      <c r="L124" s="67">
        <v>8400000</v>
      </c>
      <c r="M124" s="68">
        <v>8400000</v>
      </c>
      <c r="N124" s="212" t="s">
        <v>91</v>
      </c>
      <c r="O124" s="212" t="s">
        <v>92</v>
      </c>
      <c r="P124" s="148" t="s">
        <v>299</v>
      </c>
      <c r="Q124" s="353"/>
      <c r="R124" s="125"/>
      <c r="S124" s="121"/>
      <c r="T124" s="101"/>
      <c r="U124" s="126"/>
      <c r="V124" s="127"/>
      <c r="W124" s="129"/>
      <c r="X124" s="129"/>
      <c r="Y124" s="77">
        <f t="shared" si="2"/>
        <v>0</v>
      </c>
      <c r="Z124" s="128"/>
      <c r="AA124" s="127"/>
      <c r="AB124" s="129"/>
      <c r="AC124" s="129"/>
      <c r="AD124" s="129"/>
      <c r="AE124" s="129"/>
      <c r="AF124" s="129"/>
      <c r="AG124" s="205"/>
      <c r="AH124" s="205"/>
      <c r="AI124" s="94"/>
      <c r="AJ124" s="94"/>
      <c r="AK124" s="102"/>
      <c r="AL124" s="96"/>
      <c r="AM124" s="97"/>
      <c r="AN124" s="97"/>
      <c r="AO124" s="97"/>
      <c r="AP124" s="97"/>
      <c r="AQ124" s="97"/>
      <c r="AR124" s="97"/>
      <c r="AS124" s="97"/>
      <c r="AT124" s="97"/>
      <c r="AU124" s="97"/>
      <c r="AV124" s="97"/>
      <c r="AW124" s="97"/>
      <c r="AX124" s="97"/>
      <c r="AY124" s="97"/>
      <c r="AZ124" s="97"/>
    </row>
    <row r="125" spans="1:52" ht="108" customHeight="1" x14ac:dyDescent="0.25">
      <c r="A125" s="146">
        <v>109</v>
      </c>
      <c r="B125" s="205" t="s">
        <v>86</v>
      </c>
      <c r="C125" s="212">
        <v>56101708</v>
      </c>
      <c r="D125" s="124" t="s">
        <v>750</v>
      </c>
      <c r="E125" s="212" t="s">
        <v>78</v>
      </c>
      <c r="F125" s="205">
        <v>1</v>
      </c>
      <c r="G125" s="213" t="s">
        <v>207</v>
      </c>
      <c r="H125" s="210">
        <v>2</v>
      </c>
      <c r="I125" s="212" t="s">
        <v>129</v>
      </c>
      <c r="J125" s="212" t="s">
        <v>749</v>
      </c>
      <c r="K125" s="212" t="s">
        <v>307</v>
      </c>
      <c r="L125" s="67">
        <v>56117158</v>
      </c>
      <c r="M125" s="68">
        <v>56117158</v>
      </c>
      <c r="N125" s="212" t="s">
        <v>91</v>
      </c>
      <c r="O125" s="212" t="s">
        <v>92</v>
      </c>
      <c r="P125" s="148" t="s">
        <v>299</v>
      </c>
      <c r="Q125" s="353"/>
      <c r="R125" s="125"/>
      <c r="S125" s="121"/>
      <c r="T125" s="101"/>
      <c r="U125" s="126"/>
      <c r="V125" s="127"/>
      <c r="W125" s="129"/>
      <c r="X125" s="129"/>
      <c r="Y125" s="77">
        <f t="shared" si="2"/>
        <v>0</v>
      </c>
      <c r="Z125" s="128"/>
      <c r="AA125" s="127"/>
      <c r="AB125" s="129"/>
      <c r="AC125" s="129"/>
      <c r="AD125" s="129"/>
      <c r="AE125" s="129"/>
      <c r="AF125" s="129"/>
      <c r="AG125" s="205"/>
      <c r="AH125" s="205"/>
      <c r="AI125" s="94"/>
      <c r="AJ125" s="94"/>
      <c r="AK125" s="102"/>
      <c r="AL125" s="96"/>
      <c r="AM125" s="97"/>
      <c r="AN125" s="97"/>
      <c r="AO125" s="97"/>
      <c r="AP125" s="97"/>
      <c r="AQ125" s="97"/>
      <c r="AR125" s="97"/>
      <c r="AS125" s="97"/>
      <c r="AT125" s="97"/>
      <c r="AU125" s="97"/>
      <c r="AV125" s="97"/>
      <c r="AW125" s="97"/>
      <c r="AX125" s="97"/>
      <c r="AY125" s="97"/>
      <c r="AZ125" s="97"/>
    </row>
    <row r="126" spans="1:52" ht="45" customHeight="1" x14ac:dyDescent="0.25">
      <c r="A126" s="146">
        <v>110</v>
      </c>
      <c r="B126" s="205" t="s">
        <v>86</v>
      </c>
      <c r="C126" s="212">
        <v>43233000</v>
      </c>
      <c r="D126" s="124" t="s">
        <v>751</v>
      </c>
      <c r="E126" s="212" t="s">
        <v>170</v>
      </c>
      <c r="F126" s="205">
        <v>1</v>
      </c>
      <c r="G126" s="213" t="s">
        <v>207</v>
      </c>
      <c r="H126" s="210">
        <v>1</v>
      </c>
      <c r="I126" s="212" t="s">
        <v>752</v>
      </c>
      <c r="J126" s="212" t="s">
        <v>749</v>
      </c>
      <c r="K126" s="212" t="s">
        <v>307</v>
      </c>
      <c r="L126" s="67">
        <v>893561312</v>
      </c>
      <c r="M126" s="68">
        <v>893561312</v>
      </c>
      <c r="N126" s="212" t="s">
        <v>91</v>
      </c>
      <c r="O126" s="212" t="s">
        <v>92</v>
      </c>
      <c r="P126" s="148" t="s">
        <v>299</v>
      </c>
      <c r="Q126" s="353"/>
      <c r="R126" s="125"/>
      <c r="S126" s="121"/>
      <c r="T126" s="101"/>
      <c r="U126" s="126"/>
      <c r="V126" s="127"/>
      <c r="W126" s="129"/>
      <c r="X126" s="129"/>
      <c r="Y126" s="77">
        <f t="shared" si="2"/>
        <v>0</v>
      </c>
      <c r="Z126" s="128"/>
      <c r="AA126" s="127"/>
      <c r="AB126" s="129"/>
      <c r="AC126" s="129"/>
      <c r="AD126" s="129"/>
      <c r="AE126" s="129"/>
      <c r="AF126" s="129"/>
      <c r="AG126" s="205"/>
      <c r="AH126" s="205"/>
      <c r="AI126" s="94"/>
      <c r="AJ126" s="94"/>
      <c r="AK126" s="102"/>
      <c r="AL126" s="96"/>
      <c r="AM126" s="97"/>
      <c r="AN126" s="97"/>
      <c r="AO126" s="97"/>
      <c r="AP126" s="97"/>
      <c r="AQ126" s="97"/>
      <c r="AR126" s="97"/>
      <c r="AS126" s="97"/>
      <c r="AT126" s="97"/>
      <c r="AU126" s="97"/>
      <c r="AV126" s="97"/>
      <c r="AW126" s="97"/>
      <c r="AX126" s="97"/>
      <c r="AY126" s="97"/>
      <c r="AZ126" s="97"/>
    </row>
    <row r="127" spans="1:52" ht="120" customHeight="1" thickBot="1" x14ac:dyDescent="0.3">
      <c r="A127" s="204">
        <v>111</v>
      </c>
      <c r="B127" s="212" t="s">
        <v>225</v>
      </c>
      <c r="C127" s="212">
        <v>80101706</v>
      </c>
      <c r="D127" s="136" t="s">
        <v>753</v>
      </c>
      <c r="E127" s="212" t="s">
        <v>319</v>
      </c>
      <c r="F127" s="205">
        <v>1</v>
      </c>
      <c r="G127" s="213" t="s">
        <v>149</v>
      </c>
      <c r="H127" s="210" t="s">
        <v>754</v>
      </c>
      <c r="I127" s="138" t="s">
        <v>638</v>
      </c>
      <c r="J127" s="212" t="s">
        <v>331</v>
      </c>
      <c r="K127" s="212" t="s">
        <v>307</v>
      </c>
      <c r="L127" s="67">
        <v>17000000</v>
      </c>
      <c r="M127" s="68">
        <v>17000000</v>
      </c>
      <c r="N127" s="212" t="s">
        <v>91</v>
      </c>
      <c r="O127" s="212" t="s">
        <v>92</v>
      </c>
      <c r="P127" s="69" t="s">
        <v>321</v>
      </c>
      <c r="Q127" s="116"/>
      <c r="R127" s="145" t="s">
        <v>755</v>
      </c>
      <c r="S127" s="145" t="s">
        <v>756</v>
      </c>
      <c r="T127" s="126">
        <v>42408</v>
      </c>
      <c r="U127" s="266" t="s">
        <v>757</v>
      </c>
      <c r="V127" s="129" t="s">
        <v>266</v>
      </c>
      <c r="W127" s="128">
        <v>17000000</v>
      </c>
      <c r="X127" s="128"/>
      <c r="Y127" s="77">
        <f t="shared" si="2"/>
        <v>17000000</v>
      </c>
      <c r="Z127" s="129" t="s">
        <v>758</v>
      </c>
      <c r="AA127" s="129" t="s">
        <v>759</v>
      </c>
      <c r="AB127" s="129" t="s">
        <v>269</v>
      </c>
      <c r="AC127" s="129" t="s">
        <v>760</v>
      </c>
      <c r="AD127" s="129" t="s">
        <v>92</v>
      </c>
      <c r="AE127" s="129" t="s">
        <v>92</v>
      </c>
      <c r="AF127" s="129" t="s">
        <v>92</v>
      </c>
      <c r="AG127" s="129" t="s">
        <v>271</v>
      </c>
      <c r="AH127" s="268">
        <v>42408</v>
      </c>
      <c r="AI127" s="268">
        <v>42467</v>
      </c>
      <c r="AJ127" s="129" t="s">
        <v>761</v>
      </c>
      <c r="AK127" s="283" t="s">
        <v>762</v>
      </c>
      <c r="AL127" s="284" t="s">
        <v>92</v>
      </c>
      <c r="AM127" s="264">
        <v>8500000</v>
      </c>
      <c r="AN127" s="97"/>
      <c r="AO127" s="97"/>
      <c r="AP127" s="97"/>
      <c r="AQ127" s="97"/>
      <c r="AR127" s="97"/>
      <c r="AS127" s="97"/>
      <c r="AT127" s="97"/>
      <c r="AU127" s="97"/>
      <c r="AV127" s="97"/>
      <c r="AW127" s="97"/>
      <c r="AX127" s="97"/>
      <c r="AY127" s="97"/>
      <c r="AZ127" s="97"/>
    </row>
    <row r="128" spans="1:52" ht="149.25" customHeight="1" thickBot="1" x14ac:dyDescent="0.3">
      <c r="A128" s="146">
        <v>112</v>
      </c>
      <c r="B128" s="149" t="s">
        <v>763</v>
      </c>
      <c r="C128" s="212">
        <v>80101706</v>
      </c>
      <c r="D128" s="150" t="s">
        <v>764</v>
      </c>
      <c r="E128" s="151" t="s">
        <v>170</v>
      </c>
      <c r="F128" s="205">
        <v>1</v>
      </c>
      <c r="G128" s="152" t="s">
        <v>207</v>
      </c>
      <c r="H128" s="210">
        <v>7</v>
      </c>
      <c r="I128" s="153" t="s">
        <v>208</v>
      </c>
      <c r="J128" s="154" t="s">
        <v>765</v>
      </c>
      <c r="K128" s="155" t="s">
        <v>307</v>
      </c>
      <c r="L128" s="67">
        <v>36851864</v>
      </c>
      <c r="M128" s="67">
        <v>36851864</v>
      </c>
      <c r="N128" s="156" t="s">
        <v>91</v>
      </c>
      <c r="O128" s="156" t="s">
        <v>92</v>
      </c>
      <c r="P128" s="157" t="s">
        <v>766</v>
      </c>
      <c r="Q128" s="116"/>
      <c r="R128" s="125"/>
      <c r="S128" s="121"/>
      <c r="T128" s="101"/>
      <c r="U128" s="126"/>
      <c r="V128" s="127"/>
      <c r="W128" s="129"/>
      <c r="X128" s="129"/>
      <c r="Y128" s="77">
        <f t="shared" si="2"/>
        <v>0</v>
      </c>
      <c r="Z128" s="128"/>
      <c r="AA128" s="127"/>
      <c r="AB128" s="129"/>
      <c r="AC128" s="129"/>
      <c r="AD128" s="129"/>
      <c r="AE128" s="129"/>
      <c r="AF128" s="129"/>
      <c r="AG128" s="205"/>
      <c r="AH128" s="205"/>
      <c r="AI128" s="94"/>
      <c r="AJ128" s="94"/>
      <c r="AK128" s="102"/>
      <c r="AL128" s="119"/>
      <c r="AM128" s="97"/>
      <c r="AN128" s="97"/>
      <c r="AO128" s="97"/>
      <c r="AP128" s="97"/>
      <c r="AQ128" s="97"/>
      <c r="AR128" s="97"/>
      <c r="AS128" s="97"/>
      <c r="AT128" s="97"/>
      <c r="AU128" s="97"/>
      <c r="AV128" s="97"/>
      <c r="AW128" s="97"/>
      <c r="AX128" s="97"/>
      <c r="AY128" s="97"/>
      <c r="AZ128" s="97"/>
    </row>
    <row r="129" spans="1:52" ht="149.25" customHeight="1" thickBot="1" x14ac:dyDescent="0.3">
      <c r="A129" s="146">
        <v>113</v>
      </c>
      <c r="B129" s="149" t="s">
        <v>763</v>
      </c>
      <c r="C129" s="212">
        <v>80101706</v>
      </c>
      <c r="D129" s="158" t="s">
        <v>767</v>
      </c>
      <c r="E129" s="159" t="s">
        <v>170</v>
      </c>
      <c r="F129" s="205">
        <v>1</v>
      </c>
      <c r="G129" s="213" t="s">
        <v>207</v>
      </c>
      <c r="H129" s="210">
        <v>6</v>
      </c>
      <c r="I129" s="160" t="s">
        <v>208</v>
      </c>
      <c r="J129" s="154" t="s">
        <v>765</v>
      </c>
      <c r="K129" s="205" t="s">
        <v>307</v>
      </c>
      <c r="L129" s="67">
        <v>45911790</v>
      </c>
      <c r="M129" s="67">
        <v>45911790</v>
      </c>
      <c r="N129" s="154" t="s">
        <v>91</v>
      </c>
      <c r="O129" s="154" t="s">
        <v>92</v>
      </c>
      <c r="P129" s="157" t="s">
        <v>766</v>
      </c>
      <c r="Q129" s="116"/>
      <c r="R129" s="125"/>
      <c r="S129" s="121"/>
      <c r="T129" s="101"/>
      <c r="U129" s="126"/>
      <c r="V129" s="127"/>
      <c r="W129" s="129"/>
      <c r="X129" s="129"/>
      <c r="Y129" s="77">
        <f t="shared" si="2"/>
        <v>0</v>
      </c>
      <c r="Z129" s="128"/>
      <c r="AA129" s="127"/>
      <c r="AB129" s="129"/>
      <c r="AC129" s="129"/>
      <c r="AD129" s="129"/>
      <c r="AE129" s="129"/>
      <c r="AF129" s="129"/>
      <c r="AG129" s="205"/>
      <c r="AH129" s="205"/>
      <c r="AI129" s="94"/>
      <c r="AJ129" s="94"/>
      <c r="AK129" s="102"/>
      <c r="AL129" s="119"/>
      <c r="AM129" s="97"/>
      <c r="AN129" s="97"/>
      <c r="AO129" s="97"/>
      <c r="AP129" s="97"/>
      <c r="AQ129" s="97"/>
      <c r="AR129" s="97"/>
      <c r="AS129" s="97"/>
      <c r="AT129" s="97"/>
      <c r="AU129" s="97"/>
      <c r="AV129" s="97"/>
      <c r="AW129" s="97"/>
      <c r="AX129" s="97"/>
      <c r="AY129" s="97"/>
      <c r="AZ129" s="97"/>
    </row>
    <row r="130" spans="1:52" ht="149.25" customHeight="1" thickBot="1" x14ac:dyDescent="0.3">
      <c r="A130" s="146">
        <v>114</v>
      </c>
      <c r="B130" s="149" t="s">
        <v>763</v>
      </c>
      <c r="C130" s="212">
        <v>80101706</v>
      </c>
      <c r="D130" s="158" t="s">
        <v>768</v>
      </c>
      <c r="E130" s="159" t="s">
        <v>170</v>
      </c>
      <c r="F130" s="205">
        <v>1</v>
      </c>
      <c r="G130" s="213" t="s">
        <v>207</v>
      </c>
      <c r="H130" s="210">
        <v>7</v>
      </c>
      <c r="I130" s="160" t="s">
        <v>208</v>
      </c>
      <c r="J130" s="154" t="s">
        <v>765</v>
      </c>
      <c r="K130" s="205" t="s">
        <v>307</v>
      </c>
      <c r="L130" s="67">
        <v>24500000</v>
      </c>
      <c r="M130" s="67">
        <v>24500000</v>
      </c>
      <c r="N130" s="154" t="s">
        <v>91</v>
      </c>
      <c r="O130" s="154" t="s">
        <v>92</v>
      </c>
      <c r="P130" s="157" t="s">
        <v>766</v>
      </c>
      <c r="Q130" s="116"/>
      <c r="R130" s="125"/>
      <c r="S130" s="121"/>
      <c r="T130" s="101"/>
      <c r="U130" s="126"/>
      <c r="V130" s="127"/>
      <c r="W130" s="129"/>
      <c r="X130" s="129"/>
      <c r="Y130" s="77">
        <f t="shared" si="2"/>
        <v>0</v>
      </c>
      <c r="Z130" s="128"/>
      <c r="AA130" s="127"/>
      <c r="AB130" s="129"/>
      <c r="AC130" s="129"/>
      <c r="AD130" s="129"/>
      <c r="AE130" s="129"/>
      <c r="AF130" s="129"/>
      <c r="AG130" s="205"/>
      <c r="AH130" s="205"/>
      <c r="AI130" s="94"/>
      <c r="AJ130" s="94"/>
      <c r="AK130" s="102"/>
      <c r="AL130" s="119"/>
      <c r="AM130" s="97"/>
      <c r="AN130" s="97"/>
      <c r="AO130" s="97"/>
      <c r="AP130" s="97"/>
      <c r="AQ130" s="97"/>
      <c r="AR130" s="97"/>
      <c r="AS130" s="97"/>
      <c r="AT130" s="97"/>
      <c r="AU130" s="97"/>
      <c r="AV130" s="97"/>
      <c r="AW130" s="97"/>
      <c r="AX130" s="97"/>
      <c r="AY130" s="97"/>
      <c r="AZ130" s="97"/>
    </row>
    <row r="131" spans="1:52" ht="149.25" customHeight="1" thickBot="1" x14ac:dyDescent="0.3">
      <c r="A131" s="146">
        <v>115</v>
      </c>
      <c r="B131" s="149" t="s">
        <v>763</v>
      </c>
      <c r="C131" s="212">
        <v>80101706</v>
      </c>
      <c r="D131" s="158" t="s">
        <v>769</v>
      </c>
      <c r="E131" s="159" t="s">
        <v>170</v>
      </c>
      <c r="F131" s="205">
        <v>1</v>
      </c>
      <c r="G131" s="213" t="s">
        <v>207</v>
      </c>
      <c r="H131" s="210">
        <v>7</v>
      </c>
      <c r="I131" s="160" t="s">
        <v>208</v>
      </c>
      <c r="J131" s="154" t="s">
        <v>765</v>
      </c>
      <c r="K131" s="205" t="s">
        <v>307</v>
      </c>
      <c r="L131" s="67">
        <v>24500000</v>
      </c>
      <c r="M131" s="67">
        <v>24500000</v>
      </c>
      <c r="N131" s="154" t="s">
        <v>91</v>
      </c>
      <c r="O131" s="154" t="s">
        <v>92</v>
      </c>
      <c r="P131" s="157" t="s">
        <v>766</v>
      </c>
      <c r="Q131" s="116"/>
      <c r="R131" s="125"/>
      <c r="S131" s="121"/>
      <c r="T131" s="101"/>
      <c r="U131" s="126"/>
      <c r="V131" s="127"/>
      <c r="W131" s="129"/>
      <c r="X131" s="129"/>
      <c r="Y131" s="77">
        <f t="shared" si="2"/>
        <v>0</v>
      </c>
      <c r="Z131" s="128"/>
      <c r="AA131" s="127"/>
      <c r="AB131" s="129"/>
      <c r="AC131" s="129"/>
      <c r="AD131" s="129"/>
      <c r="AE131" s="129"/>
      <c r="AF131" s="129"/>
      <c r="AG131" s="205"/>
      <c r="AH131" s="205"/>
      <c r="AI131" s="94"/>
      <c r="AJ131" s="94"/>
      <c r="AK131" s="102"/>
      <c r="AL131" s="119"/>
      <c r="AM131" s="97"/>
      <c r="AN131" s="97"/>
      <c r="AO131" s="97"/>
      <c r="AP131" s="97"/>
      <c r="AQ131" s="97"/>
      <c r="AR131" s="97"/>
      <c r="AS131" s="97"/>
      <c r="AT131" s="97"/>
      <c r="AU131" s="97"/>
      <c r="AV131" s="97"/>
      <c r="AW131" s="97"/>
      <c r="AX131" s="97"/>
      <c r="AY131" s="97"/>
      <c r="AZ131" s="97"/>
    </row>
    <row r="132" spans="1:52" ht="149.25" customHeight="1" thickBot="1" x14ac:dyDescent="0.3">
      <c r="A132" s="146">
        <v>116</v>
      </c>
      <c r="B132" s="149" t="s">
        <v>763</v>
      </c>
      <c r="C132" s="212">
        <v>80101706</v>
      </c>
      <c r="D132" s="158" t="s">
        <v>770</v>
      </c>
      <c r="E132" s="159" t="s">
        <v>170</v>
      </c>
      <c r="F132" s="205">
        <v>1</v>
      </c>
      <c r="G132" s="213" t="s">
        <v>207</v>
      </c>
      <c r="H132" s="210">
        <v>7</v>
      </c>
      <c r="I132" s="160" t="s">
        <v>208</v>
      </c>
      <c r="J132" s="154" t="s">
        <v>765</v>
      </c>
      <c r="K132" s="205" t="s">
        <v>307</v>
      </c>
      <c r="L132" s="67">
        <v>22750000</v>
      </c>
      <c r="M132" s="67">
        <v>22750000</v>
      </c>
      <c r="N132" s="154" t="s">
        <v>91</v>
      </c>
      <c r="O132" s="154" t="s">
        <v>92</v>
      </c>
      <c r="P132" s="157" t="s">
        <v>766</v>
      </c>
      <c r="Q132" s="116"/>
      <c r="R132" s="125"/>
      <c r="S132" s="121"/>
      <c r="T132" s="101"/>
      <c r="U132" s="126"/>
      <c r="V132" s="127"/>
      <c r="W132" s="129"/>
      <c r="X132" s="129"/>
      <c r="Y132" s="77">
        <f t="shared" si="2"/>
        <v>0</v>
      </c>
      <c r="Z132" s="128"/>
      <c r="AA132" s="127"/>
      <c r="AB132" s="129"/>
      <c r="AC132" s="129"/>
      <c r="AD132" s="129"/>
      <c r="AE132" s="129"/>
      <c r="AF132" s="129"/>
      <c r="AG132" s="205"/>
      <c r="AH132" s="205"/>
      <c r="AI132" s="94"/>
      <c r="AJ132" s="94"/>
      <c r="AK132" s="102"/>
      <c r="AL132" s="119"/>
      <c r="AM132" s="97"/>
      <c r="AN132" s="97"/>
      <c r="AO132" s="97"/>
      <c r="AP132" s="97"/>
      <c r="AQ132" s="97"/>
      <c r="AR132" s="97"/>
      <c r="AS132" s="97"/>
      <c r="AT132" s="97"/>
      <c r="AU132" s="97"/>
      <c r="AV132" s="97"/>
      <c r="AW132" s="97"/>
      <c r="AX132" s="97"/>
      <c r="AY132" s="97"/>
      <c r="AZ132" s="97"/>
    </row>
    <row r="133" spans="1:52" ht="149.25" customHeight="1" thickBot="1" x14ac:dyDescent="0.3">
      <c r="A133" s="146">
        <v>117</v>
      </c>
      <c r="B133" s="149" t="s">
        <v>763</v>
      </c>
      <c r="C133" s="212">
        <v>80101706</v>
      </c>
      <c r="D133" s="158" t="s">
        <v>771</v>
      </c>
      <c r="E133" s="159" t="s">
        <v>170</v>
      </c>
      <c r="F133" s="205">
        <v>1</v>
      </c>
      <c r="G133" s="213" t="s">
        <v>207</v>
      </c>
      <c r="H133" s="210">
        <v>7</v>
      </c>
      <c r="I133" s="160" t="s">
        <v>208</v>
      </c>
      <c r="J133" s="154" t="s">
        <v>765</v>
      </c>
      <c r="K133" s="205" t="s">
        <v>307</v>
      </c>
      <c r="L133" s="67">
        <v>22750000</v>
      </c>
      <c r="M133" s="67">
        <v>22750000</v>
      </c>
      <c r="N133" s="154" t="s">
        <v>91</v>
      </c>
      <c r="O133" s="154" t="s">
        <v>92</v>
      </c>
      <c r="P133" s="157" t="s">
        <v>766</v>
      </c>
      <c r="Q133" s="116"/>
      <c r="R133" s="125"/>
      <c r="S133" s="121"/>
      <c r="T133" s="101"/>
      <c r="U133" s="126"/>
      <c r="V133" s="127"/>
      <c r="W133" s="129"/>
      <c r="X133" s="129"/>
      <c r="Y133" s="77">
        <f t="shared" si="2"/>
        <v>0</v>
      </c>
      <c r="Z133" s="128"/>
      <c r="AA133" s="127"/>
      <c r="AB133" s="129"/>
      <c r="AC133" s="129"/>
      <c r="AD133" s="129"/>
      <c r="AE133" s="129"/>
      <c r="AF133" s="129"/>
      <c r="AG133" s="205"/>
      <c r="AH133" s="205"/>
      <c r="AI133" s="94"/>
      <c r="AJ133" s="94"/>
      <c r="AK133" s="102"/>
      <c r="AL133" s="119"/>
      <c r="AM133" s="97"/>
      <c r="AN133" s="97"/>
      <c r="AO133" s="97"/>
      <c r="AP133" s="97"/>
      <c r="AQ133" s="97"/>
      <c r="AR133" s="97"/>
      <c r="AS133" s="97"/>
      <c r="AT133" s="97"/>
      <c r="AU133" s="97"/>
      <c r="AV133" s="97"/>
      <c r="AW133" s="97"/>
      <c r="AX133" s="97"/>
      <c r="AY133" s="97"/>
      <c r="AZ133" s="97"/>
    </row>
    <row r="134" spans="1:52" ht="149.25" customHeight="1" thickBot="1" x14ac:dyDescent="0.3">
      <c r="A134" s="146">
        <v>118</v>
      </c>
      <c r="B134" s="149" t="s">
        <v>763</v>
      </c>
      <c r="C134" s="212">
        <v>80101706</v>
      </c>
      <c r="D134" s="158" t="s">
        <v>772</v>
      </c>
      <c r="E134" s="159" t="s">
        <v>170</v>
      </c>
      <c r="F134" s="205">
        <v>1</v>
      </c>
      <c r="G134" s="213" t="s">
        <v>207</v>
      </c>
      <c r="H134" s="210">
        <v>9</v>
      </c>
      <c r="I134" s="160" t="s">
        <v>208</v>
      </c>
      <c r="J134" s="154" t="s">
        <v>765</v>
      </c>
      <c r="K134" s="205" t="s">
        <v>307</v>
      </c>
      <c r="L134" s="67">
        <v>9000000</v>
      </c>
      <c r="M134" s="67">
        <v>9000000</v>
      </c>
      <c r="N134" s="154" t="s">
        <v>91</v>
      </c>
      <c r="O134" s="154" t="s">
        <v>92</v>
      </c>
      <c r="P134" s="157" t="s">
        <v>766</v>
      </c>
      <c r="Q134" s="116"/>
      <c r="R134" s="125"/>
      <c r="S134" s="121"/>
      <c r="T134" s="101"/>
      <c r="U134" s="126"/>
      <c r="V134" s="127"/>
      <c r="W134" s="129"/>
      <c r="X134" s="129"/>
      <c r="Y134" s="77">
        <f t="shared" si="2"/>
        <v>0</v>
      </c>
      <c r="Z134" s="128"/>
      <c r="AA134" s="127"/>
      <c r="AB134" s="129"/>
      <c r="AC134" s="129"/>
      <c r="AD134" s="129"/>
      <c r="AE134" s="129"/>
      <c r="AF134" s="129"/>
      <c r="AG134" s="205"/>
      <c r="AH134" s="205"/>
      <c r="AI134" s="94"/>
      <c r="AJ134" s="94"/>
      <c r="AK134" s="102"/>
      <c r="AL134" s="161"/>
      <c r="AM134" s="162"/>
      <c r="AN134" s="162"/>
      <c r="AO134" s="162"/>
      <c r="AP134" s="162"/>
      <c r="AQ134" s="162"/>
      <c r="AR134" s="162"/>
      <c r="AS134" s="162"/>
      <c r="AT134" s="162"/>
      <c r="AU134" s="162"/>
      <c r="AV134" s="162"/>
      <c r="AW134" s="162"/>
      <c r="AX134" s="162"/>
      <c r="AY134" s="162"/>
      <c r="AZ134" s="162"/>
    </row>
    <row r="135" spans="1:52" ht="149.25" customHeight="1" thickBot="1" x14ac:dyDescent="0.3">
      <c r="A135" s="146">
        <v>119</v>
      </c>
      <c r="B135" s="149" t="s">
        <v>763</v>
      </c>
      <c r="C135" s="212">
        <v>80101706</v>
      </c>
      <c r="D135" s="158" t="s">
        <v>773</v>
      </c>
      <c r="E135" s="159" t="s">
        <v>78</v>
      </c>
      <c r="F135" s="205">
        <v>1</v>
      </c>
      <c r="G135" s="213" t="s">
        <v>207</v>
      </c>
      <c r="H135" s="210">
        <v>7</v>
      </c>
      <c r="I135" s="160" t="s">
        <v>89</v>
      </c>
      <c r="J135" s="154" t="s">
        <v>765</v>
      </c>
      <c r="K135" s="205" t="s">
        <v>307</v>
      </c>
      <c r="L135" s="67">
        <v>12800000</v>
      </c>
      <c r="M135" s="67">
        <v>12800000</v>
      </c>
      <c r="N135" s="154" t="s">
        <v>91</v>
      </c>
      <c r="O135" s="154" t="s">
        <v>92</v>
      </c>
      <c r="P135" s="157" t="s">
        <v>766</v>
      </c>
      <c r="Q135" s="116"/>
      <c r="R135" s="130"/>
      <c r="S135" s="130"/>
      <c r="T135" s="139"/>
      <c r="U135" s="140"/>
      <c r="V135" s="163"/>
      <c r="W135" s="164"/>
      <c r="X135" s="141"/>
      <c r="Y135" s="77">
        <f t="shared" si="2"/>
        <v>0</v>
      </c>
      <c r="Z135" s="141"/>
      <c r="AA135" s="141"/>
      <c r="AB135" s="141"/>
      <c r="AC135" s="141"/>
      <c r="AD135" s="141"/>
      <c r="AE135" s="141"/>
      <c r="AF135" s="141"/>
      <c r="AG135" s="142"/>
      <c r="AH135" s="143"/>
      <c r="AI135" s="143"/>
      <c r="AJ135" s="141"/>
      <c r="AK135" s="165"/>
      <c r="AL135" s="143"/>
      <c r="AM135" s="143"/>
      <c r="AN135" s="141"/>
      <c r="AO135" s="141"/>
      <c r="AP135" s="144"/>
      <c r="AQ135" s="144"/>
      <c r="AR135" s="144"/>
      <c r="AS135" s="144"/>
      <c r="AT135" s="144"/>
      <c r="AU135" s="144"/>
      <c r="AV135" s="144"/>
      <c r="AW135" s="144"/>
      <c r="AX135" s="144"/>
      <c r="AY135" s="144"/>
      <c r="AZ135" s="144"/>
    </row>
    <row r="136" spans="1:52" ht="149.25" customHeight="1" thickBot="1" x14ac:dyDescent="0.3">
      <c r="A136" s="146">
        <v>120</v>
      </c>
      <c r="B136" s="149" t="s">
        <v>763</v>
      </c>
      <c r="C136" s="212">
        <v>80101706</v>
      </c>
      <c r="D136" s="158" t="s">
        <v>774</v>
      </c>
      <c r="E136" s="159" t="s">
        <v>78</v>
      </c>
      <c r="F136" s="205">
        <v>1</v>
      </c>
      <c r="G136" s="213" t="s">
        <v>207</v>
      </c>
      <c r="H136" s="210">
        <v>7</v>
      </c>
      <c r="I136" s="160" t="s">
        <v>1040</v>
      </c>
      <c r="J136" s="154" t="s">
        <v>765</v>
      </c>
      <c r="K136" s="205" t="s">
        <v>307</v>
      </c>
      <c r="L136" s="67">
        <v>25660000</v>
      </c>
      <c r="M136" s="67">
        <v>25660000</v>
      </c>
      <c r="N136" s="154" t="s">
        <v>91</v>
      </c>
      <c r="O136" s="154" t="s">
        <v>92</v>
      </c>
      <c r="P136" s="157" t="s">
        <v>766</v>
      </c>
      <c r="Q136" s="116"/>
      <c r="R136" s="125"/>
      <c r="S136" s="121"/>
      <c r="T136" s="101"/>
      <c r="U136" s="126"/>
      <c r="V136" s="127"/>
      <c r="W136" s="129"/>
      <c r="X136" s="129"/>
      <c r="Y136" s="77">
        <f t="shared" si="2"/>
        <v>0</v>
      </c>
      <c r="Z136" s="128"/>
      <c r="AA136" s="127"/>
      <c r="AB136" s="129"/>
      <c r="AC136" s="129"/>
      <c r="AD136" s="129"/>
      <c r="AE136" s="129"/>
      <c r="AF136" s="129"/>
      <c r="AG136" s="205"/>
      <c r="AH136" s="205"/>
      <c r="AI136" s="94"/>
      <c r="AJ136" s="94"/>
      <c r="AK136" s="102"/>
      <c r="AL136" s="166"/>
      <c r="AM136" s="167"/>
      <c r="AN136" s="167"/>
      <c r="AO136" s="167"/>
      <c r="AP136" s="167"/>
      <c r="AQ136" s="167"/>
      <c r="AR136" s="167"/>
      <c r="AS136" s="167"/>
      <c r="AT136" s="167"/>
      <c r="AU136" s="167"/>
      <c r="AV136" s="167"/>
      <c r="AW136" s="167"/>
      <c r="AX136" s="167"/>
      <c r="AY136" s="167"/>
      <c r="AZ136" s="167"/>
    </row>
    <row r="137" spans="1:52" ht="149.25" customHeight="1" thickBot="1" x14ac:dyDescent="0.3">
      <c r="A137" s="146">
        <v>121</v>
      </c>
      <c r="B137" s="149" t="s">
        <v>763</v>
      </c>
      <c r="C137" s="212">
        <v>80101706</v>
      </c>
      <c r="D137" s="158" t="s">
        <v>775</v>
      </c>
      <c r="E137" s="159" t="s">
        <v>78</v>
      </c>
      <c r="F137" s="205">
        <v>1</v>
      </c>
      <c r="G137" s="213" t="s">
        <v>207</v>
      </c>
      <c r="H137" s="210">
        <v>7</v>
      </c>
      <c r="I137" s="160" t="s">
        <v>1039</v>
      </c>
      <c r="J137" s="154" t="s">
        <v>765</v>
      </c>
      <c r="K137" s="205" t="s">
        <v>307</v>
      </c>
      <c r="L137" s="67">
        <v>5050075</v>
      </c>
      <c r="M137" s="67">
        <v>5050075</v>
      </c>
      <c r="N137" s="154" t="s">
        <v>91</v>
      </c>
      <c r="O137" s="154" t="s">
        <v>92</v>
      </c>
      <c r="P137" s="157" t="s">
        <v>766</v>
      </c>
      <c r="Q137" s="116"/>
      <c r="R137" s="125"/>
      <c r="S137" s="121"/>
      <c r="T137" s="101"/>
      <c r="U137" s="126"/>
      <c r="V137" s="127"/>
      <c r="W137" s="129"/>
      <c r="X137" s="129"/>
      <c r="Y137" s="77">
        <f t="shared" si="2"/>
        <v>0</v>
      </c>
      <c r="Z137" s="128"/>
      <c r="AA137" s="127"/>
      <c r="AB137" s="129"/>
      <c r="AC137" s="129"/>
      <c r="AD137" s="129"/>
      <c r="AE137" s="129"/>
      <c r="AF137" s="129"/>
      <c r="AG137" s="205"/>
      <c r="AH137" s="205"/>
      <c r="AI137" s="94"/>
      <c r="AJ137" s="94"/>
      <c r="AK137" s="102"/>
      <c r="AL137" s="119"/>
      <c r="AM137" s="97"/>
      <c r="AN137" s="97"/>
      <c r="AO137" s="97"/>
      <c r="AP137" s="97"/>
      <c r="AQ137" s="97"/>
      <c r="AR137" s="97"/>
      <c r="AS137" s="97"/>
      <c r="AT137" s="97"/>
      <c r="AU137" s="97"/>
      <c r="AV137" s="97"/>
      <c r="AW137" s="97"/>
      <c r="AX137" s="97"/>
      <c r="AY137" s="97"/>
      <c r="AZ137" s="97"/>
    </row>
    <row r="138" spans="1:52" ht="149.25" customHeight="1" thickBot="1" x14ac:dyDescent="0.3">
      <c r="A138" s="146">
        <v>122</v>
      </c>
      <c r="B138" s="149" t="s">
        <v>763</v>
      </c>
      <c r="C138" s="212">
        <v>80101706</v>
      </c>
      <c r="D138" s="168" t="s">
        <v>776</v>
      </c>
      <c r="E138" s="169" t="s">
        <v>78</v>
      </c>
      <c r="F138" s="205">
        <v>1</v>
      </c>
      <c r="G138" s="213" t="s">
        <v>207</v>
      </c>
      <c r="H138" s="210">
        <v>7</v>
      </c>
      <c r="I138" s="170" t="s">
        <v>1039</v>
      </c>
      <c r="J138" s="154" t="s">
        <v>765</v>
      </c>
      <c r="K138" s="212" t="s">
        <v>307</v>
      </c>
      <c r="L138" s="67">
        <v>12352771</v>
      </c>
      <c r="M138" s="67">
        <v>12352771</v>
      </c>
      <c r="N138" s="154" t="s">
        <v>91</v>
      </c>
      <c r="O138" s="154" t="s">
        <v>92</v>
      </c>
      <c r="P138" s="157" t="s">
        <v>766</v>
      </c>
      <c r="Q138" s="116"/>
      <c r="R138" s="125"/>
      <c r="S138" s="121"/>
      <c r="T138" s="101"/>
      <c r="U138" s="126"/>
      <c r="V138" s="127"/>
      <c r="W138" s="129"/>
      <c r="X138" s="129"/>
      <c r="Y138" s="77">
        <f t="shared" si="2"/>
        <v>0</v>
      </c>
      <c r="Z138" s="128"/>
      <c r="AA138" s="127"/>
      <c r="AB138" s="129"/>
      <c r="AC138" s="129"/>
      <c r="AD138" s="129"/>
      <c r="AE138" s="129"/>
      <c r="AF138" s="129"/>
      <c r="AG138" s="205"/>
      <c r="AH138" s="205"/>
      <c r="AI138" s="94"/>
      <c r="AJ138" s="94"/>
      <c r="AK138" s="102"/>
      <c r="AL138" s="119"/>
      <c r="AM138" s="97"/>
      <c r="AN138" s="97"/>
      <c r="AO138" s="97"/>
      <c r="AP138" s="97"/>
      <c r="AQ138" s="97"/>
      <c r="AR138" s="97"/>
      <c r="AS138" s="97"/>
      <c r="AT138" s="97"/>
      <c r="AU138" s="97"/>
      <c r="AV138" s="97"/>
      <c r="AW138" s="97"/>
      <c r="AX138" s="97"/>
      <c r="AY138" s="97"/>
      <c r="AZ138" s="97"/>
    </row>
    <row r="139" spans="1:52" ht="102.75" customHeight="1" x14ac:dyDescent="0.25">
      <c r="A139" s="146">
        <v>123</v>
      </c>
      <c r="B139" s="205" t="s">
        <v>317</v>
      </c>
      <c r="C139" s="212">
        <v>80101706</v>
      </c>
      <c r="D139" s="136" t="s">
        <v>777</v>
      </c>
      <c r="E139" s="212" t="s">
        <v>319</v>
      </c>
      <c r="F139" s="205">
        <v>1</v>
      </c>
      <c r="G139" s="213" t="s">
        <v>149</v>
      </c>
      <c r="H139" s="210" t="s">
        <v>754</v>
      </c>
      <c r="I139" s="138" t="s">
        <v>638</v>
      </c>
      <c r="J139" s="212" t="s">
        <v>331</v>
      </c>
      <c r="K139" s="212" t="s">
        <v>307</v>
      </c>
      <c r="L139" s="67">
        <v>7000000</v>
      </c>
      <c r="M139" s="68">
        <v>7000000</v>
      </c>
      <c r="N139" s="212" t="s">
        <v>91</v>
      </c>
      <c r="O139" s="212" t="s">
        <v>92</v>
      </c>
      <c r="P139" s="69" t="s">
        <v>321</v>
      </c>
      <c r="Q139" s="116"/>
      <c r="R139" s="145" t="s">
        <v>778</v>
      </c>
      <c r="S139" s="145" t="s">
        <v>779</v>
      </c>
      <c r="T139" s="126">
        <v>42426</v>
      </c>
      <c r="U139" s="266" t="s">
        <v>780</v>
      </c>
      <c r="V139" s="129" t="s">
        <v>266</v>
      </c>
      <c r="W139" s="128">
        <v>7000000</v>
      </c>
      <c r="X139" s="128"/>
      <c r="Y139" s="77">
        <f t="shared" si="2"/>
        <v>7000000</v>
      </c>
      <c r="Z139" s="129" t="s">
        <v>781</v>
      </c>
      <c r="AA139" s="129" t="s">
        <v>782</v>
      </c>
      <c r="AB139" s="129" t="s">
        <v>269</v>
      </c>
      <c r="AC139" s="129" t="s">
        <v>783</v>
      </c>
      <c r="AD139" s="129" t="s">
        <v>92</v>
      </c>
      <c r="AE139" s="129" t="s">
        <v>92</v>
      </c>
      <c r="AF139" s="129" t="s">
        <v>92</v>
      </c>
      <c r="AG139" s="267" t="s">
        <v>327</v>
      </c>
      <c r="AH139" s="268">
        <v>42426</v>
      </c>
      <c r="AI139" s="268">
        <v>42485</v>
      </c>
      <c r="AJ139" s="129" t="s">
        <v>337</v>
      </c>
      <c r="AK139" s="283" t="s">
        <v>329</v>
      </c>
      <c r="AL139" s="119"/>
      <c r="AM139" s="97"/>
      <c r="AN139" s="97"/>
      <c r="AO139" s="97"/>
      <c r="AP139" s="97"/>
      <c r="AQ139" s="97"/>
      <c r="AR139" s="97"/>
      <c r="AS139" s="97"/>
      <c r="AT139" s="97"/>
      <c r="AU139" s="97"/>
      <c r="AV139" s="97"/>
      <c r="AW139" s="97"/>
      <c r="AX139" s="97"/>
      <c r="AY139" s="97"/>
      <c r="AZ139" s="97"/>
    </row>
    <row r="140" spans="1:52" ht="135" x14ac:dyDescent="0.25">
      <c r="A140" s="204">
        <v>124</v>
      </c>
      <c r="B140" s="205" t="s">
        <v>203</v>
      </c>
      <c r="C140" s="154">
        <v>80101706</v>
      </c>
      <c r="D140" s="136" t="s">
        <v>784</v>
      </c>
      <c r="E140" s="212" t="s">
        <v>319</v>
      </c>
      <c r="F140" s="205">
        <v>1</v>
      </c>
      <c r="G140" s="213" t="s">
        <v>149</v>
      </c>
      <c r="H140" s="210" t="s">
        <v>171</v>
      </c>
      <c r="I140" s="138" t="s">
        <v>638</v>
      </c>
      <c r="J140" s="212" t="s">
        <v>331</v>
      </c>
      <c r="K140" s="212" t="s">
        <v>307</v>
      </c>
      <c r="L140" s="67">
        <v>1500000</v>
      </c>
      <c r="M140" s="67">
        <v>1500000</v>
      </c>
      <c r="N140" s="212" t="s">
        <v>91</v>
      </c>
      <c r="O140" s="212" t="s">
        <v>92</v>
      </c>
      <c r="P140" s="69" t="s">
        <v>321</v>
      </c>
      <c r="Q140" s="116"/>
      <c r="R140" s="145" t="s">
        <v>785</v>
      </c>
      <c r="S140" s="145" t="s">
        <v>786</v>
      </c>
      <c r="T140" s="126">
        <v>42412</v>
      </c>
      <c r="U140" s="266" t="s">
        <v>619</v>
      </c>
      <c r="V140" s="129" t="s">
        <v>278</v>
      </c>
      <c r="W140" s="128">
        <v>1500000</v>
      </c>
      <c r="X140" s="128"/>
      <c r="Y140" s="77">
        <f t="shared" si="2"/>
        <v>1500000</v>
      </c>
      <c r="Z140" s="129" t="s">
        <v>620</v>
      </c>
      <c r="AA140" s="129" t="s">
        <v>787</v>
      </c>
      <c r="AB140" s="129" t="s">
        <v>269</v>
      </c>
      <c r="AC140" s="129" t="s">
        <v>788</v>
      </c>
      <c r="AD140" s="129" t="s">
        <v>92</v>
      </c>
      <c r="AE140" s="129" t="s">
        <v>92</v>
      </c>
      <c r="AF140" s="129" t="s">
        <v>92</v>
      </c>
      <c r="AG140" s="129" t="s">
        <v>605</v>
      </c>
      <c r="AH140" s="268">
        <v>42412</v>
      </c>
      <c r="AI140" s="268">
        <v>42440</v>
      </c>
      <c r="AJ140" s="129" t="s">
        <v>586</v>
      </c>
      <c r="AK140" s="283" t="s">
        <v>261</v>
      </c>
      <c r="AL140" s="284" t="s">
        <v>92</v>
      </c>
      <c r="AM140" s="264">
        <v>1500000</v>
      </c>
      <c r="AN140" s="97"/>
      <c r="AO140" s="97"/>
      <c r="AP140" s="97"/>
      <c r="AQ140" s="97"/>
      <c r="AR140" s="97"/>
      <c r="AS140" s="97"/>
      <c r="AT140" s="97"/>
      <c r="AU140" s="97"/>
      <c r="AV140" s="97"/>
      <c r="AW140" s="97"/>
      <c r="AX140" s="97"/>
      <c r="AY140" s="97"/>
      <c r="AZ140" s="97"/>
    </row>
    <row r="141" spans="1:52" ht="169.5" customHeight="1" x14ac:dyDescent="0.25">
      <c r="A141" s="354">
        <v>125</v>
      </c>
      <c r="B141" s="355" t="s">
        <v>763</v>
      </c>
      <c r="C141" s="216">
        <v>8011078</v>
      </c>
      <c r="D141" s="356" t="s">
        <v>789</v>
      </c>
      <c r="E141" s="216" t="s">
        <v>170</v>
      </c>
      <c r="F141" s="309">
        <v>1</v>
      </c>
      <c r="G141" s="310" t="s">
        <v>149</v>
      </c>
      <c r="H141" s="311">
        <v>10</v>
      </c>
      <c r="I141" s="357" t="s">
        <v>638</v>
      </c>
      <c r="J141" s="212" t="s">
        <v>790</v>
      </c>
      <c r="K141" s="212" t="s">
        <v>307</v>
      </c>
      <c r="L141" s="67">
        <v>10000000</v>
      </c>
      <c r="M141" s="68">
        <v>10000000</v>
      </c>
      <c r="N141" s="216" t="s">
        <v>91</v>
      </c>
      <c r="O141" s="216" t="s">
        <v>92</v>
      </c>
      <c r="P141" s="312" t="s">
        <v>321</v>
      </c>
      <c r="Q141" s="358"/>
      <c r="R141" s="359" t="s">
        <v>791</v>
      </c>
      <c r="S141" s="269" t="s">
        <v>792</v>
      </c>
      <c r="T141" s="270">
        <v>42423</v>
      </c>
      <c r="U141" s="225" t="s">
        <v>793</v>
      </c>
      <c r="V141" s="225" t="s">
        <v>266</v>
      </c>
      <c r="W141" s="128">
        <v>10000000</v>
      </c>
      <c r="X141" s="128"/>
      <c r="Y141" s="77">
        <f t="shared" si="2"/>
        <v>10000000</v>
      </c>
      <c r="Z141" s="225" t="s">
        <v>794</v>
      </c>
      <c r="AA141" s="225" t="s">
        <v>795</v>
      </c>
      <c r="AB141" s="225" t="s">
        <v>499</v>
      </c>
      <c r="AC141" s="225" t="s">
        <v>796</v>
      </c>
      <c r="AD141" s="225" t="s">
        <v>199</v>
      </c>
      <c r="AE141" s="273">
        <v>42426</v>
      </c>
      <c r="AF141" s="273">
        <v>42426</v>
      </c>
      <c r="AG141" s="360" t="s">
        <v>797</v>
      </c>
      <c r="AH141" s="273">
        <v>42426</v>
      </c>
      <c r="AI141" s="273">
        <v>42729</v>
      </c>
      <c r="AJ141" s="225" t="s">
        <v>798</v>
      </c>
      <c r="AK141" s="274" t="s">
        <v>799</v>
      </c>
      <c r="AL141" s="119"/>
      <c r="AM141" s="97"/>
      <c r="AN141" s="97"/>
      <c r="AO141" s="97"/>
      <c r="AP141" s="97"/>
      <c r="AQ141" s="97"/>
      <c r="AR141" s="97"/>
      <c r="AS141" s="97"/>
      <c r="AT141" s="97"/>
      <c r="AU141" s="97"/>
      <c r="AV141" s="97"/>
      <c r="AW141" s="97"/>
      <c r="AX141" s="97"/>
      <c r="AY141" s="97"/>
      <c r="AZ141" s="97"/>
    </row>
    <row r="142" spans="1:52" ht="81.75" customHeight="1" x14ac:dyDescent="0.25">
      <c r="A142" s="361"/>
      <c r="B142" s="362"/>
      <c r="C142" s="217"/>
      <c r="D142" s="363"/>
      <c r="E142" s="217"/>
      <c r="F142" s="228"/>
      <c r="G142" s="319"/>
      <c r="H142" s="234"/>
      <c r="I142" s="364"/>
      <c r="J142" s="212" t="s">
        <v>800</v>
      </c>
      <c r="K142" s="212" t="s">
        <v>307</v>
      </c>
      <c r="L142" s="67">
        <v>143000000</v>
      </c>
      <c r="M142" s="68">
        <v>143000000</v>
      </c>
      <c r="N142" s="217"/>
      <c r="O142" s="217"/>
      <c r="P142" s="320"/>
      <c r="Q142" s="365"/>
      <c r="R142" s="366"/>
      <c r="S142" s="276"/>
      <c r="T142" s="277"/>
      <c r="U142" s="226"/>
      <c r="V142" s="226"/>
      <c r="W142" s="128">
        <v>143000000</v>
      </c>
      <c r="X142" s="128"/>
      <c r="Y142" s="77">
        <f t="shared" si="2"/>
        <v>143000000</v>
      </c>
      <c r="Z142" s="226"/>
      <c r="AA142" s="226"/>
      <c r="AB142" s="226"/>
      <c r="AC142" s="226"/>
      <c r="AD142" s="226"/>
      <c r="AE142" s="279"/>
      <c r="AF142" s="279"/>
      <c r="AG142" s="367"/>
      <c r="AH142" s="279"/>
      <c r="AI142" s="279"/>
      <c r="AJ142" s="226"/>
      <c r="AK142" s="280"/>
      <c r="AL142" s="119"/>
      <c r="AM142" s="97"/>
      <c r="AN142" s="97"/>
      <c r="AO142" s="97"/>
      <c r="AP142" s="97"/>
      <c r="AQ142" s="97"/>
      <c r="AR142" s="97"/>
      <c r="AS142" s="97"/>
      <c r="AT142" s="97"/>
      <c r="AU142" s="97"/>
      <c r="AV142" s="97"/>
      <c r="AW142" s="97"/>
      <c r="AX142" s="97"/>
      <c r="AY142" s="97"/>
      <c r="AZ142" s="97"/>
    </row>
    <row r="143" spans="1:52" ht="57" x14ac:dyDescent="0.25">
      <c r="A143" s="204">
        <v>127</v>
      </c>
      <c r="B143" s="205" t="s">
        <v>86</v>
      </c>
      <c r="C143" s="205">
        <v>55101519</v>
      </c>
      <c r="D143" s="86" t="s">
        <v>801</v>
      </c>
      <c r="E143" s="205" t="s">
        <v>78</v>
      </c>
      <c r="F143" s="205">
        <v>1</v>
      </c>
      <c r="G143" s="213" t="s">
        <v>207</v>
      </c>
      <c r="H143" s="210">
        <v>10</v>
      </c>
      <c r="I143" s="205" t="s">
        <v>129</v>
      </c>
      <c r="J143" s="205" t="s">
        <v>210</v>
      </c>
      <c r="K143" s="205" t="s">
        <v>82</v>
      </c>
      <c r="L143" s="87">
        <v>2500000</v>
      </c>
      <c r="M143" s="88">
        <v>2500000</v>
      </c>
      <c r="N143" s="205" t="s">
        <v>91</v>
      </c>
      <c r="O143" s="205" t="s">
        <v>92</v>
      </c>
      <c r="P143" s="89" t="s">
        <v>93</v>
      </c>
      <c r="Q143" s="116"/>
      <c r="R143" s="125"/>
      <c r="S143" s="121"/>
      <c r="T143" s="101"/>
      <c r="U143" s="126"/>
      <c r="V143" s="127"/>
      <c r="W143" s="129"/>
      <c r="X143" s="129"/>
      <c r="Y143" s="77">
        <f t="shared" si="2"/>
        <v>0</v>
      </c>
      <c r="Z143" s="128"/>
      <c r="AA143" s="127"/>
      <c r="AB143" s="129"/>
      <c r="AC143" s="129"/>
      <c r="AD143" s="129"/>
      <c r="AE143" s="129"/>
      <c r="AF143" s="129"/>
      <c r="AG143" s="205"/>
      <c r="AH143" s="205"/>
      <c r="AI143" s="94"/>
      <c r="AJ143" s="94"/>
      <c r="AK143" s="102"/>
      <c r="AL143" s="119"/>
      <c r="AM143" s="97"/>
      <c r="AN143" s="97"/>
      <c r="AO143" s="97"/>
      <c r="AP143" s="97"/>
      <c r="AQ143" s="97"/>
      <c r="AR143" s="97"/>
      <c r="AS143" s="97"/>
      <c r="AT143" s="97"/>
      <c r="AU143" s="97"/>
      <c r="AV143" s="97"/>
      <c r="AW143" s="97"/>
      <c r="AX143" s="97"/>
      <c r="AY143" s="97"/>
      <c r="AZ143" s="97"/>
    </row>
    <row r="144" spans="1:52" ht="56.25" customHeight="1" x14ac:dyDescent="0.25">
      <c r="A144" s="204">
        <v>128</v>
      </c>
      <c r="B144" s="205" t="s">
        <v>86</v>
      </c>
      <c r="C144" s="212">
        <v>80101706</v>
      </c>
      <c r="D144" s="294" t="s">
        <v>802</v>
      </c>
      <c r="E144" s="212" t="s">
        <v>78</v>
      </c>
      <c r="F144" s="212">
        <v>1</v>
      </c>
      <c r="G144" s="213" t="s">
        <v>207</v>
      </c>
      <c r="H144" s="210">
        <v>8</v>
      </c>
      <c r="I144" s="212" t="s">
        <v>80</v>
      </c>
      <c r="J144" s="212" t="s">
        <v>252</v>
      </c>
      <c r="K144" s="212" t="s">
        <v>82</v>
      </c>
      <c r="L144" s="67">
        <v>13450318</v>
      </c>
      <c r="M144" s="68">
        <v>13450318</v>
      </c>
      <c r="N144" s="212" t="s">
        <v>91</v>
      </c>
      <c r="O144" s="212" t="s">
        <v>92</v>
      </c>
      <c r="P144" s="160" t="s">
        <v>299</v>
      </c>
      <c r="Q144" s="68"/>
      <c r="R144" s="125"/>
      <c r="S144" s="121"/>
      <c r="T144" s="101"/>
      <c r="U144" s="126"/>
      <c r="V144" s="127"/>
      <c r="W144" s="129"/>
      <c r="X144" s="129"/>
      <c r="Y144" s="77">
        <f t="shared" si="2"/>
        <v>0</v>
      </c>
      <c r="Z144" s="128"/>
      <c r="AA144" s="127"/>
      <c r="AB144" s="129"/>
      <c r="AC144" s="129"/>
      <c r="AD144" s="129"/>
      <c r="AE144" s="129"/>
      <c r="AF144" s="129"/>
      <c r="AG144" s="205"/>
      <c r="AH144" s="205"/>
      <c r="AI144" s="94"/>
      <c r="AJ144" s="94"/>
      <c r="AK144" s="102"/>
      <c r="AL144" s="119"/>
      <c r="AM144" s="97"/>
      <c r="AN144" s="97"/>
      <c r="AO144" s="97"/>
      <c r="AP144" s="97"/>
      <c r="AQ144" s="97"/>
      <c r="AR144" s="97"/>
      <c r="AS144" s="97"/>
      <c r="AT144" s="97"/>
      <c r="AU144" s="97"/>
      <c r="AV144" s="97"/>
      <c r="AW144" s="97"/>
      <c r="AX144" s="97"/>
      <c r="AY144" s="97"/>
      <c r="AZ144" s="97"/>
    </row>
    <row r="145" spans="1:274" ht="44.25" customHeight="1" x14ac:dyDescent="0.25">
      <c r="A145" s="204">
        <v>129</v>
      </c>
      <c r="B145" s="205" t="s">
        <v>104</v>
      </c>
      <c r="C145" s="212">
        <v>80101706</v>
      </c>
      <c r="D145" s="294" t="s">
        <v>803</v>
      </c>
      <c r="E145" s="212" t="s">
        <v>78</v>
      </c>
      <c r="F145" s="212">
        <v>1</v>
      </c>
      <c r="G145" s="213" t="s">
        <v>107</v>
      </c>
      <c r="H145" s="210">
        <v>2</v>
      </c>
      <c r="I145" s="205" t="s">
        <v>129</v>
      </c>
      <c r="J145" s="212" t="s">
        <v>252</v>
      </c>
      <c r="K145" s="212" t="s">
        <v>82</v>
      </c>
      <c r="L145" s="67">
        <v>7000000</v>
      </c>
      <c r="M145" s="68">
        <v>7000000</v>
      </c>
      <c r="N145" s="212" t="s">
        <v>91</v>
      </c>
      <c r="O145" s="212" t="s">
        <v>92</v>
      </c>
      <c r="P145" s="160" t="s">
        <v>804</v>
      </c>
      <c r="Q145" s="116"/>
      <c r="R145" s="125"/>
      <c r="S145" s="121"/>
      <c r="T145" s="101"/>
      <c r="U145" s="126"/>
      <c r="V145" s="127"/>
      <c r="W145" s="129"/>
      <c r="X145" s="129"/>
      <c r="Y145" s="77">
        <f t="shared" si="2"/>
        <v>0</v>
      </c>
      <c r="Z145" s="128"/>
      <c r="AA145" s="127"/>
      <c r="AB145" s="129"/>
      <c r="AC145" s="129"/>
      <c r="AD145" s="129"/>
      <c r="AE145" s="129"/>
      <c r="AF145" s="129"/>
      <c r="AG145" s="205"/>
      <c r="AH145" s="205"/>
      <c r="AI145" s="94"/>
      <c r="AJ145" s="94"/>
      <c r="AK145" s="102"/>
      <c r="AL145" s="119"/>
      <c r="AM145" s="97"/>
      <c r="AN145" s="97"/>
      <c r="AO145" s="97"/>
      <c r="AP145" s="97"/>
      <c r="AQ145" s="97"/>
      <c r="AR145" s="97"/>
      <c r="AS145" s="97"/>
      <c r="AT145" s="97"/>
      <c r="AU145" s="97"/>
      <c r="AV145" s="97"/>
      <c r="AW145" s="97"/>
      <c r="AX145" s="97"/>
      <c r="AY145" s="97"/>
      <c r="AZ145" s="97"/>
    </row>
    <row r="146" spans="1:274" ht="57" x14ac:dyDescent="0.25">
      <c r="A146" s="204">
        <v>130</v>
      </c>
      <c r="B146" s="205" t="s">
        <v>86</v>
      </c>
      <c r="C146" s="212">
        <v>80101706</v>
      </c>
      <c r="D146" s="171" t="s">
        <v>805</v>
      </c>
      <c r="E146" s="212" t="s">
        <v>78</v>
      </c>
      <c r="F146" s="212">
        <v>1</v>
      </c>
      <c r="G146" s="213" t="s">
        <v>207</v>
      </c>
      <c r="H146" s="210">
        <v>3</v>
      </c>
      <c r="I146" s="212" t="s">
        <v>80</v>
      </c>
      <c r="J146" s="212" t="s">
        <v>252</v>
      </c>
      <c r="K146" s="212" t="s">
        <v>82</v>
      </c>
      <c r="L146" s="67">
        <v>6355467</v>
      </c>
      <c r="M146" s="68">
        <v>6355467</v>
      </c>
      <c r="N146" s="212" t="s">
        <v>91</v>
      </c>
      <c r="O146" s="212" t="s">
        <v>92</v>
      </c>
      <c r="P146" s="160" t="s">
        <v>299</v>
      </c>
      <c r="Q146" s="116"/>
      <c r="R146" s="125"/>
      <c r="S146" s="121"/>
      <c r="T146" s="101"/>
      <c r="U146" s="126"/>
      <c r="V146" s="127"/>
      <c r="W146" s="129"/>
      <c r="X146" s="129"/>
      <c r="Y146" s="77">
        <f t="shared" si="2"/>
        <v>0</v>
      </c>
      <c r="Z146" s="128"/>
      <c r="AA146" s="127"/>
      <c r="AB146" s="129"/>
      <c r="AC146" s="129"/>
      <c r="AD146" s="129"/>
      <c r="AE146" s="129"/>
      <c r="AF146" s="129"/>
      <c r="AG146" s="205"/>
      <c r="AH146" s="205"/>
      <c r="AI146" s="94"/>
      <c r="AJ146" s="94"/>
      <c r="AK146" s="102"/>
      <c r="AL146" s="119"/>
      <c r="AM146" s="97"/>
      <c r="AN146" s="97"/>
      <c r="AO146" s="97"/>
      <c r="AP146" s="97"/>
      <c r="AQ146" s="97"/>
      <c r="AR146" s="97"/>
      <c r="AS146" s="97"/>
      <c r="AT146" s="97"/>
      <c r="AU146" s="97"/>
      <c r="AV146" s="97"/>
      <c r="AW146" s="97"/>
      <c r="AX146" s="97"/>
      <c r="AY146" s="97"/>
      <c r="AZ146" s="97"/>
    </row>
    <row r="147" spans="1:274" ht="125.25" customHeight="1" x14ac:dyDescent="0.25">
      <c r="A147" s="204">
        <v>131</v>
      </c>
      <c r="B147" s="212" t="s">
        <v>733</v>
      </c>
      <c r="C147" s="205">
        <v>204415</v>
      </c>
      <c r="D147" s="86" t="s">
        <v>806</v>
      </c>
      <c r="E147" s="205" t="s">
        <v>78</v>
      </c>
      <c r="F147" s="205">
        <v>1</v>
      </c>
      <c r="G147" s="213" t="s">
        <v>107</v>
      </c>
      <c r="H147" s="205" t="s">
        <v>807</v>
      </c>
      <c r="I147" s="205" t="s">
        <v>208</v>
      </c>
      <c r="J147" s="205" t="s">
        <v>190</v>
      </c>
      <c r="K147" s="205" t="s">
        <v>82</v>
      </c>
      <c r="L147" s="67">
        <v>7150000</v>
      </c>
      <c r="M147" s="368">
        <v>7150000</v>
      </c>
      <c r="N147" s="205" t="s">
        <v>91</v>
      </c>
      <c r="O147" s="205" t="s">
        <v>92</v>
      </c>
      <c r="P147" s="89" t="s">
        <v>808</v>
      </c>
      <c r="Q147" s="116"/>
      <c r="R147" s="145" t="s">
        <v>809</v>
      </c>
      <c r="S147" s="145" t="s">
        <v>810</v>
      </c>
      <c r="T147" s="126">
        <v>42445</v>
      </c>
      <c r="U147" s="266" t="s">
        <v>811</v>
      </c>
      <c r="V147" s="129" t="s">
        <v>119</v>
      </c>
      <c r="W147" s="128">
        <v>7150000</v>
      </c>
      <c r="X147" s="129"/>
      <c r="Y147" s="77">
        <f t="shared" si="2"/>
        <v>7150000</v>
      </c>
      <c r="Z147" s="129" t="s">
        <v>812</v>
      </c>
      <c r="AA147" s="129" t="s">
        <v>813</v>
      </c>
      <c r="AB147" s="129" t="s">
        <v>99</v>
      </c>
      <c r="AC147" s="129"/>
      <c r="AD147" s="129"/>
      <c r="AE147" s="129"/>
      <c r="AF147" s="129"/>
      <c r="AG147" s="289" t="s">
        <v>814</v>
      </c>
      <c r="AH147" s="268"/>
      <c r="AI147" s="268"/>
      <c r="AJ147" s="129" t="s">
        <v>745</v>
      </c>
      <c r="AK147" s="129" t="s">
        <v>746</v>
      </c>
      <c r="AL147" s="119"/>
      <c r="AM147" s="97"/>
      <c r="AN147" s="97"/>
      <c r="AO147" s="97"/>
      <c r="AP147" s="97"/>
      <c r="AQ147" s="97"/>
      <c r="AR147" s="97"/>
      <c r="AS147" s="97"/>
      <c r="AT147" s="97"/>
      <c r="AU147" s="97"/>
      <c r="AV147" s="97"/>
      <c r="AW147" s="97"/>
      <c r="AX147" s="97"/>
      <c r="AY147" s="97"/>
      <c r="AZ147" s="97"/>
    </row>
    <row r="148" spans="1:274" ht="87.75" customHeight="1" x14ac:dyDescent="0.25">
      <c r="A148" s="204">
        <v>132</v>
      </c>
      <c r="B148" s="212" t="s">
        <v>733</v>
      </c>
      <c r="C148" s="205">
        <v>204415</v>
      </c>
      <c r="D148" s="86" t="s">
        <v>815</v>
      </c>
      <c r="E148" s="205" t="s">
        <v>78</v>
      </c>
      <c r="F148" s="205">
        <v>1</v>
      </c>
      <c r="G148" s="213" t="s">
        <v>107</v>
      </c>
      <c r="H148" s="205" t="s">
        <v>171</v>
      </c>
      <c r="I148" s="205" t="s">
        <v>129</v>
      </c>
      <c r="J148" s="205" t="s">
        <v>115</v>
      </c>
      <c r="K148" s="205" t="s">
        <v>82</v>
      </c>
      <c r="L148" s="67">
        <v>700000</v>
      </c>
      <c r="M148" s="368">
        <v>700000</v>
      </c>
      <c r="N148" s="205" t="s">
        <v>91</v>
      </c>
      <c r="O148" s="205" t="s">
        <v>92</v>
      </c>
      <c r="P148" s="89" t="s">
        <v>808</v>
      </c>
      <c r="Q148" s="116"/>
      <c r="R148" s="262" t="s">
        <v>816</v>
      </c>
      <c r="S148" s="262" t="s">
        <v>817</v>
      </c>
      <c r="T148" s="131">
        <v>42437</v>
      </c>
      <c r="U148" s="124" t="s">
        <v>818</v>
      </c>
      <c r="V148" s="206" t="s">
        <v>119</v>
      </c>
      <c r="W148" s="77">
        <v>700000</v>
      </c>
      <c r="X148" s="129"/>
      <c r="Y148" s="77">
        <f t="shared" si="2"/>
        <v>700000</v>
      </c>
      <c r="Z148" s="206" t="s">
        <v>819</v>
      </c>
      <c r="AA148" s="206" t="s">
        <v>820</v>
      </c>
      <c r="AB148" s="206" t="s">
        <v>99</v>
      </c>
      <c r="AC148" s="206" t="s">
        <v>821</v>
      </c>
      <c r="AD148" s="206" t="s">
        <v>92</v>
      </c>
      <c r="AE148" s="206" t="s">
        <v>92</v>
      </c>
      <c r="AF148" s="206" t="s">
        <v>92</v>
      </c>
      <c r="AG148" s="282" t="s">
        <v>822</v>
      </c>
      <c r="AH148" s="134">
        <v>42437</v>
      </c>
      <c r="AI148" s="134">
        <v>42467</v>
      </c>
      <c r="AJ148" s="206" t="s">
        <v>823</v>
      </c>
      <c r="AK148" s="135" t="s">
        <v>746</v>
      </c>
      <c r="AL148" s="119"/>
      <c r="AM148" s="97"/>
      <c r="AN148" s="97"/>
      <c r="AO148" s="97"/>
      <c r="AP148" s="97"/>
      <c r="AQ148" s="97"/>
      <c r="AR148" s="97"/>
      <c r="AS148" s="97"/>
      <c r="AT148" s="97"/>
      <c r="AU148" s="97"/>
      <c r="AV148" s="97"/>
      <c r="AW148" s="97"/>
      <c r="AX148" s="97"/>
      <c r="AY148" s="97"/>
      <c r="AZ148" s="97"/>
    </row>
    <row r="149" spans="1:274" ht="66.75" customHeight="1" x14ac:dyDescent="0.25">
      <c r="A149" s="204">
        <v>133</v>
      </c>
      <c r="B149" s="205" t="s">
        <v>86</v>
      </c>
      <c r="C149" s="212">
        <v>84131603</v>
      </c>
      <c r="D149" s="172" t="s">
        <v>213</v>
      </c>
      <c r="E149" s="212" t="s">
        <v>78</v>
      </c>
      <c r="F149" s="212">
        <v>1</v>
      </c>
      <c r="G149" s="209" t="s">
        <v>207</v>
      </c>
      <c r="H149" s="210">
        <v>1</v>
      </c>
      <c r="I149" s="212" t="s">
        <v>89</v>
      </c>
      <c r="J149" s="212" t="s">
        <v>214</v>
      </c>
      <c r="K149" s="212" t="s">
        <v>82</v>
      </c>
      <c r="L149" s="67">
        <v>536462</v>
      </c>
      <c r="M149" s="68">
        <v>536462</v>
      </c>
      <c r="N149" s="212" t="s">
        <v>91</v>
      </c>
      <c r="O149" s="212" t="s">
        <v>92</v>
      </c>
      <c r="P149" s="160" t="s">
        <v>93</v>
      </c>
      <c r="Q149" s="116"/>
      <c r="R149" s="173"/>
      <c r="S149" s="174"/>
      <c r="T149" s="173"/>
      <c r="U149" s="173"/>
      <c r="V149" s="175"/>
      <c r="W149" s="176"/>
      <c r="X149" s="176"/>
      <c r="Y149" s="77">
        <f t="shared" si="2"/>
        <v>0</v>
      </c>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1:274" ht="131.25" customHeight="1" x14ac:dyDescent="0.25">
      <c r="A150" s="229">
        <v>134</v>
      </c>
      <c r="B150" s="309" t="s">
        <v>211</v>
      </c>
      <c r="C150" s="309">
        <v>80101706</v>
      </c>
      <c r="D150" s="315" t="s">
        <v>824</v>
      </c>
      <c r="E150" s="309" t="s">
        <v>319</v>
      </c>
      <c r="F150" s="309">
        <v>1</v>
      </c>
      <c r="G150" s="310" t="s">
        <v>107</v>
      </c>
      <c r="H150" s="311" t="s">
        <v>825</v>
      </c>
      <c r="I150" s="216" t="s">
        <v>208</v>
      </c>
      <c r="J150" s="212" t="s">
        <v>826</v>
      </c>
      <c r="K150" s="205" t="s">
        <v>307</v>
      </c>
      <c r="L150" s="67">
        <v>25541000</v>
      </c>
      <c r="M150" s="368">
        <v>25541000</v>
      </c>
      <c r="N150" s="205" t="s">
        <v>91</v>
      </c>
      <c r="O150" s="205" t="s">
        <v>92</v>
      </c>
      <c r="P150" s="92" t="s">
        <v>827</v>
      </c>
      <c r="Q150" s="116"/>
      <c r="R150" s="269" t="s">
        <v>828</v>
      </c>
      <c r="S150" s="269" t="s">
        <v>347</v>
      </c>
      <c r="T150" s="270">
        <v>42443</v>
      </c>
      <c r="U150" s="225" t="s">
        <v>829</v>
      </c>
      <c r="V150" s="225" t="s">
        <v>266</v>
      </c>
      <c r="W150" s="271">
        <v>25541000</v>
      </c>
      <c r="X150" s="369"/>
      <c r="Y150" s="271">
        <v>25541000</v>
      </c>
      <c r="Z150" s="225" t="s">
        <v>830</v>
      </c>
      <c r="AA150" s="225" t="s">
        <v>831</v>
      </c>
      <c r="AB150" s="225" t="s">
        <v>499</v>
      </c>
      <c r="AC150" s="225"/>
      <c r="AD150" s="225" t="s">
        <v>92</v>
      </c>
      <c r="AE150" s="225" t="s">
        <v>92</v>
      </c>
      <c r="AF150" s="225" t="s">
        <v>92</v>
      </c>
      <c r="AG150" s="370" t="s">
        <v>832</v>
      </c>
      <c r="AH150" s="273">
        <v>42443</v>
      </c>
      <c r="AI150" s="273">
        <v>42734</v>
      </c>
      <c r="AJ150" s="225" t="s">
        <v>272</v>
      </c>
      <c r="AK150" s="274" t="s">
        <v>273</v>
      </c>
      <c r="AL150" s="371"/>
      <c r="AM150" s="372"/>
      <c r="AN150" s="372"/>
      <c r="AO150" s="372"/>
      <c r="AP150" s="372"/>
      <c r="AQ150" s="372"/>
      <c r="AR150" s="372"/>
      <c r="AS150" s="372"/>
      <c r="AT150" s="372"/>
      <c r="AU150" s="372"/>
      <c r="AV150" s="372"/>
      <c r="AW150" s="372"/>
      <c r="AX150" s="372"/>
      <c r="AY150" s="372"/>
      <c r="AZ150" s="372"/>
    </row>
    <row r="151" spans="1:274" ht="56.25" customHeight="1" x14ac:dyDescent="0.25">
      <c r="A151" s="227"/>
      <c r="B151" s="228"/>
      <c r="C151" s="228"/>
      <c r="D151" s="236"/>
      <c r="E151" s="228"/>
      <c r="F151" s="228"/>
      <c r="G151" s="319"/>
      <c r="H151" s="234"/>
      <c r="I151" s="217"/>
      <c r="J151" s="212" t="s">
        <v>833</v>
      </c>
      <c r="K151" s="205" t="s">
        <v>307</v>
      </c>
      <c r="L151" s="67">
        <v>25541000</v>
      </c>
      <c r="M151" s="368">
        <v>25541000</v>
      </c>
      <c r="N151" s="205" t="s">
        <v>91</v>
      </c>
      <c r="O151" s="205" t="s">
        <v>92</v>
      </c>
      <c r="P151" s="92" t="s">
        <v>834</v>
      </c>
      <c r="Q151" s="116"/>
      <c r="R151" s="276"/>
      <c r="S151" s="276"/>
      <c r="T151" s="277"/>
      <c r="U151" s="226"/>
      <c r="V151" s="226"/>
      <c r="W151" s="271">
        <v>25541000</v>
      </c>
      <c r="X151" s="369"/>
      <c r="Y151" s="271">
        <v>25541000</v>
      </c>
      <c r="Z151" s="226"/>
      <c r="AA151" s="226"/>
      <c r="AB151" s="226"/>
      <c r="AC151" s="226"/>
      <c r="AD151" s="226"/>
      <c r="AE151" s="226"/>
      <c r="AF151" s="226"/>
      <c r="AG151" s="373"/>
      <c r="AH151" s="279"/>
      <c r="AI151" s="279"/>
      <c r="AJ151" s="226"/>
      <c r="AK151" s="280"/>
      <c r="AL151" s="374"/>
      <c r="AM151" s="375"/>
      <c r="AN151" s="375"/>
      <c r="AO151" s="375"/>
      <c r="AP151" s="375"/>
      <c r="AQ151" s="375"/>
      <c r="AR151" s="375"/>
      <c r="AS151" s="375"/>
      <c r="AT151" s="375"/>
      <c r="AU151" s="375"/>
      <c r="AV151" s="375"/>
      <c r="AW151" s="375"/>
      <c r="AX151" s="375"/>
      <c r="AY151" s="375"/>
      <c r="AZ151" s="375"/>
    </row>
    <row r="152" spans="1:274" s="376" customFormat="1" ht="104.25" customHeight="1" x14ac:dyDescent="0.25">
      <c r="A152" s="229">
        <v>135</v>
      </c>
      <c r="B152" s="309" t="s">
        <v>211</v>
      </c>
      <c r="C152" s="309">
        <v>80101706</v>
      </c>
      <c r="D152" s="315" t="s">
        <v>824</v>
      </c>
      <c r="E152" s="309" t="s">
        <v>319</v>
      </c>
      <c r="F152" s="309">
        <v>1</v>
      </c>
      <c r="G152" s="310" t="s">
        <v>107</v>
      </c>
      <c r="H152" s="311" t="s">
        <v>825</v>
      </c>
      <c r="I152" s="216" t="s">
        <v>208</v>
      </c>
      <c r="J152" s="212" t="s">
        <v>826</v>
      </c>
      <c r="K152" s="205" t="s">
        <v>307</v>
      </c>
      <c r="L152" s="67">
        <v>28095000</v>
      </c>
      <c r="M152" s="368">
        <v>28095000</v>
      </c>
      <c r="N152" s="205" t="s">
        <v>91</v>
      </c>
      <c r="O152" s="205" t="s">
        <v>92</v>
      </c>
      <c r="P152" s="92" t="s">
        <v>835</v>
      </c>
      <c r="Q152" s="116"/>
      <c r="R152" s="269" t="s">
        <v>836</v>
      </c>
      <c r="S152" s="269" t="s">
        <v>404</v>
      </c>
      <c r="T152" s="270">
        <v>42443</v>
      </c>
      <c r="U152" s="225" t="s">
        <v>837</v>
      </c>
      <c r="V152" s="225" t="s">
        <v>266</v>
      </c>
      <c r="W152" s="271">
        <v>28095000</v>
      </c>
      <c r="X152" s="369"/>
      <c r="Y152" s="271">
        <v>28095000</v>
      </c>
      <c r="Z152" s="225" t="s">
        <v>838</v>
      </c>
      <c r="AA152" s="225" t="s">
        <v>839</v>
      </c>
      <c r="AB152" s="225" t="s">
        <v>499</v>
      </c>
      <c r="AC152" s="225"/>
      <c r="AD152" s="225" t="s">
        <v>92</v>
      </c>
      <c r="AE152" s="225" t="s">
        <v>92</v>
      </c>
      <c r="AF152" s="225" t="s">
        <v>92</v>
      </c>
      <c r="AG152" s="370" t="s">
        <v>832</v>
      </c>
      <c r="AH152" s="273">
        <v>42443</v>
      </c>
      <c r="AI152" s="273">
        <v>42734</v>
      </c>
      <c r="AJ152" s="225" t="s">
        <v>272</v>
      </c>
      <c r="AK152" s="274" t="s">
        <v>273</v>
      </c>
      <c r="AL152" s="371"/>
      <c r="AM152" s="372"/>
      <c r="AN152" s="372"/>
      <c r="AO152" s="372"/>
      <c r="AP152" s="372"/>
      <c r="AQ152" s="372"/>
      <c r="AR152" s="372"/>
      <c r="AS152" s="372"/>
      <c r="AT152" s="372"/>
      <c r="AU152" s="372"/>
      <c r="AV152" s="372"/>
      <c r="AW152" s="372"/>
      <c r="AX152" s="372"/>
      <c r="AY152" s="372"/>
      <c r="AZ152" s="372"/>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6"/>
      <c r="IV152" s="116"/>
      <c r="IW152" s="116"/>
      <c r="IX152" s="116"/>
      <c r="IY152" s="116"/>
      <c r="IZ152" s="116"/>
      <c r="JA152" s="116"/>
      <c r="JB152" s="116"/>
      <c r="JC152" s="116"/>
      <c r="JD152" s="116"/>
      <c r="JE152" s="116"/>
      <c r="JF152" s="116"/>
      <c r="JG152" s="116"/>
      <c r="JH152" s="116"/>
      <c r="JI152" s="116"/>
      <c r="JJ152" s="116"/>
      <c r="JK152" s="116"/>
      <c r="JL152" s="116"/>
      <c r="JM152" s="116"/>
      <c r="JN152" s="116"/>
    </row>
    <row r="153" spans="1:274" s="376" customFormat="1" ht="31.5" customHeight="1" x14ac:dyDescent="0.25">
      <c r="A153" s="227"/>
      <c r="B153" s="228"/>
      <c r="C153" s="228"/>
      <c r="D153" s="236"/>
      <c r="E153" s="228"/>
      <c r="F153" s="228"/>
      <c r="G153" s="319"/>
      <c r="H153" s="234"/>
      <c r="I153" s="217"/>
      <c r="J153" s="212" t="s">
        <v>833</v>
      </c>
      <c r="K153" s="205" t="s">
        <v>307</v>
      </c>
      <c r="L153" s="67">
        <v>28095000</v>
      </c>
      <c r="M153" s="368">
        <v>28095000</v>
      </c>
      <c r="N153" s="205" t="s">
        <v>91</v>
      </c>
      <c r="O153" s="205" t="s">
        <v>92</v>
      </c>
      <c r="P153" s="92" t="s">
        <v>321</v>
      </c>
      <c r="Q153" s="116"/>
      <c r="R153" s="276"/>
      <c r="S153" s="276"/>
      <c r="T153" s="277"/>
      <c r="U153" s="226"/>
      <c r="V153" s="226"/>
      <c r="W153" s="271">
        <v>28095000</v>
      </c>
      <c r="X153" s="369"/>
      <c r="Y153" s="271">
        <v>28095000</v>
      </c>
      <c r="Z153" s="226"/>
      <c r="AA153" s="226"/>
      <c r="AB153" s="226"/>
      <c r="AC153" s="226"/>
      <c r="AD153" s="226"/>
      <c r="AE153" s="226"/>
      <c r="AF153" s="226"/>
      <c r="AG153" s="373"/>
      <c r="AH153" s="279"/>
      <c r="AI153" s="279"/>
      <c r="AJ153" s="226"/>
      <c r="AK153" s="280"/>
      <c r="AL153" s="374"/>
      <c r="AM153" s="375"/>
      <c r="AN153" s="375"/>
      <c r="AO153" s="375"/>
      <c r="AP153" s="375"/>
      <c r="AQ153" s="375"/>
      <c r="AR153" s="375"/>
      <c r="AS153" s="375"/>
      <c r="AT153" s="375"/>
      <c r="AU153" s="375"/>
      <c r="AV153" s="375"/>
      <c r="AW153" s="375"/>
      <c r="AX153" s="375"/>
      <c r="AY153" s="375"/>
      <c r="AZ153" s="375"/>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c r="EG153" s="116"/>
      <c r="EH153" s="116"/>
      <c r="EI153" s="116"/>
      <c r="EJ153" s="116"/>
      <c r="EK153" s="116"/>
      <c r="EL153" s="116"/>
      <c r="EM153" s="116"/>
      <c r="EN153" s="116"/>
      <c r="EO153" s="116"/>
      <c r="EP153" s="116"/>
      <c r="EQ153" s="116"/>
      <c r="ER153" s="116"/>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6"/>
      <c r="IV153" s="116"/>
      <c r="IW153" s="116"/>
      <c r="IX153" s="116"/>
      <c r="IY153" s="116"/>
      <c r="IZ153" s="116"/>
      <c r="JA153" s="116"/>
      <c r="JB153" s="116"/>
      <c r="JC153" s="116"/>
      <c r="JD153" s="116"/>
      <c r="JE153" s="116"/>
      <c r="JF153" s="116"/>
      <c r="JG153" s="116"/>
      <c r="JH153" s="116"/>
      <c r="JI153" s="116"/>
      <c r="JJ153" s="116"/>
      <c r="JK153" s="116"/>
      <c r="JL153" s="116"/>
      <c r="JM153" s="116"/>
      <c r="JN153" s="116"/>
    </row>
    <row r="154" spans="1:274" s="376" customFormat="1" ht="57" customHeight="1" x14ac:dyDescent="0.25">
      <c r="A154" s="204">
        <v>136</v>
      </c>
      <c r="B154" s="205" t="s">
        <v>317</v>
      </c>
      <c r="C154" s="205">
        <v>80101706</v>
      </c>
      <c r="D154" s="158" t="s">
        <v>840</v>
      </c>
      <c r="E154" s="205" t="s">
        <v>319</v>
      </c>
      <c r="F154" s="205">
        <v>1</v>
      </c>
      <c r="G154" s="213" t="s">
        <v>107</v>
      </c>
      <c r="H154" s="210" t="s">
        <v>825</v>
      </c>
      <c r="I154" s="212" t="s">
        <v>208</v>
      </c>
      <c r="J154" s="212" t="s">
        <v>841</v>
      </c>
      <c r="K154" s="205" t="s">
        <v>307</v>
      </c>
      <c r="L154" s="67">
        <v>102165000</v>
      </c>
      <c r="M154" s="368">
        <v>102165000</v>
      </c>
      <c r="N154" s="205" t="s">
        <v>91</v>
      </c>
      <c r="O154" s="205" t="s">
        <v>92</v>
      </c>
      <c r="P154" s="92" t="s">
        <v>321</v>
      </c>
      <c r="Q154" s="116"/>
      <c r="R154" s="145" t="s">
        <v>842</v>
      </c>
      <c r="S154" s="145" t="s">
        <v>362</v>
      </c>
      <c r="T154" s="126">
        <v>42443</v>
      </c>
      <c r="U154" s="266" t="s">
        <v>843</v>
      </c>
      <c r="V154" s="129" t="s">
        <v>266</v>
      </c>
      <c r="W154" s="128">
        <v>102165000</v>
      </c>
      <c r="X154" s="377"/>
      <c r="Y154" s="77">
        <f t="shared" ref="Y154:Y206" si="5">SUM(W154+X154)</f>
        <v>102165000</v>
      </c>
      <c r="Z154" s="129" t="s">
        <v>844</v>
      </c>
      <c r="AA154" s="129" t="s">
        <v>845</v>
      </c>
      <c r="AB154" s="129" t="s">
        <v>269</v>
      </c>
      <c r="AC154" s="129"/>
      <c r="AD154" s="129" t="s">
        <v>137</v>
      </c>
      <c r="AE154" s="268">
        <v>42443</v>
      </c>
      <c r="AF154" s="268">
        <v>42443</v>
      </c>
      <c r="AG154" s="267" t="s">
        <v>846</v>
      </c>
      <c r="AH154" s="268">
        <v>42443</v>
      </c>
      <c r="AI154" s="268">
        <v>42734</v>
      </c>
      <c r="AJ154" s="129" t="s">
        <v>401</v>
      </c>
      <c r="AK154" s="283" t="s">
        <v>329</v>
      </c>
      <c r="AL154" s="378"/>
      <c r="AM154" s="350"/>
      <c r="AN154" s="350"/>
      <c r="AO154" s="350"/>
      <c r="AP154" s="350"/>
      <c r="AQ154" s="350"/>
      <c r="AR154" s="350"/>
      <c r="AS154" s="350"/>
      <c r="AT154" s="350"/>
      <c r="AU154" s="350"/>
      <c r="AV154" s="350"/>
      <c r="AW154" s="350"/>
      <c r="AX154" s="350"/>
      <c r="AY154" s="350"/>
      <c r="AZ154" s="350"/>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c r="EG154" s="116"/>
      <c r="EH154" s="116"/>
      <c r="EI154" s="116"/>
      <c r="EJ154" s="116"/>
      <c r="EK154" s="116"/>
      <c r="EL154" s="116"/>
      <c r="EM154" s="116"/>
      <c r="EN154" s="116"/>
      <c r="EO154" s="116"/>
      <c r="EP154" s="116"/>
      <c r="EQ154" s="116"/>
      <c r="ER154" s="116"/>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6"/>
      <c r="IV154" s="116"/>
      <c r="IW154" s="116"/>
      <c r="IX154" s="116"/>
      <c r="IY154" s="116"/>
      <c r="IZ154" s="116"/>
      <c r="JA154" s="116"/>
      <c r="JB154" s="116"/>
      <c r="JC154" s="116"/>
      <c r="JD154" s="116"/>
      <c r="JE154" s="116"/>
      <c r="JF154" s="116"/>
      <c r="JG154" s="116"/>
      <c r="JH154" s="116"/>
      <c r="JI154" s="116"/>
      <c r="JJ154" s="116"/>
      <c r="JK154" s="116"/>
      <c r="JL154" s="116"/>
      <c r="JM154" s="116"/>
      <c r="JN154" s="116"/>
    </row>
    <row r="155" spans="1:274" s="376" customFormat="1" ht="54.75" customHeight="1" x14ac:dyDescent="0.25">
      <c r="A155" s="204">
        <v>137</v>
      </c>
      <c r="B155" s="205" t="s">
        <v>317</v>
      </c>
      <c r="C155" s="205">
        <v>80101706</v>
      </c>
      <c r="D155" s="158" t="s">
        <v>847</v>
      </c>
      <c r="E155" s="205" t="s">
        <v>319</v>
      </c>
      <c r="F155" s="205">
        <v>1</v>
      </c>
      <c r="G155" s="213" t="s">
        <v>107</v>
      </c>
      <c r="H155" s="210">
        <v>2</v>
      </c>
      <c r="I155" s="212" t="s">
        <v>208</v>
      </c>
      <c r="J155" s="212" t="s">
        <v>374</v>
      </c>
      <c r="K155" s="205" t="s">
        <v>307</v>
      </c>
      <c r="L155" s="67">
        <v>10815000</v>
      </c>
      <c r="M155" s="368">
        <v>10815000</v>
      </c>
      <c r="N155" s="205" t="s">
        <v>91</v>
      </c>
      <c r="O155" s="205" t="s">
        <v>92</v>
      </c>
      <c r="P155" s="92" t="s">
        <v>321</v>
      </c>
      <c r="Q155" s="116"/>
      <c r="R155" s="145" t="s">
        <v>848</v>
      </c>
      <c r="S155" s="145" t="s">
        <v>376</v>
      </c>
      <c r="T155" s="126">
        <v>42452</v>
      </c>
      <c r="U155" s="266" t="s">
        <v>849</v>
      </c>
      <c r="V155" s="129" t="s">
        <v>266</v>
      </c>
      <c r="W155" s="128">
        <v>10815000</v>
      </c>
      <c r="X155" s="173"/>
      <c r="Y155" s="77">
        <f t="shared" si="5"/>
        <v>10815000</v>
      </c>
      <c r="Z155" s="206" t="s">
        <v>850</v>
      </c>
      <c r="AA155" s="206" t="s">
        <v>851</v>
      </c>
      <c r="AB155" s="206" t="s">
        <v>380</v>
      </c>
      <c r="AC155" s="129" t="s">
        <v>852</v>
      </c>
      <c r="AD155" s="206" t="s">
        <v>92</v>
      </c>
      <c r="AE155" s="206" t="s">
        <v>92</v>
      </c>
      <c r="AF155" s="206" t="s">
        <v>92</v>
      </c>
      <c r="AG155" s="133" t="s">
        <v>853</v>
      </c>
      <c r="AH155" s="134">
        <v>42452</v>
      </c>
      <c r="AI155" s="134">
        <v>42512</v>
      </c>
      <c r="AJ155" s="206" t="s">
        <v>401</v>
      </c>
      <c r="AK155" s="283" t="s">
        <v>329</v>
      </c>
      <c r="AL155" s="173"/>
      <c r="AM155" s="173"/>
      <c r="AN155" s="173"/>
      <c r="AO155" s="173"/>
      <c r="AP155" s="173"/>
      <c r="AQ155" s="173"/>
      <c r="AR155" s="173"/>
      <c r="AS155" s="173"/>
      <c r="AT155" s="173"/>
      <c r="AU155" s="173"/>
      <c r="AV155" s="173"/>
      <c r="AW155" s="173"/>
      <c r="AX155" s="173"/>
      <c r="AY155" s="173"/>
      <c r="AZ155" s="173"/>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c r="EG155" s="116"/>
      <c r="EH155" s="116"/>
      <c r="EI155" s="116"/>
      <c r="EJ155" s="116"/>
      <c r="EK155" s="116"/>
      <c r="EL155" s="116"/>
      <c r="EM155" s="116"/>
      <c r="EN155" s="116"/>
      <c r="EO155" s="116"/>
      <c r="EP155" s="116"/>
      <c r="EQ155" s="116"/>
      <c r="ER155" s="116"/>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6"/>
      <c r="IV155" s="116"/>
      <c r="IW155" s="116"/>
      <c r="IX155" s="116"/>
      <c r="IY155" s="116"/>
      <c r="IZ155" s="116"/>
      <c r="JA155" s="116"/>
      <c r="JB155" s="116"/>
      <c r="JC155" s="116"/>
      <c r="JD155" s="116"/>
      <c r="JE155" s="116"/>
      <c r="JF155" s="116"/>
      <c r="JG155" s="116"/>
      <c r="JH155" s="116"/>
      <c r="JI155" s="116"/>
      <c r="JJ155" s="116"/>
      <c r="JK155" s="116"/>
      <c r="JL155" s="116"/>
      <c r="JM155" s="116"/>
      <c r="JN155" s="116"/>
    </row>
    <row r="156" spans="1:274" s="376" customFormat="1" ht="57" customHeight="1" x14ac:dyDescent="0.25">
      <c r="A156" s="204">
        <v>138</v>
      </c>
      <c r="B156" s="212" t="s">
        <v>317</v>
      </c>
      <c r="C156" s="212">
        <v>80101706</v>
      </c>
      <c r="D156" s="171" t="s">
        <v>854</v>
      </c>
      <c r="E156" s="212" t="s">
        <v>319</v>
      </c>
      <c r="F156" s="379">
        <v>1</v>
      </c>
      <c r="G156" s="213" t="s">
        <v>107</v>
      </c>
      <c r="H156" s="210">
        <v>2</v>
      </c>
      <c r="I156" s="212" t="s">
        <v>208</v>
      </c>
      <c r="J156" s="212" t="s">
        <v>841</v>
      </c>
      <c r="K156" s="212" t="s">
        <v>307</v>
      </c>
      <c r="L156" s="67">
        <v>6489000</v>
      </c>
      <c r="M156" s="380">
        <v>6489000</v>
      </c>
      <c r="N156" s="212" t="s">
        <v>91</v>
      </c>
      <c r="O156" s="212" t="s">
        <v>92</v>
      </c>
      <c r="P156" s="160" t="s">
        <v>321</v>
      </c>
      <c r="Q156" s="381"/>
      <c r="R156" s="145" t="s">
        <v>1023</v>
      </c>
      <c r="S156" s="145" t="s">
        <v>1024</v>
      </c>
      <c r="T156" s="126">
        <v>42464</v>
      </c>
      <c r="U156" s="266" t="s">
        <v>1025</v>
      </c>
      <c r="V156" s="129" t="s">
        <v>266</v>
      </c>
      <c r="W156" s="128">
        <v>6489000</v>
      </c>
      <c r="X156" s="382"/>
      <c r="Y156" s="77">
        <f t="shared" si="5"/>
        <v>6489000</v>
      </c>
      <c r="Z156" s="206" t="s">
        <v>1026</v>
      </c>
      <c r="AA156" s="206" t="s">
        <v>1027</v>
      </c>
      <c r="AB156" s="206" t="s">
        <v>269</v>
      </c>
      <c r="AC156" s="129" t="s">
        <v>1028</v>
      </c>
      <c r="AD156" s="206" t="s">
        <v>92</v>
      </c>
      <c r="AE156" s="206" t="s">
        <v>92</v>
      </c>
      <c r="AF156" s="206" t="s">
        <v>92</v>
      </c>
      <c r="AG156" s="133" t="s">
        <v>867</v>
      </c>
      <c r="AH156" s="134">
        <v>42464</v>
      </c>
      <c r="AI156" s="134">
        <v>42524</v>
      </c>
      <c r="AJ156" s="206" t="s">
        <v>401</v>
      </c>
      <c r="AK156" s="283" t="s">
        <v>329</v>
      </c>
      <c r="AL156" s="383"/>
      <c r="AM156" s="384"/>
      <c r="AN156" s="384"/>
      <c r="AO156" s="384"/>
      <c r="AP156" s="384"/>
      <c r="AQ156" s="384"/>
      <c r="AR156" s="384"/>
      <c r="AS156" s="384"/>
      <c r="AT156" s="384"/>
      <c r="AU156" s="384"/>
      <c r="AV156" s="384"/>
      <c r="AW156" s="384"/>
      <c r="AX156" s="384"/>
      <c r="AY156" s="384"/>
      <c r="AZ156" s="384"/>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6"/>
      <c r="IV156" s="116"/>
      <c r="IW156" s="116"/>
      <c r="IX156" s="116"/>
      <c r="IY156" s="116"/>
      <c r="IZ156" s="116"/>
      <c r="JA156" s="116"/>
      <c r="JB156" s="116"/>
      <c r="JC156" s="116"/>
      <c r="JD156" s="116"/>
      <c r="JE156" s="116"/>
      <c r="JF156" s="116"/>
      <c r="JG156" s="116"/>
      <c r="JH156" s="116"/>
      <c r="JI156" s="116"/>
      <c r="JJ156" s="116"/>
      <c r="JK156" s="116"/>
      <c r="JL156" s="116"/>
      <c r="JM156" s="116"/>
      <c r="JN156" s="116"/>
    </row>
    <row r="157" spans="1:274" s="376" customFormat="1" ht="56.25" customHeight="1" x14ac:dyDescent="0.25">
      <c r="A157" s="204">
        <v>139</v>
      </c>
      <c r="B157" s="205" t="s">
        <v>317</v>
      </c>
      <c r="C157" s="205">
        <v>80101706</v>
      </c>
      <c r="D157" s="158" t="s">
        <v>855</v>
      </c>
      <c r="E157" s="205" t="s">
        <v>319</v>
      </c>
      <c r="F157" s="205">
        <v>1</v>
      </c>
      <c r="G157" s="213" t="s">
        <v>107</v>
      </c>
      <c r="H157" s="210">
        <v>2</v>
      </c>
      <c r="I157" s="212" t="s">
        <v>208</v>
      </c>
      <c r="J157" s="212" t="s">
        <v>841</v>
      </c>
      <c r="K157" s="205" t="s">
        <v>307</v>
      </c>
      <c r="L157" s="67">
        <v>19950000</v>
      </c>
      <c r="M157" s="368">
        <v>19950000</v>
      </c>
      <c r="N157" s="205" t="s">
        <v>91</v>
      </c>
      <c r="O157" s="205" t="s">
        <v>92</v>
      </c>
      <c r="P157" s="92" t="s">
        <v>321</v>
      </c>
      <c r="Q157" s="116"/>
      <c r="R157" s="145" t="s">
        <v>856</v>
      </c>
      <c r="S157" s="145" t="s">
        <v>369</v>
      </c>
      <c r="T157" s="126">
        <v>42445</v>
      </c>
      <c r="U157" s="266" t="s">
        <v>857</v>
      </c>
      <c r="V157" s="129" t="s">
        <v>266</v>
      </c>
      <c r="W157" s="128">
        <v>19950000</v>
      </c>
      <c r="X157" s="173"/>
      <c r="Y157" s="77">
        <f t="shared" si="5"/>
        <v>19950000</v>
      </c>
      <c r="Z157" s="129" t="s">
        <v>858</v>
      </c>
      <c r="AA157" s="129" t="s">
        <v>859</v>
      </c>
      <c r="AB157" s="129" t="s">
        <v>269</v>
      </c>
      <c r="AC157" s="129" t="s">
        <v>860</v>
      </c>
      <c r="AD157" s="129" t="s">
        <v>92</v>
      </c>
      <c r="AE157" s="129" t="s">
        <v>92</v>
      </c>
      <c r="AF157" s="129" t="s">
        <v>92</v>
      </c>
      <c r="AG157" s="289" t="s">
        <v>861</v>
      </c>
      <c r="AH157" s="268">
        <v>42445</v>
      </c>
      <c r="AI157" s="268">
        <v>42505</v>
      </c>
      <c r="AJ157" s="129" t="s">
        <v>401</v>
      </c>
      <c r="AK157" s="283" t="s">
        <v>329</v>
      </c>
      <c r="AL157" s="385"/>
      <c r="AM157" s="173"/>
      <c r="AN157" s="173"/>
      <c r="AO157" s="173"/>
      <c r="AP157" s="173"/>
      <c r="AQ157" s="173"/>
      <c r="AR157" s="173"/>
      <c r="AS157" s="173"/>
      <c r="AT157" s="173"/>
      <c r="AU157" s="173"/>
      <c r="AV157" s="173"/>
      <c r="AW157" s="173"/>
      <c r="AX157" s="173"/>
      <c r="AY157" s="173"/>
      <c r="AZ157" s="173"/>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6"/>
      <c r="IV157" s="116"/>
      <c r="IW157" s="116"/>
      <c r="IX157" s="116"/>
      <c r="IY157" s="116"/>
      <c r="IZ157" s="116"/>
      <c r="JA157" s="116"/>
      <c r="JB157" s="116"/>
      <c r="JC157" s="116"/>
      <c r="JD157" s="116"/>
      <c r="JE157" s="116"/>
      <c r="JF157" s="116"/>
      <c r="JG157" s="116"/>
      <c r="JH157" s="116"/>
      <c r="JI157" s="116"/>
      <c r="JJ157" s="116"/>
      <c r="JK157" s="116"/>
      <c r="JL157" s="116"/>
      <c r="JM157" s="116"/>
      <c r="JN157" s="116"/>
    </row>
    <row r="158" spans="1:274" s="376" customFormat="1" ht="56.25" customHeight="1" x14ac:dyDescent="0.25">
      <c r="A158" s="204">
        <v>140</v>
      </c>
      <c r="B158" s="205" t="s">
        <v>317</v>
      </c>
      <c r="C158" s="205">
        <v>80101706</v>
      </c>
      <c r="D158" s="158" t="s">
        <v>862</v>
      </c>
      <c r="E158" s="205" t="s">
        <v>319</v>
      </c>
      <c r="F158" s="205">
        <v>1</v>
      </c>
      <c r="G158" s="213" t="s">
        <v>107</v>
      </c>
      <c r="H158" s="210">
        <v>2</v>
      </c>
      <c r="I158" s="212" t="s">
        <v>208</v>
      </c>
      <c r="J158" s="212" t="s">
        <v>841</v>
      </c>
      <c r="K158" s="205" t="s">
        <v>307</v>
      </c>
      <c r="L158" s="67">
        <v>6489000</v>
      </c>
      <c r="M158" s="368">
        <v>6489000</v>
      </c>
      <c r="N158" s="205" t="s">
        <v>91</v>
      </c>
      <c r="O158" s="205" t="s">
        <v>92</v>
      </c>
      <c r="P158" s="92" t="s">
        <v>321</v>
      </c>
      <c r="Q158" s="116"/>
      <c r="R158" s="145" t="s">
        <v>863</v>
      </c>
      <c r="S158" s="145" t="s">
        <v>391</v>
      </c>
      <c r="T158" s="126">
        <v>42459</v>
      </c>
      <c r="U158" s="266" t="s">
        <v>864</v>
      </c>
      <c r="V158" s="129" t="s">
        <v>266</v>
      </c>
      <c r="W158" s="128">
        <v>6489000</v>
      </c>
      <c r="X158" s="382"/>
      <c r="Y158" s="128">
        <f t="shared" si="5"/>
        <v>6489000</v>
      </c>
      <c r="Z158" s="206" t="s">
        <v>865</v>
      </c>
      <c r="AA158" s="129" t="s">
        <v>866</v>
      </c>
      <c r="AB158" s="129" t="s">
        <v>269</v>
      </c>
      <c r="AC158" s="129"/>
      <c r="AD158" s="129" t="s">
        <v>92</v>
      </c>
      <c r="AE158" s="129" t="s">
        <v>92</v>
      </c>
      <c r="AF158" s="129" t="s">
        <v>92</v>
      </c>
      <c r="AG158" s="289" t="s">
        <v>867</v>
      </c>
      <c r="AH158" s="268">
        <v>42459</v>
      </c>
      <c r="AI158" s="268">
        <v>42519</v>
      </c>
      <c r="AJ158" s="129" t="s">
        <v>401</v>
      </c>
      <c r="AK158" s="283" t="s">
        <v>329</v>
      </c>
      <c r="AL158" s="383"/>
      <c r="AM158" s="384"/>
      <c r="AN158" s="384"/>
      <c r="AO158" s="384"/>
      <c r="AP158" s="384"/>
      <c r="AQ158" s="384"/>
      <c r="AR158" s="384"/>
      <c r="AS158" s="384"/>
      <c r="AT158" s="384"/>
      <c r="AU158" s="384"/>
      <c r="AV158" s="384"/>
      <c r="AW158" s="384"/>
      <c r="AX158" s="384"/>
      <c r="AY158" s="384"/>
      <c r="AZ158" s="384"/>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6"/>
      <c r="IV158" s="116"/>
      <c r="IW158" s="116"/>
      <c r="IX158" s="116"/>
      <c r="IY158" s="116"/>
      <c r="IZ158" s="116"/>
      <c r="JA158" s="116"/>
      <c r="JB158" s="116"/>
      <c r="JC158" s="116"/>
      <c r="JD158" s="116"/>
      <c r="JE158" s="116"/>
      <c r="JF158" s="116"/>
      <c r="JG158" s="116"/>
      <c r="JH158" s="116"/>
      <c r="JI158" s="116"/>
      <c r="JJ158" s="116"/>
      <c r="JK158" s="116"/>
      <c r="JL158" s="116"/>
      <c r="JM158" s="116"/>
      <c r="JN158" s="116"/>
    </row>
    <row r="159" spans="1:274" s="376" customFormat="1" ht="135.75" customHeight="1" x14ac:dyDescent="0.25">
      <c r="A159" s="204">
        <v>141</v>
      </c>
      <c r="B159" s="205" t="s">
        <v>409</v>
      </c>
      <c r="C159" s="386">
        <v>80101706</v>
      </c>
      <c r="D159" s="387" t="s">
        <v>868</v>
      </c>
      <c r="E159" s="386" t="s">
        <v>319</v>
      </c>
      <c r="F159" s="386">
        <v>1</v>
      </c>
      <c r="G159" s="182" t="s">
        <v>107</v>
      </c>
      <c r="H159" s="183" t="s">
        <v>869</v>
      </c>
      <c r="I159" s="208" t="s">
        <v>208</v>
      </c>
      <c r="J159" s="208" t="s">
        <v>841</v>
      </c>
      <c r="K159" s="205" t="s">
        <v>307</v>
      </c>
      <c r="L159" s="184">
        <v>23167000</v>
      </c>
      <c r="M159" s="388">
        <v>23167000</v>
      </c>
      <c r="N159" s="386" t="s">
        <v>91</v>
      </c>
      <c r="O159" s="386" t="s">
        <v>92</v>
      </c>
      <c r="P159" s="389" t="s">
        <v>321</v>
      </c>
      <c r="Q159" s="116"/>
      <c r="R159" s="145" t="s">
        <v>870</v>
      </c>
      <c r="S159" s="145" t="s">
        <v>333</v>
      </c>
      <c r="T159" s="126">
        <v>42452</v>
      </c>
      <c r="U159" s="266" t="s">
        <v>871</v>
      </c>
      <c r="V159" s="129" t="s">
        <v>266</v>
      </c>
      <c r="W159" s="285">
        <v>23167000</v>
      </c>
      <c r="X159" s="350"/>
      <c r="Y159" s="77">
        <f t="shared" si="5"/>
        <v>23167000</v>
      </c>
      <c r="Z159" s="206" t="s">
        <v>872</v>
      </c>
      <c r="AA159" s="129" t="s">
        <v>873</v>
      </c>
      <c r="AB159" s="129" t="s">
        <v>269</v>
      </c>
      <c r="AC159" s="129" t="s">
        <v>874</v>
      </c>
      <c r="AD159" s="129" t="s">
        <v>92</v>
      </c>
      <c r="AE159" s="129" t="s">
        <v>92</v>
      </c>
      <c r="AF159" s="129" t="s">
        <v>92</v>
      </c>
      <c r="AG159" s="289" t="s">
        <v>875</v>
      </c>
      <c r="AH159" s="268">
        <v>42452</v>
      </c>
      <c r="AI159" s="268">
        <v>42734</v>
      </c>
      <c r="AJ159" s="129" t="s">
        <v>876</v>
      </c>
      <c r="AK159" s="390" t="s">
        <v>877</v>
      </c>
      <c r="AL159" s="173"/>
      <c r="AM159" s="173"/>
      <c r="AN159" s="173"/>
      <c r="AO159" s="173"/>
      <c r="AP159" s="173"/>
      <c r="AQ159" s="173"/>
      <c r="AR159" s="173"/>
      <c r="AS159" s="173"/>
      <c r="AT159" s="173"/>
      <c r="AU159" s="173"/>
      <c r="AV159" s="173"/>
      <c r="AW159" s="173"/>
      <c r="AX159" s="173"/>
      <c r="AY159" s="173"/>
      <c r="AZ159" s="173"/>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6"/>
      <c r="IV159" s="116"/>
      <c r="IW159" s="116"/>
      <c r="IX159" s="116"/>
      <c r="IY159" s="116"/>
      <c r="IZ159" s="116"/>
      <c r="JA159" s="116"/>
      <c r="JB159" s="116"/>
      <c r="JC159" s="116"/>
      <c r="JD159" s="116"/>
      <c r="JE159" s="116"/>
      <c r="JF159" s="116"/>
      <c r="JG159" s="116"/>
      <c r="JH159" s="116"/>
      <c r="JI159" s="116"/>
      <c r="JJ159" s="116"/>
      <c r="JK159" s="116"/>
      <c r="JL159" s="116"/>
      <c r="JM159" s="116"/>
      <c r="JN159" s="116"/>
    </row>
    <row r="160" spans="1:274" s="376" customFormat="1" ht="48" customHeight="1" x14ac:dyDescent="0.25">
      <c r="A160" s="220">
        <v>142</v>
      </c>
      <c r="B160" s="221" t="s">
        <v>86</v>
      </c>
      <c r="C160" s="221">
        <v>72101516</v>
      </c>
      <c r="D160" s="235" t="s">
        <v>878</v>
      </c>
      <c r="E160" s="221" t="s">
        <v>78</v>
      </c>
      <c r="F160" s="221">
        <v>1</v>
      </c>
      <c r="G160" s="231" t="s">
        <v>182</v>
      </c>
      <c r="H160" s="233">
        <v>1</v>
      </c>
      <c r="I160" s="221" t="s">
        <v>129</v>
      </c>
      <c r="J160" s="205" t="s">
        <v>879</v>
      </c>
      <c r="K160" s="212" t="s">
        <v>82</v>
      </c>
      <c r="L160" s="178">
        <v>2400000</v>
      </c>
      <c r="M160" s="179">
        <v>2400000</v>
      </c>
      <c r="N160" s="221" t="s">
        <v>91</v>
      </c>
      <c r="O160" s="221" t="s">
        <v>92</v>
      </c>
      <c r="P160" s="221" t="s">
        <v>93</v>
      </c>
      <c r="Q160" s="116"/>
      <c r="R160" s="391"/>
      <c r="S160" s="391"/>
      <c r="T160" s="346"/>
      <c r="U160" s="391"/>
      <c r="V160" s="391"/>
      <c r="W160" s="391"/>
      <c r="X160" s="391"/>
      <c r="Y160" s="77">
        <f t="shared" si="5"/>
        <v>0</v>
      </c>
      <c r="Z160" s="391"/>
      <c r="AA160" s="391"/>
      <c r="AB160" s="391"/>
      <c r="AC160" s="391"/>
      <c r="AD160" s="391"/>
      <c r="AE160" s="391"/>
      <c r="AF160" s="391"/>
      <c r="AG160" s="391"/>
      <c r="AH160" s="391"/>
      <c r="AI160" s="391"/>
      <c r="AJ160" s="391"/>
      <c r="AK160" s="391"/>
      <c r="AL160" s="392"/>
      <c r="AM160" s="392"/>
      <c r="AN160" s="392"/>
      <c r="AO160" s="392"/>
      <c r="AP160" s="392"/>
      <c r="AQ160" s="392"/>
      <c r="AR160" s="392"/>
      <c r="AS160" s="392"/>
      <c r="AT160" s="392"/>
      <c r="AU160" s="392"/>
      <c r="AV160" s="392"/>
      <c r="AW160" s="392"/>
      <c r="AX160" s="392"/>
      <c r="AY160" s="392"/>
      <c r="AZ160" s="392"/>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6"/>
      <c r="IV160" s="116"/>
      <c r="IW160" s="116"/>
      <c r="IX160" s="116"/>
      <c r="IY160" s="116"/>
      <c r="IZ160" s="116"/>
      <c r="JA160" s="116"/>
      <c r="JB160" s="116"/>
      <c r="JC160" s="116"/>
      <c r="JD160" s="116"/>
      <c r="JE160" s="116"/>
      <c r="JF160" s="116"/>
      <c r="JG160" s="116"/>
      <c r="JH160" s="116"/>
      <c r="JI160" s="116"/>
      <c r="JJ160" s="116"/>
      <c r="JK160" s="116"/>
      <c r="JL160" s="116"/>
      <c r="JM160" s="116"/>
      <c r="JN160" s="116"/>
    </row>
    <row r="161" spans="1:273" s="376" customFormat="1" ht="42.75" customHeight="1" x14ac:dyDescent="0.25">
      <c r="A161" s="227"/>
      <c r="B161" s="228"/>
      <c r="C161" s="228"/>
      <c r="D161" s="236"/>
      <c r="E161" s="228"/>
      <c r="F161" s="228"/>
      <c r="G161" s="232"/>
      <c r="H161" s="234"/>
      <c r="I161" s="228"/>
      <c r="J161" s="180" t="s">
        <v>880</v>
      </c>
      <c r="K161" s="207" t="s">
        <v>82</v>
      </c>
      <c r="L161" s="393">
        <v>100000</v>
      </c>
      <c r="M161" s="394">
        <v>100000</v>
      </c>
      <c r="N161" s="228"/>
      <c r="O161" s="228"/>
      <c r="P161" s="228"/>
      <c r="Q161" s="116"/>
      <c r="R161" s="173"/>
      <c r="S161" s="174"/>
      <c r="T161" s="173"/>
      <c r="U161" s="173"/>
      <c r="V161" s="173"/>
      <c r="W161" s="173"/>
      <c r="X161" s="173"/>
      <c r="Y161" s="77">
        <f t="shared" si="5"/>
        <v>0</v>
      </c>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6"/>
      <c r="IV161" s="116"/>
      <c r="IW161" s="116"/>
      <c r="IX161" s="116"/>
      <c r="IY161" s="116"/>
      <c r="IZ161" s="116"/>
      <c r="JA161" s="116"/>
      <c r="JB161" s="116"/>
      <c r="JC161" s="116"/>
      <c r="JD161" s="116"/>
      <c r="JE161" s="116"/>
      <c r="JF161" s="116"/>
      <c r="JG161" s="116"/>
      <c r="JH161" s="116"/>
      <c r="JI161" s="116"/>
      <c r="JJ161" s="116"/>
      <c r="JK161" s="116"/>
      <c r="JL161" s="116"/>
      <c r="JM161" s="116"/>
    </row>
    <row r="162" spans="1:273" s="376" customFormat="1" ht="57" x14ac:dyDescent="0.25">
      <c r="A162" s="204">
        <v>143</v>
      </c>
      <c r="B162" s="208" t="s">
        <v>209</v>
      </c>
      <c r="C162" s="208">
        <v>80101706</v>
      </c>
      <c r="D162" s="181" t="s">
        <v>881</v>
      </c>
      <c r="E162" s="208" t="s">
        <v>319</v>
      </c>
      <c r="F162" s="208">
        <v>1</v>
      </c>
      <c r="G162" s="182" t="s">
        <v>207</v>
      </c>
      <c r="H162" s="183">
        <v>8</v>
      </c>
      <c r="I162" s="212" t="s">
        <v>208</v>
      </c>
      <c r="J162" s="208" t="s">
        <v>841</v>
      </c>
      <c r="K162" s="212" t="s">
        <v>307</v>
      </c>
      <c r="L162" s="184">
        <v>48000000</v>
      </c>
      <c r="M162" s="184">
        <v>48000000</v>
      </c>
      <c r="N162" s="208" t="s">
        <v>91</v>
      </c>
      <c r="O162" s="208" t="s">
        <v>92</v>
      </c>
      <c r="P162" s="185" t="s">
        <v>321</v>
      </c>
      <c r="Q162" s="116"/>
      <c r="R162" s="173"/>
      <c r="S162" s="174"/>
      <c r="T162" s="173"/>
      <c r="U162" s="173"/>
      <c r="V162" s="173"/>
      <c r="W162" s="173"/>
      <c r="X162" s="173"/>
      <c r="Y162" s="77">
        <f t="shared" si="5"/>
        <v>0</v>
      </c>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6"/>
      <c r="IV162" s="116"/>
      <c r="IW162" s="116"/>
      <c r="IX162" s="116"/>
      <c r="IY162" s="116"/>
      <c r="IZ162" s="116"/>
      <c r="JA162" s="116"/>
      <c r="JB162" s="116"/>
      <c r="JC162" s="116"/>
      <c r="JD162" s="116"/>
      <c r="JE162" s="116"/>
      <c r="JF162" s="116"/>
      <c r="JG162" s="116"/>
      <c r="JH162" s="116"/>
      <c r="JI162" s="116"/>
      <c r="JJ162" s="116"/>
      <c r="JK162" s="116"/>
      <c r="JL162" s="116"/>
      <c r="JM162" s="116"/>
    </row>
    <row r="163" spans="1:273" s="376" customFormat="1" ht="57" x14ac:dyDescent="0.25">
      <c r="A163" s="204">
        <v>144</v>
      </c>
      <c r="B163" s="208" t="s">
        <v>209</v>
      </c>
      <c r="C163" s="208">
        <v>80101706</v>
      </c>
      <c r="D163" s="181" t="s">
        <v>882</v>
      </c>
      <c r="E163" s="208" t="s">
        <v>319</v>
      </c>
      <c r="F163" s="208">
        <v>1</v>
      </c>
      <c r="G163" s="182" t="s">
        <v>207</v>
      </c>
      <c r="H163" s="183">
        <v>8</v>
      </c>
      <c r="I163" s="212" t="s">
        <v>208</v>
      </c>
      <c r="J163" s="208" t="s">
        <v>841</v>
      </c>
      <c r="K163" s="212" t="s">
        <v>307</v>
      </c>
      <c r="L163" s="184">
        <v>35000000</v>
      </c>
      <c r="M163" s="184">
        <v>35000000</v>
      </c>
      <c r="N163" s="208" t="s">
        <v>91</v>
      </c>
      <c r="O163" s="208" t="s">
        <v>92</v>
      </c>
      <c r="P163" s="185" t="s">
        <v>321</v>
      </c>
      <c r="Q163" s="116"/>
      <c r="R163" s="173"/>
      <c r="S163" s="174"/>
      <c r="T163" s="173"/>
      <c r="U163" s="173"/>
      <c r="V163" s="173"/>
      <c r="W163" s="173"/>
      <c r="X163" s="173"/>
      <c r="Y163" s="77">
        <f t="shared" si="5"/>
        <v>0</v>
      </c>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c r="JC163" s="116"/>
      <c r="JD163" s="116"/>
      <c r="JE163" s="116"/>
      <c r="JF163" s="116"/>
      <c r="JG163" s="116"/>
      <c r="JH163" s="116"/>
      <c r="JI163" s="116"/>
      <c r="JJ163" s="116"/>
      <c r="JK163" s="116"/>
      <c r="JL163" s="116"/>
      <c r="JM163" s="116"/>
    </row>
    <row r="164" spans="1:273" s="376" customFormat="1" ht="57" x14ac:dyDescent="0.25">
      <c r="A164" s="204">
        <v>145</v>
      </c>
      <c r="B164" s="208" t="s">
        <v>209</v>
      </c>
      <c r="C164" s="208">
        <v>80101706</v>
      </c>
      <c r="D164" s="181" t="s">
        <v>883</v>
      </c>
      <c r="E164" s="208" t="s">
        <v>319</v>
      </c>
      <c r="F164" s="208">
        <v>1</v>
      </c>
      <c r="G164" s="182" t="s">
        <v>207</v>
      </c>
      <c r="H164" s="183">
        <v>8</v>
      </c>
      <c r="I164" s="212" t="s">
        <v>208</v>
      </c>
      <c r="J164" s="208" t="s">
        <v>841</v>
      </c>
      <c r="K164" s="212" t="s">
        <v>307</v>
      </c>
      <c r="L164" s="184">
        <v>48000000</v>
      </c>
      <c r="M164" s="184">
        <v>48000000</v>
      </c>
      <c r="N164" s="208" t="s">
        <v>91</v>
      </c>
      <c r="O164" s="208" t="s">
        <v>92</v>
      </c>
      <c r="P164" s="185" t="s">
        <v>321</v>
      </c>
      <c r="Q164" s="116"/>
      <c r="R164" s="173"/>
      <c r="S164" s="174"/>
      <c r="T164" s="173"/>
      <c r="U164" s="173"/>
      <c r="V164" s="173"/>
      <c r="W164" s="173"/>
      <c r="X164" s="173"/>
      <c r="Y164" s="77">
        <f t="shared" si="5"/>
        <v>0</v>
      </c>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c r="JC164" s="116"/>
      <c r="JD164" s="116"/>
      <c r="JE164" s="116"/>
      <c r="JF164" s="116"/>
      <c r="JG164" s="116"/>
      <c r="JH164" s="116"/>
      <c r="JI164" s="116"/>
      <c r="JJ164" s="116"/>
      <c r="JK164" s="116"/>
      <c r="JL164" s="116"/>
      <c r="JM164" s="116"/>
    </row>
    <row r="165" spans="1:273" s="376" customFormat="1" ht="57" x14ac:dyDescent="0.25">
      <c r="A165" s="204">
        <v>146</v>
      </c>
      <c r="B165" s="208" t="s">
        <v>209</v>
      </c>
      <c r="C165" s="208">
        <v>80101706</v>
      </c>
      <c r="D165" s="181" t="s">
        <v>884</v>
      </c>
      <c r="E165" s="208" t="s">
        <v>319</v>
      </c>
      <c r="F165" s="208">
        <v>1</v>
      </c>
      <c r="G165" s="182" t="s">
        <v>182</v>
      </c>
      <c r="H165" s="183">
        <v>7</v>
      </c>
      <c r="I165" s="212" t="s">
        <v>208</v>
      </c>
      <c r="J165" s="208" t="s">
        <v>374</v>
      </c>
      <c r="K165" s="212" t="s">
        <v>307</v>
      </c>
      <c r="L165" s="184">
        <v>24255000</v>
      </c>
      <c r="M165" s="184">
        <v>24255000</v>
      </c>
      <c r="N165" s="208" t="s">
        <v>91</v>
      </c>
      <c r="O165" s="208" t="s">
        <v>92</v>
      </c>
      <c r="P165" s="185" t="s">
        <v>321</v>
      </c>
      <c r="Q165" s="116"/>
      <c r="R165" s="173"/>
      <c r="S165" s="174"/>
      <c r="T165" s="173"/>
      <c r="U165" s="173"/>
      <c r="V165" s="173"/>
      <c r="W165" s="173"/>
      <c r="X165" s="173"/>
      <c r="Y165" s="77">
        <f t="shared" si="5"/>
        <v>0</v>
      </c>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c r="JC165" s="116"/>
      <c r="JD165" s="116"/>
      <c r="JE165" s="116"/>
      <c r="JF165" s="116"/>
      <c r="JG165" s="116"/>
      <c r="JH165" s="116"/>
      <c r="JI165" s="116"/>
      <c r="JJ165" s="116"/>
      <c r="JK165" s="116"/>
      <c r="JL165" s="116"/>
      <c r="JM165" s="116"/>
    </row>
    <row r="166" spans="1:273" s="376" customFormat="1" ht="57" x14ac:dyDescent="0.25">
      <c r="A166" s="204">
        <v>147</v>
      </c>
      <c r="B166" s="208" t="s">
        <v>209</v>
      </c>
      <c r="C166" s="208">
        <v>80101706</v>
      </c>
      <c r="D166" s="181" t="s">
        <v>884</v>
      </c>
      <c r="E166" s="208" t="s">
        <v>319</v>
      </c>
      <c r="F166" s="208">
        <v>1</v>
      </c>
      <c r="G166" s="182" t="s">
        <v>182</v>
      </c>
      <c r="H166" s="183">
        <v>7</v>
      </c>
      <c r="I166" s="212" t="s">
        <v>208</v>
      </c>
      <c r="J166" s="208" t="s">
        <v>374</v>
      </c>
      <c r="K166" s="212" t="s">
        <v>307</v>
      </c>
      <c r="L166" s="184">
        <v>24255000</v>
      </c>
      <c r="M166" s="184">
        <v>24255000</v>
      </c>
      <c r="N166" s="208" t="s">
        <v>91</v>
      </c>
      <c r="O166" s="208" t="s">
        <v>92</v>
      </c>
      <c r="P166" s="185" t="s">
        <v>321</v>
      </c>
      <c r="Q166" s="116"/>
      <c r="R166" s="173"/>
      <c r="S166" s="174"/>
      <c r="T166" s="173"/>
      <c r="U166" s="173"/>
      <c r="V166" s="173"/>
      <c r="W166" s="173"/>
      <c r="X166" s="173"/>
      <c r="Y166" s="77">
        <f t="shared" si="5"/>
        <v>0</v>
      </c>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c r="JC166" s="116"/>
      <c r="JD166" s="116"/>
      <c r="JE166" s="116"/>
      <c r="JF166" s="116"/>
      <c r="JG166" s="116"/>
      <c r="JH166" s="116"/>
      <c r="JI166" s="116"/>
      <c r="JJ166" s="116"/>
      <c r="JK166" s="116"/>
      <c r="JL166" s="116"/>
      <c r="JM166" s="116"/>
    </row>
    <row r="167" spans="1:273" s="376" customFormat="1" ht="57" x14ac:dyDescent="0.25">
      <c r="A167" s="204">
        <v>148</v>
      </c>
      <c r="B167" s="208" t="s">
        <v>209</v>
      </c>
      <c r="C167" s="208">
        <v>80101706</v>
      </c>
      <c r="D167" s="181" t="s">
        <v>885</v>
      </c>
      <c r="E167" s="208" t="s">
        <v>319</v>
      </c>
      <c r="F167" s="208">
        <v>1</v>
      </c>
      <c r="G167" s="182" t="s">
        <v>182</v>
      </c>
      <c r="H167" s="183">
        <v>8</v>
      </c>
      <c r="I167" s="212" t="s">
        <v>208</v>
      </c>
      <c r="J167" s="208" t="s">
        <v>841</v>
      </c>
      <c r="K167" s="212" t="s">
        <v>307</v>
      </c>
      <c r="L167" s="184">
        <v>64000000</v>
      </c>
      <c r="M167" s="184">
        <v>64000000</v>
      </c>
      <c r="N167" s="208" t="s">
        <v>91</v>
      </c>
      <c r="O167" s="208" t="s">
        <v>92</v>
      </c>
      <c r="P167" s="185" t="s">
        <v>321</v>
      </c>
      <c r="Q167" s="116"/>
      <c r="R167" s="173"/>
      <c r="S167" s="174"/>
      <c r="T167" s="173"/>
      <c r="U167" s="173"/>
      <c r="V167" s="173"/>
      <c r="W167" s="173"/>
      <c r="X167" s="173"/>
      <c r="Y167" s="77">
        <f t="shared" si="5"/>
        <v>0</v>
      </c>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c r="JC167" s="116"/>
      <c r="JD167" s="116"/>
      <c r="JE167" s="116"/>
      <c r="JF167" s="116"/>
      <c r="JG167" s="116"/>
      <c r="JH167" s="116"/>
      <c r="JI167" s="116"/>
      <c r="JJ167" s="116"/>
      <c r="JK167" s="116"/>
      <c r="JL167" s="116"/>
      <c r="JM167" s="116"/>
    </row>
    <row r="168" spans="1:273" s="376" customFormat="1" ht="57" x14ac:dyDescent="0.25">
      <c r="A168" s="204">
        <v>149</v>
      </c>
      <c r="B168" s="208" t="s">
        <v>209</v>
      </c>
      <c r="C168" s="208">
        <v>80101706</v>
      </c>
      <c r="D168" s="181" t="s">
        <v>886</v>
      </c>
      <c r="E168" s="208" t="s">
        <v>319</v>
      </c>
      <c r="F168" s="208">
        <v>1</v>
      </c>
      <c r="G168" s="182" t="s">
        <v>207</v>
      </c>
      <c r="H168" s="183">
        <v>8</v>
      </c>
      <c r="I168" s="212" t="s">
        <v>208</v>
      </c>
      <c r="J168" s="208" t="s">
        <v>841</v>
      </c>
      <c r="K168" s="212" t="s">
        <v>307</v>
      </c>
      <c r="L168" s="184">
        <v>48000000</v>
      </c>
      <c r="M168" s="184">
        <v>48000000</v>
      </c>
      <c r="N168" s="208" t="s">
        <v>91</v>
      </c>
      <c r="O168" s="208" t="s">
        <v>92</v>
      </c>
      <c r="P168" s="185" t="s">
        <v>321</v>
      </c>
      <c r="Q168" s="116"/>
      <c r="R168" s="173"/>
      <c r="S168" s="174"/>
      <c r="T168" s="173"/>
      <c r="U168" s="173"/>
      <c r="V168" s="173"/>
      <c r="W168" s="173"/>
      <c r="X168" s="173"/>
      <c r="Y168" s="77">
        <f t="shared" si="5"/>
        <v>0</v>
      </c>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c r="JC168" s="116"/>
      <c r="JD168" s="116"/>
      <c r="JE168" s="116"/>
      <c r="JF168" s="116"/>
      <c r="JG168" s="116"/>
      <c r="JH168" s="116"/>
      <c r="JI168" s="116"/>
      <c r="JJ168" s="116"/>
      <c r="JK168" s="116"/>
      <c r="JL168" s="116"/>
      <c r="JM168" s="116"/>
    </row>
    <row r="169" spans="1:273" s="376" customFormat="1" ht="45" x14ac:dyDescent="0.25">
      <c r="A169" s="204">
        <v>150</v>
      </c>
      <c r="B169" s="149" t="s">
        <v>763</v>
      </c>
      <c r="C169" s="208">
        <v>80101706</v>
      </c>
      <c r="D169" s="181" t="s">
        <v>887</v>
      </c>
      <c r="E169" s="208" t="s">
        <v>319</v>
      </c>
      <c r="F169" s="208">
        <v>1</v>
      </c>
      <c r="G169" s="182" t="s">
        <v>207</v>
      </c>
      <c r="H169" s="183">
        <v>4</v>
      </c>
      <c r="I169" s="212" t="s">
        <v>208</v>
      </c>
      <c r="J169" s="208" t="s">
        <v>841</v>
      </c>
      <c r="K169" s="212" t="s">
        <v>307</v>
      </c>
      <c r="L169" s="184">
        <v>24000000</v>
      </c>
      <c r="M169" s="395">
        <v>24000000</v>
      </c>
      <c r="N169" s="208" t="s">
        <v>91</v>
      </c>
      <c r="O169" s="208" t="s">
        <v>92</v>
      </c>
      <c r="P169" s="185" t="s">
        <v>321</v>
      </c>
      <c r="Q169" s="116"/>
      <c r="R169" s="173"/>
      <c r="S169" s="174"/>
      <c r="T169" s="173"/>
      <c r="U169" s="173"/>
      <c r="V169" s="173"/>
      <c r="W169" s="173"/>
      <c r="X169" s="173"/>
      <c r="Y169" s="77">
        <f t="shared" si="5"/>
        <v>0</v>
      </c>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c r="JC169" s="116"/>
      <c r="JD169" s="116"/>
      <c r="JE169" s="116"/>
      <c r="JF169" s="116"/>
      <c r="JG169" s="116"/>
      <c r="JH169" s="116"/>
      <c r="JI169" s="116"/>
      <c r="JJ169" s="116"/>
      <c r="JK169" s="116"/>
      <c r="JL169" s="116"/>
      <c r="JM169" s="116"/>
    </row>
    <row r="170" spans="1:273" s="376" customFormat="1" ht="45" x14ac:dyDescent="0.25">
      <c r="A170" s="204">
        <v>151</v>
      </c>
      <c r="B170" s="149" t="s">
        <v>763</v>
      </c>
      <c r="C170" s="208">
        <v>80101706</v>
      </c>
      <c r="D170" s="181" t="s">
        <v>888</v>
      </c>
      <c r="E170" s="208" t="s">
        <v>319</v>
      </c>
      <c r="F170" s="208">
        <v>1</v>
      </c>
      <c r="G170" s="182" t="s">
        <v>207</v>
      </c>
      <c r="H170" s="183">
        <v>3</v>
      </c>
      <c r="I170" s="212" t="s">
        <v>208</v>
      </c>
      <c r="J170" s="208" t="s">
        <v>841</v>
      </c>
      <c r="K170" s="212" t="s">
        <v>307</v>
      </c>
      <c r="L170" s="184">
        <v>45000000</v>
      </c>
      <c r="M170" s="395">
        <v>45000000</v>
      </c>
      <c r="N170" s="208" t="s">
        <v>91</v>
      </c>
      <c r="O170" s="208" t="s">
        <v>92</v>
      </c>
      <c r="P170" s="185" t="s">
        <v>321</v>
      </c>
      <c r="Q170" s="116"/>
      <c r="R170" s="173"/>
      <c r="S170" s="174"/>
      <c r="T170" s="173"/>
      <c r="U170" s="173"/>
      <c r="V170" s="173"/>
      <c r="W170" s="173"/>
      <c r="X170" s="173"/>
      <c r="Y170" s="77">
        <f t="shared" si="5"/>
        <v>0</v>
      </c>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c r="JC170" s="116"/>
      <c r="JD170" s="116"/>
      <c r="JE170" s="116"/>
      <c r="JF170" s="116"/>
      <c r="JG170" s="116"/>
      <c r="JH170" s="116"/>
      <c r="JI170" s="116"/>
      <c r="JJ170" s="116"/>
      <c r="JK170" s="116"/>
      <c r="JL170" s="116"/>
      <c r="JM170" s="116"/>
    </row>
    <row r="171" spans="1:273" s="376" customFormat="1" ht="92.25" customHeight="1" x14ac:dyDescent="0.25">
      <c r="A171" s="204">
        <v>152</v>
      </c>
      <c r="B171" s="149" t="s">
        <v>763</v>
      </c>
      <c r="C171" s="208">
        <v>80101706</v>
      </c>
      <c r="D171" s="181" t="s">
        <v>889</v>
      </c>
      <c r="E171" s="208" t="s">
        <v>319</v>
      </c>
      <c r="F171" s="208">
        <v>1</v>
      </c>
      <c r="G171" s="182" t="s">
        <v>107</v>
      </c>
      <c r="H171" s="183">
        <v>9</v>
      </c>
      <c r="I171" s="212" t="s">
        <v>208</v>
      </c>
      <c r="J171" s="208" t="s">
        <v>374</v>
      </c>
      <c r="K171" s="212" t="s">
        <v>307</v>
      </c>
      <c r="L171" s="184">
        <v>98658000</v>
      </c>
      <c r="M171" s="395">
        <v>98658000</v>
      </c>
      <c r="N171" s="208" t="s">
        <v>91</v>
      </c>
      <c r="O171" s="208" t="s">
        <v>92</v>
      </c>
      <c r="P171" s="185" t="s">
        <v>321</v>
      </c>
      <c r="Q171" s="116"/>
      <c r="R171" s="145" t="s">
        <v>1011</v>
      </c>
      <c r="S171" s="145" t="s">
        <v>516</v>
      </c>
      <c r="T171" s="126">
        <v>42461</v>
      </c>
      <c r="U171" s="266" t="s">
        <v>1012</v>
      </c>
      <c r="V171" s="129" t="s">
        <v>266</v>
      </c>
      <c r="W171" s="351">
        <v>98658000</v>
      </c>
      <c r="X171" s="173"/>
      <c r="Y171" s="77">
        <f t="shared" si="5"/>
        <v>98658000</v>
      </c>
      <c r="Z171" s="206" t="s">
        <v>1013</v>
      </c>
      <c r="AA171" s="129" t="s">
        <v>1015</v>
      </c>
      <c r="AB171" s="129" t="s">
        <v>380</v>
      </c>
      <c r="AC171" s="129" t="s">
        <v>1014</v>
      </c>
      <c r="AD171" s="129" t="s">
        <v>92</v>
      </c>
      <c r="AE171" s="129" t="s">
        <v>92</v>
      </c>
      <c r="AF171" s="129" t="s">
        <v>92</v>
      </c>
      <c r="AG171" s="289" t="s">
        <v>1002</v>
      </c>
      <c r="AH171" s="268">
        <v>42461</v>
      </c>
      <c r="AI171" s="268">
        <v>42735</v>
      </c>
      <c r="AJ171" s="129" t="s">
        <v>1003</v>
      </c>
      <c r="AK171" s="128" t="s">
        <v>799</v>
      </c>
      <c r="AL171" s="173"/>
      <c r="AM171" s="173"/>
      <c r="AN171" s="173"/>
      <c r="AO171" s="173"/>
      <c r="AP171" s="173"/>
      <c r="AQ171" s="173"/>
      <c r="AR171" s="173"/>
      <c r="AS171" s="173"/>
      <c r="AT171" s="173"/>
      <c r="AU171" s="173"/>
      <c r="AV171" s="173"/>
      <c r="AW171" s="173"/>
      <c r="AX171" s="173"/>
      <c r="AY171" s="173"/>
      <c r="AZ171" s="173"/>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c r="JC171" s="116"/>
      <c r="JD171" s="116"/>
      <c r="JE171" s="116"/>
      <c r="JF171" s="116"/>
      <c r="JG171" s="116"/>
      <c r="JH171" s="116"/>
      <c r="JI171" s="116"/>
      <c r="JJ171" s="116"/>
      <c r="JK171" s="116"/>
      <c r="JL171" s="116"/>
      <c r="JM171" s="116"/>
    </row>
    <row r="172" spans="1:273" s="376" customFormat="1" ht="108.75" customHeight="1" x14ac:dyDescent="0.25">
      <c r="A172" s="204">
        <v>153</v>
      </c>
      <c r="B172" s="149" t="s">
        <v>763</v>
      </c>
      <c r="C172" s="208">
        <v>80101706</v>
      </c>
      <c r="D172" s="181" t="s">
        <v>890</v>
      </c>
      <c r="E172" s="208" t="s">
        <v>319</v>
      </c>
      <c r="F172" s="208">
        <v>1</v>
      </c>
      <c r="G172" s="182" t="s">
        <v>107</v>
      </c>
      <c r="H172" s="183">
        <v>9</v>
      </c>
      <c r="I172" s="212" t="s">
        <v>208</v>
      </c>
      <c r="J172" s="208" t="s">
        <v>374</v>
      </c>
      <c r="K172" s="212" t="s">
        <v>307</v>
      </c>
      <c r="L172" s="184">
        <v>37800000</v>
      </c>
      <c r="M172" s="395">
        <v>37800000</v>
      </c>
      <c r="N172" s="208" t="s">
        <v>91</v>
      </c>
      <c r="O172" s="208" t="s">
        <v>92</v>
      </c>
      <c r="P172" s="185" t="s">
        <v>321</v>
      </c>
      <c r="Q172" s="116"/>
      <c r="R172" s="145" t="s">
        <v>997</v>
      </c>
      <c r="S172" s="145" t="s">
        <v>510</v>
      </c>
      <c r="T172" s="126">
        <v>42461</v>
      </c>
      <c r="U172" s="266" t="s">
        <v>998</v>
      </c>
      <c r="V172" s="129" t="s">
        <v>266</v>
      </c>
      <c r="W172" s="351">
        <v>37800000</v>
      </c>
      <c r="X172" s="173"/>
      <c r="Y172" s="77">
        <f t="shared" si="5"/>
        <v>37800000</v>
      </c>
      <c r="Z172" s="206" t="s">
        <v>999</v>
      </c>
      <c r="AA172" s="206" t="s">
        <v>1000</v>
      </c>
      <c r="AB172" s="206" t="s">
        <v>380</v>
      </c>
      <c r="AC172" s="129" t="s">
        <v>1001</v>
      </c>
      <c r="AD172" s="206" t="s">
        <v>92</v>
      </c>
      <c r="AE172" s="206" t="s">
        <v>92</v>
      </c>
      <c r="AF172" s="206" t="s">
        <v>92</v>
      </c>
      <c r="AG172" s="133" t="s">
        <v>1002</v>
      </c>
      <c r="AH172" s="134">
        <v>42461</v>
      </c>
      <c r="AI172" s="134">
        <v>42735</v>
      </c>
      <c r="AJ172" s="206" t="s">
        <v>1003</v>
      </c>
      <c r="AK172" s="77" t="s">
        <v>799</v>
      </c>
      <c r="AL172" s="173"/>
      <c r="AM172" s="173"/>
      <c r="AN172" s="173"/>
      <c r="AO172" s="173"/>
      <c r="AP172" s="173"/>
      <c r="AQ172" s="173"/>
      <c r="AR172" s="173"/>
      <c r="AS172" s="173"/>
      <c r="AT172" s="173"/>
      <c r="AU172" s="173"/>
      <c r="AV172" s="173"/>
      <c r="AW172" s="173"/>
      <c r="AX172" s="173"/>
      <c r="AY172" s="173"/>
      <c r="AZ172" s="173"/>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6"/>
      <c r="IV172" s="116"/>
      <c r="IW172" s="116"/>
      <c r="IX172" s="116"/>
      <c r="IY172" s="116"/>
      <c r="IZ172" s="116"/>
      <c r="JA172" s="116"/>
      <c r="JB172" s="116"/>
      <c r="JC172" s="116"/>
      <c r="JD172" s="116"/>
      <c r="JE172" s="116"/>
      <c r="JF172" s="116"/>
      <c r="JG172" s="116"/>
      <c r="JH172" s="116"/>
      <c r="JI172" s="116"/>
      <c r="JJ172" s="116"/>
      <c r="JK172" s="116"/>
      <c r="JL172" s="116"/>
      <c r="JM172" s="116"/>
    </row>
    <row r="173" spans="1:273" s="376" customFormat="1" ht="90" x14ac:dyDescent="0.25">
      <c r="A173" s="204">
        <v>154</v>
      </c>
      <c r="B173" s="149" t="s">
        <v>763</v>
      </c>
      <c r="C173" s="208">
        <v>80101706</v>
      </c>
      <c r="D173" s="181" t="s">
        <v>891</v>
      </c>
      <c r="E173" s="208" t="s">
        <v>319</v>
      </c>
      <c r="F173" s="208">
        <v>1</v>
      </c>
      <c r="G173" s="182" t="s">
        <v>107</v>
      </c>
      <c r="H173" s="183">
        <v>9</v>
      </c>
      <c r="I173" s="208" t="s">
        <v>208</v>
      </c>
      <c r="J173" s="208" t="s">
        <v>374</v>
      </c>
      <c r="K173" s="208" t="s">
        <v>307</v>
      </c>
      <c r="L173" s="184">
        <v>37800000</v>
      </c>
      <c r="M173" s="395">
        <v>37800000</v>
      </c>
      <c r="N173" s="208" t="s">
        <v>91</v>
      </c>
      <c r="O173" s="208" t="s">
        <v>92</v>
      </c>
      <c r="P173" s="185" t="s">
        <v>321</v>
      </c>
      <c r="Q173" s="116"/>
      <c r="R173" s="145" t="s">
        <v>1004</v>
      </c>
      <c r="S173" s="145" t="s">
        <v>1005</v>
      </c>
      <c r="T173" s="126">
        <v>42464</v>
      </c>
      <c r="U173" s="266" t="s">
        <v>1006</v>
      </c>
      <c r="V173" s="129" t="s">
        <v>266</v>
      </c>
      <c r="W173" s="351">
        <v>37800000</v>
      </c>
      <c r="X173" s="173"/>
      <c r="Y173" s="77">
        <f t="shared" si="5"/>
        <v>37800000</v>
      </c>
      <c r="Z173" s="206" t="s">
        <v>1007</v>
      </c>
      <c r="AA173" s="206" t="s">
        <v>1008</v>
      </c>
      <c r="AB173" s="206" t="s">
        <v>269</v>
      </c>
      <c r="AC173" s="129" t="s">
        <v>1009</v>
      </c>
      <c r="AD173" s="206" t="s">
        <v>92</v>
      </c>
      <c r="AE173" s="206" t="s">
        <v>92</v>
      </c>
      <c r="AF173" s="206" t="s">
        <v>92</v>
      </c>
      <c r="AG173" s="133" t="s">
        <v>1010</v>
      </c>
      <c r="AH173" s="134">
        <v>42464</v>
      </c>
      <c r="AI173" s="134">
        <v>42734</v>
      </c>
      <c r="AJ173" s="206" t="s">
        <v>1003</v>
      </c>
      <c r="AK173" s="77" t="s">
        <v>799</v>
      </c>
      <c r="AL173" s="173"/>
      <c r="AM173" s="173"/>
      <c r="AN173" s="173"/>
      <c r="AO173" s="173"/>
      <c r="AP173" s="173"/>
      <c r="AQ173" s="173"/>
      <c r="AR173" s="173"/>
      <c r="AS173" s="173"/>
      <c r="AT173" s="173"/>
      <c r="AU173" s="173"/>
      <c r="AV173" s="173"/>
      <c r="AW173" s="173"/>
      <c r="AX173" s="173"/>
      <c r="AY173" s="173"/>
      <c r="AZ173" s="173"/>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16"/>
      <c r="IZ173" s="116"/>
      <c r="JA173" s="116"/>
      <c r="JB173" s="116"/>
      <c r="JC173" s="116"/>
      <c r="JD173" s="116"/>
      <c r="JE173" s="116"/>
      <c r="JF173" s="116"/>
      <c r="JG173" s="116"/>
      <c r="JH173" s="116"/>
      <c r="JI173" s="116"/>
      <c r="JJ173" s="116"/>
      <c r="JK173" s="116"/>
      <c r="JL173" s="116"/>
      <c r="JM173" s="116"/>
    </row>
    <row r="174" spans="1:273" s="376" customFormat="1" ht="94.5" customHeight="1" x14ac:dyDescent="0.25">
      <c r="A174" s="204">
        <v>155</v>
      </c>
      <c r="B174" s="205" t="s">
        <v>211</v>
      </c>
      <c r="C174" s="212">
        <v>80101706</v>
      </c>
      <c r="D174" s="171" t="s">
        <v>892</v>
      </c>
      <c r="E174" s="212" t="s">
        <v>319</v>
      </c>
      <c r="F174" s="212">
        <v>1</v>
      </c>
      <c r="G174" s="213" t="s">
        <v>207</v>
      </c>
      <c r="H174" s="211">
        <v>9</v>
      </c>
      <c r="I174" s="212" t="s">
        <v>208</v>
      </c>
      <c r="J174" s="212" t="s">
        <v>841</v>
      </c>
      <c r="K174" s="212" t="s">
        <v>307</v>
      </c>
      <c r="L174" s="67">
        <v>58500000</v>
      </c>
      <c r="M174" s="380">
        <v>58500000</v>
      </c>
      <c r="N174" s="208" t="s">
        <v>91</v>
      </c>
      <c r="O174" s="208" t="s">
        <v>92</v>
      </c>
      <c r="P174" s="185" t="s">
        <v>321</v>
      </c>
      <c r="Q174" s="116"/>
      <c r="R174" s="145" t="s">
        <v>986</v>
      </c>
      <c r="S174" s="145" t="s">
        <v>439</v>
      </c>
      <c r="T174" s="126">
        <v>42461</v>
      </c>
      <c r="U174" s="266" t="s">
        <v>987</v>
      </c>
      <c r="V174" s="129" t="s">
        <v>266</v>
      </c>
      <c r="W174" s="351">
        <v>58500000</v>
      </c>
      <c r="X174" s="173"/>
      <c r="Y174" s="77">
        <f t="shared" si="5"/>
        <v>58500000</v>
      </c>
      <c r="Z174" s="129" t="s">
        <v>988</v>
      </c>
      <c r="AA174" s="129" t="s">
        <v>990</v>
      </c>
      <c r="AB174" s="129" t="s">
        <v>269</v>
      </c>
      <c r="AC174" s="129"/>
      <c r="AD174" s="129" t="s">
        <v>92</v>
      </c>
      <c r="AE174" s="129" t="s">
        <v>92</v>
      </c>
      <c r="AF174" s="129" t="s">
        <v>92</v>
      </c>
      <c r="AG174" s="289" t="s">
        <v>989</v>
      </c>
      <c r="AH174" s="268">
        <v>42461</v>
      </c>
      <c r="AI174" s="268">
        <v>42735</v>
      </c>
      <c r="AJ174" s="129" t="s">
        <v>984</v>
      </c>
      <c r="AK174" s="128" t="s">
        <v>273</v>
      </c>
      <c r="AL174" s="173"/>
      <c r="AM174" s="173"/>
      <c r="AN174" s="173"/>
      <c r="AO174" s="173"/>
      <c r="AP174" s="173"/>
      <c r="AQ174" s="173"/>
      <c r="AR174" s="173"/>
      <c r="AS174" s="173"/>
      <c r="AT174" s="173"/>
      <c r="AU174" s="173"/>
      <c r="AV174" s="173"/>
      <c r="AW174" s="173"/>
      <c r="AX174" s="173"/>
      <c r="AY174" s="173"/>
      <c r="AZ174" s="173"/>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c r="JC174" s="116"/>
      <c r="JD174" s="116"/>
      <c r="JE174" s="116"/>
      <c r="JF174" s="116"/>
      <c r="JG174" s="116"/>
      <c r="JH174" s="116"/>
      <c r="JI174" s="116"/>
      <c r="JJ174" s="116"/>
      <c r="JK174" s="116"/>
      <c r="JL174" s="116"/>
      <c r="JM174" s="116"/>
    </row>
    <row r="175" spans="1:273" s="376" customFormat="1" ht="90" x14ac:dyDescent="0.25">
      <c r="A175" s="204">
        <v>156</v>
      </c>
      <c r="B175" s="205" t="s">
        <v>211</v>
      </c>
      <c r="C175" s="212">
        <v>80101706</v>
      </c>
      <c r="D175" s="171" t="s">
        <v>893</v>
      </c>
      <c r="E175" s="212" t="s">
        <v>319</v>
      </c>
      <c r="F175" s="212">
        <v>1</v>
      </c>
      <c r="G175" s="213" t="s">
        <v>107</v>
      </c>
      <c r="H175" s="211">
        <v>9.3000000000000007</v>
      </c>
      <c r="I175" s="212" t="s">
        <v>208</v>
      </c>
      <c r="J175" s="212" t="s">
        <v>841</v>
      </c>
      <c r="K175" s="212" t="s">
        <v>307</v>
      </c>
      <c r="L175" s="67">
        <v>26271000</v>
      </c>
      <c r="M175" s="380">
        <v>26271000</v>
      </c>
      <c r="N175" s="208" t="s">
        <v>91</v>
      </c>
      <c r="O175" s="208" t="s">
        <v>92</v>
      </c>
      <c r="P175" s="185" t="s">
        <v>321</v>
      </c>
      <c r="Q175" s="116"/>
      <c r="R175" s="145" t="s">
        <v>894</v>
      </c>
      <c r="S175" s="145" t="s">
        <v>419</v>
      </c>
      <c r="T175" s="126">
        <v>42452</v>
      </c>
      <c r="U175" s="266" t="s">
        <v>895</v>
      </c>
      <c r="V175" s="129" t="s">
        <v>266</v>
      </c>
      <c r="W175" s="128">
        <v>26271000</v>
      </c>
      <c r="X175" s="173"/>
      <c r="Y175" s="77">
        <f t="shared" si="5"/>
        <v>26271000</v>
      </c>
      <c r="Z175" s="206" t="s">
        <v>896</v>
      </c>
      <c r="AA175" s="129" t="s">
        <v>897</v>
      </c>
      <c r="AB175" s="129" t="s">
        <v>269</v>
      </c>
      <c r="AC175" s="129" t="s">
        <v>898</v>
      </c>
      <c r="AD175" s="129" t="s">
        <v>92</v>
      </c>
      <c r="AE175" s="129" t="s">
        <v>92</v>
      </c>
      <c r="AF175" s="129" t="s">
        <v>92</v>
      </c>
      <c r="AG175" s="289" t="s">
        <v>875</v>
      </c>
      <c r="AH175" s="268">
        <v>42452</v>
      </c>
      <c r="AI175" s="268">
        <v>42734</v>
      </c>
      <c r="AJ175" s="129" t="s">
        <v>272</v>
      </c>
      <c r="AK175" s="128" t="s">
        <v>273</v>
      </c>
      <c r="AL175" s="173"/>
      <c r="AM175" s="173"/>
      <c r="AN175" s="173"/>
      <c r="AO175" s="173"/>
      <c r="AP175" s="173"/>
      <c r="AQ175" s="173"/>
      <c r="AR175" s="173"/>
      <c r="AS175" s="173"/>
      <c r="AT175" s="173"/>
      <c r="AU175" s="173"/>
      <c r="AV175" s="173"/>
      <c r="AW175" s="173"/>
      <c r="AX175" s="173"/>
      <c r="AY175" s="173"/>
      <c r="AZ175" s="173"/>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6"/>
      <c r="IV175" s="116"/>
      <c r="IW175" s="116"/>
      <c r="IX175" s="116"/>
      <c r="IY175" s="116"/>
      <c r="IZ175" s="116"/>
      <c r="JA175" s="116"/>
      <c r="JB175" s="116"/>
      <c r="JC175" s="116"/>
      <c r="JD175" s="116"/>
      <c r="JE175" s="116"/>
      <c r="JF175" s="116"/>
      <c r="JG175" s="116"/>
      <c r="JH175" s="116"/>
      <c r="JI175" s="116"/>
      <c r="JJ175" s="116"/>
      <c r="JK175" s="116"/>
      <c r="JL175" s="116"/>
      <c r="JM175" s="116"/>
    </row>
    <row r="176" spans="1:273" s="376" customFormat="1" ht="90" x14ac:dyDescent="0.25">
      <c r="A176" s="204">
        <v>157</v>
      </c>
      <c r="B176" s="205" t="s">
        <v>211</v>
      </c>
      <c r="C176" s="212">
        <v>80101706</v>
      </c>
      <c r="D176" s="171" t="s">
        <v>899</v>
      </c>
      <c r="E176" s="212" t="s">
        <v>319</v>
      </c>
      <c r="F176" s="212">
        <v>1</v>
      </c>
      <c r="G176" s="213" t="s">
        <v>107</v>
      </c>
      <c r="H176" s="211">
        <v>9.3000000000000007</v>
      </c>
      <c r="I176" s="212" t="s">
        <v>208</v>
      </c>
      <c r="J176" s="212" t="s">
        <v>841</v>
      </c>
      <c r="K176" s="212" t="s">
        <v>307</v>
      </c>
      <c r="L176" s="67">
        <v>68110000.000000015</v>
      </c>
      <c r="M176" s="380">
        <v>68110000.000000015</v>
      </c>
      <c r="N176" s="208" t="s">
        <v>91</v>
      </c>
      <c r="O176" s="208" t="s">
        <v>92</v>
      </c>
      <c r="P176" s="185" t="s">
        <v>321</v>
      </c>
      <c r="Q176" s="116"/>
      <c r="R176" s="145" t="s">
        <v>900</v>
      </c>
      <c r="S176" s="145" t="s">
        <v>433</v>
      </c>
      <c r="T176" s="126">
        <v>42452</v>
      </c>
      <c r="U176" s="266" t="s">
        <v>901</v>
      </c>
      <c r="V176" s="129" t="s">
        <v>266</v>
      </c>
      <c r="W176" s="128">
        <v>68110000</v>
      </c>
      <c r="X176" s="173"/>
      <c r="Y176" s="77">
        <f t="shared" si="5"/>
        <v>68110000</v>
      </c>
      <c r="Z176" s="206" t="s">
        <v>902</v>
      </c>
      <c r="AA176" s="206" t="s">
        <v>903</v>
      </c>
      <c r="AB176" s="206" t="s">
        <v>269</v>
      </c>
      <c r="AC176" s="129" t="s">
        <v>904</v>
      </c>
      <c r="AD176" s="206" t="s">
        <v>92</v>
      </c>
      <c r="AE176" s="206" t="s">
        <v>92</v>
      </c>
      <c r="AF176" s="206" t="s">
        <v>92</v>
      </c>
      <c r="AG176" s="133" t="s">
        <v>875</v>
      </c>
      <c r="AH176" s="134">
        <v>42451</v>
      </c>
      <c r="AI176" s="134">
        <v>42734</v>
      </c>
      <c r="AJ176" s="206" t="s">
        <v>272</v>
      </c>
      <c r="AK176" s="206" t="s">
        <v>273</v>
      </c>
      <c r="AL176" s="173"/>
      <c r="AM176" s="173"/>
      <c r="AN176" s="173"/>
      <c r="AO176" s="173"/>
      <c r="AP176" s="173"/>
      <c r="AQ176" s="173"/>
      <c r="AR176" s="173"/>
      <c r="AS176" s="173"/>
      <c r="AT176" s="173"/>
      <c r="AU176" s="173"/>
      <c r="AV176" s="173"/>
      <c r="AW176" s="173"/>
      <c r="AX176" s="173"/>
      <c r="AY176" s="173"/>
      <c r="AZ176" s="173"/>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6"/>
      <c r="IV176" s="116"/>
      <c r="IW176" s="116"/>
      <c r="IX176" s="116"/>
      <c r="IY176" s="116"/>
      <c r="IZ176" s="116"/>
      <c r="JA176" s="116"/>
      <c r="JB176" s="116"/>
      <c r="JC176" s="116"/>
      <c r="JD176" s="116"/>
      <c r="JE176" s="116"/>
      <c r="JF176" s="116"/>
      <c r="JG176" s="116"/>
      <c r="JH176" s="116"/>
      <c r="JI176" s="116"/>
      <c r="JJ176" s="116"/>
      <c r="JK176" s="116"/>
      <c r="JL176" s="116"/>
      <c r="JM176" s="116"/>
    </row>
    <row r="177" spans="1:273" s="376" customFormat="1" ht="30" x14ac:dyDescent="0.25">
      <c r="A177" s="204">
        <v>158</v>
      </c>
      <c r="B177" s="205" t="s">
        <v>211</v>
      </c>
      <c r="C177" s="212">
        <v>80101706</v>
      </c>
      <c r="D177" s="171" t="s">
        <v>905</v>
      </c>
      <c r="E177" s="212" t="s">
        <v>319</v>
      </c>
      <c r="F177" s="212">
        <v>1</v>
      </c>
      <c r="G177" s="213" t="s">
        <v>207</v>
      </c>
      <c r="H177" s="211">
        <v>9</v>
      </c>
      <c r="I177" s="212" t="s">
        <v>208</v>
      </c>
      <c r="J177" s="212" t="s">
        <v>841</v>
      </c>
      <c r="K177" s="212" t="s">
        <v>307</v>
      </c>
      <c r="L177" s="67">
        <v>39600000</v>
      </c>
      <c r="M177" s="67">
        <v>39600000</v>
      </c>
      <c r="N177" s="208" t="s">
        <v>91</v>
      </c>
      <c r="O177" s="208" t="s">
        <v>92</v>
      </c>
      <c r="P177" s="185" t="s">
        <v>321</v>
      </c>
      <c r="Q177" s="116"/>
      <c r="R177" s="173"/>
      <c r="S177" s="174"/>
      <c r="T177" s="173"/>
      <c r="U177" s="173"/>
      <c r="V177" s="173"/>
      <c r="W177" s="173"/>
      <c r="X177" s="173"/>
      <c r="Y177" s="77">
        <f t="shared" si="5"/>
        <v>0</v>
      </c>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6"/>
      <c r="IV177" s="116"/>
      <c r="IW177" s="116"/>
      <c r="IX177" s="116"/>
      <c r="IY177" s="116"/>
      <c r="IZ177" s="116"/>
      <c r="JA177" s="116"/>
      <c r="JB177" s="116"/>
      <c r="JC177" s="116"/>
      <c r="JD177" s="116"/>
      <c r="JE177" s="116"/>
      <c r="JF177" s="116"/>
      <c r="JG177" s="116"/>
      <c r="JH177" s="116"/>
      <c r="JI177" s="116"/>
      <c r="JJ177" s="116"/>
      <c r="JK177" s="116"/>
      <c r="JL177" s="116"/>
      <c r="JM177" s="116"/>
    </row>
    <row r="178" spans="1:273" s="376" customFormat="1" ht="30" x14ac:dyDescent="0.25">
      <c r="A178" s="204">
        <v>159</v>
      </c>
      <c r="B178" s="205" t="s">
        <v>211</v>
      </c>
      <c r="C178" s="212">
        <v>80101706</v>
      </c>
      <c r="D178" s="171" t="s">
        <v>906</v>
      </c>
      <c r="E178" s="212" t="s">
        <v>319</v>
      </c>
      <c r="F178" s="212">
        <v>1</v>
      </c>
      <c r="G178" s="213" t="s">
        <v>207</v>
      </c>
      <c r="H178" s="211">
        <v>9</v>
      </c>
      <c r="I178" s="212" t="s">
        <v>208</v>
      </c>
      <c r="J178" s="212" t="s">
        <v>841</v>
      </c>
      <c r="K178" s="212" t="s">
        <v>307</v>
      </c>
      <c r="L178" s="67">
        <v>61425000</v>
      </c>
      <c r="M178" s="380">
        <v>61425000</v>
      </c>
      <c r="N178" s="208" t="s">
        <v>91</v>
      </c>
      <c r="O178" s="208" t="s">
        <v>92</v>
      </c>
      <c r="P178" s="185" t="s">
        <v>321</v>
      </c>
      <c r="Q178" s="116"/>
      <c r="R178" s="173"/>
      <c r="S178" s="174"/>
      <c r="T178" s="173"/>
      <c r="U178" s="173"/>
      <c r="V178" s="173"/>
      <c r="W178" s="173"/>
      <c r="X178" s="173"/>
      <c r="Y178" s="77">
        <f t="shared" si="5"/>
        <v>0</v>
      </c>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6"/>
      <c r="FU178" s="116"/>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6"/>
      <c r="GQ178" s="116"/>
      <c r="GR178" s="116"/>
      <c r="GS178" s="116"/>
      <c r="GT178" s="116"/>
      <c r="GU178" s="116"/>
      <c r="GV178" s="116"/>
      <c r="GW178" s="116"/>
      <c r="GX178" s="116"/>
      <c r="GY178" s="116"/>
      <c r="GZ178" s="116"/>
      <c r="HA178" s="116"/>
      <c r="HB178" s="116"/>
      <c r="HC178" s="116"/>
      <c r="HD178" s="116"/>
      <c r="HE178" s="116"/>
      <c r="HF178" s="116"/>
      <c r="HG178" s="116"/>
      <c r="HH178" s="116"/>
      <c r="HI178" s="116"/>
      <c r="HJ178" s="116"/>
      <c r="HK178" s="116"/>
      <c r="HL178" s="116"/>
      <c r="HM178" s="116"/>
      <c r="HN178" s="116"/>
      <c r="HO178" s="116"/>
      <c r="HP178" s="116"/>
      <c r="HQ178" s="116"/>
      <c r="HR178" s="116"/>
      <c r="HS178" s="116"/>
      <c r="HT178" s="116"/>
      <c r="HU178" s="116"/>
      <c r="HV178" s="116"/>
      <c r="HW178" s="116"/>
      <c r="HX178" s="116"/>
      <c r="HY178" s="116"/>
      <c r="HZ178" s="116"/>
      <c r="IA178" s="116"/>
      <c r="IB178" s="116"/>
      <c r="IC178" s="116"/>
      <c r="ID178" s="116"/>
      <c r="IE178" s="116"/>
      <c r="IF178" s="116"/>
      <c r="IG178" s="116"/>
      <c r="IH178" s="116"/>
      <c r="II178" s="116"/>
      <c r="IJ178" s="116"/>
      <c r="IK178" s="116"/>
      <c r="IL178" s="116"/>
      <c r="IM178" s="116"/>
      <c r="IN178" s="116"/>
      <c r="IO178" s="116"/>
      <c r="IP178" s="116"/>
      <c r="IQ178" s="116"/>
      <c r="IR178" s="116"/>
      <c r="IS178" s="116"/>
      <c r="IT178" s="116"/>
      <c r="IU178" s="116"/>
      <c r="IV178" s="116"/>
      <c r="IW178" s="116"/>
      <c r="IX178" s="116"/>
      <c r="IY178" s="116"/>
      <c r="IZ178" s="116"/>
      <c r="JA178" s="116"/>
      <c r="JB178" s="116"/>
      <c r="JC178" s="116"/>
      <c r="JD178" s="116"/>
      <c r="JE178" s="116"/>
      <c r="JF178" s="116"/>
      <c r="JG178" s="116"/>
      <c r="JH178" s="116"/>
      <c r="JI178" s="116"/>
      <c r="JJ178" s="116"/>
      <c r="JK178" s="116"/>
      <c r="JL178" s="116"/>
      <c r="JM178" s="116"/>
    </row>
    <row r="179" spans="1:273" s="376" customFormat="1" ht="86.25" customHeight="1" x14ac:dyDescent="0.25">
      <c r="A179" s="204">
        <v>160</v>
      </c>
      <c r="B179" s="205" t="s">
        <v>211</v>
      </c>
      <c r="C179" s="212">
        <v>80101706</v>
      </c>
      <c r="D179" s="171" t="s">
        <v>907</v>
      </c>
      <c r="E179" s="212" t="s">
        <v>319</v>
      </c>
      <c r="F179" s="212">
        <v>1</v>
      </c>
      <c r="G179" s="213" t="s">
        <v>107</v>
      </c>
      <c r="H179" s="211">
        <v>9</v>
      </c>
      <c r="I179" s="212" t="s">
        <v>208</v>
      </c>
      <c r="J179" s="212" t="s">
        <v>841</v>
      </c>
      <c r="K179" s="212" t="s">
        <v>307</v>
      </c>
      <c r="L179" s="67">
        <v>27000000</v>
      </c>
      <c r="M179" s="380">
        <v>27000000</v>
      </c>
      <c r="N179" s="208" t="s">
        <v>91</v>
      </c>
      <c r="O179" s="208" t="s">
        <v>92</v>
      </c>
      <c r="P179" s="185" t="s">
        <v>321</v>
      </c>
      <c r="Q179" s="116"/>
      <c r="R179" s="145" t="s">
        <v>978</v>
      </c>
      <c r="S179" s="145" t="s">
        <v>979</v>
      </c>
      <c r="T179" s="126">
        <v>42461</v>
      </c>
      <c r="U179" s="266" t="s">
        <v>980</v>
      </c>
      <c r="V179" s="129" t="s">
        <v>266</v>
      </c>
      <c r="W179" s="351">
        <v>26200000</v>
      </c>
      <c r="X179" s="173"/>
      <c r="Y179" s="77">
        <f t="shared" si="5"/>
        <v>26200000</v>
      </c>
      <c r="Z179" s="206" t="s">
        <v>981</v>
      </c>
      <c r="AA179" s="129" t="s">
        <v>985</v>
      </c>
      <c r="AB179" s="129" t="s">
        <v>269</v>
      </c>
      <c r="AC179" s="129" t="s">
        <v>982</v>
      </c>
      <c r="AD179" s="129" t="s">
        <v>92</v>
      </c>
      <c r="AE179" s="129" t="s">
        <v>92</v>
      </c>
      <c r="AF179" s="129" t="s">
        <v>92</v>
      </c>
      <c r="AG179" s="289" t="s">
        <v>983</v>
      </c>
      <c r="AH179" s="268">
        <v>42461</v>
      </c>
      <c r="AI179" s="268">
        <v>42726</v>
      </c>
      <c r="AJ179" s="129" t="s">
        <v>984</v>
      </c>
      <c r="AK179" s="128" t="s">
        <v>273</v>
      </c>
      <c r="AL179" s="173"/>
      <c r="AM179" s="173"/>
      <c r="AN179" s="173"/>
      <c r="AO179" s="173"/>
      <c r="AP179" s="173"/>
      <c r="AQ179" s="173"/>
      <c r="AR179" s="173"/>
      <c r="AS179" s="173"/>
      <c r="AT179" s="173"/>
      <c r="AU179" s="173"/>
      <c r="AV179" s="173"/>
      <c r="AW179" s="173"/>
      <c r="AX179" s="173"/>
      <c r="AY179" s="173"/>
      <c r="AZ179" s="173"/>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6"/>
      <c r="FF179" s="116"/>
      <c r="FG179" s="116"/>
      <c r="FH179" s="116"/>
      <c r="FI179" s="116"/>
      <c r="FJ179" s="116"/>
      <c r="FK179" s="116"/>
      <c r="FL179" s="116"/>
      <c r="FM179" s="116"/>
      <c r="FN179" s="116"/>
      <c r="FO179" s="116"/>
      <c r="FP179" s="116"/>
      <c r="FQ179" s="116"/>
      <c r="FR179" s="116"/>
      <c r="FS179" s="116"/>
      <c r="FT179" s="116"/>
      <c r="FU179" s="116"/>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6"/>
      <c r="GQ179" s="116"/>
      <c r="GR179" s="116"/>
      <c r="GS179" s="116"/>
      <c r="GT179" s="116"/>
      <c r="GU179" s="116"/>
      <c r="GV179" s="116"/>
      <c r="GW179" s="116"/>
      <c r="GX179" s="116"/>
      <c r="GY179" s="116"/>
      <c r="GZ179" s="116"/>
      <c r="HA179" s="116"/>
      <c r="HB179" s="116"/>
      <c r="HC179" s="116"/>
      <c r="HD179" s="116"/>
      <c r="HE179" s="116"/>
      <c r="HF179" s="116"/>
      <c r="HG179" s="116"/>
      <c r="HH179" s="116"/>
      <c r="HI179" s="116"/>
      <c r="HJ179" s="116"/>
      <c r="HK179" s="116"/>
      <c r="HL179" s="116"/>
      <c r="HM179" s="116"/>
      <c r="HN179" s="116"/>
      <c r="HO179" s="116"/>
      <c r="HP179" s="116"/>
      <c r="HQ179" s="116"/>
      <c r="HR179" s="116"/>
      <c r="HS179" s="116"/>
      <c r="HT179" s="116"/>
      <c r="HU179" s="116"/>
      <c r="HV179" s="116"/>
      <c r="HW179" s="116"/>
      <c r="HX179" s="116"/>
      <c r="HY179" s="116"/>
      <c r="HZ179" s="116"/>
      <c r="IA179" s="116"/>
      <c r="IB179" s="116"/>
      <c r="IC179" s="116"/>
      <c r="ID179" s="116"/>
      <c r="IE179" s="116"/>
      <c r="IF179" s="116"/>
      <c r="IG179" s="116"/>
      <c r="IH179" s="116"/>
      <c r="II179" s="116"/>
      <c r="IJ179" s="116"/>
      <c r="IK179" s="116"/>
      <c r="IL179" s="116"/>
      <c r="IM179" s="116"/>
      <c r="IN179" s="116"/>
      <c r="IO179" s="116"/>
      <c r="IP179" s="116"/>
      <c r="IQ179" s="116"/>
      <c r="IR179" s="116"/>
      <c r="IS179" s="116"/>
      <c r="IT179" s="116"/>
      <c r="IU179" s="116"/>
      <c r="IV179" s="116"/>
      <c r="IW179" s="116"/>
      <c r="IX179" s="116"/>
      <c r="IY179" s="116"/>
      <c r="IZ179" s="116"/>
      <c r="JA179" s="116"/>
      <c r="JB179" s="116"/>
      <c r="JC179" s="116"/>
      <c r="JD179" s="116"/>
      <c r="JE179" s="116"/>
      <c r="JF179" s="116"/>
      <c r="JG179" s="116"/>
      <c r="JH179" s="116"/>
      <c r="JI179" s="116"/>
      <c r="JJ179" s="116"/>
      <c r="JK179" s="116"/>
      <c r="JL179" s="116"/>
      <c r="JM179" s="116"/>
    </row>
    <row r="180" spans="1:273" s="376" customFormat="1" ht="28.5" x14ac:dyDescent="0.25">
      <c r="A180" s="204">
        <v>161</v>
      </c>
      <c r="B180" s="205" t="s">
        <v>211</v>
      </c>
      <c r="C180" s="212">
        <v>80101706</v>
      </c>
      <c r="D180" s="171" t="s">
        <v>908</v>
      </c>
      <c r="E180" s="212" t="s">
        <v>319</v>
      </c>
      <c r="F180" s="212">
        <v>1</v>
      </c>
      <c r="G180" s="213" t="s">
        <v>207</v>
      </c>
      <c r="H180" s="211">
        <v>8.5</v>
      </c>
      <c r="I180" s="212" t="s">
        <v>208</v>
      </c>
      <c r="J180" s="212" t="s">
        <v>841</v>
      </c>
      <c r="K180" s="212" t="s">
        <v>307</v>
      </c>
      <c r="L180" s="67">
        <v>37400000</v>
      </c>
      <c r="M180" s="67">
        <v>37400000</v>
      </c>
      <c r="N180" s="208" t="s">
        <v>91</v>
      </c>
      <c r="O180" s="208" t="s">
        <v>92</v>
      </c>
      <c r="P180" s="185" t="s">
        <v>321</v>
      </c>
      <c r="Q180" s="116"/>
      <c r="R180" s="173"/>
      <c r="S180" s="174"/>
      <c r="T180" s="173"/>
      <c r="U180" s="173"/>
      <c r="V180" s="173"/>
      <c r="W180" s="173"/>
      <c r="X180" s="173"/>
      <c r="Y180" s="77">
        <f t="shared" si="5"/>
        <v>0</v>
      </c>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6"/>
      <c r="FF180" s="116"/>
      <c r="FG180" s="116"/>
      <c r="FH180" s="116"/>
      <c r="FI180" s="116"/>
      <c r="FJ180" s="116"/>
      <c r="FK180" s="116"/>
      <c r="FL180" s="116"/>
      <c r="FM180" s="116"/>
      <c r="FN180" s="116"/>
      <c r="FO180" s="116"/>
      <c r="FP180" s="116"/>
      <c r="FQ180" s="116"/>
      <c r="FR180" s="116"/>
      <c r="FS180" s="116"/>
      <c r="FT180" s="116"/>
      <c r="FU180" s="116"/>
      <c r="FV180" s="116"/>
      <c r="FW180" s="116"/>
      <c r="FX180" s="116"/>
      <c r="FY180" s="116"/>
      <c r="FZ180" s="116"/>
      <c r="GA180" s="116"/>
      <c r="GB180" s="116"/>
      <c r="GC180" s="116"/>
      <c r="GD180" s="116"/>
      <c r="GE180" s="116"/>
      <c r="GF180" s="116"/>
      <c r="GG180" s="116"/>
      <c r="GH180" s="116"/>
      <c r="GI180" s="116"/>
      <c r="GJ180" s="116"/>
      <c r="GK180" s="116"/>
      <c r="GL180" s="116"/>
      <c r="GM180" s="116"/>
      <c r="GN180" s="116"/>
      <c r="GO180" s="116"/>
      <c r="GP180" s="116"/>
      <c r="GQ180" s="116"/>
      <c r="GR180" s="116"/>
      <c r="GS180" s="116"/>
      <c r="GT180" s="116"/>
      <c r="GU180" s="116"/>
      <c r="GV180" s="116"/>
      <c r="GW180" s="116"/>
      <c r="GX180" s="116"/>
      <c r="GY180" s="116"/>
      <c r="GZ180" s="116"/>
      <c r="HA180" s="116"/>
      <c r="HB180" s="116"/>
      <c r="HC180" s="116"/>
      <c r="HD180" s="116"/>
      <c r="HE180" s="116"/>
      <c r="HF180" s="116"/>
      <c r="HG180" s="116"/>
      <c r="HH180" s="116"/>
      <c r="HI180" s="116"/>
      <c r="HJ180" s="116"/>
      <c r="HK180" s="116"/>
      <c r="HL180" s="116"/>
      <c r="HM180" s="116"/>
      <c r="HN180" s="116"/>
      <c r="HO180" s="116"/>
      <c r="HP180" s="116"/>
      <c r="HQ180" s="116"/>
      <c r="HR180" s="116"/>
      <c r="HS180" s="116"/>
      <c r="HT180" s="116"/>
      <c r="HU180" s="116"/>
      <c r="HV180" s="116"/>
      <c r="HW180" s="116"/>
      <c r="HX180" s="116"/>
      <c r="HY180" s="116"/>
      <c r="HZ180" s="116"/>
      <c r="IA180" s="116"/>
      <c r="IB180" s="116"/>
      <c r="IC180" s="116"/>
      <c r="ID180" s="116"/>
      <c r="IE180" s="116"/>
      <c r="IF180" s="116"/>
      <c r="IG180" s="116"/>
      <c r="IH180" s="116"/>
      <c r="II180" s="116"/>
      <c r="IJ180" s="116"/>
      <c r="IK180" s="116"/>
      <c r="IL180" s="116"/>
      <c r="IM180" s="116"/>
      <c r="IN180" s="116"/>
      <c r="IO180" s="116"/>
      <c r="IP180" s="116"/>
      <c r="IQ180" s="116"/>
      <c r="IR180" s="116"/>
      <c r="IS180" s="116"/>
      <c r="IT180" s="116"/>
      <c r="IU180" s="116"/>
      <c r="IV180" s="116"/>
      <c r="IW180" s="116"/>
      <c r="IX180" s="116"/>
      <c r="IY180" s="116"/>
      <c r="IZ180" s="116"/>
      <c r="JA180" s="116"/>
      <c r="JB180" s="116"/>
      <c r="JC180" s="116"/>
      <c r="JD180" s="116"/>
      <c r="JE180" s="116"/>
      <c r="JF180" s="116"/>
      <c r="JG180" s="116"/>
      <c r="JH180" s="116"/>
      <c r="JI180" s="116"/>
      <c r="JJ180" s="116"/>
      <c r="JK180" s="116"/>
      <c r="JL180" s="116"/>
      <c r="JM180" s="116"/>
    </row>
    <row r="181" spans="1:273" s="376" customFormat="1" ht="28.5" x14ac:dyDescent="0.25">
      <c r="A181" s="204">
        <v>162</v>
      </c>
      <c r="B181" s="205" t="s">
        <v>211</v>
      </c>
      <c r="C181" s="212">
        <v>80101706</v>
      </c>
      <c r="D181" s="171" t="s">
        <v>909</v>
      </c>
      <c r="E181" s="212" t="s">
        <v>319</v>
      </c>
      <c r="F181" s="212">
        <v>1</v>
      </c>
      <c r="G181" s="213" t="s">
        <v>207</v>
      </c>
      <c r="H181" s="211">
        <v>3.2</v>
      </c>
      <c r="I181" s="212" t="s">
        <v>208</v>
      </c>
      <c r="J181" s="212" t="s">
        <v>841</v>
      </c>
      <c r="K181" s="212" t="s">
        <v>307</v>
      </c>
      <c r="L181" s="67">
        <v>20832000</v>
      </c>
      <c r="M181" s="67">
        <v>20832000</v>
      </c>
      <c r="N181" s="208" t="s">
        <v>91</v>
      </c>
      <c r="O181" s="208" t="s">
        <v>92</v>
      </c>
      <c r="P181" s="185" t="s">
        <v>321</v>
      </c>
      <c r="Q181" s="116"/>
      <c r="R181" s="173"/>
      <c r="S181" s="174"/>
      <c r="T181" s="173"/>
      <c r="U181" s="173"/>
      <c r="V181" s="173"/>
      <c r="W181" s="173"/>
      <c r="X181" s="173"/>
      <c r="Y181" s="77">
        <f t="shared" si="5"/>
        <v>0</v>
      </c>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6"/>
      <c r="FU181" s="116"/>
      <c r="FV181" s="116"/>
      <c r="FW181" s="116"/>
      <c r="FX181" s="116"/>
      <c r="FY181" s="116"/>
      <c r="FZ181" s="116"/>
      <c r="GA181" s="116"/>
      <c r="GB181" s="116"/>
      <c r="GC181" s="116"/>
      <c r="GD181" s="116"/>
      <c r="GE181" s="116"/>
      <c r="GF181" s="116"/>
      <c r="GG181" s="116"/>
      <c r="GH181" s="116"/>
      <c r="GI181" s="116"/>
      <c r="GJ181" s="116"/>
      <c r="GK181" s="116"/>
      <c r="GL181" s="116"/>
      <c r="GM181" s="116"/>
      <c r="GN181" s="116"/>
      <c r="GO181" s="116"/>
      <c r="GP181" s="116"/>
      <c r="GQ181" s="116"/>
      <c r="GR181" s="116"/>
      <c r="GS181" s="116"/>
      <c r="GT181" s="116"/>
      <c r="GU181" s="116"/>
      <c r="GV181" s="116"/>
      <c r="GW181" s="116"/>
      <c r="GX181" s="116"/>
      <c r="GY181" s="116"/>
      <c r="GZ181" s="116"/>
      <c r="HA181" s="116"/>
      <c r="HB181" s="116"/>
      <c r="HC181" s="116"/>
      <c r="HD181" s="116"/>
      <c r="HE181" s="116"/>
      <c r="HF181" s="116"/>
      <c r="HG181" s="116"/>
      <c r="HH181" s="116"/>
      <c r="HI181" s="116"/>
      <c r="HJ181" s="116"/>
      <c r="HK181" s="116"/>
      <c r="HL181" s="116"/>
      <c r="HM181" s="116"/>
      <c r="HN181" s="116"/>
      <c r="HO181" s="116"/>
      <c r="HP181" s="116"/>
      <c r="HQ181" s="116"/>
      <c r="HR181" s="116"/>
      <c r="HS181" s="116"/>
      <c r="HT181" s="116"/>
      <c r="HU181" s="116"/>
      <c r="HV181" s="116"/>
      <c r="HW181" s="116"/>
      <c r="HX181" s="116"/>
      <c r="HY181" s="116"/>
      <c r="HZ181" s="116"/>
      <c r="IA181" s="116"/>
      <c r="IB181" s="116"/>
      <c r="IC181" s="116"/>
      <c r="ID181" s="116"/>
      <c r="IE181" s="116"/>
      <c r="IF181" s="116"/>
      <c r="IG181" s="116"/>
      <c r="IH181" s="116"/>
      <c r="II181" s="116"/>
      <c r="IJ181" s="116"/>
      <c r="IK181" s="116"/>
      <c r="IL181" s="116"/>
      <c r="IM181" s="116"/>
      <c r="IN181" s="116"/>
      <c r="IO181" s="116"/>
      <c r="IP181" s="116"/>
      <c r="IQ181" s="116"/>
      <c r="IR181" s="116"/>
      <c r="IS181" s="116"/>
      <c r="IT181" s="116"/>
      <c r="IU181" s="116"/>
      <c r="IV181" s="116"/>
      <c r="IW181" s="116"/>
      <c r="IX181" s="116"/>
      <c r="IY181" s="116"/>
      <c r="IZ181" s="116"/>
      <c r="JA181" s="116"/>
      <c r="JB181" s="116"/>
      <c r="JC181" s="116"/>
      <c r="JD181" s="116"/>
      <c r="JE181" s="116"/>
      <c r="JF181" s="116"/>
      <c r="JG181" s="116"/>
      <c r="JH181" s="116"/>
      <c r="JI181" s="116"/>
      <c r="JJ181" s="116"/>
      <c r="JK181" s="116"/>
      <c r="JL181" s="116"/>
      <c r="JM181" s="116"/>
    </row>
    <row r="182" spans="1:273" s="376" customFormat="1" ht="60" x14ac:dyDescent="0.25">
      <c r="A182" s="204">
        <v>164</v>
      </c>
      <c r="B182" s="205" t="s">
        <v>203</v>
      </c>
      <c r="C182" s="212">
        <v>80101706</v>
      </c>
      <c r="D182" s="171" t="s">
        <v>910</v>
      </c>
      <c r="E182" s="212" t="s">
        <v>319</v>
      </c>
      <c r="F182" s="212">
        <v>1</v>
      </c>
      <c r="G182" s="213" t="s">
        <v>207</v>
      </c>
      <c r="H182" s="210" t="s">
        <v>911</v>
      </c>
      <c r="I182" s="212" t="s">
        <v>208</v>
      </c>
      <c r="J182" s="212" t="s">
        <v>841</v>
      </c>
      <c r="K182" s="212" t="s">
        <v>307</v>
      </c>
      <c r="L182" s="67">
        <v>35700000</v>
      </c>
      <c r="M182" s="67">
        <v>35700000</v>
      </c>
      <c r="N182" s="208" t="s">
        <v>91</v>
      </c>
      <c r="O182" s="208" t="s">
        <v>92</v>
      </c>
      <c r="P182" s="185" t="s">
        <v>321</v>
      </c>
      <c r="Q182" s="116"/>
      <c r="R182" s="173"/>
      <c r="S182" s="174"/>
      <c r="T182" s="173"/>
      <c r="U182" s="173"/>
      <c r="V182" s="173"/>
      <c r="W182" s="173"/>
      <c r="X182" s="173"/>
      <c r="Y182" s="77">
        <f t="shared" si="5"/>
        <v>0</v>
      </c>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6"/>
      <c r="FU182" s="116"/>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6"/>
      <c r="GQ182" s="116"/>
      <c r="GR182" s="116"/>
      <c r="GS182" s="116"/>
      <c r="GT182" s="116"/>
      <c r="GU182" s="116"/>
      <c r="GV182" s="116"/>
      <c r="GW182" s="116"/>
      <c r="GX182" s="116"/>
      <c r="GY182" s="116"/>
      <c r="GZ182" s="116"/>
      <c r="HA182" s="116"/>
      <c r="HB182" s="116"/>
      <c r="HC182" s="116"/>
      <c r="HD182" s="116"/>
      <c r="HE182" s="116"/>
      <c r="HF182" s="116"/>
      <c r="HG182" s="116"/>
      <c r="HH182" s="116"/>
      <c r="HI182" s="116"/>
      <c r="HJ182" s="116"/>
      <c r="HK182" s="116"/>
      <c r="HL182" s="116"/>
      <c r="HM182" s="116"/>
      <c r="HN182" s="116"/>
      <c r="HO182" s="116"/>
      <c r="HP182" s="116"/>
      <c r="HQ182" s="116"/>
      <c r="HR182" s="116"/>
      <c r="HS182" s="116"/>
      <c r="HT182" s="116"/>
      <c r="HU182" s="116"/>
      <c r="HV182" s="116"/>
      <c r="HW182" s="116"/>
      <c r="HX182" s="116"/>
      <c r="HY182" s="116"/>
      <c r="HZ182" s="116"/>
      <c r="IA182" s="116"/>
      <c r="IB182" s="116"/>
      <c r="IC182" s="116"/>
      <c r="ID182" s="116"/>
      <c r="IE182" s="116"/>
      <c r="IF182" s="116"/>
      <c r="IG182" s="116"/>
      <c r="IH182" s="116"/>
      <c r="II182" s="116"/>
      <c r="IJ182" s="116"/>
      <c r="IK182" s="116"/>
      <c r="IL182" s="116"/>
      <c r="IM182" s="116"/>
      <c r="IN182" s="116"/>
      <c r="IO182" s="116"/>
      <c r="IP182" s="116"/>
      <c r="IQ182" s="116"/>
      <c r="IR182" s="116"/>
      <c r="IS182" s="116"/>
      <c r="IT182" s="116"/>
      <c r="IU182" s="116"/>
      <c r="IV182" s="116"/>
      <c r="IW182" s="116"/>
      <c r="IX182" s="116"/>
      <c r="IY182" s="116"/>
      <c r="IZ182" s="116"/>
      <c r="JA182" s="116"/>
      <c r="JB182" s="116"/>
      <c r="JC182" s="116"/>
      <c r="JD182" s="116"/>
      <c r="JE182" s="116"/>
      <c r="JF182" s="116"/>
      <c r="JG182" s="116"/>
      <c r="JH182" s="116"/>
      <c r="JI182" s="116"/>
      <c r="JJ182" s="116"/>
      <c r="JK182" s="116"/>
      <c r="JL182" s="116"/>
      <c r="JM182" s="116"/>
    </row>
    <row r="183" spans="1:273" s="376" customFormat="1" ht="60" x14ac:dyDescent="0.25">
      <c r="A183" s="204">
        <v>165</v>
      </c>
      <c r="B183" s="205" t="s">
        <v>203</v>
      </c>
      <c r="C183" s="212">
        <v>80101706</v>
      </c>
      <c r="D183" s="171" t="s">
        <v>910</v>
      </c>
      <c r="E183" s="212" t="s">
        <v>319</v>
      </c>
      <c r="F183" s="212">
        <v>1</v>
      </c>
      <c r="G183" s="213" t="s">
        <v>207</v>
      </c>
      <c r="H183" s="210" t="s">
        <v>911</v>
      </c>
      <c r="I183" s="212" t="s">
        <v>208</v>
      </c>
      <c r="J183" s="212" t="s">
        <v>841</v>
      </c>
      <c r="K183" s="212" t="s">
        <v>307</v>
      </c>
      <c r="L183" s="67">
        <v>35700000</v>
      </c>
      <c r="M183" s="67">
        <v>35700000</v>
      </c>
      <c r="N183" s="208" t="s">
        <v>91</v>
      </c>
      <c r="O183" s="208" t="s">
        <v>92</v>
      </c>
      <c r="P183" s="185" t="s">
        <v>321</v>
      </c>
      <c r="Q183" s="116"/>
      <c r="R183" s="173"/>
      <c r="S183" s="174"/>
      <c r="T183" s="173"/>
      <c r="U183" s="173"/>
      <c r="V183" s="173"/>
      <c r="W183" s="173"/>
      <c r="X183" s="173"/>
      <c r="Y183" s="77">
        <f t="shared" si="5"/>
        <v>0</v>
      </c>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6"/>
      <c r="FF183" s="116"/>
      <c r="FG183" s="116"/>
      <c r="FH183" s="116"/>
      <c r="FI183" s="116"/>
      <c r="FJ183" s="116"/>
      <c r="FK183" s="116"/>
      <c r="FL183" s="116"/>
      <c r="FM183" s="116"/>
      <c r="FN183" s="116"/>
      <c r="FO183" s="116"/>
      <c r="FP183" s="116"/>
      <c r="FQ183" s="116"/>
      <c r="FR183" s="116"/>
      <c r="FS183" s="116"/>
      <c r="FT183" s="116"/>
      <c r="FU183" s="116"/>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6"/>
      <c r="GQ183" s="116"/>
      <c r="GR183" s="116"/>
      <c r="GS183" s="116"/>
      <c r="GT183" s="116"/>
      <c r="GU183" s="116"/>
      <c r="GV183" s="116"/>
      <c r="GW183" s="116"/>
      <c r="GX183" s="116"/>
      <c r="GY183" s="116"/>
      <c r="GZ183" s="116"/>
      <c r="HA183" s="116"/>
      <c r="HB183" s="116"/>
      <c r="HC183" s="116"/>
      <c r="HD183" s="116"/>
      <c r="HE183" s="116"/>
      <c r="HF183" s="116"/>
      <c r="HG183" s="116"/>
      <c r="HH183" s="116"/>
      <c r="HI183" s="116"/>
      <c r="HJ183" s="116"/>
      <c r="HK183" s="116"/>
      <c r="HL183" s="116"/>
      <c r="HM183" s="116"/>
      <c r="HN183" s="116"/>
      <c r="HO183" s="116"/>
      <c r="HP183" s="116"/>
      <c r="HQ183" s="116"/>
      <c r="HR183" s="116"/>
      <c r="HS183" s="116"/>
      <c r="HT183" s="116"/>
      <c r="HU183" s="116"/>
      <c r="HV183" s="116"/>
      <c r="HW183" s="116"/>
      <c r="HX183" s="116"/>
      <c r="HY183" s="116"/>
      <c r="HZ183" s="116"/>
      <c r="IA183" s="116"/>
      <c r="IB183" s="116"/>
      <c r="IC183" s="116"/>
      <c r="ID183" s="116"/>
      <c r="IE183" s="116"/>
      <c r="IF183" s="116"/>
      <c r="IG183" s="116"/>
      <c r="IH183" s="116"/>
      <c r="II183" s="116"/>
      <c r="IJ183" s="116"/>
      <c r="IK183" s="116"/>
      <c r="IL183" s="116"/>
      <c r="IM183" s="116"/>
      <c r="IN183" s="116"/>
      <c r="IO183" s="116"/>
      <c r="IP183" s="116"/>
      <c r="IQ183" s="116"/>
      <c r="IR183" s="116"/>
      <c r="IS183" s="116"/>
      <c r="IT183" s="116"/>
      <c r="IU183" s="116"/>
      <c r="IV183" s="116"/>
      <c r="IW183" s="116"/>
      <c r="IX183" s="116"/>
      <c r="IY183" s="116"/>
      <c r="IZ183" s="116"/>
      <c r="JA183" s="116"/>
      <c r="JB183" s="116"/>
      <c r="JC183" s="116"/>
      <c r="JD183" s="116"/>
      <c r="JE183" s="116"/>
      <c r="JF183" s="116"/>
      <c r="JG183" s="116"/>
      <c r="JH183" s="116"/>
      <c r="JI183" s="116"/>
      <c r="JJ183" s="116"/>
      <c r="JK183" s="116"/>
      <c r="JL183" s="116"/>
      <c r="JM183" s="116"/>
    </row>
    <row r="184" spans="1:273" s="376" customFormat="1" ht="45" x14ac:dyDescent="0.25">
      <c r="A184" s="204">
        <v>166</v>
      </c>
      <c r="B184" s="205" t="s">
        <v>203</v>
      </c>
      <c r="C184" s="212">
        <v>80101706</v>
      </c>
      <c r="D184" s="171" t="s">
        <v>592</v>
      </c>
      <c r="E184" s="212" t="s">
        <v>319</v>
      </c>
      <c r="F184" s="212">
        <v>1</v>
      </c>
      <c r="G184" s="213" t="s">
        <v>207</v>
      </c>
      <c r="H184" s="210" t="s">
        <v>911</v>
      </c>
      <c r="I184" s="212" t="s">
        <v>208</v>
      </c>
      <c r="J184" s="212" t="s">
        <v>841</v>
      </c>
      <c r="K184" s="212" t="s">
        <v>307</v>
      </c>
      <c r="L184" s="67">
        <v>56950000</v>
      </c>
      <c r="M184" s="67">
        <v>56950000</v>
      </c>
      <c r="N184" s="208" t="s">
        <v>91</v>
      </c>
      <c r="O184" s="208" t="s">
        <v>92</v>
      </c>
      <c r="P184" s="185" t="s">
        <v>321</v>
      </c>
      <c r="Q184" s="116"/>
      <c r="R184" s="173"/>
      <c r="S184" s="174"/>
      <c r="T184" s="173"/>
      <c r="U184" s="173"/>
      <c r="V184" s="173"/>
      <c r="W184" s="173"/>
      <c r="X184" s="173"/>
      <c r="Y184" s="77">
        <f t="shared" si="5"/>
        <v>0</v>
      </c>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6"/>
      <c r="IV184" s="116"/>
      <c r="IW184" s="116"/>
      <c r="IX184" s="116"/>
      <c r="IY184" s="116"/>
      <c r="IZ184" s="116"/>
      <c r="JA184" s="116"/>
      <c r="JB184" s="116"/>
      <c r="JC184" s="116"/>
      <c r="JD184" s="116"/>
      <c r="JE184" s="116"/>
      <c r="JF184" s="116"/>
      <c r="JG184" s="116"/>
      <c r="JH184" s="116"/>
      <c r="JI184" s="116"/>
      <c r="JJ184" s="116"/>
      <c r="JK184" s="116"/>
      <c r="JL184" s="116"/>
      <c r="JM184" s="116"/>
    </row>
    <row r="185" spans="1:273" s="376" customFormat="1" ht="30" x14ac:dyDescent="0.25">
      <c r="A185" s="204">
        <v>167</v>
      </c>
      <c r="B185" s="205" t="s">
        <v>203</v>
      </c>
      <c r="C185" s="212">
        <v>80101706</v>
      </c>
      <c r="D185" s="171" t="s">
        <v>598</v>
      </c>
      <c r="E185" s="212" t="s">
        <v>319</v>
      </c>
      <c r="F185" s="212">
        <v>1</v>
      </c>
      <c r="G185" s="213" t="s">
        <v>207</v>
      </c>
      <c r="H185" s="210" t="s">
        <v>911</v>
      </c>
      <c r="I185" s="212" t="s">
        <v>208</v>
      </c>
      <c r="J185" s="212" t="s">
        <v>841</v>
      </c>
      <c r="K185" s="212" t="s">
        <v>307</v>
      </c>
      <c r="L185" s="67">
        <v>20527500</v>
      </c>
      <c r="M185" s="67">
        <v>20527500</v>
      </c>
      <c r="N185" s="208" t="s">
        <v>91</v>
      </c>
      <c r="O185" s="208" t="s">
        <v>92</v>
      </c>
      <c r="P185" s="185" t="s">
        <v>321</v>
      </c>
      <c r="Q185" s="116"/>
      <c r="R185" s="173"/>
      <c r="S185" s="174"/>
      <c r="T185" s="173"/>
      <c r="U185" s="173"/>
      <c r="V185" s="173"/>
      <c r="W185" s="173"/>
      <c r="X185" s="173"/>
      <c r="Y185" s="77">
        <f t="shared" si="5"/>
        <v>0</v>
      </c>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6"/>
      <c r="FU185" s="116"/>
      <c r="FV185" s="116"/>
      <c r="FW185" s="116"/>
      <c r="FX185" s="116"/>
      <c r="FY185" s="116"/>
      <c r="FZ185" s="116"/>
      <c r="GA185" s="116"/>
      <c r="GB185" s="116"/>
      <c r="GC185" s="116"/>
      <c r="GD185" s="116"/>
      <c r="GE185" s="116"/>
      <c r="GF185" s="116"/>
      <c r="GG185" s="116"/>
      <c r="GH185" s="116"/>
      <c r="GI185" s="116"/>
      <c r="GJ185" s="116"/>
      <c r="GK185" s="116"/>
      <c r="GL185" s="116"/>
      <c r="GM185" s="116"/>
      <c r="GN185" s="116"/>
      <c r="GO185" s="116"/>
      <c r="GP185" s="116"/>
      <c r="GQ185" s="116"/>
      <c r="GR185" s="116"/>
      <c r="GS185" s="116"/>
      <c r="GT185" s="116"/>
      <c r="GU185" s="116"/>
      <c r="GV185" s="116"/>
      <c r="GW185" s="116"/>
      <c r="GX185" s="116"/>
      <c r="GY185" s="116"/>
      <c r="GZ185" s="116"/>
      <c r="HA185" s="116"/>
      <c r="HB185" s="116"/>
      <c r="HC185" s="116"/>
      <c r="HD185" s="116"/>
      <c r="HE185" s="116"/>
      <c r="HF185" s="116"/>
      <c r="HG185" s="116"/>
      <c r="HH185" s="116"/>
      <c r="HI185" s="116"/>
      <c r="HJ185" s="116"/>
      <c r="HK185" s="116"/>
      <c r="HL185" s="116"/>
      <c r="HM185" s="116"/>
      <c r="HN185" s="116"/>
      <c r="HO185" s="116"/>
      <c r="HP185" s="116"/>
      <c r="HQ185" s="116"/>
      <c r="HR185" s="116"/>
      <c r="HS185" s="116"/>
      <c r="HT185" s="116"/>
      <c r="HU185" s="116"/>
      <c r="HV185" s="116"/>
      <c r="HW185" s="116"/>
      <c r="HX185" s="116"/>
      <c r="HY185" s="116"/>
      <c r="HZ185" s="116"/>
      <c r="IA185" s="116"/>
      <c r="IB185" s="116"/>
      <c r="IC185" s="116"/>
      <c r="ID185" s="116"/>
      <c r="IE185" s="116"/>
      <c r="IF185" s="116"/>
      <c r="IG185" s="116"/>
      <c r="IH185" s="116"/>
      <c r="II185" s="116"/>
      <c r="IJ185" s="116"/>
      <c r="IK185" s="116"/>
      <c r="IL185" s="116"/>
      <c r="IM185" s="116"/>
      <c r="IN185" s="116"/>
      <c r="IO185" s="116"/>
      <c r="IP185" s="116"/>
      <c r="IQ185" s="116"/>
      <c r="IR185" s="116"/>
      <c r="IS185" s="116"/>
      <c r="IT185" s="116"/>
      <c r="IU185" s="116"/>
      <c r="IV185" s="116"/>
      <c r="IW185" s="116"/>
      <c r="IX185" s="116"/>
      <c r="IY185" s="116"/>
      <c r="IZ185" s="116"/>
      <c r="JA185" s="116"/>
      <c r="JB185" s="116"/>
      <c r="JC185" s="116"/>
      <c r="JD185" s="116"/>
      <c r="JE185" s="116"/>
      <c r="JF185" s="116"/>
      <c r="JG185" s="116"/>
      <c r="JH185" s="116"/>
      <c r="JI185" s="116"/>
      <c r="JJ185" s="116"/>
      <c r="JK185" s="116"/>
      <c r="JL185" s="116"/>
      <c r="JM185" s="116"/>
    </row>
    <row r="186" spans="1:273" s="376" customFormat="1" ht="30" x14ac:dyDescent="0.25">
      <c r="A186" s="204">
        <v>168</v>
      </c>
      <c r="B186" s="205" t="s">
        <v>203</v>
      </c>
      <c r="C186" s="212">
        <v>80101706</v>
      </c>
      <c r="D186" s="171" t="s">
        <v>598</v>
      </c>
      <c r="E186" s="212" t="s">
        <v>319</v>
      </c>
      <c r="F186" s="212">
        <v>1</v>
      </c>
      <c r="G186" s="213" t="s">
        <v>207</v>
      </c>
      <c r="H186" s="210" t="s">
        <v>911</v>
      </c>
      <c r="I186" s="212" t="s">
        <v>208</v>
      </c>
      <c r="J186" s="212" t="s">
        <v>841</v>
      </c>
      <c r="K186" s="212" t="s">
        <v>307</v>
      </c>
      <c r="L186" s="67">
        <v>20527500</v>
      </c>
      <c r="M186" s="67">
        <v>20527500</v>
      </c>
      <c r="N186" s="208" t="s">
        <v>91</v>
      </c>
      <c r="O186" s="208" t="s">
        <v>92</v>
      </c>
      <c r="P186" s="185" t="s">
        <v>321</v>
      </c>
      <c r="Q186" s="116"/>
      <c r="R186" s="173"/>
      <c r="S186" s="174"/>
      <c r="T186" s="173"/>
      <c r="U186" s="173"/>
      <c r="V186" s="173"/>
      <c r="W186" s="173"/>
      <c r="X186" s="173"/>
      <c r="Y186" s="77">
        <f t="shared" si="5"/>
        <v>0</v>
      </c>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6"/>
      <c r="FU186" s="116"/>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6"/>
      <c r="GQ186" s="116"/>
      <c r="GR186" s="116"/>
      <c r="GS186" s="116"/>
      <c r="GT186" s="116"/>
      <c r="GU186" s="116"/>
      <c r="GV186" s="116"/>
      <c r="GW186" s="116"/>
      <c r="GX186" s="116"/>
      <c r="GY186" s="116"/>
      <c r="GZ186" s="116"/>
      <c r="HA186" s="116"/>
      <c r="HB186" s="116"/>
      <c r="HC186" s="116"/>
      <c r="HD186" s="116"/>
      <c r="HE186" s="116"/>
      <c r="HF186" s="116"/>
      <c r="HG186" s="116"/>
      <c r="HH186" s="116"/>
      <c r="HI186" s="116"/>
      <c r="HJ186" s="116"/>
      <c r="HK186" s="116"/>
      <c r="HL186" s="116"/>
      <c r="HM186" s="116"/>
      <c r="HN186" s="116"/>
      <c r="HO186" s="116"/>
      <c r="HP186" s="116"/>
      <c r="HQ186" s="116"/>
      <c r="HR186" s="116"/>
      <c r="HS186" s="116"/>
      <c r="HT186" s="116"/>
      <c r="HU186" s="116"/>
      <c r="HV186" s="116"/>
      <c r="HW186" s="116"/>
      <c r="HX186" s="116"/>
      <c r="HY186" s="116"/>
      <c r="HZ186" s="116"/>
      <c r="IA186" s="116"/>
      <c r="IB186" s="116"/>
      <c r="IC186" s="116"/>
      <c r="ID186" s="116"/>
      <c r="IE186" s="116"/>
      <c r="IF186" s="116"/>
      <c r="IG186" s="116"/>
      <c r="IH186" s="116"/>
      <c r="II186" s="116"/>
      <c r="IJ186" s="116"/>
      <c r="IK186" s="116"/>
      <c r="IL186" s="116"/>
      <c r="IM186" s="116"/>
      <c r="IN186" s="116"/>
      <c r="IO186" s="116"/>
      <c r="IP186" s="116"/>
      <c r="IQ186" s="116"/>
      <c r="IR186" s="116"/>
      <c r="IS186" s="116"/>
      <c r="IT186" s="116"/>
      <c r="IU186" s="116"/>
      <c r="IV186" s="116"/>
      <c r="IW186" s="116"/>
      <c r="IX186" s="116"/>
      <c r="IY186" s="116"/>
      <c r="IZ186" s="116"/>
      <c r="JA186" s="116"/>
      <c r="JB186" s="116"/>
      <c r="JC186" s="116"/>
      <c r="JD186" s="116"/>
      <c r="JE186" s="116"/>
      <c r="JF186" s="116"/>
      <c r="JG186" s="116"/>
      <c r="JH186" s="116"/>
      <c r="JI186" s="116"/>
      <c r="JJ186" s="116"/>
      <c r="JK186" s="116"/>
      <c r="JL186" s="116"/>
      <c r="JM186" s="116"/>
    </row>
    <row r="187" spans="1:273" s="376" customFormat="1" ht="45" x14ac:dyDescent="0.25">
      <c r="A187" s="204">
        <v>169</v>
      </c>
      <c r="B187" s="205" t="s">
        <v>203</v>
      </c>
      <c r="C187" s="212">
        <v>80101706</v>
      </c>
      <c r="D187" s="171" t="s">
        <v>912</v>
      </c>
      <c r="E187" s="212" t="s">
        <v>319</v>
      </c>
      <c r="F187" s="212">
        <v>1</v>
      </c>
      <c r="G187" s="213" t="s">
        <v>207</v>
      </c>
      <c r="H187" s="210" t="s">
        <v>911</v>
      </c>
      <c r="I187" s="212" t="s">
        <v>208</v>
      </c>
      <c r="J187" s="212" t="s">
        <v>841</v>
      </c>
      <c r="K187" s="212" t="s">
        <v>307</v>
      </c>
      <c r="L187" s="67">
        <v>13387500</v>
      </c>
      <c r="M187" s="67">
        <v>13387500</v>
      </c>
      <c r="N187" s="208" t="s">
        <v>91</v>
      </c>
      <c r="O187" s="208" t="s">
        <v>92</v>
      </c>
      <c r="P187" s="185" t="s">
        <v>321</v>
      </c>
      <c r="Q187" s="116"/>
      <c r="R187" s="173"/>
      <c r="S187" s="174"/>
      <c r="T187" s="173"/>
      <c r="U187" s="173"/>
      <c r="V187" s="173"/>
      <c r="W187" s="173"/>
      <c r="X187" s="173"/>
      <c r="Y187" s="77">
        <f t="shared" si="5"/>
        <v>0</v>
      </c>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6"/>
      <c r="FF187" s="116"/>
      <c r="FG187" s="116"/>
      <c r="FH187" s="116"/>
      <c r="FI187" s="116"/>
      <c r="FJ187" s="116"/>
      <c r="FK187" s="116"/>
      <c r="FL187" s="116"/>
      <c r="FM187" s="116"/>
      <c r="FN187" s="116"/>
      <c r="FO187" s="116"/>
      <c r="FP187" s="116"/>
      <c r="FQ187" s="116"/>
      <c r="FR187" s="116"/>
      <c r="FS187" s="116"/>
      <c r="FT187" s="116"/>
      <c r="FU187" s="116"/>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6"/>
      <c r="GQ187" s="116"/>
      <c r="GR187" s="116"/>
      <c r="GS187" s="116"/>
      <c r="GT187" s="116"/>
      <c r="GU187" s="116"/>
      <c r="GV187" s="116"/>
      <c r="GW187" s="116"/>
      <c r="GX187" s="116"/>
      <c r="GY187" s="116"/>
      <c r="GZ187" s="116"/>
      <c r="HA187" s="116"/>
      <c r="HB187" s="116"/>
      <c r="HC187" s="116"/>
      <c r="HD187" s="116"/>
      <c r="HE187" s="116"/>
      <c r="HF187" s="116"/>
      <c r="HG187" s="116"/>
      <c r="HH187" s="116"/>
      <c r="HI187" s="116"/>
      <c r="HJ187" s="116"/>
      <c r="HK187" s="116"/>
      <c r="HL187" s="116"/>
      <c r="HM187" s="116"/>
      <c r="HN187" s="116"/>
      <c r="HO187" s="116"/>
      <c r="HP187" s="116"/>
      <c r="HQ187" s="116"/>
      <c r="HR187" s="116"/>
      <c r="HS187" s="116"/>
      <c r="HT187" s="116"/>
      <c r="HU187" s="116"/>
      <c r="HV187" s="116"/>
      <c r="HW187" s="116"/>
      <c r="HX187" s="116"/>
      <c r="HY187" s="116"/>
      <c r="HZ187" s="116"/>
      <c r="IA187" s="116"/>
      <c r="IB187" s="116"/>
      <c r="IC187" s="116"/>
      <c r="ID187" s="116"/>
      <c r="IE187" s="116"/>
      <c r="IF187" s="116"/>
      <c r="IG187" s="116"/>
      <c r="IH187" s="116"/>
      <c r="II187" s="116"/>
      <c r="IJ187" s="116"/>
      <c r="IK187" s="116"/>
      <c r="IL187" s="116"/>
      <c r="IM187" s="116"/>
      <c r="IN187" s="116"/>
      <c r="IO187" s="116"/>
      <c r="IP187" s="116"/>
      <c r="IQ187" s="116"/>
      <c r="IR187" s="116"/>
      <c r="IS187" s="116"/>
      <c r="IT187" s="116"/>
      <c r="IU187" s="116"/>
      <c r="IV187" s="116"/>
      <c r="IW187" s="116"/>
      <c r="IX187" s="116"/>
      <c r="IY187" s="116"/>
      <c r="IZ187" s="116"/>
      <c r="JA187" s="116"/>
      <c r="JB187" s="116"/>
      <c r="JC187" s="116"/>
      <c r="JD187" s="116"/>
      <c r="JE187" s="116"/>
      <c r="JF187" s="116"/>
      <c r="JG187" s="116"/>
      <c r="JH187" s="116"/>
      <c r="JI187" s="116"/>
      <c r="JJ187" s="116"/>
      <c r="JK187" s="116"/>
      <c r="JL187" s="116"/>
      <c r="JM187" s="116"/>
    </row>
    <row r="188" spans="1:273" s="376" customFormat="1" ht="45" x14ac:dyDescent="0.25">
      <c r="A188" s="204">
        <v>170</v>
      </c>
      <c r="B188" s="205" t="s">
        <v>203</v>
      </c>
      <c r="C188" s="212">
        <v>80101706</v>
      </c>
      <c r="D188" s="171" t="s">
        <v>912</v>
      </c>
      <c r="E188" s="212" t="s">
        <v>319</v>
      </c>
      <c r="F188" s="212">
        <v>1</v>
      </c>
      <c r="G188" s="213" t="s">
        <v>207</v>
      </c>
      <c r="H188" s="210" t="s">
        <v>911</v>
      </c>
      <c r="I188" s="212" t="s">
        <v>208</v>
      </c>
      <c r="J188" s="212" t="s">
        <v>841</v>
      </c>
      <c r="K188" s="212" t="s">
        <v>307</v>
      </c>
      <c r="L188" s="67">
        <v>13387500</v>
      </c>
      <c r="M188" s="67">
        <v>13387500</v>
      </c>
      <c r="N188" s="208" t="s">
        <v>91</v>
      </c>
      <c r="O188" s="208" t="s">
        <v>92</v>
      </c>
      <c r="P188" s="185" t="s">
        <v>321</v>
      </c>
      <c r="Q188" s="116"/>
      <c r="R188" s="173"/>
      <c r="S188" s="174"/>
      <c r="T188" s="173"/>
      <c r="U188" s="173"/>
      <c r="V188" s="173"/>
      <c r="W188" s="173"/>
      <c r="X188" s="173"/>
      <c r="Y188" s="77">
        <f t="shared" si="5"/>
        <v>0</v>
      </c>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6"/>
      <c r="FF188" s="116"/>
      <c r="FG188" s="116"/>
      <c r="FH188" s="116"/>
      <c r="FI188" s="116"/>
      <c r="FJ188" s="116"/>
      <c r="FK188" s="116"/>
      <c r="FL188" s="116"/>
      <c r="FM188" s="116"/>
      <c r="FN188" s="116"/>
      <c r="FO188" s="116"/>
      <c r="FP188" s="116"/>
      <c r="FQ188" s="116"/>
      <c r="FR188" s="116"/>
      <c r="FS188" s="116"/>
      <c r="FT188" s="116"/>
      <c r="FU188" s="116"/>
      <c r="FV188" s="116"/>
      <c r="FW188" s="116"/>
      <c r="FX188" s="116"/>
      <c r="FY188" s="116"/>
      <c r="FZ188" s="116"/>
      <c r="GA188" s="116"/>
      <c r="GB188" s="116"/>
      <c r="GC188" s="116"/>
      <c r="GD188" s="116"/>
      <c r="GE188" s="116"/>
      <c r="GF188" s="116"/>
      <c r="GG188" s="116"/>
      <c r="GH188" s="116"/>
      <c r="GI188" s="116"/>
      <c r="GJ188" s="116"/>
      <c r="GK188" s="116"/>
      <c r="GL188" s="116"/>
      <c r="GM188" s="116"/>
      <c r="GN188" s="116"/>
      <c r="GO188" s="116"/>
      <c r="GP188" s="116"/>
      <c r="GQ188" s="116"/>
      <c r="GR188" s="116"/>
      <c r="GS188" s="116"/>
      <c r="GT188" s="116"/>
      <c r="GU188" s="116"/>
      <c r="GV188" s="116"/>
      <c r="GW188" s="116"/>
      <c r="GX188" s="116"/>
      <c r="GY188" s="116"/>
      <c r="GZ188" s="116"/>
      <c r="HA188" s="116"/>
      <c r="HB188" s="116"/>
      <c r="HC188" s="116"/>
      <c r="HD188" s="116"/>
      <c r="HE188" s="116"/>
      <c r="HF188" s="116"/>
      <c r="HG188" s="116"/>
      <c r="HH188" s="116"/>
      <c r="HI188" s="116"/>
      <c r="HJ188" s="116"/>
      <c r="HK188" s="116"/>
      <c r="HL188" s="116"/>
      <c r="HM188" s="116"/>
      <c r="HN188" s="116"/>
      <c r="HO188" s="116"/>
      <c r="HP188" s="116"/>
      <c r="HQ188" s="116"/>
      <c r="HR188" s="116"/>
      <c r="HS188" s="116"/>
      <c r="HT188" s="116"/>
      <c r="HU188" s="116"/>
      <c r="HV188" s="116"/>
      <c r="HW188" s="116"/>
      <c r="HX188" s="116"/>
      <c r="HY188" s="116"/>
      <c r="HZ188" s="116"/>
      <c r="IA188" s="116"/>
      <c r="IB188" s="116"/>
      <c r="IC188" s="116"/>
      <c r="ID188" s="116"/>
      <c r="IE188" s="116"/>
      <c r="IF188" s="116"/>
      <c r="IG188" s="116"/>
      <c r="IH188" s="116"/>
      <c r="II188" s="116"/>
      <c r="IJ188" s="116"/>
      <c r="IK188" s="116"/>
      <c r="IL188" s="116"/>
      <c r="IM188" s="116"/>
      <c r="IN188" s="116"/>
      <c r="IO188" s="116"/>
      <c r="IP188" s="116"/>
      <c r="IQ188" s="116"/>
      <c r="IR188" s="116"/>
      <c r="IS188" s="116"/>
      <c r="IT188" s="116"/>
      <c r="IU188" s="116"/>
      <c r="IV188" s="116"/>
      <c r="IW188" s="116"/>
      <c r="IX188" s="116"/>
      <c r="IY188" s="116"/>
      <c r="IZ188" s="116"/>
      <c r="JA188" s="116"/>
      <c r="JB188" s="116"/>
      <c r="JC188" s="116"/>
      <c r="JD188" s="116"/>
      <c r="JE188" s="116"/>
      <c r="JF188" s="116"/>
      <c r="JG188" s="116"/>
      <c r="JH188" s="116"/>
      <c r="JI188" s="116"/>
      <c r="JJ188" s="116"/>
      <c r="JK188" s="116"/>
      <c r="JL188" s="116"/>
      <c r="JM188" s="116"/>
    </row>
    <row r="189" spans="1:273" s="376" customFormat="1" ht="135" x14ac:dyDescent="0.25">
      <c r="A189" s="204">
        <v>171</v>
      </c>
      <c r="B189" s="212" t="s">
        <v>409</v>
      </c>
      <c r="C189" s="212">
        <v>80101706</v>
      </c>
      <c r="D189" s="171" t="s">
        <v>913</v>
      </c>
      <c r="E189" s="212" t="s">
        <v>319</v>
      </c>
      <c r="F189" s="212">
        <v>1</v>
      </c>
      <c r="G189" s="213" t="s">
        <v>107</v>
      </c>
      <c r="H189" s="210">
        <v>4</v>
      </c>
      <c r="I189" s="212" t="s">
        <v>208</v>
      </c>
      <c r="J189" s="212" t="s">
        <v>841</v>
      </c>
      <c r="K189" s="212" t="s">
        <v>307</v>
      </c>
      <c r="L189" s="67">
        <v>12600000</v>
      </c>
      <c r="M189" s="67">
        <v>12600000</v>
      </c>
      <c r="N189" s="208" t="s">
        <v>91</v>
      </c>
      <c r="O189" s="208" t="s">
        <v>92</v>
      </c>
      <c r="P189" s="185" t="s">
        <v>321</v>
      </c>
      <c r="Q189" s="116"/>
      <c r="R189" s="145" t="s">
        <v>971</v>
      </c>
      <c r="S189" s="145" t="s">
        <v>412</v>
      </c>
      <c r="T189" s="126">
        <v>42461</v>
      </c>
      <c r="U189" s="266" t="s">
        <v>972</v>
      </c>
      <c r="V189" s="129" t="s">
        <v>266</v>
      </c>
      <c r="W189" s="351">
        <v>12600000</v>
      </c>
      <c r="X189" s="173"/>
      <c r="Y189" s="77">
        <f t="shared" si="5"/>
        <v>12600000</v>
      </c>
      <c r="Z189" s="206" t="s">
        <v>973</v>
      </c>
      <c r="AA189" s="129" t="s">
        <v>977</v>
      </c>
      <c r="AB189" s="129" t="s">
        <v>269</v>
      </c>
      <c r="AC189" s="129" t="s">
        <v>974</v>
      </c>
      <c r="AD189" s="129" t="s">
        <v>92</v>
      </c>
      <c r="AE189" s="129" t="s">
        <v>92</v>
      </c>
      <c r="AF189" s="129" t="s">
        <v>92</v>
      </c>
      <c r="AG189" s="289" t="s">
        <v>975</v>
      </c>
      <c r="AH189" s="268">
        <v>42461</v>
      </c>
      <c r="AI189" s="268">
        <v>42551</v>
      </c>
      <c r="AJ189" s="129" t="s">
        <v>976</v>
      </c>
      <c r="AK189" s="128" t="s">
        <v>877</v>
      </c>
      <c r="AL189" s="173"/>
      <c r="AM189" s="173"/>
      <c r="AN189" s="173"/>
      <c r="AO189" s="173"/>
      <c r="AP189" s="173"/>
      <c r="AQ189" s="173"/>
      <c r="AR189" s="173"/>
      <c r="AS189" s="173"/>
      <c r="AT189" s="173"/>
      <c r="AU189" s="173"/>
      <c r="AV189" s="173"/>
      <c r="AW189" s="173"/>
      <c r="AX189" s="173"/>
      <c r="AY189" s="173"/>
      <c r="AZ189" s="173"/>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6"/>
      <c r="FU189" s="116"/>
      <c r="FV189" s="116"/>
      <c r="FW189" s="116"/>
      <c r="FX189" s="116"/>
      <c r="FY189" s="116"/>
      <c r="FZ189" s="116"/>
      <c r="GA189" s="116"/>
      <c r="GB189" s="116"/>
      <c r="GC189" s="116"/>
      <c r="GD189" s="116"/>
      <c r="GE189" s="116"/>
      <c r="GF189" s="116"/>
      <c r="GG189" s="116"/>
      <c r="GH189" s="116"/>
      <c r="GI189" s="116"/>
      <c r="GJ189" s="116"/>
      <c r="GK189" s="116"/>
      <c r="GL189" s="116"/>
      <c r="GM189" s="116"/>
      <c r="GN189" s="116"/>
      <c r="GO189" s="116"/>
      <c r="GP189" s="116"/>
      <c r="GQ189" s="116"/>
      <c r="GR189" s="116"/>
      <c r="GS189" s="116"/>
      <c r="GT189" s="116"/>
      <c r="GU189" s="116"/>
      <c r="GV189" s="116"/>
      <c r="GW189" s="116"/>
      <c r="GX189" s="116"/>
      <c r="GY189" s="116"/>
      <c r="GZ189" s="116"/>
      <c r="HA189" s="116"/>
      <c r="HB189" s="116"/>
      <c r="HC189" s="116"/>
      <c r="HD189" s="116"/>
      <c r="HE189" s="116"/>
      <c r="HF189" s="116"/>
      <c r="HG189" s="116"/>
      <c r="HH189" s="116"/>
      <c r="HI189" s="116"/>
      <c r="HJ189" s="116"/>
      <c r="HK189" s="116"/>
      <c r="HL189" s="116"/>
      <c r="HM189" s="116"/>
      <c r="HN189" s="116"/>
      <c r="HO189" s="116"/>
      <c r="HP189" s="116"/>
      <c r="HQ189" s="116"/>
      <c r="HR189" s="116"/>
      <c r="HS189" s="116"/>
      <c r="HT189" s="116"/>
      <c r="HU189" s="116"/>
      <c r="HV189" s="116"/>
      <c r="HW189" s="116"/>
      <c r="HX189" s="116"/>
      <c r="HY189" s="116"/>
      <c r="HZ189" s="116"/>
      <c r="IA189" s="116"/>
      <c r="IB189" s="116"/>
      <c r="IC189" s="116"/>
      <c r="ID189" s="116"/>
      <c r="IE189" s="116"/>
      <c r="IF189" s="116"/>
      <c r="IG189" s="116"/>
      <c r="IH189" s="116"/>
      <c r="II189" s="116"/>
      <c r="IJ189" s="116"/>
      <c r="IK189" s="116"/>
      <c r="IL189" s="116"/>
      <c r="IM189" s="116"/>
      <c r="IN189" s="116"/>
      <c r="IO189" s="116"/>
      <c r="IP189" s="116"/>
      <c r="IQ189" s="116"/>
      <c r="IR189" s="116"/>
      <c r="IS189" s="116"/>
      <c r="IT189" s="116"/>
      <c r="IU189" s="116"/>
      <c r="IV189" s="116"/>
      <c r="IW189" s="116"/>
      <c r="IX189" s="116"/>
      <c r="IY189" s="116"/>
      <c r="IZ189" s="116"/>
      <c r="JA189" s="116"/>
      <c r="JB189" s="116"/>
      <c r="JC189" s="116"/>
      <c r="JD189" s="116"/>
      <c r="JE189" s="116"/>
      <c r="JF189" s="116"/>
      <c r="JG189" s="116"/>
      <c r="JH189" s="116"/>
      <c r="JI189" s="116"/>
      <c r="JJ189" s="116"/>
      <c r="JK189" s="116"/>
      <c r="JL189" s="116"/>
      <c r="JM189" s="116"/>
    </row>
    <row r="190" spans="1:273" s="376" customFormat="1" ht="135" x14ac:dyDescent="0.25">
      <c r="A190" s="204">
        <v>172</v>
      </c>
      <c r="B190" s="212" t="s">
        <v>409</v>
      </c>
      <c r="C190" s="212">
        <v>80101706</v>
      </c>
      <c r="D190" s="171" t="s">
        <v>914</v>
      </c>
      <c r="E190" s="212" t="s">
        <v>319</v>
      </c>
      <c r="F190" s="212">
        <v>1</v>
      </c>
      <c r="G190" s="213" t="s">
        <v>107</v>
      </c>
      <c r="H190" s="210">
        <v>9</v>
      </c>
      <c r="I190" s="212" t="s">
        <v>208</v>
      </c>
      <c r="J190" s="212" t="s">
        <v>841</v>
      </c>
      <c r="K190" s="212" t="s">
        <v>307</v>
      </c>
      <c r="L190" s="67">
        <v>63000000</v>
      </c>
      <c r="M190" s="67">
        <v>63000000</v>
      </c>
      <c r="N190" s="208" t="s">
        <v>91</v>
      </c>
      <c r="O190" s="208" t="s">
        <v>92</v>
      </c>
      <c r="P190" s="185" t="s">
        <v>321</v>
      </c>
      <c r="Q190" s="116"/>
      <c r="R190" s="145" t="s">
        <v>1034</v>
      </c>
      <c r="S190" s="145" t="s">
        <v>1035</v>
      </c>
      <c r="T190" s="126">
        <v>42465</v>
      </c>
      <c r="U190" s="266" t="s">
        <v>1036</v>
      </c>
      <c r="V190" s="129" t="s">
        <v>266</v>
      </c>
      <c r="W190" s="351">
        <v>63000000</v>
      </c>
      <c r="X190" s="173"/>
      <c r="Y190" s="77">
        <f t="shared" si="5"/>
        <v>63000000</v>
      </c>
      <c r="Z190" s="206" t="s">
        <v>1037</v>
      </c>
      <c r="AA190" s="206" t="s">
        <v>1038</v>
      </c>
      <c r="AB190" s="206" t="s">
        <v>269</v>
      </c>
      <c r="AC190" s="129"/>
      <c r="AD190" s="206" t="s">
        <v>92</v>
      </c>
      <c r="AE190" s="206" t="s">
        <v>92</v>
      </c>
      <c r="AF190" s="206" t="s">
        <v>92</v>
      </c>
      <c r="AG190" s="133" t="s">
        <v>1010</v>
      </c>
      <c r="AH190" s="134">
        <v>42465</v>
      </c>
      <c r="AI190" s="134">
        <v>42734</v>
      </c>
      <c r="AJ190" s="206" t="s">
        <v>976</v>
      </c>
      <c r="AK190" s="77" t="s">
        <v>877</v>
      </c>
      <c r="AL190" s="173"/>
      <c r="AM190" s="173"/>
      <c r="AN190" s="173"/>
      <c r="AO190" s="173"/>
      <c r="AP190" s="173"/>
      <c r="AQ190" s="173"/>
      <c r="AR190" s="173"/>
      <c r="AS190" s="173"/>
      <c r="AT190" s="173"/>
      <c r="AU190" s="173"/>
      <c r="AV190" s="173"/>
      <c r="AW190" s="173"/>
      <c r="AX190" s="173"/>
      <c r="AY190" s="173"/>
      <c r="AZ190" s="173"/>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6"/>
      <c r="FU190" s="116"/>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6"/>
      <c r="GQ190" s="116"/>
      <c r="GR190" s="116"/>
      <c r="GS190" s="116"/>
      <c r="GT190" s="116"/>
      <c r="GU190" s="116"/>
      <c r="GV190" s="116"/>
      <c r="GW190" s="116"/>
      <c r="GX190" s="116"/>
      <c r="GY190" s="116"/>
      <c r="GZ190" s="116"/>
      <c r="HA190" s="116"/>
      <c r="HB190" s="116"/>
      <c r="HC190" s="116"/>
      <c r="HD190" s="116"/>
      <c r="HE190" s="116"/>
      <c r="HF190" s="116"/>
      <c r="HG190" s="116"/>
      <c r="HH190" s="116"/>
      <c r="HI190" s="116"/>
      <c r="HJ190" s="116"/>
      <c r="HK190" s="116"/>
      <c r="HL190" s="116"/>
      <c r="HM190" s="116"/>
      <c r="HN190" s="116"/>
      <c r="HO190" s="116"/>
      <c r="HP190" s="116"/>
      <c r="HQ190" s="116"/>
      <c r="HR190" s="116"/>
      <c r="HS190" s="116"/>
      <c r="HT190" s="116"/>
      <c r="HU190" s="116"/>
      <c r="HV190" s="116"/>
      <c r="HW190" s="116"/>
      <c r="HX190" s="116"/>
      <c r="HY190" s="116"/>
      <c r="HZ190" s="116"/>
      <c r="IA190" s="116"/>
      <c r="IB190" s="116"/>
      <c r="IC190" s="116"/>
      <c r="ID190" s="116"/>
      <c r="IE190" s="116"/>
      <c r="IF190" s="116"/>
      <c r="IG190" s="116"/>
      <c r="IH190" s="116"/>
      <c r="II190" s="116"/>
      <c r="IJ190" s="116"/>
      <c r="IK190" s="116"/>
      <c r="IL190" s="116"/>
      <c r="IM190" s="116"/>
      <c r="IN190" s="116"/>
      <c r="IO190" s="116"/>
      <c r="IP190" s="116"/>
      <c r="IQ190" s="116"/>
      <c r="IR190" s="116"/>
      <c r="IS190" s="116"/>
      <c r="IT190" s="116"/>
      <c r="IU190" s="116"/>
      <c r="IV190" s="116"/>
      <c r="IW190" s="116"/>
      <c r="IX190" s="116"/>
      <c r="IY190" s="116"/>
      <c r="IZ190" s="116"/>
      <c r="JA190" s="116"/>
      <c r="JB190" s="116"/>
      <c r="JC190" s="116"/>
      <c r="JD190" s="116"/>
      <c r="JE190" s="116"/>
      <c r="JF190" s="116"/>
      <c r="JG190" s="116"/>
      <c r="JH190" s="116"/>
      <c r="JI190" s="116"/>
      <c r="JJ190" s="116"/>
      <c r="JK190" s="116"/>
      <c r="JL190" s="116"/>
      <c r="JM190" s="116"/>
    </row>
    <row r="191" spans="1:273" s="376" customFormat="1" ht="45" x14ac:dyDescent="0.25">
      <c r="A191" s="204">
        <v>173</v>
      </c>
      <c r="B191" s="205" t="s">
        <v>551</v>
      </c>
      <c r="C191" s="212">
        <v>80101706</v>
      </c>
      <c r="D191" s="171" t="s">
        <v>915</v>
      </c>
      <c r="E191" s="212" t="s">
        <v>319</v>
      </c>
      <c r="F191" s="212">
        <v>1</v>
      </c>
      <c r="G191" s="213" t="s">
        <v>207</v>
      </c>
      <c r="H191" s="210">
        <v>8</v>
      </c>
      <c r="I191" s="212" t="s">
        <v>208</v>
      </c>
      <c r="J191" s="212" t="s">
        <v>841</v>
      </c>
      <c r="K191" s="212" t="s">
        <v>307</v>
      </c>
      <c r="L191" s="67">
        <v>67200000</v>
      </c>
      <c r="M191" s="67">
        <v>67200000</v>
      </c>
      <c r="N191" s="208" t="s">
        <v>91</v>
      </c>
      <c r="O191" s="208" t="s">
        <v>92</v>
      </c>
      <c r="P191" s="185" t="s">
        <v>321</v>
      </c>
      <c r="Q191" s="116"/>
      <c r="R191" s="173"/>
      <c r="S191" s="174"/>
      <c r="T191" s="173"/>
      <c r="U191" s="173"/>
      <c r="V191" s="173"/>
      <c r="W191" s="173"/>
      <c r="X191" s="173"/>
      <c r="Y191" s="77">
        <f t="shared" si="5"/>
        <v>0</v>
      </c>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6"/>
      <c r="FF191" s="116"/>
      <c r="FG191" s="116"/>
      <c r="FH191" s="116"/>
      <c r="FI191" s="116"/>
      <c r="FJ191" s="116"/>
      <c r="FK191" s="116"/>
      <c r="FL191" s="116"/>
      <c r="FM191" s="116"/>
      <c r="FN191" s="116"/>
      <c r="FO191" s="116"/>
      <c r="FP191" s="116"/>
      <c r="FQ191" s="116"/>
      <c r="FR191" s="116"/>
      <c r="FS191" s="116"/>
      <c r="FT191" s="116"/>
      <c r="FU191" s="116"/>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6"/>
      <c r="GQ191" s="116"/>
      <c r="GR191" s="116"/>
      <c r="GS191" s="116"/>
      <c r="GT191" s="116"/>
      <c r="GU191" s="116"/>
      <c r="GV191" s="116"/>
      <c r="GW191" s="116"/>
      <c r="GX191" s="116"/>
      <c r="GY191" s="116"/>
      <c r="GZ191" s="116"/>
      <c r="HA191" s="116"/>
      <c r="HB191" s="116"/>
      <c r="HC191" s="116"/>
      <c r="HD191" s="116"/>
      <c r="HE191" s="116"/>
      <c r="HF191" s="116"/>
      <c r="HG191" s="116"/>
      <c r="HH191" s="116"/>
      <c r="HI191" s="116"/>
      <c r="HJ191" s="116"/>
      <c r="HK191" s="116"/>
      <c r="HL191" s="116"/>
      <c r="HM191" s="116"/>
      <c r="HN191" s="116"/>
      <c r="HO191" s="116"/>
      <c r="HP191" s="116"/>
      <c r="HQ191" s="116"/>
      <c r="HR191" s="116"/>
      <c r="HS191" s="116"/>
      <c r="HT191" s="116"/>
      <c r="HU191" s="116"/>
      <c r="HV191" s="116"/>
      <c r="HW191" s="116"/>
      <c r="HX191" s="116"/>
      <c r="HY191" s="116"/>
      <c r="HZ191" s="116"/>
      <c r="IA191" s="116"/>
      <c r="IB191" s="116"/>
      <c r="IC191" s="116"/>
      <c r="ID191" s="116"/>
      <c r="IE191" s="116"/>
      <c r="IF191" s="116"/>
      <c r="IG191" s="116"/>
      <c r="IH191" s="116"/>
      <c r="II191" s="116"/>
      <c r="IJ191" s="116"/>
      <c r="IK191" s="116"/>
      <c r="IL191" s="116"/>
      <c r="IM191" s="116"/>
      <c r="IN191" s="116"/>
      <c r="IO191" s="116"/>
      <c r="IP191" s="116"/>
      <c r="IQ191" s="116"/>
      <c r="IR191" s="116"/>
      <c r="IS191" s="116"/>
      <c r="IT191" s="116"/>
      <c r="IU191" s="116"/>
      <c r="IV191" s="116"/>
      <c r="IW191" s="116"/>
      <c r="IX191" s="116"/>
      <c r="IY191" s="116"/>
      <c r="IZ191" s="116"/>
      <c r="JA191" s="116"/>
      <c r="JB191" s="116"/>
      <c r="JC191" s="116"/>
      <c r="JD191" s="116"/>
      <c r="JE191" s="116"/>
      <c r="JF191" s="116"/>
      <c r="JG191" s="116"/>
      <c r="JH191" s="116"/>
      <c r="JI191" s="116"/>
      <c r="JJ191" s="116"/>
      <c r="JK191" s="116"/>
      <c r="JL191" s="116"/>
      <c r="JM191" s="116"/>
    </row>
    <row r="192" spans="1:273" s="376" customFormat="1" ht="30" x14ac:dyDescent="0.25">
      <c r="A192" s="204">
        <v>174</v>
      </c>
      <c r="B192" s="205" t="s">
        <v>551</v>
      </c>
      <c r="C192" s="212">
        <v>80101706</v>
      </c>
      <c r="D192" s="171" t="s">
        <v>916</v>
      </c>
      <c r="E192" s="212" t="s">
        <v>319</v>
      </c>
      <c r="F192" s="212">
        <v>1</v>
      </c>
      <c r="G192" s="213" t="s">
        <v>207</v>
      </c>
      <c r="H192" s="210">
        <v>8</v>
      </c>
      <c r="I192" s="212" t="s">
        <v>208</v>
      </c>
      <c r="J192" s="212" t="s">
        <v>841</v>
      </c>
      <c r="K192" s="212" t="s">
        <v>307</v>
      </c>
      <c r="L192" s="67">
        <v>32760000</v>
      </c>
      <c r="M192" s="67">
        <v>32760000</v>
      </c>
      <c r="N192" s="208" t="s">
        <v>91</v>
      </c>
      <c r="O192" s="208" t="s">
        <v>92</v>
      </c>
      <c r="P192" s="185" t="s">
        <v>321</v>
      </c>
      <c r="Q192" s="116"/>
      <c r="R192" s="173"/>
      <c r="S192" s="174"/>
      <c r="T192" s="173"/>
      <c r="U192" s="173"/>
      <c r="V192" s="173"/>
      <c r="W192" s="173"/>
      <c r="X192" s="173"/>
      <c r="Y192" s="77">
        <f t="shared" si="5"/>
        <v>0</v>
      </c>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6"/>
      <c r="FF192" s="116"/>
      <c r="FG192" s="116"/>
      <c r="FH192" s="116"/>
      <c r="FI192" s="116"/>
      <c r="FJ192" s="116"/>
      <c r="FK192" s="116"/>
      <c r="FL192" s="116"/>
      <c r="FM192" s="116"/>
      <c r="FN192" s="116"/>
      <c r="FO192" s="116"/>
      <c r="FP192" s="116"/>
      <c r="FQ192" s="116"/>
      <c r="FR192" s="116"/>
      <c r="FS192" s="116"/>
      <c r="FT192" s="116"/>
      <c r="FU192" s="116"/>
      <c r="FV192" s="116"/>
      <c r="FW192" s="116"/>
      <c r="FX192" s="116"/>
      <c r="FY192" s="116"/>
      <c r="FZ192" s="116"/>
      <c r="GA192" s="116"/>
      <c r="GB192" s="116"/>
      <c r="GC192" s="116"/>
      <c r="GD192" s="116"/>
      <c r="GE192" s="116"/>
      <c r="GF192" s="116"/>
      <c r="GG192" s="116"/>
      <c r="GH192" s="116"/>
      <c r="GI192" s="116"/>
      <c r="GJ192" s="116"/>
      <c r="GK192" s="116"/>
      <c r="GL192" s="116"/>
      <c r="GM192" s="116"/>
      <c r="GN192" s="116"/>
      <c r="GO192" s="116"/>
      <c r="GP192" s="116"/>
      <c r="GQ192" s="116"/>
      <c r="GR192" s="116"/>
      <c r="GS192" s="116"/>
      <c r="GT192" s="116"/>
      <c r="GU192" s="116"/>
      <c r="GV192" s="116"/>
      <c r="GW192" s="116"/>
      <c r="GX192" s="116"/>
      <c r="GY192" s="116"/>
      <c r="GZ192" s="116"/>
      <c r="HA192" s="116"/>
      <c r="HB192" s="116"/>
      <c r="HC192" s="116"/>
      <c r="HD192" s="116"/>
      <c r="HE192" s="116"/>
      <c r="HF192" s="116"/>
      <c r="HG192" s="116"/>
      <c r="HH192" s="116"/>
      <c r="HI192" s="116"/>
      <c r="HJ192" s="116"/>
      <c r="HK192" s="116"/>
      <c r="HL192" s="116"/>
      <c r="HM192" s="116"/>
      <c r="HN192" s="116"/>
      <c r="HO192" s="116"/>
      <c r="HP192" s="116"/>
      <c r="HQ192" s="116"/>
      <c r="HR192" s="116"/>
      <c r="HS192" s="116"/>
      <c r="HT192" s="116"/>
      <c r="HU192" s="116"/>
      <c r="HV192" s="116"/>
      <c r="HW192" s="116"/>
      <c r="HX192" s="116"/>
      <c r="HY192" s="116"/>
      <c r="HZ192" s="116"/>
      <c r="IA192" s="116"/>
      <c r="IB192" s="116"/>
      <c r="IC192" s="116"/>
      <c r="ID192" s="116"/>
      <c r="IE192" s="116"/>
      <c r="IF192" s="116"/>
      <c r="IG192" s="116"/>
      <c r="IH192" s="116"/>
      <c r="II192" s="116"/>
      <c r="IJ192" s="116"/>
      <c r="IK192" s="116"/>
      <c r="IL192" s="116"/>
      <c r="IM192" s="116"/>
      <c r="IN192" s="116"/>
      <c r="IO192" s="116"/>
      <c r="IP192" s="116"/>
      <c r="IQ192" s="116"/>
      <c r="IR192" s="116"/>
      <c r="IS192" s="116"/>
      <c r="IT192" s="116"/>
      <c r="IU192" s="116"/>
      <c r="IV192" s="116"/>
      <c r="IW192" s="116"/>
      <c r="IX192" s="116"/>
      <c r="IY192" s="116"/>
      <c r="IZ192" s="116"/>
      <c r="JA192" s="116"/>
      <c r="JB192" s="116"/>
      <c r="JC192" s="116"/>
      <c r="JD192" s="116"/>
      <c r="JE192" s="116"/>
      <c r="JF192" s="116"/>
      <c r="JG192" s="116"/>
      <c r="JH192" s="116"/>
      <c r="JI192" s="116"/>
      <c r="JJ192" s="116"/>
      <c r="JK192" s="116"/>
      <c r="JL192" s="116"/>
      <c r="JM192" s="116"/>
    </row>
    <row r="193" spans="1:273" s="376" customFormat="1" ht="30" x14ac:dyDescent="0.25">
      <c r="A193" s="204">
        <v>175</v>
      </c>
      <c r="B193" s="205" t="s">
        <v>551</v>
      </c>
      <c r="C193" s="212">
        <v>80101706</v>
      </c>
      <c r="D193" s="171" t="s">
        <v>917</v>
      </c>
      <c r="E193" s="212" t="s">
        <v>319</v>
      </c>
      <c r="F193" s="212">
        <v>1</v>
      </c>
      <c r="G193" s="213" t="s">
        <v>207</v>
      </c>
      <c r="H193" s="210">
        <v>8</v>
      </c>
      <c r="I193" s="212" t="s">
        <v>208</v>
      </c>
      <c r="J193" s="212" t="s">
        <v>841</v>
      </c>
      <c r="K193" s="212" t="s">
        <v>307</v>
      </c>
      <c r="L193" s="67">
        <v>80000000</v>
      </c>
      <c r="M193" s="67">
        <v>80000000</v>
      </c>
      <c r="N193" s="208" t="s">
        <v>91</v>
      </c>
      <c r="O193" s="208" t="s">
        <v>92</v>
      </c>
      <c r="P193" s="185" t="s">
        <v>321</v>
      </c>
      <c r="Q193" s="116"/>
      <c r="R193" s="173"/>
      <c r="S193" s="174"/>
      <c r="T193" s="173"/>
      <c r="U193" s="173"/>
      <c r="V193" s="173"/>
      <c r="W193" s="173"/>
      <c r="X193" s="173"/>
      <c r="Y193" s="77">
        <f t="shared" si="5"/>
        <v>0</v>
      </c>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6"/>
      <c r="FU193" s="116"/>
      <c r="FV193" s="116"/>
      <c r="FW193" s="116"/>
      <c r="FX193" s="116"/>
      <c r="FY193" s="116"/>
      <c r="FZ193" s="116"/>
      <c r="GA193" s="116"/>
      <c r="GB193" s="116"/>
      <c r="GC193" s="116"/>
      <c r="GD193" s="116"/>
      <c r="GE193" s="116"/>
      <c r="GF193" s="116"/>
      <c r="GG193" s="116"/>
      <c r="GH193" s="116"/>
      <c r="GI193" s="116"/>
      <c r="GJ193" s="116"/>
      <c r="GK193" s="116"/>
      <c r="GL193" s="116"/>
      <c r="GM193" s="116"/>
      <c r="GN193" s="116"/>
      <c r="GO193" s="116"/>
      <c r="GP193" s="116"/>
      <c r="GQ193" s="116"/>
      <c r="GR193" s="116"/>
      <c r="GS193" s="116"/>
      <c r="GT193" s="116"/>
      <c r="GU193" s="116"/>
      <c r="GV193" s="116"/>
      <c r="GW193" s="116"/>
      <c r="GX193" s="116"/>
      <c r="GY193" s="116"/>
      <c r="GZ193" s="116"/>
      <c r="HA193" s="116"/>
      <c r="HB193" s="116"/>
      <c r="HC193" s="116"/>
      <c r="HD193" s="116"/>
      <c r="HE193" s="116"/>
      <c r="HF193" s="116"/>
      <c r="HG193" s="116"/>
      <c r="HH193" s="116"/>
      <c r="HI193" s="116"/>
      <c r="HJ193" s="116"/>
      <c r="HK193" s="116"/>
      <c r="HL193" s="116"/>
      <c r="HM193" s="116"/>
      <c r="HN193" s="116"/>
      <c r="HO193" s="116"/>
      <c r="HP193" s="116"/>
      <c r="HQ193" s="116"/>
      <c r="HR193" s="116"/>
      <c r="HS193" s="116"/>
      <c r="HT193" s="116"/>
      <c r="HU193" s="116"/>
      <c r="HV193" s="116"/>
      <c r="HW193" s="116"/>
      <c r="HX193" s="116"/>
      <c r="HY193" s="116"/>
      <c r="HZ193" s="116"/>
      <c r="IA193" s="116"/>
      <c r="IB193" s="116"/>
      <c r="IC193" s="116"/>
      <c r="ID193" s="116"/>
      <c r="IE193" s="116"/>
      <c r="IF193" s="116"/>
      <c r="IG193" s="116"/>
      <c r="IH193" s="116"/>
      <c r="II193" s="116"/>
      <c r="IJ193" s="116"/>
      <c r="IK193" s="116"/>
      <c r="IL193" s="116"/>
      <c r="IM193" s="116"/>
      <c r="IN193" s="116"/>
      <c r="IO193" s="116"/>
      <c r="IP193" s="116"/>
      <c r="IQ193" s="116"/>
      <c r="IR193" s="116"/>
      <c r="IS193" s="116"/>
      <c r="IT193" s="116"/>
      <c r="IU193" s="116"/>
      <c r="IV193" s="116"/>
      <c r="IW193" s="116"/>
      <c r="IX193" s="116"/>
      <c r="IY193" s="116"/>
      <c r="IZ193" s="116"/>
      <c r="JA193" s="116"/>
      <c r="JB193" s="116"/>
      <c r="JC193" s="116"/>
      <c r="JD193" s="116"/>
      <c r="JE193" s="116"/>
      <c r="JF193" s="116"/>
      <c r="JG193" s="116"/>
      <c r="JH193" s="116"/>
      <c r="JI193" s="116"/>
      <c r="JJ193" s="116"/>
      <c r="JK193" s="116"/>
      <c r="JL193" s="116"/>
      <c r="JM193" s="116"/>
    </row>
    <row r="194" spans="1:273" s="376" customFormat="1" ht="74.25" customHeight="1" x14ac:dyDescent="0.25">
      <c r="A194" s="204">
        <v>176</v>
      </c>
      <c r="B194" s="212" t="s">
        <v>918</v>
      </c>
      <c r="C194" s="212">
        <v>80101706</v>
      </c>
      <c r="D194" s="171" t="s">
        <v>919</v>
      </c>
      <c r="E194" s="212" t="s">
        <v>319</v>
      </c>
      <c r="F194" s="212">
        <v>1</v>
      </c>
      <c r="G194" s="213" t="s">
        <v>107</v>
      </c>
      <c r="H194" s="210">
        <v>9</v>
      </c>
      <c r="I194" s="212" t="s">
        <v>208</v>
      </c>
      <c r="J194" s="212" t="s">
        <v>841</v>
      </c>
      <c r="K194" s="212" t="s">
        <v>307</v>
      </c>
      <c r="L194" s="67">
        <v>23625000</v>
      </c>
      <c r="M194" s="67">
        <v>23625000</v>
      </c>
      <c r="N194" s="208" t="s">
        <v>91</v>
      </c>
      <c r="O194" s="208" t="s">
        <v>92</v>
      </c>
      <c r="P194" s="185" t="s">
        <v>321</v>
      </c>
      <c r="Q194" s="116"/>
      <c r="R194" s="145" t="s">
        <v>991</v>
      </c>
      <c r="S194" s="145" t="s">
        <v>340</v>
      </c>
      <c r="T194" s="126">
        <v>42461</v>
      </c>
      <c r="U194" s="266" t="s">
        <v>992</v>
      </c>
      <c r="V194" s="129" t="s">
        <v>266</v>
      </c>
      <c r="W194" s="351">
        <v>23625000</v>
      </c>
      <c r="X194" s="173"/>
      <c r="Y194" s="77">
        <f t="shared" si="5"/>
        <v>23625000</v>
      </c>
      <c r="Z194" s="206" t="s">
        <v>993</v>
      </c>
      <c r="AA194" s="129" t="s">
        <v>996</v>
      </c>
      <c r="AB194" s="129" t="s">
        <v>269</v>
      </c>
      <c r="AC194" s="129" t="s">
        <v>994</v>
      </c>
      <c r="AD194" s="129" t="s">
        <v>92</v>
      </c>
      <c r="AE194" s="129" t="s">
        <v>92</v>
      </c>
      <c r="AF194" s="129" t="s">
        <v>92</v>
      </c>
      <c r="AG194" s="289" t="s">
        <v>989</v>
      </c>
      <c r="AH194" s="268">
        <v>42461</v>
      </c>
      <c r="AI194" s="268">
        <v>42735</v>
      </c>
      <c r="AJ194" s="129" t="s">
        <v>344</v>
      </c>
      <c r="AK194" s="128" t="s">
        <v>995</v>
      </c>
      <c r="AL194" s="173"/>
      <c r="AM194" s="173"/>
      <c r="AN194" s="173"/>
      <c r="AO194" s="173"/>
      <c r="AP194" s="173"/>
      <c r="AQ194" s="173"/>
      <c r="AR194" s="173"/>
      <c r="AS194" s="173"/>
      <c r="AT194" s="173"/>
      <c r="AU194" s="173"/>
      <c r="AV194" s="173"/>
      <c r="AW194" s="173"/>
      <c r="AX194" s="173"/>
      <c r="AY194" s="173"/>
      <c r="AZ194" s="173"/>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6"/>
      <c r="IV194" s="116"/>
      <c r="IW194" s="116"/>
      <c r="IX194" s="116"/>
      <c r="IY194" s="116"/>
      <c r="IZ194" s="116"/>
      <c r="JA194" s="116"/>
      <c r="JB194" s="116"/>
      <c r="JC194" s="116"/>
      <c r="JD194" s="116"/>
      <c r="JE194" s="116"/>
      <c r="JF194" s="116"/>
      <c r="JG194" s="116"/>
      <c r="JH194" s="116"/>
      <c r="JI194" s="116"/>
      <c r="JJ194" s="116"/>
      <c r="JK194" s="116"/>
      <c r="JL194" s="116"/>
      <c r="JM194" s="116"/>
    </row>
    <row r="195" spans="1:273" s="376" customFormat="1" ht="42.75" x14ac:dyDescent="0.25">
      <c r="A195" s="204">
        <v>177</v>
      </c>
      <c r="B195" s="212" t="s">
        <v>918</v>
      </c>
      <c r="C195" s="212">
        <v>80101706</v>
      </c>
      <c r="D195" s="171" t="s">
        <v>1041</v>
      </c>
      <c r="E195" s="212" t="s">
        <v>319</v>
      </c>
      <c r="F195" s="212">
        <v>1</v>
      </c>
      <c r="G195" s="213" t="s">
        <v>207</v>
      </c>
      <c r="H195" s="210">
        <v>8</v>
      </c>
      <c r="I195" s="212" t="s">
        <v>208</v>
      </c>
      <c r="J195" s="212" t="s">
        <v>841</v>
      </c>
      <c r="K195" s="212" t="s">
        <v>307</v>
      </c>
      <c r="L195" s="67">
        <v>64000000</v>
      </c>
      <c r="M195" s="67">
        <v>64000000</v>
      </c>
      <c r="N195" s="208" t="s">
        <v>91</v>
      </c>
      <c r="O195" s="208" t="s">
        <v>92</v>
      </c>
      <c r="P195" s="185" t="s">
        <v>321</v>
      </c>
      <c r="Q195" s="116"/>
      <c r="R195" s="173"/>
      <c r="S195" s="174"/>
      <c r="T195" s="173"/>
      <c r="U195" s="173"/>
      <c r="V195" s="173"/>
      <c r="W195" s="173"/>
      <c r="X195" s="173"/>
      <c r="Y195" s="77">
        <f t="shared" si="5"/>
        <v>0</v>
      </c>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6"/>
      <c r="FF195" s="116"/>
      <c r="FG195" s="116"/>
      <c r="FH195" s="116"/>
      <c r="FI195" s="116"/>
      <c r="FJ195" s="116"/>
      <c r="FK195" s="116"/>
      <c r="FL195" s="116"/>
      <c r="FM195" s="116"/>
      <c r="FN195" s="116"/>
      <c r="FO195" s="116"/>
      <c r="FP195" s="116"/>
      <c r="FQ195" s="116"/>
      <c r="FR195" s="116"/>
      <c r="FS195" s="116"/>
      <c r="FT195" s="116"/>
      <c r="FU195" s="116"/>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6"/>
      <c r="GQ195" s="116"/>
      <c r="GR195" s="116"/>
      <c r="GS195" s="116"/>
      <c r="GT195" s="116"/>
      <c r="GU195" s="116"/>
      <c r="GV195" s="116"/>
      <c r="GW195" s="116"/>
      <c r="GX195" s="116"/>
      <c r="GY195" s="116"/>
      <c r="GZ195" s="116"/>
      <c r="HA195" s="116"/>
      <c r="HB195" s="116"/>
      <c r="HC195" s="116"/>
      <c r="HD195" s="116"/>
      <c r="HE195" s="116"/>
      <c r="HF195" s="116"/>
      <c r="HG195" s="116"/>
      <c r="HH195" s="116"/>
      <c r="HI195" s="116"/>
      <c r="HJ195" s="116"/>
      <c r="HK195" s="116"/>
      <c r="HL195" s="116"/>
      <c r="HM195" s="116"/>
      <c r="HN195" s="116"/>
      <c r="HO195" s="116"/>
      <c r="HP195" s="116"/>
      <c r="HQ195" s="116"/>
      <c r="HR195" s="116"/>
      <c r="HS195" s="116"/>
      <c r="HT195" s="116"/>
      <c r="HU195" s="116"/>
      <c r="HV195" s="116"/>
      <c r="HW195" s="116"/>
      <c r="HX195" s="116"/>
      <c r="HY195" s="116"/>
      <c r="HZ195" s="116"/>
      <c r="IA195" s="116"/>
      <c r="IB195" s="116"/>
      <c r="IC195" s="116"/>
      <c r="ID195" s="116"/>
      <c r="IE195" s="116"/>
      <c r="IF195" s="116"/>
      <c r="IG195" s="116"/>
      <c r="IH195" s="116"/>
      <c r="II195" s="116"/>
      <c r="IJ195" s="116"/>
      <c r="IK195" s="116"/>
      <c r="IL195" s="116"/>
      <c r="IM195" s="116"/>
      <c r="IN195" s="116"/>
      <c r="IO195" s="116"/>
      <c r="IP195" s="116"/>
      <c r="IQ195" s="116"/>
      <c r="IR195" s="116"/>
      <c r="IS195" s="116"/>
      <c r="IT195" s="116"/>
      <c r="IU195" s="116"/>
      <c r="IV195" s="116"/>
      <c r="IW195" s="116"/>
      <c r="IX195" s="116"/>
      <c r="IY195" s="116"/>
      <c r="IZ195" s="116"/>
      <c r="JA195" s="116"/>
      <c r="JB195" s="116"/>
      <c r="JC195" s="116"/>
      <c r="JD195" s="116"/>
      <c r="JE195" s="116"/>
      <c r="JF195" s="116"/>
      <c r="JG195" s="116"/>
      <c r="JH195" s="116"/>
      <c r="JI195" s="116"/>
      <c r="JJ195" s="116"/>
      <c r="JK195" s="116"/>
      <c r="JL195" s="116"/>
      <c r="JM195" s="116"/>
    </row>
    <row r="196" spans="1:273" s="376" customFormat="1" ht="42.75" x14ac:dyDescent="0.25">
      <c r="A196" s="204">
        <v>178</v>
      </c>
      <c r="B196" s="212" t="s">
        <v>918</v>
      </c>
      <c r="C196" s="212">
        <v>80101706</v>
      </c>
      <c r="D196" s="171" t="s">
        <v>1042</v>
      </c>
      <c r="E196" s="212" t="s">
        <v>319</v>
      </c>
      <c r="F196" s="212">
        <v>1</v>
      </c>
      <c r="G196" s="213" t="s">
        <v>207</v>
      </c>
      <c r="H196" s="210">
        <v>8</v>
      </c>
      <c r="I196" s="212" t="s">
        <v>208</v>
      </c>
      <c r="J196" s="212" t="s">
        <v>841</v>
      </c>
      <c r="K196" s="212" t="s">
        <v>307</v>
      </c>
      <c r="L196" s="67">
        <v>64000000</v>
      </c>
      <c r="M196" s="67">
        <v>64000000</v>
      </c>
      <c r="N196" s="208" t="s">
        <v>91</v>
      </c>
      <c r="O196" s="208" t="s">
        <v>92</v>
      </c>
      <c r="P196" s="185" t="s">
        <v>321</v>
      </c>
      <c r="Q196" s="116"/>
      <c r="R196" s="173"/>
      <c r="S196" s="174"/>
      <c r="T196" s="173"/>
      <c r="U196" s="173"/>
      <c r="V196" s="173"/>
      <c r="W196" s="173"/>
      <c r="X196" s="173"/>
      <c r="Y196" s="77">
        <f t="shared" si="5"/>
        <v>0</v>
      </c>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6"/>
      <c r="FF196" s="116"/>
      <c r="FG196" s="116"/>
      <c r="FH196" s="116"/>
      <c r="FI196" s="116"/>
      <c r="FJ196" s="116"/>
      <c r="FK196" s="116"/>
      <c r="FL196" s="116"/>
      <c r="FM196" s="116"/>
      <c r="FN196" s="116"/>
      <c r="FO196" s="116"/>
      <c r="FP196" s="116"/>
      <c r="FQ196" s="116"/>
      <c r="FR196" s="116"/>
      <c r="FS196" s="116"/>
      <c r="FT196" s="116"/>
      <c r="FU196" s="116"/>
      <c r="FV196" s="116"/>
      <c r="FW196" s="116"/>
      <c r="FX196" s="116"/>
      <c r="FY196" s="116"/>
      <c r="FZ196" s="116"/>
      <c r="GA196" s="116"/>
      <c r="GB196" s="116"/>
      <c r="GC196" s="116"/>
      <c r="GD196" s="116"/>
      <c r="GE196" s="116"/>
      <c r="GF196" s="116"/>
      <c r="GG196" s="116"/>
      <c r="GH196" s="116"/>
      <c r="GI196" s="116"/>
      <c r="GJ196" s="116"/>
      <c r="GK196" s="116"/>
      <c r="GL196" s="116"/>
      <c r="GM196" s="116"/>
      <c r="GN196" s="116"/>
      <c r="GO196" s="116"/>
      <c r="GP196" s="116"/>
      <c r="GQ196" s="116"/>
      <c r="GR196" s="116"/>
      <c r="GS196" s="116"/>
      <c r="GT196" s="116"/>
      <c r="GU196" s="116"/>
      <c r="GV196" s="116"/>
      <c r="GW196" s="116"/>
      <c r="GX196" s="116"/>
      <c r="GY196" s="116"/>
      <c r="GZ196" s="116"/>
      <c r="HA196" s="116"/>
      <c r="HB196" s="116"/>
      <c r="HC196" s="116"/>
      <c r="HD196" s="116"/>
      <c r="HE196" s="116"/>
      <c r="HF196" s="116"/>
      <c r="HG196" s="116"/>
      <c r="HH196" s="116"/>
      <c r="HI196" s="116"/>
      <c r="HJ196" s="116"/>
      <c r="HK196" s="116"/>
      <c r="HL196" s="116"/>
      <c r="HM196" s="116"/>
      <c r="HN196" s="116"/>
      <c r="HO196" s="116"/>
      <c r="HP196" s="116"/>
      <c r="HQ196" s="116"/>
      <c r="HR196" s="116"/>
      <c r="HS196" s="116"/>
      <c r="HT196" s="116"/>
      <c r="HU196" s="116"/>
      <c r="HV196" s="116"/>
      <c r="HW196" s="116"/>
      <c r="HX196" s="116"/>
      <c r="HY196" s="116"/>
      <c r="HZ196" s="116"/>
      <c r="IA196" s="116"/>
      <c r="IB196" s="116"/>
      <c r="IC196" s="116"/>
      <c r="ID196" s="116"/>
      <c r="IE196" s="116"/>
      <c r="IF196" s="116"/>
      <c r="IG196" s="116"/>
      <c r="IH196" s="116"/>
      <c r="II196" s="116"/>
      <c r="IJ196" s="116"/>
      <c r="IK196" s="116"/>
      <c r="IL196" s="116"/>
      <c r="IM196" s="116"/>
      <c r="IN196" s="116"/>
      <c r="IO196" s="116"/>
      <c r="IP196" s="116"/>
      <c r="IQ196" s="116"/>
      <c r="IR196" s="116"/>
      <c r="IS196" s="116"/>
      <c r="IT196" s="116"/>
      <c r="IU196" s="116"/>
      <c r="IV196" s="116"/>
      <c r="IW196" s="116"/>
      <c r="IX196" s="116"/>
      <c r="IY196" s="116"/>
      <c r="IZ196" s="116"/>
      <c r="JA196" s="116"/>
      <c r="JB196" s="116"/>
      <c r="JC196" s="116"/>
      <c r="JD196" s="116"/>
      <c r="JE196" s="116"/>
      <c r="JF196" s="116"/>
      <c r="JG196" s="116"/>
      <c r="JH196" s="116"/>
      <c r="JI196" s="116"/>
      <c r="JJ196" s="116"/>
      <c r="JK196" s="116"/>
      <c r="JL196" s="116"/>
      <c r="JM196" s="116"/>
    </row>
    <row r="197" spans="1:273" s="376" customFormat="1" ht="51.75" customHeight="1" x14ac:dyDescent="0.25">
      <c r="A197" s="204">
        <v>179</v>
      </c>
      <c r="B197" s="205" t="s">
        <v>521</v>
      </c>
      <c r="C197" s="212">
        <v>80101706</v>
      </c>
      <c r="D197" s="171" t="s">
        <v>920</v>
      </c>
      <c r="E197" s="212" t="s">
        <v>319</v>
      </c>
      <c r="F197" s="212">
        <v>1</v>
      </c>
      <c r="G197" s="213" t="s">
        <v>207</v>
      </c>
      <c r="H197" s="210">
        <v>8</v>
      </c>
      <c r="I197" s="212" t="s">
        <v>208</v>
      </c>
      <c r="J197" s="212" t="s">
        <v>841</v>
      </c>
      <c r="K197" s="212" t="s">
        <v>307</v>
      </c>
      <c r="L197" s="67">
        <v>37800000</v>
      </c>
      <c r="M197" s="67">
        <v>37800000</v>
      </c>
      <c r="N197" s="208" t="s">
        <v>91</v>
      </c>
      <c r="O197" s="208" t="s">
        <v>92</v>
      </c>
      <c r="P197" s="185" t="s">
        <v>321</v>
      </c>
      <c r="Q197" s="116"/>
      <c r="R197" s="173"/>
      <c r="S197" s="174"/>
      <c r="T197" s="173"/>
      <c r="U197" s="173"/>
      <c r="V197" s="173"/>
      <c r="W197" s="173"/>
      <c r="X197" s="173"/>
      <c r="Y197" s="77">
        <f t="shared" si="5"/>
        <v>0</v>
      </c>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6"/>
      <c r="IV197" s="116"/>
      <c r="IW197" s="116"/>
      <c r="IX197" s="116"/>
      <c r="IY197" s="116"/>
      <c r="IZ197" s="116"/>
      <c r="JA197" s="116"/>
      <c r="JB197" s="116"/>
      <c r="JC197" s="116"/>
      <c r="JD197" s="116"/>
      <c r="JE197" s="116"/>
      <c r="JF197" s="116"/>
      <c r="JG197" s="116"/>
      <c r="JH197" s="116"/>
      <c r="JI197" s="116"/>
      <c r="JJ197" s="116"/>
      <c r="JK197" s="116"/>
      <c r="JL197" s="116"/>
      <c r="JM197" s="116"/>
    </row>
    <row r="198" spans="1:273" s="376" customFormat="1" ht="87" customHeight="1" x14ac:dyDescent="0.25">
      <c r="A198" s="204">
        <v>180</v>
      </c>
      <c r="B198" s="205" t="s">
        <v>521</v>
      </c>
      <c r="C198" s="212">
        <v>80101706</v>
      </c>
      <c r="D198" s="171" t="s">
        <v>921</v>
      </c>
      <c r="E198" s="212" t="s">
        <v>319</v>
      </c>
      <c r="F198" s="212">
        <v>1</v>
      </c>
      <c r="G198" s="213" t="s">
        <v>207</v>
      </c>
      <c r="H198" s="210">
        <v>8</v>
      </c>
      <c r="I198" s="212" t="s">
        <v>208</v>
      </c>
      <c r="J198" s="212" t="s">
        <v>841</v>
      </c>
      <c r="K198" s="212" t="s">
        <v>307</v>
      </c>
      <c r="L198" s="67">
        <v>37800000</v>
      </c>
      <c r="M198" s="67">
        <v>37800000</v>
      </c>
      <c r="N198" s="208" t="s">
        <v>91</v>
      </c>
      <c r="O198" s="208" t="s">
        <v>92</v>
      </c>
      <c r="P198" s="185" t="s">
        <v>321</v>
      </c>
      <c r="Q198" s="116"/>
      <c r="R198" s="173"/>
      <c r="S198" s="174"/>
      <c r="T198" s="173"/>
      <c r="U198" s="173"/>
      <c r="V198" s="173"/>
      <c r="W198" s="173"/>
      <c r="X198" s="173"/>
      <c r="Y198" s="77">
        <f t="shared" si="5"/>
        <v>0</v>
      </c>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6"/>
      <c r="IV198" s="116"/>
      <c r="IW198" s="116"/>
      <c r="IX198" s="116"/>
      <c r="IY198" s="116"/>
      <c r="IZ198" s="116"/>
      <c r="JA198" s="116"/>
      <c r="JB198" s="116"/>
      <c r="JC198" s="116"/>
      <c r="JD198" s="116"/>
      <c r="JE198" s="116"/>
      <c r="JF198" s="116"/>
      <c r="JG198" s="116"/>
      <c r="JH198" s="116"/>
      <c r="JI198" s="116"/>
      <c r="JJ198" s="116"/>
      <c r="JK198" s="116"/>
      <c r="JL198" s="116"/>
      <c r="JM198" s="116"/>
    </row>
    <row r="199" spans="1:273" s="376" customFormat="1" ht="28.5" x14ac:dyDescent="0.25">
      <c r="A199" s="204">
        <v>181</v>
      </c>
      <c r="B199" s="205" t="s">
        <v>521</v>
      </c>
      <c r="C199" s="212">
        <v>80101706</v>
      </c>
      <c r="D199" s="171" t="s">
        <v>922</v>
      </c>
      <c r="E199" s="212" t="s">
        <v>319</v>
      </c>
      <c r="F199" s="212">
        <v>1</v>
      </c>
      <c r="G199" s="213" t="s">
        <v>207</v>
      </c>
      <c r="H199" s="210">
        <v>8</v>
      </c>
      <c r="I199" s="212" t="s">
        <v>208</v>
      </c>
      <c r="J199" s="212" t="s">
        <v>841</v>
      </c>
      <c r="K199" s="212" t="s">
        <v>307</v>
      </c>
      <c r="L199" s="67">
        <v>71400000</v>
      </c>
      <c r="M199" s="67">
        <v>71400000</v>
      </c>
      <c r="N199" s="208" t="s">
        <v>91</v>
      </c>
      <c r="O199" s="208" t="s">
        <v>92</v>
      </c>
      <c r="P199" s="185" t="s">
        <v>321</v>
      </c>
      <c r="Q199" s="116"/>
      <c r="R199" s="173"/>
      <c r="S199" s="174"/>
      <c r="T199" s="173"/>
      <c r="U199" s="173"/>
      <c r="V199" s="173"/>
      <c r="W199" s="173"/>
      <c r="X199" s="173"/>
      <c r="Y199" s="77">
        <f t="shared" si="5"/>
        <v>0</v>
      </c>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6"/>
      <c r="IV199" s="116"/>
      <c r="IW199" s="116"/>
      <c r="IX199" s="116"/>
      <c r="IY199" s="116"/>
      <c r="IZ199" s="116"/>
      <c r="JA199" s="116"/>
      <c r="JB199" s="116"/>
      <c r="JC199" s="116"/>
      <c r="JD199" s="116"/>
      <c r="JE199" s="116"/>
      <c r="JF199" s="116"/>
      <c r="JG199" s="116"/>
      <c r="JH199" s="116"/>
      <c r="JI199" s="116"/>
      <c r="JJ199" s="116"/>
      <c r="JK199" s="116"/>
      <c r="JL199" s="116"/>
      <c r="JM199" s="116"/>
    </row>
    <row r="200" spans="1:273" s="376" customFormat="1" ht="46.5" customHeight="1" x14ac:dyDescent="0.25">
      <c r="A200" s="204">
        <v>182</v>
      </c>
      <c r="B200" s="185" t="s">
        <v>317</v>
      </c>
      <c r="C200" s="212">
        <v>80101706</v>
      </c>
      <c r="D200" s="171" t="s">
        <v>1044</v>
      </c>
      <c r="E200" s="212" t="s">
        <v>319</v>
      </c>
      <c r="F200" s="212">
        <v>1</v>
      </c>
      <c r="G200" s="213" t="s">
        <v>207</v>
      </c>
      <c r="H200" s="210">
        <v>8</v>
      </c>
      <c r="I200" s="212" t="s">
        <v>208</v>
      </c>
      <c r="J200" s="212" t="s">
        <v>841</v>
      </c>
      <c r="K200" s="212" t="s">
        <v>307</v>
      </c>
      <c r="L200" s="67">
        <v>9030000</v>
      </c>
      <c r="M200" s="67">
        <v>9030000</v>
      </c>
      <c r="N200" s="208" t="s">
        <v>91</v>
      </c>
      <c r="O200" s="208" t="s">
        <v>92</v>
      </c>
      <c r="P200" s="185" t="s">
        <v>321</v>
      </c>
      <c r="Q200" s="116"/>
      <c r="R200" s="173"/>
      <c r="S200" s="174"/>
      <c r="T200" s="173"/>
      <c r="U200" s="173"/>
      <c r="V200" s="173"/>
      <c r="W200" s="173"/>
      <c r="X200" s="173"/>
      <c r="Y200" s="77">
        <f t="shared" si="5"/>
        <v>0</v>
      </c>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6"/>
      <c r="IV200" s="116"/>
      <c r="IW200" s="116"/>
      <c r="IX200" s="116"/>
      <c r="IY200" s="116"/>
      <c r="IZ200" s="116"/>
      <c r="JA200" s="116"/>
      <c r="JB200" s="116"/>
      <c r="JC200" s="116"/>
      <c r="JD200" s="116"/>
      <c r="JE200" s="116"/>
      <c r="JF200" s="116"/>
      <c r="JG200" s="116"/>
      <c r="JH200" s="116"/>
      <c r="JI200" s="116"/>
      <c r="JJ200" s="116"/>
      <c r="JK200" s="116"/>
      <c r="JL200" s="116"/>
      <c r="JM200" s="116"/>
    </row>
    <row r="201" spans="1:273" s="376" customFormat="1" ht="44.25" customHeight="1" x14ac:dyDescent="0.25">
      <c r="A201" s="204">
        <v>183</v>
      </c>
      <c r="B201" s="185" t="s">
        <v>317</v>
      </c>
      <c r="C201" s="212">
        <v>80101706</v>
      </c>
      <c r="D201" s="171" t="s">
        <v>923</v>
      </c>
      <c r="E201" s="212" t="s">
        <v>319</v>
      </c>
      <c r="F201" s="212">
        <v>1</v>
      </c>
      <c r="G201" s="213" t="s">
        <v>207</v>
      </c>
      <c r="H201" s="210">
        <v>8</v>
      </c>
      <c r="I201" s="212" t="s">
        <v>208</v>
      </c>
      <c r="J201" s="212" t="s">
        <v>841</v>
      </c>
      <c r="K201" s="212" t="s">
        <v>307</v>
      </c>
      <c r="L201" s="67">
        <v>28000000</v>
      </c>
      <c r="M201" s="67">
        <v>28000000</v>
      </c>
      <c r="N201" s="208" t="s">
        <v>91</v>
      </c>
      <c r="O201" s="208" t="s">
        <v>92</v>
      </c>
      <c r="P201" s="185" t="s">
        <v>321</v>
      </c>
      <c r="Q201" s="116"/>
      <c r="R201" s="173"/>
      <c r="S201" s="174"/>
      <c r="T201" s="173"/>
      <c r="U201" s="173"/>
      <c r="V201" s="173"/>
      <c r="W201" s="173"/>
      <c r="X201" s="173"/>
      <c r="Y201" s="77">
        <f t="shared" si="5"/>
        <v>0</v>
      </c>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6"/>
      <c r="FU201" s="116"/>
      <c r="FV201" s="116"/>
      <c r="FW201" s="116"/>
      <c r="FX201" s="116"/>
      <c r="FY201" s="116"/>
      <c r="FZ201" s="116"/>
      <c r="GA201" s="116"/>
      <c r="GB201" s="116"/>
      <c r="GC201" s="116"/>
      <c r="GD201" s="116"/>
      <c r="GE201" s="116"/>
      <c r="GF201" s="116"/>
      <c r="GG201" s="116"/>
      <c r="GH201" s="116"/>
      <c r="GI201" s="116"/>
      <c r="GJ201" s="116"/>
      <c r="GK201" s="116"/>
      <c r="GL201" s="116"/>
      <c r="GM201" s="116"/>
      <c r="GN201" s="116"/>
      <c r="GO201" s="116"/>
      <c r="GP201" s="116"/>
      <c r="GQ201" s="116"/>
      <c r="GR201" s="116"/>
      <c r="GS201" s="116"/>
      <c r="GT201" s="116"/>
      <c r="GU201" s="116"/>
      <c r="GV201" s="116"/>
      <c r="GW201" s="116"/>
      <c r="GX201" s="116"/>
      <c r="GY201" s="116"/>
      <c r="GZ201" s="116"/>
      <c r="HA201" s="116"/>
      <c r="HB201" s="116"/>
      <c r="HC201" s="116"/>
      <c r="HD201" s="116"/>
      <c r="HE201" s="116"/>
      <c r="HF201" s="116"/>
      <c r="HG201" s="116"/>
      <c r="HH201" s="116"/>
      <c r="HI201" s="116"/>
      <c r="HJ201" s="116"/>
      <c r="HK201" s="116"/>
      <c r="HL201" s="116"/>
      <c r="HM201" s="116"/>
      <c r="HN201" s="116"/>
      <c r="HO201" s="116"/>
      <c r="HP201" s="116"/>
      <c r="HQ201" s="116"/>
      <c r="HR201" s="116"/>
      <c r="HS201" s="116"/>
      <c r="HT201" s="116"/>
      <c r="HU201" s="116"/>
      <c r="HV201" s="116"/>
      <c r="HW201" s="116"/>
      <c r="HX201" s="116"/>
      <c r="HY201" s="116"/>
      <c r="HZ201" s="116"/>
      <c r="IA201" s="116"/>
      <c r="IB201" s="116"/>
      <c r="IC201" s="116"/>
      <c r="ID201" s="116"/>
      <c r="IE201" s="116"/>
      <c r="IF201" s="116"/>
      <c r="IG201" s="116"/>
      <c r="IH201" s="116"/>
      <c r="II201" s="116"/>
      <c r="IJ201" s="116"/>
      <c r="IK201" s="116"/>
      <c r="IL201" s="116"/>
      <c r="IM201" s="116"/>
      <c r="IN201" s="116"/>
      <c r="IO201" s="116"/>
      <c r="IP201" s="116"/>
      <c r="IQ201" s="116"/>
      <c r="IR201" s="116"/>
      <c r="IS201" s="116"/>
      <c r="IT201" s="116"/>
      <c r="IU201" s="116"/>
      <c r="IV201" s="116"/>
      <c r="IW201" s="116"/>
      <c r="IX201" s="116"/>
      <c r="IY201" s="116"/>
      <c r="IZ201" s="116"/>
      <c r="JA201" s="116"/>
      <c r="JB201" s="116"/>
      <c r="JC201" s="116"/>
      <c r="JD201" s="116"/>
      <c r="JE201" s="116"/>
      <c r="JF201" s="116"/>
      <c r="JG201" s="116"/>
      <c r="JH201" s="116"/>
      <c r="JI201" s="116"/>
      <c r="JJ201" s="116"/>
      <c r="JK201" s="116"/>
      <c r="JL201" s="116"/>
      <c r="JM201" s="116"/>
    </row>
    <row r="202" spans="1:273" s="376" customFormat="1" ht="42.75" x14ac:dyDescent="0.25">
      <c r="A202" s="229">
        <v>184</v>
      </c>
      <c r="B202" s="216" t="s">
        <v>317</v>
      </c>
      <c r="C202" s="216">
        <v>80101706</v>
      </c>
      <c r="D202" s="225" t="s">
        <v>924</v>
      </c>
      <c r="E202" s="216" t="s">
        <v>319</v>
      </c>
      <c r="F202" s="216">
        <v>1</v>
      </c>
      <c r="G202" s="216" t="s">
        <v>207</v>
      </c>
      <c r="H202" s="230">
        <v>8</v>
      </c>
      <c r="I202" s="216" t="s">
        <v>208</v>
      </c>
      <c r="J202" s="212" t="s">
        <v>925</v>
      </c>
      <c r="K202" s="212" t="s">
        <v>307</v>
      </c>
      <c r="L202" s="67">
        <v>21263000</v>
      </c>
      <c r="M202" s="67">
        <v>21263000</v>
      </c>
      <c r="N202" s="212" t="s">
        <v>91</v>
      </c>
      <c r="O202" s="212" t="s">
        <v>92</v>
      </c>
      <c r="P202" s="160" t="s">
        <v>321</v>
      </c>
      <c r="Q202" s="116"/>
      <c r="R202" s="173"/>
      <c r="S202" s="174"/>
      <c r="T202" s="173"/>
      <c r="U202" s="173"/>
      <c r="V202" s="173"/>
      <c r="W202" s="173"/>
      <c r="X202" s="173"/>
      <c r="Y202" s="77">
        <f t="shared" si="5"/>
        <v>0</v>
      </c>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6"/>
      <c r="FU202" s="116"/>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6"/>
      <c r="GQ202" s="116"/>
      <c r="GR202" s="116"/>
      <c r="GS202" s="116"/>
      <c r="GT202" s="116"/>
      <c r="GU202" s="116"/>
      <c r="GV202" s="116"/>
      <c r="GW202" s="116"/>
      <c r="GX202" s="116"/>
      <c r="GY202" s="116"/>
      <c r="GZ202" s="116"/>
      <c r="HA202" s="116"/>
      <c r="HB202" s="116"/>
      <c r="HC202" s="116"/>
      <c r="HD202" s="116"/>
      <c r="HE202" s="116"/>
      <c r="HF202" s="116"/>
      <c r="HG202" s="116"/>
      <c r="HH202" s="116"/>
      <c r="HI202" s="116"/>
      <c r="HJ202" s="116"/>
      <c r="HK202" s="116"/>
      <c r="HL202" s="116"/>
      <c r="HM202" s="116"/>
      <c r="HN202" s="116"/>
      <c r="HO202" s="116"/>
      <c r="HP202" s="116"/>
      <c r="HQ202" s="116"/>
      <c r="HR202" s="116"/>
      <c r="HS202" s="116"/>
      <c r="HT202" s="116"/>
      <c r="HU202" s="116"/>
      <c r="HV202" s="116"/>
      <c r="HW202" s="116"/>
      <c r="HX202" s="116"/>
      <c r="HY202" s="116"/>
      <c r="HZ202" s="116"/>
      <c r="IA202" s="116"/>
      <c r="IB202" s="116"/>
      <c r="IC202" s="116"/>
      <c r="ID202" s="116"/>
      <c r="IE202" s="116"/>
      <c r="IF202" s="116"/>
      <c r="IG202" s="116"/>
      <c r="IH202" s="116"/>
      <c r="II202" s="116"/>
      <c r="IJ202" s="116"/>
      <c r="IK202" s="116"/>
      <c r="IL202" s="116"/>
      <c r="IM202" s="116"/>
      <c r="IN202" s="116"/>
      <c r="IO202" s="116"/>
      <c r="IP202" s="116"/>
      <c r="IQ202" s="116"/>
      <c r="IR202" s="116"/>
      <c r="IS202" s="116"/>
      <c r="IT202" s="116"/>
      <c r="IU202" s="116"/>
      <c r="IV202" s="116"/>
      <c r="IW202" s="116"/>
      <c r="IX202" s="116"/>
      <c r="IY202" s="116"/>
      <c r="IZ202" s="116"/>
      <c r="JA202" s="116"/>
      <c r="JB202" s="116"/>
      <c r="JC202" s="116"/>
      <c r="JD202" s="116"/>
      <c r="JE202" s="116"/>
      <c r="JF202" s="116"/>
      <c r="JG202" s="116"/>
      <c r="JH202" s="116"/>
      <c r="JI202" s="116"/>
      <c r="JJ202" s="116"/>
      <c r="JK202" s="116"/>
      <c r="JL202" s="116"/>
      <c r="JM202" s="116"/>
    </row>
    <row r="203" spans="1:273" s="376" customFormat="1" ht="51" customHeight="1" x14ac:dyDescent="0.25">
      <c r="A203" s="227"/>
      <c r="B203" s="217"/>
      <c r="C203" s="217"/>
      <c r="D203" s="226"/>
      <c r="E203" s="217"/>
      <c r="F203" s="217"/>
      <c r="G203" s="217"/>
      <c r="H203" s="217"/>
      <c r="I203" s="217"/>
      <c r="J203" s="212" t="s">
        <v>926</v>
      </c>
      <c r="K203" s="212" t="s">
        <v>307</v>
      </c>
      <c r="L203" s="67">
        <v>21263000</v>
      </c>
      <c r="M203" s="67">
        <v>21263000</v>
      </c>
      <c r="N203" s="212" t="s">
        <v>91</v>
      </c>
      <c r="O203" s="212" t="s">
        <v>92</v>
      </c>
      <c r="P203" s="160" t="s">
        <v>927</v>
      </c>
      <c r="Q203" s="116"/>
      <c r="R203" s="173"/>
      <c r="S203" s="174"/>
      <c r="T203" s="173"/>
      <c r="U203" s="173"/>
      <c r="V203" s="173"/>
      <c r="W203" s="173"/>
      <c r="X203" s="173"/>
      <c r="Y203" s="77">
        <f t="shared" si="5"/>
        <v>0</v>
      </c>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6"/>
      <c r="FF203" s="116"/>
      <c r="FG203" s="116"/>
      <c r="FH203" s="116"/>
      <c r="FI203" s="116"/>
      <c r="FJ203" s="116"/>
      <c r="FK203" s="116"/>
      <c r="FL203" s="116"/>
      <c r="FM203" s="116"/>
      <c r="FN203" s="116"/>
      <c r="FO203" s="116"/>
      <c r="FP203" s="116"/>
      <c r="FQ203" s="116"/>
      <c r="FR203" s="116"/>
      <c r="FS203" s="116"/>
      <c r="FT203" s="116"/>
      <c r="FU203" s="116"/>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6"/>
      <c r="GQ203" s="116"/>
      <c r="GR203" s="116"/>
      <c r="GS203" s="116"/>
      <c r="GT203" s="116"/>
      <c r="GU203" s="116"/>
      <c r="GV203" s="116"/>
      <c r="GW203" s="116"/>
      <c r="GX203" s="116"/>
      <c r="GY203" s="116"/>
      <c r="GZ203" s="116"/>
      <c r="HA203" s="116"/>
      <c r="HB203" s="116"/>
      <c r="HC203" s="116"/>
      <c r="HD203" s="116"/>
      <c r="HE203" s="116"/>
      <c r="HF203" s="116"/>
      <c r="HG203" s="116"/>
      <c r="HH203" s="116"/>
      <c r="HI203" s="116"/>
      <c r="HJ203" s="116"/>
      <c r="HK203" s="116"/>
      <c r="HL203" s="116"/>
      <c r="HM203" s="116"/>
      <c r="HN203" s="116"/>
      <c r="HO203" s="116"/>
      <c r="HP203" s="116"/>
      <c r="HQ203" s="116"/>
      <c r="HR203" s="116"/>
      <c r="HS203" s="116"/>
      <c r="HT203" s="116"/>
      <c r="HU203" s="116"/>
      <c r="HV203" s="116"/>
      <c r="HW203" s="116"/>
      <c r="HX203" s="116"/>
      <c r="HY203" s="116"/>
      <c r="HZ203" s="116"/>
      <c r="IA203" s="116"/>
      <c r="IB203" s="116"/>
      <c r="IC203" s="116"/>
      <c r="ID203" s="116"/>
      <c r="IE203" s="116"/>
      <c r="IF203" s="116"/>
      <c r="IG203" s="116"/>
      <c r="IH203" s="116"/>
      <c r="II203" s="116"/>
      <c r="IJ203" s="116"/>
      <c r="IK203" s="116"/>
      <c r="IL203" s="116"/>
      <c r="IM203" s="116"/>
      <c r="IN203" s="116"/>
      <c r="IO203" s="116"/>
      <c r="IP203" s="116"/>
      <c r="IQ203" s="116"/>
      <c r="IR203" s="116"/>
      <c r="IS203" s="116"/>
      <c r="IT203" s="116"/>
      <c r="IU203" s="116"/>
      <c r="IV203" s="116"/>
      <c r="IW203" s="116"/>
      <c r="IX203" s="116"/>
      <c r="IY203" s="116"/>
      <c r="IZ203" s="116"/>
      <c r="JA203" s="116"/>
      <c r="JB203" s="116"/>
      <c r="JC203" s="116"/>
      <c r="JD203" s="116"/>
      <c r="JE203" s="116"/>
      <c r="JF203" s="116"/>
      <c r="JG203" s="116"/>
      <c r="JH203" s="116"/>
      <c r="JI203" s="116"/>
      <c r="JJ203" s="116"/>
      <c r="JK203" s="116"/>
      <c r="JL203" s="116"/>
      <c r="JM203" s="116"/>
    </row>
    <row r="204" spans="1:273" s="376" customFormat="1" ht="28.5" x14ac:dyDescent="0.25">
      <c r="A204" s="204">
        <v>185</v>
      </c>
      <c r="B204" s="212" t="s">
        <v>225</v>
      </c>
      <c r="C204" s="212">
        <v>80101706</v>
      </c>
      <c r="D204" s="171" t="s">
        <v>928</v>
      </c>
      <c r="E204" s="212" t="s">
        <v>319</v>
      </c>
      <c r="F204" s="212">
        <v>1</v>
      </c>
      <c r="G204" s="213" t="s">
        <v>207</v>
      </c>
      <c r="H204" s="211">
        <v>8.5</v>
      </c>
      <c r="I204" s="212" t="s">
        <v>208</v>
      </c>
      <c r="J204" s="212" t="s">
        <v>841</v>
      </c>
      <c r="K204" s="212" t="s">
        <v>307</v>
      </c>
      <c r="L204" s="67">
        <v>77945000</v>
      </c>
      <c r="M204" s="67">
        <v>77945000</v>
      </c>
      <c r="N204" s="208" t="s">
        <v>91</v>
      </c>
      <c r="O204" s="208" t="s">
        <v>92</v>
      </c>
      <c r="P204" s="185" t="s">
        <v>321</v>
      </c>
      <c r="Q204" s="116"/>
      <c r="R204" s="173"/>
      <c r="S204" s="174"/>
      <c r="T204" s="173"/>
      <c r="U204" s="173"/>
      <c r="V204" s="173"/>
      <c r="W204" s="173"/>
      <c r="X204" s="173"/>
      <c r="Y204" s="77">
        <f t="shared" si="5"/>
        <v>0</v>
      </c>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6"/>
      <c r="IV204" s="116"/>
      <c r="IW204" s="116"/>
      <c r="IX204" s="116"/>
      <c r="IY204" s="116"/>
      <c r="IZ204" s="116"/>
      <c r="JA204" s="116"/>
      <c r="JB204" s="116"/>
      <c r="JC204" s="116"/>
      <c r="JD204" s="116"/>
      <c r="JE204" s="116"/>
      <c r="JF204" s="116"/>
      <c r="JG204" s="116"/>
      <c r="JH204" s="116"/>
      <c r="JI204" s="116"/>
      <c r="JJ204" s="116"/>
      <c r="JK204" s="116"/>
      <c r="JL204" s="116"/>
      <c r="JM204" s="116"/>
    </row>
    <row r="205" spans="1:273" s="376" customFormat="1" ht="30" x14ac:dyDescent="0.25">
      <c r="A205" s="204">
        <v>186</v>
      </c>
      <c r="B205" s="212" t="s">
        <v>225</v>
      </c>
      <c r="C205" s="212">
        <v>80101706</v>
      </c>
      <c r="D205" s="171" t="s">
        <v>929</v>
      </c>
      <c r="E205" s="212" t="s">
        <v>319</v>
      </c>
      <c r="F205" s="212">
        <v>1</v>
      </c>
      <c r="G205" s="213" t="s">
        <v>207</v>
      </c>
      <c r="H205" s="211">
        <v>8.5</v>
      </c>
      <c r="I205" s="212" t="s">
        <v>208</v>
      </c>
      <c r="J205" s="212" t="s">
        <v>374</v>
      </c>
      <c r="K205" s="212" t="s">
        <v>307</v>
      </c>
      <c r="L205" s="67">
        <v>19635000</v>
      </c>
      <c r="M205" s="67">
        <v>19635000</v>
      </c>
      <c r="N205" s="208" t="s">
        <v>91</v>
      </c>
      <c r="O205" s="208" t="s">
        <v>92</v>
      </c>
      <c r="P205" s="185" t="s">
        <v>321</v>
      </c>
      <c r="Q205" s="116"/>
      <c r="R205" s="173"/>
      <c r="S205" s="174"/>
      <c r="T205" s="173"/>
      <c r="U205" s="173"/>
      <c r="V205" s="173"/>
      <c r="W205" s="173"/>
      <c r="X205" s="173"/>
      <c r="Y205" s="77">
        <f t="shared" si="5"/>
        <v>0</v>
      </c>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6"/>
      <c r="FU205" s="116"/>
      <c r="FV205" s="116"/>
      <c r="FW205" s="116"/>
      <c r="FX205" s="116"/>
      <c r="FY205" s="116"/>
      <c r="FZ205" s="116"/>
      <c r="GA205" s="116"/>
      <c r="GB205" s="116"/>
      <c r="GC205" s="116"/>
      <c r="GD205" s="116"/>
      <c r="GE205" s="116"/>
      <c r="GF205" s="116"/>
      <c r="GG205" s="116"/>
      <c r="GH205" s="116"/>
      <c r="GI205" s="116"/>
      <c r="GJ205" s="116"/>
      <c r="GK205" s="116"/>
      <c r="GL205" s="116"/>
      <c r="GM205" s="116"/>
      <c r="GN205" s="116"/>
      <c r="GO205" s="116"/>
      <c r="GP205" s="116"/>
      <c r="GQ205" s="116"/>
      <c r="GR205" s="116"/>
      <c r="GS205" s="116"/>
      <c r="GT205" s="116"/>
      <c r="GU205" s="116"/>
      <c r="GV205" s="116"/>
      <c r="GW205" s="116"/>
      <c r="GX205" s="116"/>
      <c r="GY205" s="116"/>
      <c r="GZ205" s="116"/>
      <c r="HA205" s="116"/>
      <c r="HB205" s="116"/>
      <c r="HC205" s="116"/>
      <c r="HD205" s="116"/>
      <c r="HE205" s="116"/>
      <c r="HF205" s="116"/>
      <c r="HG205" s="116"/>
      <c r="HH205" s="116"/>
      <c r="HI205" s="116"/>
      <c r="HJ205" s="116"/>
      <c r="HK205" s="116"/>
      <c r="HL205" s="116"/>
      <c r="HM205" s="116"/>
      <c r="HN205" s="116"/>
      <c r="HO205" s="116"/>
      <c r="HP205" s="116"/>
      <c r="HQ205" s="116"/>
      <c r="HR205" s="116"/>
      <c r="HS205" s="116"/>
      <c r="HT205" s="116"/>
      <c r="HU205" s="116"/>
      <c r="HV205" s="116"/>
      <c r="HW205" s="116"/>
      <c r="HX205" s="116"/>
      <c r="HY205" s="116"/>
      <c r="HZ205" s="116"/>
      <c r="IA205" s="116"/>
      <c r="IB205" s="116"/>
      <c r="IC205" s="116"/>
      <c r="ID205" s="116"/>
      <c r="IE205" s="116"/>
      <c r="IF205" s="116"/>
      <c r="IG205" s="116"/>
      <c r="IH205" s="116"/>
      <c r="II205" s="116"/>
      <c r="IJ205" s="116"/>
      <c r="IK205" s="116"/>
      <c r="IL205" s="116"/>
      <c r="IM205" s="116"/>
      <c r="IN205" s="116"/>
      <c r="IO205" s="116"/>
      <c r="IP205" s="116"/>
      <c r="IQ205" s="116"/>
      <c r="IR205" s="116"/>
      <c r="IS205" s="116"/>
      <c r="IT205" s="116"/>
      <c r="IU205" s="116"/>
      <c r="IV205" s="116"/>
      <c r="IW205" s="116"/>
      <c r="IX205" s="116"/>
      <c r="IY205" s="116"/>
      <c r="IZ205" s="116"/>
      <c r="JA205" s="116"/>
      <c r="JB205" s="116"/>
      <c r="JC205" s="116"/>
      <c r="JD205" s="116"/>
      <c r="JE205" s="116"/>
      <c r="JF205" s="116"/>
      <c r="JG205" s="116"/>
      <c r="JH205" s="116"/>
      <c r="JI205" s="116"/>
      <c r="JJ205" s="116"/>
      <c r="JK205" s="116"/>
      <c r="JL205" s="116"/>
      <c r="JM205" s="116"/>
    </row>
    <row r="206" spans="1:273" s="376" customFormat="1" ht="60" customHeight="1" x14ac:dyDescent="0.25">
      <c r="A206" s="220">
        <v>187</v>
      </c>
      <c r="B206" s="215" t="s">
        <v>225</v>
      </c>
      <c r="C206" s="215">
        <v>80101706</v>
      </c>
      <c r="D206" s="396" t="s">
        <v>930</v>
      </c>
      <c r="E206" s="215" t="s">
        <v>319</v>
      </c>
      <c r="F206" s="215">
        <v>1</v>
      </c>
      <c r="G206" s="215" t="s">
        <v>107</v>
      </c>
      <c r="H206" s="214">
        <v>8.8000000000000007</v>
      </c>
      <c r="I206" s="215" t="s">
        <v>208</v>
      </c>
      <c r="J206" s="212" t="s">
        <v>925</v>
      </c>
      <c r="K206" s="212" t="s">
        <v>307</v>
      </c>
      <c r="L206" s="67">
        <v>18550000</v>
      </c>
      <c r="M206" s="67">
        <v>18550000</v>
      </c>
      <c r="N206" s="212" t="s">
        <v>91</v>
      </c>
      <c r="O206" s="212" t="s">
        <v>92</v>
      </c>
      <c r="P206" s="160" t="s">
        <v>321</v>
      </c>
      <c r="Q206" s="397"/>
      <c r="R206" s="398" t="s">
        <v>931</v>
      </c>
      <c r="S206" s="398" t="s">
        <v>932</v>
      </c>
      <c r="T206" s="399">
        <v>42459</v>
      </c>
      <c r="U206" s="396" t="s">
        <v>933</v>
      </c>
      <c r="V206" s="396" t="s">
        <v>266</v>
      </c>
      <c r="W206" s="271">
        <v>18550000</v>
      </c>
      <c r="X206" s="369"/>
      <c r="Y206" s="400">
        <f t="shared" si="5"/>
        <v>18550000</v>
      </c>
      <c r="Z206" s="235" t="s">
        <v>934</v>
      </c>
      <c r="AA206" s="235" t="s">
        <v>935</v>
      </c>
      <c r="AB206" s="235" t="s">
        <v>499</v>
      </c>
      <c r="AC206" s="235"/>
      <c r="AD206" s="235" t="s">
        <v>92</v>
      </c>
      <c r="AE206" s="235" t="s">
        <v>92</v>
      </c>
      <c r="AF206" s="235" t="s">
        <v>92</v>
      </c>
      <c r="AG206" s="235" t="s">
        <v>936</v>
      </c>
      <c r="AH206" s="235">
        <v>42459</v>
      </c>
      <c r="AI206" s="235">
        <v>42726</v>
      </c>
      <c r="AJ206" s="235" t="s">
        <v>485</v>
      </c>
      <c r="AK206" s="235" t="s">
        <v>486</v>
      </c>
      <c r="AL206" s="235"/>
      <c r="AM206" s="235"/>
      <c r="AN206" s="235"/>
      <c r="AO206" s="235"/>
      <c r="AP206" s="235"/>
      <c r="AQ206" s="235"/>
      <c r="AR206" s="235"/>
      <c r="AS206" s="235"/>
      <c r="AT206" s="235"/>
      <c r="AU206" s="235"/>
      <c r="AV206" s="235"/>
      <c r="AW206" s="235"/>
      <c r="AX206" s="235"/>
      <c r="AY206" s="235"/>
      <c r="AZ206" s="235"/>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6"/>
      <c r="IV206" s="116"/>
      <c r="IW206" s="116"/>
      <c r="IX206" s="116"/>
      <c r="IY206" s="116"/>
      <c r="IZ206" s="116"/>
      <c r="JA206" s="116"/>
      <c r="JB206" s="116"/>
      <c r="JC206" s="116"/>
      <c r="JD206" s="116"/>
      <c r="JE206" s="116"/>
      <c r="JF206" s="116"/>
      <c r="JG206" s="116"/>
      <c r="JH206" s="116"/>
      <c r="JI206" s="116"/>
      <c r="JJ206" s="116"/>
      <c r="JK206" s="116"/>
      <c r="JL206" s="116"/>
      <c r="JM206" s="116"/>
    </row>
    <row r="207" spans="1:273" s="376" customFormat="1" ht="38.25" customHeight="1" x14ac:dyDescent="0.25">
      <c r="A207" s="227"/>
      <c r="B207" s="217"/>
      <c r="C207" s="217"/>
      <c r="D207" s="226"/>
      <c r="E207" s="217"/>
      <c r="F207" s="217"/>
      <c r="G207" s="217"/>
      <c r="H207" s="219"/>
      <c r="I207" s="217"/>
      <c r="J207" s="212" t="s">
        <v>926</v>
      </c>
      <c r="K207" s="212" t="s">
        <v>307</v>
      </c>
      <c r="L207" s="67">
        <v>18550000</v>
      </c>
      <c r="M207" s="67">
        <v>18550000</v>
      </c>
      <c r="N207" s="212" t="s">
        <v>91</v>
      </c>
      <c r="O207" s="212" t="s">
        <v>92</v>
      </c>
      <c r="P207" s="212" t="s">
        <v>927</v>
      </c>
      <c r="Q207" s="397"/>
      <c r="R207" s="398"/>
      <c r="S207" s="398"/>
      <c r="T207" s="399"/>
      <c r="U207" s="396"/>
      <c r="V207" s="396"/>
      <c r="W207" s="271">
        <v>18550000</v>
      </c>
      <c r="X207" s="369"/>
      <c r="Y207" s="400">
        <v>18550000</v>
      </c>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6"/>
      <c r="FF207" s="116"/>
      <c r="FG207" s="116"/>
      <c r="FH207" s="116"/>
      <c r="FI207" s="116"/>
      <c r="FJ207" s="116"/>
      <c r="FK207" s="116"/>
      <c r="FL207" s="116"/>
      <c r="FM207" s="116"/>
      <c r="FN207" s="116"/>
      <c r="FO207" s="116"/>
      <c r="FP207" s="116"/>
      <c r="FQ207" s="116"/>
      <c r="FR207" s="116"/>
      <c r="FS207" s="116"/>
      <c r="FT207" s="116"/>
      <c r="FU207" s="116"/>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6"/>
      <c r="GQ207" s="116"/>
      <c r="GR207" s="116"/>
      <c r="GS207" s="116"/>
      <c r="GT207" s="116"/>
      <c r="GU207" s="116"/>
      <c r="GV207" s="116"/>
      <c r="GW207" s="116"/>
      <c r="GX207" s="116"/>
      <c r="GY207" s="116"/>
      <c r="GZ207" s="116"/>
      <c r="HA207" s="116"/>
      <c r="HB207" s="116"/>
      <c r="HC207" s="116"/>
      <c r="HD207" s="116"/>
      <c r="HE207" s="116"/>
      <c r="HF207" s="116"/>
      <c r="HG207" s="116"/>
      <c r="HH207" s="116"/>
      <c r="HI207" s="116"/>
      <c r="HJ207" s="116"/>
      <c r="HK207" s="116"/>
      <c r="HL207" s="116"/>
      <c r="HM207" s="116"/>
      <c r="HN207" s="116"/>
      <c r="HO207" s="116"/>
      <c r="HP207" s="116"/>
      <c r="HQ207" s="116"/>
      <c r="HR207" s="116"/>
      <c r="HS207" s="116"/>
      <c r="HT207" s="116"/>
      <c r="HU207" s="116"/>
      <c r="HV207" s="116"/>
      <c r="HW207" s="116"/>
      <c r="HX207" s="116"/>
      <c r="HY207" s="116"/>
      <c r="HZ207" s="116"/>
      <c r="IA207" s="116"/>
      <c r="IB207" s="116"/>
      <c r="IC207" s="116"/>
      <c r="ID207" s="116"/>
      <c r="IE207" s="116"/>
      <c r="IF207" s="116"/>
      <c r="IG207" s="116"/>
      <c r="IH207" s="116"/>
      <c r="II207" s="116"/>
      <c r="IJ207" s="116"/>
      <c r="IK207" s="116"/>
      <c r="IL207" s="116"/>
      <c r="IM207" s="116"/>
      <c r="IN207" s="116"/>
      <c r="IO207" s="116"/>
      <c r="IP207" s="116"/>
      <c r="IQ207" s="116"/>
      <c r="IR207" s="116"/>
      <c r="IS207" s="116"/>
      <c r="IT207" s="116"/>
      <c r="IU207" s="116"/>
      <c r="IV207" s="116"/>
      <c r="IW207" s="116"/>
      <c r="IX207" s="116"/>
      <c r="IY207" s="116"/>
      <c r="IZ207" s="116"/>
      <c r="JA207" s="116"/>
      <c r="JB207" s="116"/>
      <c r="JC207" s="116"/>
      <c r="JD207" s="116"/>
      <c r="JE207" s="116"/>
      <c r="JF207" s="116"/>
      <c r="JG207" s="116"/>
      <c r="JH207" s="116"/>
      <c r="JI207" s="116"/>
      <c r="JJ207" s="116"/>
      <c r="JK207" s="116"/>
      <c r="JL207" s="116"/>
      <c r="JM207" s="116"/>
    </row>
    <row r="208" spans="1:273" s="376" customFormat="1" ht="48" customHeight="1" x14ac:dyDescent="0.25">
      <c r="A208" s="220">
        <v>188</v>
      </c>
      <c r="B208" s="215" t="s">
        <v>225</v>
      </c>
      <c r="C208" s="215">
        <v>80101706</v>
      </c>
      <c r="D208" s="396" t="s">
        <v>930</v>
      </c>
      <c r="E208" s="215" t="s">
        <v>319</v>
      </c>
      <c r="F208" s="215">
        <v>1</v>
      </c>
      <c r="G208" s="215" t="s">
        <v>107</v>
      </c>
      <c r="H208" s="214">
        <v>8.8333333333333339</v>
      </c>
      <c r="I208" s="215" t="s">
        <v>208</v>
      </c>
      <c r="J208" s="212" t="s">
        <v>925</v>
      </c>
      <c r="K208" s="212" t="s">
        <v>307</v>
      </c>
      <c r="L208" s="67">
        <v>18550000</v>
      </c>
      <c r="M208" s="67">
        <v>18550000</v>
      </c>
      <c r="N208" s="212" t="s">
        <v>91</v>
      </c>
      <c r="O208" s="212" t="s">
        <v>92</v>
      </c>
      <c r="P208" s="160" t="s">
        <v>927</v>
      </c>
      <c r="Q208" s="401"/>
      <c r="R208" s="398" t="s">
        <v>937</v>
      </c>
      <c r="S208" s="398" t="s">
        <v>480</v>
      </c>
      <c r="T208" s="402">
        <v>42459</v>
      </c>
      <c r="U208" s="402" t="s">
        <v>933</v>
      </c>
      <c r="V208" s="402" t="s">
        <v>266</v>
      </c>
      <c r="W208" s="128">
        <v>18550000</v>
      </c>
      <c r="X208" s="125"/>
      <c r="Y208" s="128">
        <f t="shared" ref="Y208" si="6">SUM(W208+X208)</f>
        <v>18550000</v>
      </c>
      <c r="Z208" s="402" t="s">
        <v>934</v>
      </c>
      <c r="AA208" s="402" t="s">
        <v>938</v>
      </c>
      <c r="AB208" s="402" t="s">
        <v>499</v>
      </c>
      <c r="AC208" s="402"/>
      <c r="AD208" s="402" t="s">
        <v>92</v>
      </c>
      <c r="AE208" s="402" t="s">
        <v>92</v>
      </c>
      <c r="AF208" s="402" t="s">
        <v>92</v>
      </c>
      <c r="AG208" s="402" t="s">
        <v>936</v>
      </c>
      <c r="AH208" s="402">
        <v>42459</v>
      </c>
      <c r="AI208" s="402">
        <v>42726</v>
      </c>
      <c r="AJ208" s="402" t="s">
        <v>485</v>
      </c>
      <c r="AK208" s="402" t="s">
        <v>486</v>
      </c>
      <c r="AL208" s="402"/>
      <c r="AM208" s="402"/>
      <c r="AN208" s="402"/>
      <c r="AO208" s="402"/>
      <c r="AP208" s="402"/>
      <c r="AQ208" s="402"/>
      <c r="AR208" s="402"/>
      <c r="AS208" s="402"/>
      <c r="AT208" s="402"/>
      <c r="AU208" s="402"/>
      <c r="AV208" s="402"/>
      <c r="AW208" s="402"/>
      <c r="AX208" s="402"/>
      <c r="AY208" s="402"/>
      <c r="AZ208" s="402"/>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6"/>
      <c r="FF208" s="116"/>
      <c r="FG208" s="116"/>
      <c r="FH208" s="116"/>
      <c r="FI208" s="116"/>
      <c r="FJ208" s="116"/>
      <c r="FK208" s="116"/>
      <c r="FL208" s="116"/>
      <c r="FM208" s="116"/>
      <c r="FN208" s="116"/>
      <c r="FO208" s="116"/>
      <c r="FP208" s="116"/>
      <c r="FQ208" s="116"/>
      <c r="FR208" s="116"/>
      <c r="FS208" s="116"/>
      <c r="FT208" s="116"/>
      <c r="FU208" s="116"/>
      <c r="FV208" s="116"/>
      <c r="FW208" s="116"/>
      <c r="FX208" s="116"/>
      <c r="FY208" s="116"/>
      <c r="FZ208" s="116"/>
      <c r="GA208" s="116"/>
      <c r="GB208" s="116"/>
      <c r="GC208" s="116"/>
      <c r="GD208" s="116"/>
      <c r="GE208" s="116"/>
      <c r="GF208" s="116"/>
      <c r="GG208" s="116"/>
      <c r="GH208" s="116"/>
      <c r="GI208" s="116"/>
      <c r="GJ208" s="11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
      <c r="HQ208" s="116"/>
      <c r="HR208" s="116"/>
      <c r="HS208" s="116"/>
      <c r="HT208" s="116"/>
      <c r="HU208" s="116"/>
      <c r="HV208" s="116"/>
      <c r="HW208" s="116"/>
      <c r="HX208" s="116"/>
      <c r="HY208" s="116"/>
      <c r="HZ208" s="116"/>
      <c r="IA208" s="116"/>
      <c r="IB208" s="116"/>
      <c r="IC208" s="116"/>
      <c r="ID208" s="116"/>
      <c r="IE208" s="116"/>
      <c r="IF208" s="116"/>
      <c r="IG208" s="116"/>
      <c r="IH208" s="116"/>
      <c r="II208" s="116"/>
      <c r="IJ208" s="116"/>
      <c r="IK208" s="116"/>
      <c r="IL208" s="116"/>
      <c r="IM208" s="116"/>
      <c r="IN208" s="116"/>
      <c r="IO208" s="116"/>
      <c r="IP208" s="116"/>
      <c r="IQ208" s="116"/>
      <c r="IR208" s="116"/>
      <c r="IS208" s="116"/>
      <c r="IT208" s="116"/>
      <c r="IU208" s="116"/>
      <c r="IV208" s="116"/>
      <c r="IW208" s="116"/>
      <c r="IX208" s="116"/>
      <c r="IY208" s="116"/>
      <c r="IZ208" s="116"/>
      <c r="JA208" s="116"/>
      <c r="JB208" s="116"/>
      <c r="JC208" s="116"/>
      <c r="JD208" s="116"/>
      <c r="JE208" s="116"/>
      <c r="JF208" s="116"/>
      <c r="JG208" s="116"/>
      <c r="JH208" s="116"/>
      <c r="JI208" s="116"/>
      <c r="JJ208" s="116"/>
      <c r="JK208" s="116"/>
      <c r="JL208" s="116"/>
      <c r="JM208" s="116"/>
    </row>
    <row r="209" spans="1:273" s="376" customFormat="1" ht="54.75" customHeight="1" x14ac:dyDescent="0.25">
      <c r="A209" s="227"/>
      <c r="B209" s="217"/>
      <c r="C209" s="217"/>
      <c r="D209" s="226"/>
      <c r="E209" s="217"/>
      <c r="F209" s="217"/>
      <c r="G209" s="217"/>
      <c r="H209" s="219"/>
      <c r="I209" s="217"/>
      <c r="J209" s="212" t="s">
        <v>926</v>
      </c>
      <c r="K209" s="212" t="s">
        <v>307</v>
      </c>
      <c r="L209" s="67">
        <v>18550000</v>
      </c>
      <c r="M209" s="67">
        <v>18550000</v>
      </c>
      <c r="N209" s="212" t="s">
        <v>91</v>
      </c>
      <c r="O209" s="212" t="s">
        <v>92</v>
      </c>
      <c r="P209" s="212" t="s">
        <v>927</v>
      </c>
      <c r="Q209" s="401"/>
      <c r="R209" s="398"/>
      <c r="S209" s="398"/>
      <c r="T209" s="402"/>
      <c r="U209" s="402"/>
      <c r="V209" s="402"/>
      <c r="W209" s="128">
        <v>18550000</v>
      </c>
      <c r="X209" s="125"/>
      <c r="Y209" s="77">
        <v>18550000</v>
      </c>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2"/>
      <c r="AZ209" s="402"/>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c r="CM209" s="116"/>
      <c r="CN209" s="116"/>
      <c r="CO209" s="116"/>
      <c r="CP209" s="116"/>
      <c r="CQ209" s="116"/>
      <c r="CR209" s="116"/>
      <c r="CS209" s="116"/>
      <c r="CT209" s="116"/>
      <c r="CU209" s="116"/>
      <c r="CV209" s="116"/>
      <c r="CW209" s="116"/>
      <c r="CX209" s="116"/>
      <c r="CY209" s="116"/>
      <c r="CZ209" s="116"/>
      <c r="DA209" s="116"/>
      <c r="DB209" s="116"/>
      <c r="DC209" s="116"/>
      <c r="DD209" s="116"/>
      <c r="DE209" s="116"/>
      <c r="DF209" s="116"/>
      <c r="DG209" s="116"/>
      <c r="DH209" s="116"/>
      <c r="DI209" s="116"/>
      <c r="DJ209" s="116"/>
      <c r="DK209" s="116"/>
      <c r="DL209" s="116"/>
      <c r="DM209" s="116"/>
      <c r="DN209" s="116"/>
      <c r="DO209" s="116"/>
      <c r="DP209" s="116"/>
      <c r="DQ209" s="116"/>
      <c r="DR209" s="116"/>
      <c r="DS209" s="116"/>
      <c r="DT209" s="116"/>
      <c r="DU209" s="116"/>
      <c r="DV209" s="116"/>
      <c r="DW209" s="116"/>
      <c r="DX209" s="116"/>
      <c r="DY209" s="116"/>
      <c r="DZ209" s="116"/>
      <c r="EA209" s="116"/>
      <c r="EB209" s="11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6"/>
      <c r="FF209" s="116"/>
      <c r="FG209" s="116"/>
      <c r="FH209" s="116"/>
      <c r="FI209" s="116"/>
      <c r="FJ209" s="116"/>
      <c r="FK209" s="116"/>
      <c r="FL209" s="116"/>
      <c r="FM209" s="116"/>
      <c r="FN209" s="116"/>
      <c r="FO209" s="116"/>
      <c r="FP209" s="116"/>
      <c r="FQ209" s="116"/>
      <c r="FR209" s="116"/>
      <c r="FS209" s="116"/>
      <c r="FT209" s="116"/>
      <c r="FU209" s="116"/>
      <c r="FV209" s="116"/>
      <c r="FW209" s="116"/>
      <c r="FX209" s="116"/>
      <c r="FY209" s="116"/>
      <c r="FZ209" s="116"/>
      <c r="GA209" s="116"/>
      <c r="GB209" s="116"/>
      <c r="GC209" s="116"/>
      <c r="GD209" s="116"/>
      <c r="GE209" s="116"/>
      <c r="GF209" s="116"/>
      <c r="GG209" s="116"/>
      <c r="GH209" s="116"/>
      <c r="GI209" s="116"/>
      <c r="GJ209" s="116"/>
      <c r="GK209" s="116"/>
      <c r="GL209" s="116"/>
      <c r="GM209" s="116"/>
      <c r="GN209" s="116"/>
      <c r="GO209" s="116"/>
      <c r="GP209" s="116"/>
      <c r="GQ209" s="116"/>
      <c r="GR209" s="116"/>
      <c r="GS209" s="116"/>
      <c r="GT209" s="116"/>
      <c r="GU209" s="116"/>
      <c r="GV209" s="116"/>
      <c r="GW209" s="116"/>
      <c r="GX209" s="116"/>
      <c r="GY209" s="116"/>
      <c r="GZ209" s="116"/>
      <c r="HA209" s="116"/>
      <c r="HB209" s="116"/>
      <c r="HC209" s="116"/>
      <c r="HD209" s="116"/>
      <c r="HE209" s="116"/>
      <c r="HF209" s="116"/>
      <c r="HG209" s="116"/>
      <c r="HH209" s="116"/>
      <c r="HI209" s="116"/>
      <c r="HJ209" s="116"/>
      <c r="HK209" s="116"/>
      <c r="HL209" s="116"/>
      <c r="HM209" s="116"/>
      <c r="HN209" s="116"/>
      <c r="HO209" s="116"/>
      <c r="HP209" s="116"/>
      <c r="HQ209" s="116"/>
      <c r="HR209" s="116"/>
      <c r="HS209" s="116"/>
      <c r="HT209" s="116"/>
      <c r="HU209" s="116"/>
      <c r="HV209" s="116"/>
      <c r="HW209" s="116"/>
      <c r="HX209" s="116"/>
      <c r="HY209" s="116"/>
      <c r="HZ209" s="116"/>
      <c r="IA209" s="116"/>
      <c r="IB209" s="116"/>
      <c r="IC209" s="116"/>
      <c r="ID209" s="116"/>
      <c r="IE209" s="116"/>
      <c r="IF209" s="116"/>
      <c r="IG209" s="116"/>
      <c r="IH209" s="116"/>
      <c r="II209" s="116"/>
      <c r="IJ209" s="116"/>
      <c r="IK209" s="116"/>
      <c r="IL209" s="116"/>
      <c r="IM209" s="116"/>
      <c r="IN209" s="116"/>
      <c r="IO209" s="116"/>
      <c r="IP209" s="116"/>
      <c r="IQ209" s="116"/>
      <c r="IR209" s="116"/>
      <c r="IS209" s="116"/>
      <c r="IT209" s="116"/>
      <c r="IU209" s="116"/>
      <c r="IV209" s="116"/>
      <c r="IW209" s="116"/>
      <c r="IX209" s="116"/>
      <c r="IY209" s="116"/>
      <c r="IZ209" s="116"/>
      <c r="JA209" s="116"/>
      <c r="JB209" s="116"/>
      <c r="JC209" s="116"/>
      <c r="JD209" s="116"/>
      <c r="JE209" s="116"/>
      <c r="JF209" s="116"/>
      <c r="JG209" s="116"/>
      <c r="JH209" s="116"/>
      <c r="JI209" s="116"/>
      <c r="JJ209" s="116"/>
      <c r="JK209" s="116"/>
      <c r="JL209" s="116"/>
      <c r="JM209" s="116"/>
    </row>
    <row r="210" spans="1:273" s="376" customFormat="1" ht="59.25" customHeight="1" x14ac:dyDescent="0.25">
      <c r="A210" s="223">
        <v>189</v>
      </c>
      <c r="B210" s="216" t="s">
        <v>762</v>
      </c>
      <c r="C210" s="216">
        <v>80101706</v>
      </c>
      <c r="D210" s="225" t="s">
        <v>1043</v>
      </c>
      <c r="E210" s="216" t="s">
        <v>319</v>
      </c>
      <c r="F210" s="216">
        <v>1</v>
      </c>
      <c r="G210" s="216" t="s">
        <v>207</v>
      </c>
      <c r="H210" s="218">
        <v>8.5</v>
      </c>
      <c r="I210" s="216" t="s">
        <v>208</v>
      </c>
      <c r="J210" s="212" t="s">
        <v>925</v>
      </c>
      <c r="K210" s="212" t="s">
        <v>307</v>
      </c>
      <c r="L210" s="67">
        <v>7586500</v>
      </c>
      <c r="M210" s="67">
        <v>7586500</v>
      </c>
      <c r="N210" s="208" t="s">
        <v>91</v>
      </c>
      <c r="O210" s="208" t="s">
        <v>92</v>
      </c>
      <c r="P210" s="185" t="s">
        <v>321</v>
      </c>
      <c r="Q210" s="116"/>
      <c r="R210" s="173"/>
      <c r="S210" s="174"/>
      <c r="T210" s="173"/>
      <c r="U210" s="173"/>
      <c r="V210" s="173"/>
      <c r="W210" s="173"/>
      <c r="X210" s="173"/>
      <c r="Y210" s="77">
        <f t="shared" ref="Y210:Y234" si="7">SUM(W210+X210)</f>
        <v>0</v>
      </c>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6"/>
      <c r="IV210" s="116"/>
      <c r="IW210" s="116"/>
      <c r="IX210" s="116"/>
      <c r="IY210" s="116"/>
      <c r="IZ210" s="116"/>
      <c r="JA210" s="116"/>
      <c r="JB210" s="116"/>
      <c r="JC210" s="116"/>
      <c r="JD210" s="116"/>
      <c r="JE210" s="116"/>
      <c r="JF210" s="116"/>
      <c r="JG210" s="116"/>
      <c r="JH210" s="116"/>
      <c r="JI210" s="116"/>
      <c r="JJ210" s="116"/>
      <c r="JK210" s="116"/>
      <c r="JL210" s="116"/>
      <c r="JM210" s="116"/>
    </row>
    <row r="211" spans="1:273" s="376" customFormat="1" ht="56.25" customHeight="1" x14ac:dyDescent="0.25">
      <c r="A211" s="224"/>
      <c r="B211" s="217"/>
      <c r="C211" s="217"/>
      <c r="D211" s="226"/>
      <c r="E211" s="217"/>
      <c r="F211" s="217"/>
      <c r="G211" s="217"/>
      <c r="H211" s="219"/>
      <c r="I211" s="217"/>
      <c r="J211" s="212" t="s">
        <v>926</v>
      </c>
      <c r="K211" s="212" t="s">
        <v>307</v>
      </c>
      <c r="L211" s="67">
        <v>7586500</v>
      </c>
      <c r="M211" s="67">
        <v>7586500</v>
      </c>
      <c r="N211" s="212" t="s">
        <v>91</v>
      </c>
      <c r="O211" s="212" t="s">
        <v>92</v>
      </c>
      <c r="P211" s="160" t="s">
        <v>927</v>
      </c>
      <c r="Q211" s="116"/>
      <c r="R211" s="173"/>
      <c r="S211" s="174"/>
      <c r="T211" s="173"/>
      <c r="U211" s="173"/>
      <c r="V211" s="173"/>
      <c r="W211" s="173"/>
      <c r="X211" s="173"/>
      <c r="Y211" s="77">
        <f t="shared" si="7"/>
        <v>0</v>
      </c>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6"/>
      <c r="FF211" s="116"/>
      <c r="FG211" s="116"/>
      <c r="FH211" s="116"/>
      <c r="FI211" s="116"/>
      <c r="FJ211" s="116"/>
      <c r="FK211" s="116"/>
      <c r="FL211" s="116"/>
      <c r="FM211" s="116"/>
      <c r="FN211" s="116"/>
      <c r="FO211" s="116"/>
      <c r="FP211" s="116"/>
      <c r="FQ211" s="116"/>
      <c r="FR211" s="116"/>
      <c r="FS211" s="116"/>
      <c r="FT211" s="116"/>
      <c r="FU211" s="116"/>
      <c r="FV211" s="116"/>
      <c r="FW211" s="116"/>
      <c r="FX211" s="116"/>
      <c r="FY211" s="116"/>
      <c r="FZ211" s="116"/>
      <c r="GA211" s="116"/>
      <c r="GB211" s="116"/>
      <c r="GC211" s="116"/>
      <c r="GD211" s="116"/>
      <c r="GE211" s="116"/>
      <c r="GF211" s="116"/>
      <c r="GG211" s="116"/>
      <c r="GH211" s="116"/>
      <c r="GI211" s="116"/>
      <c r="GJ211" s="116"/>
      <c r="GK211" s="116"/>
      <c r="GL211" s="116"/>
      <c r="GM211" s="116"/>
      <c r="GN211" s="116"/>
      <c r="GO211" s="116"/>
      <c r="GP211" s="116"/>
      <c r="GQ211" s="116"/>
      <c r="GR211" s="116"/>
      <c r="GS211" s="116"/>
      <c r="GT211" s="116"/>
      <c r="GU211" s="116"/>
      <c r="GV211" s="116"/>
      <c r="GW211" s="116"/>
      <c r="GX211" s="116"/>
      <c r="GY211" s="116"/>
      <c r="GZ211" s="116"/>
      <c r="HA211" s="116"/>
      <c r="HB211" s="116"/>
      <c r="HC211" s="116"/>
      <c r="HD211" s="116"/>
      <c r="HE211" s="116"/>
      <c r="HF211" s="116"/>
      <c r="HG211" s="116"/>
      <c r="HH211" s="116"/>
      <c r="HI211" s="116"/>
      <c r="HJ211" s="116"/>
      <c r="HK211" s="116"/>
      <c r="HL211" s="116"/>
      <c r="HM211" s="116"/>
      <c r="HN211" s="116"/>
      <c r="HO211" s="116"/>
      <c r="HP211" s="116"/>
      <c r="HQ211" s="116"/>
      <c r="HR211" s="116"/>
      <c r="HS211" s="116"/>
      <c r="HT211" s="116"/>
      <c r="HU211" s="116"/>
      <c r="HV211" s="116"/>
      <c r="HW211" s="116"/>
      <c r="HX211" s="116"/>
      <c r="HY211" s="116"/>
      <c r="HZ211" s="116"/>
      <c r="IA211" s="116"/>
      <c r="IB211" s="116"/>
      <c r="IC211" s="116"/>
      <c r="ID211" s="116"/>
      <c r="IE211" s="116"/>
      <c r="IF211" s="116"/>
      <c r="IG211" s="116"/>
      <c r="IH211" s="116"/>
      <c r="II211" s="116"/>
      <c r="IJ211" s="116"/>
      <c r="IK211" s="116"/>
      <c r="IL211" s="116"/>
      <c r="IM211" s="116"/>
      <c r="IN211" s="116"/>
      <c r="IO211" s="116"/>
      <c r="IP211" s="116"/>
      <c r="IQ211" s="116"/>
      <c r="IR211" s="116"/>
      <c r="IS211" s="116"/>
      <c r="IT211" s="116"/>
      <c r="IU211" s="116"/>
      <c r="IV211" s="116"/>
      <c r="IW211" s="116"/>
      <c r="IX211" s="116"/>
      <c r="IY211" s="116"/>
      <c r="IZ211" s="116"/>
      <c r="JA211" s="116"/>
      <c r="JB211" s="116"/>
      <c r="JC211" s="116"/>
      <c r="JD211" s="116"/>
      <c r="JE211" s="116"/>
      <c r="JF211" s="116"/>
      <c r="JG211" s="116"/>
      <c r="JH211" s="116"/>
      <c r="JI211" s="116"/>
      <c r="JJ211" s="116"/>
      <c r="JK211" s="116"/>
      <c r="JL211" s="116"/>
      <c r="JM211" s="116"/>
    </row>
    <row r="212" spans="1:273" s="376" customFormat="1" ht="57" x14ac:dyDescent="0.25">
      <c r="A212" s="204">
        <v>190</v>
      </c>
      <c r="B212" s="212" t="s">
        <v>75</v>
      </c>
      <c r="C212" s="205">
        <v>81111812</v>
      </c>
      <c r="D212" s="186" t="s">
        <v>939</v>
      </c>
      <c r="E212" s="212" t="s">
        <v>319</v>
      </c>
      <c r="F212" s="205">
        <v>1</v>
      </c>
      <c r="G212" s="213" t="s">
        <v>181</v>
      </c>
      <c r="H212" s="210">
        <v>12</v>
      </c>
      <c r="I212" s="138" t="s">
        <v>624</v>
      </c>
      <c r="J212" s="160" t="s">
        <v>940</v>
      </c>
      <c r="K212" s="205" t="s">
        <v>307</v>
      </c>
      <c r="L212" s="187">
        <v>19205000</v>
      </c>
      <c r="M212" s="187">
        <v>19205000</v>
      </c>
      <c r="N212" s="212" t="s">
        <v>91</v>
      </c>
      <c r="O212" s="212" t="s">
        <v>92</v>
      </c>
      <c r="P212" s="69" t="s">
        <v>85</v>
      </c>
      <c r="Q212" s="116"/>
      <c r="R212" s="173"/>
      <c r="S212" s="346"/>
      <c r="T212" s="173"/>
      <c r="U212" s="173"/>
      <c r="V212" s="173"/>
      <c r="W212" s="173"/>
      <c r="X212" s="173"/>
      <c r="Y212" s="77">
        <f t="shared" si="7"/>
        <v>0</v>
      </c>
      <c r="Z212" s="173"/>
      <c r="AA212" s="173"/>
      <c r="AB212" s="173"/>
      <c r="AC212" s="173"/>
      <c r="AD212" s="173"/>
      <c r="AE212" s="173"/>
      <c r="AF212" s="173"/>
      <c r="AG212" s="173"/>
      <c r="AH212" s="173"/>
      <c r="AI212" s="173"/>
      <c r="AJ212" s="173"/>
      <c r="AK212" s="347"/>
      <c r="AL212" s="385"/>
      <c r="AM212" s="173"/>
      <c r="AN212" s="173"/>
      <c r="AO212" s="173"/>
      <c r="AP212" s="173"/>
      <c r="AQ212" s="173"/>
      <c r="AR212" s="173"/>
      <c r="AS212" s="173"/>
      <c r="AT212" s="173"/>
      <c r="AU212" s="173"/>
      <c r="AV212" s="173"/>
      <c r="AW212" s="173"/>
      <c r="AX212" s="173"/>
      <c r="AY212" s="173"/>
      <c r="AZ212" s="173"/>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6"/>
      <c r="FF212" s="116"/>
      <c r="FG212" s="116"/>
      <c r="FH212" s="116"/>
      <c r="FI212" s="116"/>
      <c r="FJ212" s="116"/>
      <c r="FK212" s="116"/>
      <c r="FL212" s="116"/>
      <c r="FM212" s="116"/>
      <c r="FN212" s="116"/>
      <c r="FO212" s="116"/>
      <c r="FP212" s="116"/>
      <c r="FQ212" s="116"/>
      <c r="FR212" s="116"/>
      <c r="FS212" s="116"/>
      <c r="FT212" s="116"/>
      <c r="FU212" s="116"/>
      <c r="FV212" s="116"/>
      <c r="FW212" s="116"/>
      <c r="FX212" s="116"/>
      <c r="FY212" s="116"/>
      <c r="FZ212" s="116"/>
      <c r="GA212" s="116"/>
      <c r="GB212" s="116"/>
      <c r="GC212" s="116"/>
      <c r="GD212" s="116"/>
      <c r="GE212" s="116"/>
      <c r="GF212" s="116"/>
      <c r="GG212" s="116"/>
      <c r="GH212" s="116"/>
      <c r="GI212" s="116"/>
      <c r="GJ212" s="116"/>
      <c r="GK212" s="116"/>
      <c r="GL212" s="116"/>
      <c r="GM212" s="116"/>
      <c r="GN212" s="116"/>
      <c r="GO212" s="116"/>
      <c r="GP212" s="116"/>
      <c r="GQ212" s="116"/>
      <c r="GR212" s="116"/>
      <c r="GS212" s="116"/>
      <c r="GT212" s="116"/>
      <c r="GU212" s="116"/>
      <c r="GV212" s="116"/>
      <c r="GW212" s="116"/>
      <c r="GX212" s="116"/>
      <c r="GY212" s="116"/>
      <c r="GZ212" s="116"/>
      <c r="HA212" s="116"/>
      <c r="HB212" s="116"/>
      <c r="HC212" s="116"/>
      <c r="HD212" s="116"/>
      <c r="HE212" s="116"/>
      <c r="HF212" s="116"/>
      <c r="HG212" s="116"/>
      <c r="HH212" s="116"/>
      <c r="HI212" s="116"/>
      <c r="HJ212" s="116"/>
      <c r="HK212" s="116"/>
      <c r="HL212" s="116"/>
      <c r="HM212" s="116"/>
      <c r="HN212" s="116"/>
      <c r="HO212" s="116"/>
      <c r="HP212" s="116"/>
      <c r="HQ212" s="116"/>
      <c r="HR212" s="116"/>
      <c r="HS212" s="116"/>
      <c r="HT212" s="116"/>
      <c r="HU212" s="116"/>
      <c r="HV212" s="116"/>
      <c r="HW212" s="116"/>
      <c r="HX212" s="116"/>
      <c r="HY212" s="116"/>
      <c r="HZ212" s="116"/>
      <c r="IA212" s="116"/>
      <c r="IB212" s="116"/>
      <c r="IC212" s="116"/>
      <c r="ID212" s="116"/>
      <c r="IE212" s="116"/>
      <c r="IF212" s="116"/>
      <c r="IG212" s="116"/>
      <c r="IH212" s="116"/>
      <c r="II212" s="116"/>
      <c r="IJ212" s="116"/>
      <c r="IK212" s="116"/>
      <c r="IL212" s="116"/>
      <c r="IM212" s="116"/>
      <c r="IN212" s="116"/>
      <c r="IO212" s="116"/>
      <c r="IP212" s="116"/>
      <c r="IQ212" s="116"/>
      <c r="IR212" s="116"/>
      <c r="IS212" s="116"/>
      <c r="IT212" s="116"/>
      <c r="IU212" s="116"/>
      <c r="IV212" s="116"/>
      <c r="IW212" s="116"/>
      <c r="IX212" s="116"/>
      <c r="IY212" s="116"/>
      <c r="IZ212" s="116"/>
      <c r="JA212" s="116"/>
      <c r="JB212" s="116"/>
      <c r="JC212" s="116"/>
      <c r="JD212" s="116"/>
      <c r="JE212" s="116"/>
      <c r="JF212" s="116"/>
      <c r="JG212" s="116"/>
      <c r="JH212" s="116"/>
      <c r="JI212" s="116"/>
      <c r="JJ212" s="116"/>
      <c r="JK212" s="116"/>
      <c r="JL212" s="116"/>
      <c r="JM212" s="116"/>
    </row>
    <row r="213" spans="1:273" s="376" customFormat="1" ht="60" x14ac:dyDescent="0.25">
      <c r="A213" s="204">
        <v>191</v>
      </c>
      <c r="B213" s="212" t="s">
        <v>75</v>
      </c>
      <c r="C213" s="205">
        <v>81112501</v>
      </c>
      <c r="D213" s="186" t="s">
        <v>941</v>
      </c>
      <c r="E213" s="212" t="s">
        <v>319</v>
      </c>
      <c r="F213" s="205">
        <v>1</v>
      </c>
      <c r="G213" s="213" t="s">
        <v>942</v>
      </c>
      <c r="H213" s="210">
        <v>12</v>
      </c>
      <c r="I213" s="138" t="s">
        <v>943</v>
      </c>
      <c r="J213" s="160" t="s">
        <v>940</v>
      </c>
      <c r="K213" s="205" t="s">
        <v>307</v>
      </c>
      <c r="L213" s="187">
        <v>279825434.19999999</v>
      </c>
      <c r="M213" s="187">
        <v>279825434.19999999</v>
      </c>
      <c r="N213" s="212" t="s">
        <v>91</v>
      </c>
      <c r="O213" s="212" t="s">
        <v>92</v>
      </c>
      <c r="P213" s="69" t="s">
        <v>85</v>
      </c>
      <c r="Q213" s="116"/>
      <c r="R213" s="173"/>
      <c r="S213" s="346"/>
      <c r="T213" s="173"/>
      <c r="U213" s="173"/>
      <c r="V213" s="173"/>
      <c r="W213" s="173"/>
      <c r="X213" s="173"/>
      <c r="Y213" s="77">
        <f t="shared" si="7"/>
        <v>0</v>
      </c>
      <c r="Z213" s="173"/>
      <c r="AA213" s="173"/>
      <c r="AB213" s="173"/>
      <c r="AC213" s="173"/>
      <c r="AD213" s="173"/>
      <c r="AE213" s="173"/>
      <c r="AF213" s="173"/>
      <c r="AG213" s="173"/>
      <c r="AH213" s="173"/>
      <c r="AI213" s="173"/>
      <c r="AJ213" s="173"/>
      <c r="AK213" s="347"/>
      <c r="AL213" s="385"/>
      <c r="AM213" s="173"/>
      <c r="AN213" s="173"/>
      <c r="AO213" s="173"/>
      <c r="AP213" s="173"/>
      <c r="AQ213" s="173"/>
      <c r="AR213" s="173"/>
      <c r="AS213" s="173"/>
      <c r="AT213" s="173"/>
      <c r="AU213" s="173"/>
      <c r="AV213" s="173"/>
      <c r="AW213" s="173"/>
      <c r="AX213" s="173"/>
      <c r="AY213" s="173"/>
      <c r="AZ213" s="173"/>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6"/>
      <c r="FF213" s="116"/>
      <c r="FG213" s="116"/>
      <c r="FH213" s="116"/>
      <c r="FI213" s="116"/>
      <c r="FJ213" s="116"/>
      <c r="FK213" s="116"/>
      <c r="FL213" s="116"/>
      <c r="FM213" s="116"/>
      <c r="FN213" s="116"/>
      <c r="FO213" s="116"/>
      <c r="FP213" s="116"/>
      <c r="FQ213" s="116"/>
      <c r="FR213" s="116"/>
      <c r="FS213" s="116"/>
      <c r="FT213" s="116"/>
      <c r="FU213" s="116"/>
      <c r="FV213" s="116"/>
      <c r="FW213" s="116"/>
      <c r="FX213" s="116"/>
      <c r="FY213" s="116"/>
      <c r="FZ213" s="116"/>
      <c r="GA213" s="116"/>
      <c r="GB213" s="116"/>
      <c r="GC213" s="116"/>
      <c r="GD213" s="116"/>
      <c r="GE213" s="116"/>
      <c r="GF213" s="116"/>
      <c r="GG213" s="116"/>
      <c r="GH213" s="116"/>
      <c r="GI213" s="116"/>
      <c r="GJ213" s="116"/>
      <c r="GK213" s="116"/>
      <c r="GL213" s="116"/>
      <c r="GM213" s="116"/>
      <c r="GN213" s="116"/>
      <c r="GO213" s="116"/>
      <c r="GP213" s="116"/>
      <c r="GQ213" s="116"/>
      <c r="GR213" s="116"/>
      <c r="GS213" s="116"/>
      <c r="GT213" s="116"/>
      <c r="GU213" s="116"/>
      <c r="GV213" s="116"/>
      <c r="GW213" s="116"/>
      <c r="GX213" s="116"/>
      <c r="GY213" s="116"/>
      <c r="GZ213" s="116"/>
      <c r="HA213" s="116"/>
      <c r="HB213" s="116"/>
      <c r="HC213" s="116"/>
      <c r="HD213" s="116"/>
      <c r="HE213" s="116"/>
      <c r="HF213" s="116"/>
      <c r="HG213" s="116"/>
      <c r="HH213" s="116"/>
      <c r="HI213" s="116"/>
      <c r="HJ213" s="116"/>
      <c r="HK213" s="116"/>
      <c r="HL213" s="116"/>
      <c r="HM213" s="116"/>
      <c r="HN213" s="116"/>
      <c r="HO213" s="116"/>
      <c r="HP213" s="116"/>
      <c r="HQ213" s="116"/>
      <c r="HR213" s="116"/>
      <c r="HS213" s="116"/>
      <c r="HT213" s="116"/>
      <c r="HU213" s="116"/>
      <c r="HV213" s="116"/>
      <c r="HW213" s="116"/>
      <c r="HX213" s="116"/>
      <c r="HY213" s="116"/>
      <c r="HZ213" s="116"/>
      <c r="IA213" s="116"/>
      <c r="IB213" s="116"/>
      <c r="IC213" s="116"/>
      <c r="ID213" s="116"/>
      <c r="IE213" s="116"/>
      <c r="IF213" s="116"/>
      <c r="IG213" s="116"/>
      <c r="IH213" s="116"/>
      <c r="II213" s="116"/>
      <c r="IJ213" s="116"/>
      <c r="IK213" s="116"/>
      <c r="IL213" s="116"/>
      <c r="IM213" s="116"/>
      <c r="IN213" s="116"/>
      <c r="IO213" s="116"/>
      <c r="IP213" s="116"/>
      <c r="IQ213" s="116"/>
      <c r="IR213" s="116"/>
      <c r="IS213" s="116"/>
      <c r="IT213" s="116"/>
      <c r="IU213" s="116"/>
      <c r="IV213" s="116"/>
      <c r="IW213" s="116"/>
      <c r="IX213" s="116"/>
      <c r="IY213" s="116"/>
      <c r="IZ213" s="116"/>
      <c r="JA213" s="116"/>
      <c r="JB213" s="116"/>
      <c r="JC213" s="116"/>
      <c r="JD213" s="116"/>
      <c r="JE213" s="116"/>
      <c r="JF213" s="116"/>
      <c r="JG213" s="116"/>
      <c r="JH213" s="116"/>
      <c r="JI213" s="116"/>
      <c r="JJ213" s="116"/>
      <c r="JK213" s="116"/>
      <c r="JL213" s="116"/>
      <c r="JM213" s="116"/>
    </row>
    <row r="214" spans="1:273" s="376" customFormat="1" ht="60" x14ac:dyDescent="0.25">
      <c r="A214" s="204">
        <v>192</v>
      </c>
      <c r="B214" s="212" t="s">
        <v>75</v>
      </c>
      <c r="C214" s="205">
        <v>81112501</v>
      </c>
      <c r="D214" s="186" t="s">
        <v>944</v>
      </c>
      <c r="E214" s="212" t="s">
        <v>319</v>
      </c>
      <c r="F214" s="205">
        <v>1</v>
      </c>
      <c r="G214" s="213" t="s">
        <v>942</v>
      </c>
      <c r="H214" s="210">
        <v>1</v>
      </c>
      <c r="I214" s="138" t="s">
        <v>943</v>
      </c>
      <c r="J214" s="160" t="s">
        <v>940</v>
      </c>
      <c r="K214" s="205" t="s">
        <v>307</v>
      </c>
      <c r="L214" s="187">
        <v>581748245.27999997</v>
      </c>
      <c r="M214" s="187">
        <v>581748245.27999997</v>
      </c>
      <c r="N214" s="212" t="s">
        <v>91</v>
      </c>
      <c r="O214" s="212" t="s">
        <v>92</v>
      </c>
      <c r="P214" s="69" t="s">
        <v>85</v>
      </c>
      <c r="Q214" s="116"/>
      <c r="R214" s="173"/>
      <c r="S214" s="346"/>
      <c r="T214" s="173"/>
      <c r="U214" s="173"/>
      <c r="V214" s="173"/>
      <c r="W214" s="173"/>
      <c r="X214" s="173"/>
      <c r="Y214" s="77">
        <f t="shared" si="7"/>
        <v>0</v>
      </c>
      <c r="Z214" s="173"/>
      <c r="AA214" s="173"/>
      <c r="AB214" s="173"/>
      <c r="AC214" s="173"/>
      <c r="AD214" s="173"/>
      <c r="AE214" s="173"/>
      <c r="AF214" s="173"/>
      <c r="AG214" s="173"/>
      <c r="AH214" s="173"/>
      <c r="AI214" s="173"/>
      <c r="AJ214" s="173"/>
      <c r="AK214" s="347"/>
      <c r="AL214" s="385"/>
      <c r="AM214" s="173"/>
      <c r="AN214" s="173"/>
      <c r="AO214" s="173"/>
      <c r="AP214" s="173"/>
      <c r="AQ214" s="173"/>
      <c r="AR214" s="173"/>
      <c r="AS214" s="173"/>
      <c r="AT214" s="173"/>
      <c r="AU214" s="173"/>
      <c r="AV214" s="173"/>
      <c r="AW214" s="173"/>
      <c r="AX214" s="173"/>
      <c r="AY214" s="173"/>
      <c r="AZ214" s="173"/>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6"/>
      <c r="FF214" s="116"/>
      <c r="FG214" s="116"/>
      <c r="FH214" s="116"/>
      <c r="FI214" s="116"/>
      <c r="FJ214" s="116"/>
      <c r="FK214" s="116"/>
      <c r="FL214" s="116"/>
      <c r="FM214" s="116"/>
      <c r="FN214" s="116"/>
      <c r="FO214" s="116"/>
      <c r="FP214" s="116"/>
      <c r="FQ214" s="116"/>
      <c r="FR214" s="116"/>
      <c r="FS214" s="116"/>
      <c r="FT214" s="116"/>
      <c r="FU214" s="116"/>
      <c r="FV214" s="116"/>
      <c r="FW214" s="116"/>
      <c r="FX214" s="116"/>
      <c r="FY214" s="116"/>
      <c r="FZ214" s="116"/>
      <c r="GA214" s="116"/>
      <c r="GB214" s="116"/>
      <c r="GC214" s="116"/>
      <c r="GD214" s="116"/>
      <c r="GE214" s="116"/>
      <c r="GF214" s="116"/>
      <c r="GG214" s="116"/>
      <c r="GH214" s="116"/>
      <c r="GI214" s="116"/>
      <c r="GJ214" s="116"/>
      <c r="GK214" s="116"/>
      <c r="GL214" s="116"/>
      <c r="GM214" s="116"/>
      <c r="GN214" s="116"/>
      <c r="GO214" s="116"/>
      <c r="GP214" s="116"/>
      <c r="GQ214" s="116"/>
      <c r="GR214" s="116"/>
      <c r="GS214" s="116"/>
      <c r="GT214" s="116"/>
      <c r="GU214" s="116"/>
      <c r="GV214" s="116"/>
      <c r="GW214" s="116"/>
      <c r="GX214" s="116"/>
      <c r="GY214" s="116"/>
      <c r="GZ214" s="116"/>
      <c r="HA214" s="116"/>
      <c r="HB214" s="116"/>
      <c r="HC214" s="116"/>
      <c r="HD214" s="116"/>
      <c r="HE214" s="116"/>
      <c r="HF214" s="116"/>
      <c r="HG214" s="116"/>
      <c r="HH214" s="116"/>
      <c r="HI214" s="116"/>
      <c r="HJ214" s="116"/>
      <c r="HK214" s="116"/>
      <c r="HL214" s="116"/>
      <c r="HM214" s="116"/>
      <c r="HN214" s="116"/>
      <c r="HO214" s="116"/>
      <c r="HP214" s="116"/>
      <c r="HQ214" s="116"/>
      <c r="HR214" s="116"/>
      <c r="HS214" s="116"/>
      <c r="HT214" s="116"/>
      <c r="HU214" s="116"/>
      <c r="HV214" s="116"/>
      <c r="HW214" s="116"/>
      <c r="HX214" s="116"/>
      <c r="HY214" s="116"/>
      <c r="HZ214" s="116"/>
      <c r="IA214" s="116"/>
      <c r="IB214" s="116"/>
      <c r="IC214" s="116"/>
      <c r="ID214" s="116"/>
      <c r="IE214" s="116"/>
      <c r="IF214" s="116"/>
      <c r="IG214" s="116"/>
      <c r="IH214" s="116"/>
      <c r="II214" s="116"/>
      <c r="IJ214" s="116"/>
      <c r="IK214" s="116"/>
      <c r="IL214" s="116"/>
      <c r="IM214" s="116"/>
      <c r="IN214" s="116"/>
      <c r="IO214" s="116"/>
      <c r="IP214" s="116"/>
      <c r="IQ214" s="116"/>
      <c r="IR214" s="116"/>
      <c r="IS214" s="116"/>
      <c r="IT214" s="116"/>
      <c r="IU214" s="116"/>
      <c r="IV214" s="116"/>
      <c r="IW214" s="116"/>
      <c r="IX214" s="116"/>
      <c r="IY214" s="116"/>
      <c r="IZ214" s="116"/>
      <c r="JA214" s="116"/>
      <c r="JB214" s="116"/>
      <c r="JC214" s="116"/>
      <c r="JD214" s="116"/>
      <c r="JE214" s="116"/>
      <c r="JF214" s="116"/>
      <c r="JG214" s="116"/>
      <c r="JH214" s="116"/>
      <c r="JI214" s="116"/>
      <c r="JJ214" s="116"/>
      <c r="JK214" s="116"/>
      <c r="JL214" s="116"/>
      <c r="JM214" s="116"/>
    </row>
    <row r="215" spans="1:273" s="376" customFormat="1" ht="57" x14ac:dyDescent="0.25">
      <c r="A215" s="204">
        <v>193</v>
      </c>
      <c r="B215" s="212" t="s">
        <v>75</v>
      </c>
      <c r="C215" s="205">
        <v>93151502</v>
      </c>
      <c r="D215" s="186" t="s">
        <v>945</v>
      </c>
      <c r="E215" s="212" t="s">
        <v>319</v>
      </c>
      <c r="F215" s="205">
        <v>1</v>
      </c>
      <c r="G215" s="213" t="s">
        <v>942</v>
      </c>
      <c r="H215" s="210">
        <v>6</v>
      </c>
      <c r="I215" s="138" t="s">
        <v>943</v>
      </c>
      <c r="J215" s="160" t="s">
        <v>940</v>
      </c>
      <c r="K215" s="205" t="s">
        <v>307</v>
      </c>
      <c r="L215" s="187">
        <v>300000000</v>
      </c>
      <c r="M215" s="187">
        <v>300000000</v>
      </c>
      <c r="N215" s="212" t="s">
        <v>91</v>
      </c>
      <c r="O215" s="212" t="s">
        <v>92</v>
      </c>
      <c r="P215" s="69" t="s">
        <v>85</v>
      </c>
      <c r="Q215" s="116"/>
      <c r="R215" s="173"/>
      <c r="S215" s="346"/>
      <c r="T215" s="173"/>
      <c r="U215" s="173"/>
      <c r="V215" s="173"/>
      <c r="W215" s="173"/>
      <c r="X215" s="173"/>
      <c r="Y215" s="77">
        <f t="shared" si="7"/>
        <v>0</v>
      </c>
      <c r="Z215" s="173"/>
      <c r="AA215" s="173"/>
      <c r="AB215" s="173"/>
      <c r="AC215" s="173"/>
      <c r="AD215" s="173"/>
      <c r="AE215" s="173"/>
      <c r="AF215" s="173"/>
      <c r="AG215" s="173"/>
      <c r="AH215" s="173"/>
      <c r="AI215" s="173"/>
      <c r="AJ215" s="173"/>
      <c r="AK215" s="347"/>
      <c r="AL215" s="385"/>
      <c r="AM215" s="173"/>
      <c r="AN215" s="173"/>
      <c r="AO215" s="173"/>
      <c r="AP215" s="173"/>
      <c r="AQ215" s="173"/>
      <c r="AR215" s="173"/>
      <c r="AS215" s="173"/>
      <c r="AT215" s="173"/>
      <c r="AU215" s="173"/>
      <c r="AV215" s="173"/>
      <c r="AW215" s="173"/>
      <c r="AX215" s="173"/>
      <c r="AY215" s="173"/>
      <c r="AZ215" s="173"/>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6"/>
      <c r="FF215" s="116"/>
      <c r="FG215" s="116"/>
      <c r="FH215" s="116"/>
      <c r="FI215" s="116"/>
      <c r="FJ215" s="116"/>
      <c r="FK215" s="116"/>
      <c r="FL215" s="116"/>
      <c r="FM215" s="116"/>
      <c r="FN215" s="116"/>
      <c r="FO215" s="116"/>
      <c r="FP215" s="116"/>
      <c r="FQ215" s="116"/>
      <c r="FR215" s="116"/>
      <c r="FS215" s="116"/>
      <c r="FT215" s="116"/>
      <c r="FU215" s="116"/>
      <c r="FV215" s="116"/>
      <c r="FW215" s="116"/>
      <c r="FX215" s="116"/>
      <c r="FY215" s="116"/>
      <c r="FZ215" s="116"/>
      <c r="GA215" s="116"/>
      <c r="GB215" s="116"/>
      <c r="GC215" s="116"/>
      <c r="GD215" s="116"/>
      <c r="GE215" s="116"/>
      <c r="GF215" s="116"/>
      <c r="GG215" s="116"/>
      <c r="GH215" s="116"/>
      <c r="GI215" s="116"/>
      <c r="GJ215" s="116"/>
      <c r="GK215" s="116"/>
      <c r="GL215" s="116"/>
      <c r="GM215" s="116"/>
      <c r="GN215" s="116"/>
      <c r="GO215" s="116"/>
      <c r="GP215" s="116"/>
      <c r="GQ215" s="116"/>
      <c r="GR215" s="116"/>
      <c r="GS215" s="116"/>
      <c r="GT215" s="116"/>
      <c r="GU215" s="116"/>
      <c r="GV215" s="116"/>
      <c r="GW215" s="116"/>
      <c r="GX215" s="116"/>
      <c r="GY215" s="116"/>
      <c r="GZ215" s="116"/>
      <c r="HA215" s="116"/>
      <c r="HB215" s="116"/>
      <c r="HC215" s="116"/>
      <c r="HD215" s="116"/>
      <c r="HE215" s="116"/>
      <c r="HF215" s="116"/>
      <c r="HG215" s="116"/>
      <c r="HH215" s="116"/>
      <c r="HI215" s="116"/>
      <c r="HJ215" s="116"/>
      <c r="HK215" s="116"/>
      <c r="HL215" s="116"/>
      <c r="HM215" s="116"/>
      <c r="HN215" s="116"/>
      <c r="HO215" s="116"/>
      <c r="HP215" s="116"/>
      <c r="HQ215" s="116"/>
      <c r="HR215" s="116"/>
      <c r="HS215" s="116"/>
      <c r="HT215" s="116"/>
      <c r="HU215" s="116"/>
      <c r="HV215" s="116"/>
      <c r="HW215" s="116"/>
      <c r="HX215" s="116"/>
      <c r="HY215" s="116"/>
      <c r="HZ215" s="116"/>
      <c r="IA215" s="116"/>
      <c r="IB215" s="116"/>
      <c r="IC215" s="116"/>
      <c r="ID215" s="116"/>
      <c r="IE215" s="116"/>
      <c r="IF215" s="116"/>
      <c r="IG215" s="116"/>
      <c r="IH215" s="116"/>
      <c r="II215" s="116"/>
      <c r="IJ215" s="116"/>
      <c r="IK215" s="116"/>
      <c r="IL215" s="116"/>
      <c r="IM215" s="116"/>
      <c r="IN215" s="116"/>
      <c r="IO215" s="116"/>
      <c r="IP215" s="116"/>
      <c r="IQ215" s="116"/>
      <c r="IR215" s="116"/>
      <c r="IS215" s="116"/>
      <c r="IT215" s="116"/>
      <c r="IU215" s="116"/>
      <c r="IV215" s="116"/>
      <c r="IW215" s="116"/>
      <c r="IX215" s="116"/>
      <c r="IY215" s="116"/>
      <c r="IZ215" s="116"/>
      <c r="JA215" s="116"/>
      <c r="JB215" s="116"/>
      <c r="JC215" s="116"/>
      <c r="JD215" s="116"/>
      <c r="JE215" s="116"/>
      <c r="JF215" s="116"/>
      <c r="JG215" s="116"/>
      <c r="JH215" s="116"/>
      <c r="JI215" s="116"/>
      <c r="JJ215" s="116"/>
      <c r="JK215" s="116"/>
      <c r="JL215" s="116"/>
      <c r="JM215" s="116"/>
    </row>
    <row r="216" spans="1:273" s="376" customFormat="1" ht="57" x14ac:dyDescent="0.25">
      <c r="A216" s="204">
        <v>194</v>
      </c>
      <c r="B216" s="212" t="s">
        <v>75</v>
      </c>
      <c r="C216" s="205">
        <v>43201827</v>
      </c>
      <c r="D216" s="186" t="s">
        <v>946</v>
      </c>
      <c r="E216" s="212" t="s">
        <v>319</v>
      </c>
      <c r="F216" s="205">
        <v>1</v>
      </c>
      <c r="G216" s="213" t="s">
        <v>189</v>
      </c>
      <c r="H216" s="210">
        <v>2.5</v>
      </c>
      <c r="I216" s="138" t="s">
        <v>624</v>
      </c>
      <c r="J216" s="160" t="s">
        <v>940</v>
      </c>
      <c r="K216" s="205" t="s">
        <v>307</v>
      </c>
      <c r="L216" s="187">
        <v>50000000</v>
      </c>
      <c r="M216" s="187">
        <v>50000000</v>
      </c>
      <c r="N216" s="212" t="s">
        <v>91</v>
      </c>
      <c r="O216" s="212" t="s">
        <v>92</v>
      </c>
      <c r="P216" s="69" t="s">
        <v>85</v>
      </c>
      <c r="Q216" s="116"/>
      <c r="R216" s="173"/>
      <c r="S216" s="346"/>
      <c r="T216" s="173"/>
      <c r="U216" s="173"/>
      <c r="V216" s="173"/>
      <c r="W216" s="173"/>
      <c r="X216" s="173"/>
      <c r="Y216" s="77">
        <f t="shared" si="7"/>
        <v>0</v>
      </c>
      <c r="Z216" s="173"/>
      <c r="AA216" s="173"/>
      <c r="AB216" s="173"/>
      <c r="AC216" s="173"/>
      <c r="AD216" s="173"/>
      <c r="AE216" s="173"/>
      <c r="AF216" s="173"/>
      <c r="AG216" s="173"/>
      <c r="AH216" s="173"/>
      <c r="AI216" s="173"/>
      <c r="AJ216" s="173"/>
      <c r="AK216" s="347"/>
      <c r="AL216" s="385"/>
      <c r="AM216" s="173"/>
      <c r="AN216" s="173"/>
      <c r="AO216" s="173"/>
      <c r="AP216" s="173"/>
      <c r="AQ216" s="173"/>
      <c r="AR216" s="173"/>
      <c r="AS216" s="173"/>
      <c r="AT216" s="173"/>
      <c r="AU216" s="173"/>
      <c r="AV216" s="173"/>
      <c r="AW216" s="173"/>
      <c r="AX216" s="173"/>
      <c r="AY216" s="173"/>
      <c r="AZ216" s="173"/>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6"/>
      <c r="FF216" s="116"/>
      <c r="FG216" s="116"/>
      <c r="FH216" s="116"/>
      <c r="FI216" s="116"/>
      <c r="FJ216" s="116"/>
      <c r="FK216" s="116"/>
      <c r="FL216" s="116"/>
      <c r="FM216" s="116"/>
      <c r="FN216" s="116"/>
      <c r="FO216" s="116"/>
      <c r="FP216" s="116"/>
      <c r="FQ216" s="116"/>
      <c r="FR216" s="116"/>
      <c r="FS216" s="116"/>
      <c r="FT216" s="116"/>
      <c r="FU216" s="116"/>
      <c r="FV216" s="116"/>
      <c r="FW216" s="116"/>
      <c r="FX216" s="116"/>
      <c r="FY216" s="116"/>
      <c r="FZ216" s="116"/>
      <c r="GA216" s="116"/>
      <c r="GB216" s="116"/>
      <c r="GC216" s="116"/>
      <c r="GD216" s="116"/>
      <c r="GE216" s="116"/>
      <c r="GF216" s="116"/>
      <c r="GG216" s="116"/>
      <c r="GH216" s="116"/>
      <c r="GI216" s="116"/>
      <c r="GJ216" s="116"/>
      <c r="GK216" s="116"/>
      <c r="GL216" s="116"/>
      <c r="GM216" s="116"/>
      <c r="GN216" s="116"/>
      <c r="GO216" s="116"/>
      <c r="GP216" s="116"/>
      <c r="GQ216" s="116"/>
      <c r="GR216" s="116"/>
      <c r="GS216" s="116"/>
      <c r="GT216" s="116"/>
      <c r="GU216" s="116"/>
      <c r="GV216" s="116"/>
      <c r="GW216" s="116"/>
      <c r="GX216" s="116"/>
      <c r="GY216" s="116"/>
      <c r="GZ216" s="116"/>
      <c r="HA216" s="116"/>
      <c r="HB216" s="116"/>
      <c r="HC216" s="116"/>
      <c r="HD216" s="116"/>
      <c r="HE216" s="116"/>
      <c r="HF216" s="116"/>
      <c r="HG216" s="116"/>
      <c r="HH216" s="116"/>
      <c r="HI216" s="116"/>
      <c r="HJ216" s="116"/>
      <c r="HK216" s="116"/>
      <c r="HL216" s="116"/>
      <c r="HM216" s="116"/>
      <c r="HN216" s="116"/>
      <c r="HO216" s="116"/>
      <c r="HP216" s="116"/>
      <c r="HQ216" s="116"/>
      <c r="HR216" s="116"/>
      <c r="HS216" s="116"/>
      <c r="HT216" s="116"/>
      <c r="HU216" s="116"/>
      <c r="HV216" s="116"/>
      <c r="HW216" s="116"/>
      <c r="HX216" s="116"/>
      <c r="HY216" s="116"/>
      <c r="HZ216" s="116"/>
      <c r="IA216" s="116"/>
      <c r="IB216" s="116"/>
      <c r="IC216" s="116"/>
      <c r="ID216" s="116"/>
      <c r="IE216" s="116"/>
      <c r="IF216" s="116"/>
      <c r="IG216" s="116"/>
      <c r="IH216" s="116"/>
      <c r="II216" s="116"/>
      <c r="IJ216" s="116"/>
      <c r="IK216" s="116"/>
      <c r="IL216" s="116"/>
      <c r="IM216" s="116"/>
      <c r="IN216" s="116"/>
      <c r="IO216" s="116"/>
      <c r="IP216" s="116"/>
      <c r="IQ216" s="116"/>
      <c r="IR216" s="116"/>
      <c r="IS216" s="116"/>
      <c r="IT216" s="116"/>
      <c r="IU216" s="116"/>
      <c r="IV216" s="116"/>
      <c r="IW216" s="116"/>
      <c r="IX216" s="116"/>
      <c r="IY216" s="116"/>
      <c r="IZ216" s="116"/>
      <c r="JA216" s="116"/>
      <c r="JB216" s="116"/>
      <c r="JC216" s="116"/>
      <c r="JD216" s="116"/>
      <c r="JE216" s="116"/>
      <c r="JF216" s="116"/>
      <c r="JG216" s="116"/>
      <c r="JH216" s="116"/>
      <c r="JI216" s="116"/>
      <c r="JJ216" s="116"/>
      <c r="JK216" s="116"/>
      <c r="JL216" s="116"/>
      <c r="JM216" s="116"/>
    </row>
    <row r="217" spans="1:273" s="376" customFormat="1" ht="57" x14ac:dyDescent="0.25">
      <c r="A217" s="204">
        <v>195</v>
      </c>
      <c r="B217" s="212" t="s">
        <v>75</v>
      </c>
      <c r="C217" s="205">
        <v>43211508</v>
      </c>
      <c r="D217" s="186" t="s">
        <v>947</v>
      </c>
      <c r="E217" s="212" t="s">
        <v>319</v>
      </c>
      <c r="F217" s="205">
        <v>1</v>
      </c>
      <c r="G217" s="213" t="s">
        <v>182</v>
      </c>
      <c r="H217" s="210">
        <v>1</v>
      </c>
      <c r="I217" s="138" t="s">
        <v>943</v>
      </c>
      <c r="J217" s="160" t="s">
        <v>940</v>
      </c>
      <c r="K217" s="205" t="s">
        <v>307</v>
      </c>
      <c r="L217" s="187">
        <v>16903678</v>
      </c>
      <c r="M217" s="187">
        <v>16903678</v>
      </c>
      <c r="N217" s="212" t="s">
        <v>91</v>
      </c>
      <c r="O217" s="212" t="s">
        <v>92</v>
      </c>
      <c r="P217" s="69" t="s">
        <v>85</v>
      </c>
      <c r="Q217" s="116"/>
      <c r="R217" s="173"/>
      <c r="S217" s="346"/>
      <c r="T217" s="173"/>
      <c r="U217" s="173"/>
      <c r="V217" s="173"/>
      <c r="W217" s="173"/>
      <c r="X217" s="173"/>
      <c r="Y217" s="77">
        <f t="shared" si="7"/>
        <v>0</v>
      </c>
      <c r="Z217" s="173"/>
      <c r="AA217" s="173"/>
      <c r="AB217" s="173"/>
      <c r="AC217" s="173"/>
      <c r="AD217" s="173"/>
      <c r="AE217" s="173"/>
      <c r="AF217" s="173"/>
      <c r="AG217" s="173"/>
      <c r="AH217" s="173"/>
      <c r="AI217" s="173"/>
      <c r="AJ217" s="173"/>
      <c r="AK217" s="347"/>
      <c r="AL217" s="385"/>
      <c r="AM217" s="173"/>
      <c r="AN217" s="173"/>
      <c r="AO217" s="173"/>
      <c r="AP217" s="173"/>
      <c r="AQ217" s="173"/>
      <c r="AR217" s="173"/>
      <c r="AS217" s="173"/>
      <c r="AT217" s="173"/>
      <c r="AU217" s="173"/>
      <c r="AV217" s="173"/>
      <c r="AW217" s="173"/>
      <c r="AX217" s="173"/>
      <c r="AY217" s="173"/>
      <c r="AZ217" s="173"/>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6"/>
      <c r="FF217" s="116"/>
      <c r="FG217" s="116"/>
      <c r="FH217" s="116"/>
      <c r="FI217" s="116"/>
      <c r="FJ217" s="116"/>
      <c r="FK217" s="116"/>
      <c r="FL217" s="116"/>
      <c r="FM217" s="116"/>
      <c r="FN217" s="116"/>
      <c r="FO217" s="116"/>
      <c r="FP217" s="116"/>
      <c r="FQ217" s="116"/>
      <c r="FR217" s="116"/>
      <c r="FS217" s="116"/>
      <c r="FT217" s="116"/>
      <c r="FU217" s="116"/>
      <c r="FV217" s="116"/>
      <c r="FW217" s="116"/>
      <c r="FX217" s="116"/>
      <c r="FY217" s="116"/>
      <c r="FZ217" s="116"/>
      <c r="GA217" s="116"/>
      <c r="GB217" s="116"/>
      <c r="GC217" s="116"/>
      <c r="GD217" s="116"/>
      <c r="GE217" s="116"/>
      <c r="GF217" s="116"/>
      <c r="GG217" s="116"/>
      <c r="GH217" s="116"/>
      <c r="GI217" s="116"/>
      <c r="GJ217" s="116"/>
      <c r="GK217" s="116"/>
      <c r="GL217" s="116"/>
      <c r="GM217" s="116"/>
      <c r="GN217" s="116"/>
      <c r="GO217" s="116"/>
      <c r="GP217" s="116"/>
      <c r="GQ217" s="116"/>
      <c r="GR217" s="116"/>
      <c r="GS217" s="116"/>
      <c r="GT217" s="116"/>
      <c r="GU217" s="116"/>
      <c r="GV217" s="116"/>
      <c r="GW217" s="116"/>
      <c r="GX217" s="116"/>
      <c r="GY217" s="116"/>
      <c r="GZ217" s="116"/>
      <c r="HA217" s="116"/>
      <c r="HB217" s="116"/>
      <c r="HC217" s="116"/>
      <c r="HD217" s="116"/>
      <c r="HE217" s="116"/>
      <c r="HF217" s="116"/>
      <c r="HG217" s="116"/>
      <c r="HH217" s="116"/>
      <c r="HI217" s="116"/>
      <c r="HJ217" s="116"/>
      <c r="HK217" s="116"/>
      <c r="HL217" s="116"/>
      <c r="HM217" s="116"/>
      <c r="HN217" s="116"/>
      <c r="HO217" s="116"/>
      <c r="HP217" s="116"/>
      <c r="HQ217" s="116"/>
      <c r="HR217" s="116"/>
      <c r="HS217" s="116"/>
      <c r="HT217" s="116"/>
      <c r="HU217" s="116"/>
      <c r="HV217" s="116"/>
      <c r="HW217" s="116"/>
      <c r="HX217" s="116"/>
      <c r="HY217" s="116"/>
      <c r="HZ217" s="116"/>
      <c r="IA217" s="116"/>
      <c r="IB217" s="116"/>
      <c r="IC217" s="116"/>
      <c r="ID217" s="116"/>
      <c r="IE217" s="116"/>
      <c r="IF217" s="116"/>
      <c r="IG217" s="116"/>
      <c r="IH217" s="116"/>
      <c r="II217" s="116"/>
      <c r="IJ217" s="116"/>
      <c r="IK217" s="116"/>
      <c r="IL217" s="116"/>
      <c r="IM217" s="116"/>
      <c r="IN217" s="116"/>
      <c r="IO217" s="116"/>
      <c r="IP217" s="116"/>
      <c r="IQ217" s="116"/>
      <c r="IR217" s="116"/>
      <c r="IS217" s="116"/>
      <c r="IT217" s="116"/>
      <c r="IU217" s="116"/>
      <c r="IV217" s="116"/>
      <c r="IW217" s="116"/>
      <c r="IX217" s="116"/>
      <c r="IY217" s="116"/>
      <c r="IZ217" s="116"/>
      <c r="JA217" s="116"/>
      <c r="JB217" s="116"/>
      <c r="JC217" s="116"/>
      <c r="JD217" s="116"/>
      <c r="JE217" s="116"/>
      <c r="JF217" s="116"/>
      <c r="JG217" s="116"/>
      <c r="JH217" s="116"/>
      <c r="JI217" s="116"/>
      <c r="JJ217" s="116"/>
      <c r="JK217" s="116"/>
      <c r="JL217" s="116"/>
      <c r="JM217" s="116"/>
    </row>
    <row r="218" spans="1:273" s="376" customFormat="1" ht="90" x14ac:dyDescent="0.25">
      <c r="A218" s="204">
        <v>196</v>
      </c>
      <c r="B218" s="212" t="s">
        <v>75</v>
      </c>
      <c r="C218" s="205">
        <v>43232309</v>
      </c>
      <c r="D218" s="186" t="s">
        <v>948</v>
      </c>
      <c r="E218" s="212" t="s">
        <v>319</v>
      </c>
      <c r="F218" s="205">
        <v>1</v>
      </c>
      <c r="G218" s="213" t="s">
        <v>748</v>
      </c>
      <c r="H218" s="210">
        <v>24</v>
      </c>
      <c r="I218" s="138" t="s">
        <v>752</v>
      </c>
      <c r="J218" s="160" t="s">
        <v>940</v>
      </c>
      <c r="K218" s="205" t="s">
        <v>307</v>
      </c>
      <c r="L218" s="187">
        <v>555000000</v>
      </c>
      <c r="M218" s="187">
        <v>555000000</v>
      </c>
      <c r="N218" s="212" t="s">
        <v>91</v>
      </c>
      <c r="O218" s="212" t="s">
        <v>92</v>
      </c>
      <c r="P218" s="69" t="s">
        <v>85</v>
      </c>
      <c r="Q218" s="116"/>
      <c r="R218" s="173"/>
      <c r="S218" s="346"/>
      <c r="T218" s="173"/>
      <c r="U218" s="173"/>
      <c r="V218" s="173"/>
      <c r="W218" s="173"/>
      <c r="X218" s="173"/>
      <c r="Y218" s="77">
        <f t="shared" si="7"/>
        <v>0</v>
      </c>
      <c r="Z218" s="173"/>
      <c r="AA218" s="173"/>
      <c r="AB218" s="173"/>
      <c r="AC218" s="173"/>
      <c r="AD218" s="173"/>
      <c r="AE218" s="173"/>
      <c r="AF218" s="173"/>
      <c r="AG218" s="173"/>
      <c r="AH218" s="173"/>
      <c r="AI218" s="173"/>
      <c r="AJ218" s="173"/>
      <c r="AK218" s="347"/>
      <c r="AL218" s="385"/>
      <c r="AM218" s="173"/>
      <c r="AN218" s="173"/>
      <c r="AO218" s="173"/>
      <c r="AP218" s="173"/>
      <c r="AQ218" s="173"/>
      <c r="AR218" s="173"/>
      <c r="AS218" s="173"/>
      <c r="AT218" s="173"/>
      <c r="AU218" s="173"/>
      <c r="AV218" s="173"/>
      <c r="AW218" s="173"/>
      <c r="AX218" s="173"/>
      <c r="AY218" s="173"/>
      <c r="AZ218" s="173"/>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6"/>
      <c r="IV218" s="116"/>
      <c r="IW218" s="116"/>
      <c r="IX218" s="116"/>
      <c r="IY218" s="116"/>
      <c r="IZ218" s="116"/>
      <c r="JA218" s="116"/>
      <c r="JB218" s="116"/>
      <c r="JC218" s="116"/>
      <c r="JD218" s="116"/>
      <c r="JE218" s="116"/>
      <c r="JF218" s="116"/>
      <c r="JG218" s="116"/>
      <c r="JH218" s="116"/>
      <c r="JI218" s="116"/>
      <c r="JJ218" s="116"/>
      <c r="JK218" s="116"/>
      <c r="JL218" s="116"/>
      <c r="JM218" s="116"/>
    </row>
    <row r="219" spans="1:273" s="376" customFormat="1" ht="90" x14ac:dyDescent="0.25">
      <c r="A219" s="204">
        <v>197</v>
      </c>
      <c r="B219" s="212" t="s">
        <v>75</v>
      </c>
      <c r="C219" s="205">
        <v>81112501</v>
      </c>
      <c r="D219" s="186" t="s">
        <v>949</v>
      </c>
      <c r="E219" s="212" t="s">
        <v>319</v>
      </c>
      <c r="F219" s="205">
        <v>1</v>
      </c>
      <c r="G219" s="213" t="s">
        <v>182</v>
      </c>
      <c r="H219" s="210">
        <v>12</v>
      </c>
      <c r="I219" s="138" t="s">
        <v>950</v>
      </c>
      <c r="J219" s="160" t="s">
        <v>940</v>
      </c>
      <c r="K219" s="205" t="s">
        <v>307</v>
      </c>
      <c r="L219" s="187">
        <f>41120974-7037254</f>
        <v>34083720</v>
      </c>
      <c r="M219" s="187">
        <f>41120974-7037254</f>
        <v>34083720</v>
      </c>
      <c r="N219" s="212" t="s">
        <v>91</v>
      </c>
      <c r="O219" s="212" t="s">
        <v>92</v>
      </c>
      <c r="P219" s="69" t="s">
        <v>85</v>
      </c>
      <c r="Q219" s="116"/>
      <c r="R219" s="173"/>
      <c r="S219" s="346"/>
      <c r="T219" s="173"/>
      <c r="U219" s="173"/>
      <c r="V219" s="173"/>
      <c r="W219" s="173"/>
      <c r="X219" s="173"/>
      <c r="Y219" s="77">
        <f t="shared" si="7"/>
        <v>0</v>
      </c>
      <c r="Z219" s="173"/>
      <c r="AA219" s="173"/>
      <c r="AB219" s="173"/>
      <c r="AC219" s="173"/>
      <c r="AD219" s="173"/>
      <c r="AE219" s="173"/>
      <c r="AF219" s="173"/>
      <c r="AG219" s="173"/>
      <c r="AH219" s="173"/>
      <c r="AI219" s="173"/>
      <c r="AJ219" s="173"/>
      <c r="AK219" s="347"/>
      <c r="AL219" s="385"/>
      <c r="AM219" s="173"/>
      <c r="AN219" s="173"/>
      <c r="AO219" s="173"/>
      <c r="AP219" s="173"/>
      <c r="AQ219" s="173"/>
      <c r="AR219" s="173"/>
      <c r="AS219" s="173"/>
      <c r="AT219" s="173"/>
      <c r="AU219" s="173"/>
      <c r="AV219" s="173"/>
      <c r="AW219" s="173"/>
      <c r="AX219" s="173"/>
      <c r="AY219" s="173"/>
      <c r="AZ219" s="173"/>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6"/>
      <c r="FF219" s="116"/>
      <c r="FG219" s="116"/>
      <c r="FH219" s="116"/>
      <c r="FI219" s="116"/>
      <c r="FJ219" s="116"/>
      <c r="FK219" s="116"/>
      <c r="FL219" s="116"/>
      <c r="FM219" s="116"/>
      <c r="FN219" s="116"/>
      <c r="FO219" s="116"/>
      <c r="FP219" s="116"/>
      <c r="FQ219" s="116"/>
      <c r="FR219" s="116"/>
      <c r="FS219" s="116"/>
      <c r="FT219" s="116"/>
      <c r="FU219" s="116"/>
      <c r="FV219" s="116"/>
      <c r="FW219" s="116"/>
      <c r="FX219" s="116"/>
      <c r="FY219" s="116"/>
      <c r="FZ219" s="116"/>
      <c r="GA219" s="116"/>
      <c r="GB219" s="116"/>
      <c r="GC219" s="116"/>
      <c r="GD219" s="116"/>
      <c r="GE219" s="116"/>
      <c r="GF219" s="116"/>
      <c r="GG219" s="116"/>
      <c r="GH219" s="116"/>
      <c r="GI219" s="116"/>
      <c r="GJ219" s="116"/>
      <c r="GK219" s="116"/>
      <c r="GL219" s="116"/>
      <c r="GM219" s="116"/>
      <c r="GN219" s="116"/>
      <c r="GO219" s="116"/>
      <c r="GP219" s="116"/>
      <c r="GQ219" s="116"/>
      <c r="GR219" s="116"/>
      <c r="GS219" s="116"/>
      <c r="GT219" s="116"/>
      <c r="GU219" s="116"/>
      <c r="GV219" s="116"/>
      <c r="GW219" s="116"/>
      <c r="GX219" s="116"/>
      <c r="GY219" s="116"/>
      <c r="GZ219" s="116"/>
      <c r="HA219" s="116"/>
      <c r="HB219" s="116"/>
      <c r="HC219" s="116"/>
      <c r="HD219" s="116"/>
      <c r="HE219" s="116"/>
      <c r="HF219" s="116"/>
      <c r="HG219" s="116"/>
      <c r="HH219" s="116"/>
      <c r="HI219" s="116"/>
      <c r="HJ219" s="116"/>
      <c r="HK219" s="116"/>
      <c r="HL219" s="116"/>
      <c r="HM219" s="116"/>
      <c r="HN219" s="116"/>
      <c r="HO219" s="116"/>
      <c r="HP219" s="116"/>
      <c r="HQ219" s="116"/>
      <c r="HR219" s="116"/>
      <c r="HS219" s="116"/>
      <c r="HT219" s="116"/>
      <c r="HU219" s="116"/>
      <c r="HV219" s="116"/>
      <c r="HW219" s="116"/>
      <c r="HX219" s="116"/>
      <c r="HY219" s="116"/>
      <c r="HZ219" s="116"/>
      <c r="IA219" s="116"/>
      <c r="IB219" s="116"/>
      <c r="IC219" s="116"/>
      <c r="ID219" s="116"/>
      <c r="IE219" s="116"/>
      <c r="IF219" s="116"/>
      <c r="IG219" s="116"/>
      <c r="IH219" s="116"/>
      <c r="II219" s="116"/>
      <c r="IJ219" s="116"/>
      <c r="IK219" s="116"/>
      <c r="IL219" s="116"/>
      <c r="IM219" s="116"/>
      <c r="IN219" s="116"/>
      <c r="IO219" s="116"/>
      <c r="IP219" s="116"/>
      <c r="IQ219" s="116"/>
      <c r="IR219" s="116"/>
      <c r="IS219" s="116"/>
      <c r="IT219" s="116"/>
      <c r="IU219" s="116"/>
      <c r="IV219" s="116"/>
      <c r="IW219" s="116"/>
      <c r="IX219" s="116"/>
      <c r="IY219" s="116"/>
      <c r="IZ219" s="116"/>
      <c r="JA219" s="116"/>
      <c r="JB219" s="116"/>
      <c r="JC219" s="116"/>
      <c r="JD219" s="116"/>
      <c r="JE219" s="116"/>
      <c r="JF219" s="116"/>
      <c r="JG219" s="116"/>
      <c r="JH219" s="116"/>
      <c r="JI219" s="116"/>
      <c r="JJ219" s="116"/>
      <c r="JK219" s="116"/>
      <c r="JL219" s="116"/>
      <c r="JM219" s="116"/>
    </row>
    <row r="220" spans="1:273" s="376" customFormat="1" ht="57" x14ac:dyDescent="0.25">
      <c r="A220" s="204">
        <v>198</v>
      </c>
      <c r="B220" s="212" t="s">
        <v>75</v>
      </c>
      <c r="C220" s="205">
        <v>43232309</v>
      </c>
      <c r="D220" s="186" t="s">
        <v>951</v>
      </c>
      <c r="E220" s="212" t="s">
        <v>319</v>
      </c>
      <c r="F220" s="205">
        <v>1</v>
      </c>
      <c r="G220" s="213" t="s">
        <v>942</v>
      </c>
      <c r="H220" s="210">
        <v>12</v>
      </c>
      <c r="I220" s="138" t="s">
        <v>624</v>
      </c>
      <c r="J220" s="160" t="s">
        <v>940</v>
      </c>
      <c r="K220" s="205" t="s">
        <v>307</v>
      </c>
      <c r="L220" s="187">
        <v>38837253.796000004</v>
      </c>
      <c r="M220" s="187">
        <v>38837253.796000004</v>
      </c>
      <c r="N220" s="212" t="s">
        <v>91</v>
      </c>
      <c r="O220" s="212" t="s">
        <v>92</v>
      </c>
      <c r="P220" s="69" t="s">
        <v>85</v>
      </c>
      <c r="Q220" s="116"/>
      <c r="R220" s="173"/>
      <c r="S220" s="346"/>
      <c r="T220" s="173"/>
      <c r="U220" s="173"/>
      <c r="V220" s="173"/>
      <c r="W220" s="173"/>
      <c r="X220" s="173"/>
      <c r="Y220" s="77">
        <f t="shared" si="7"/>
        <v>0</v>
      </c>
      <c r="Z220" s="173"/>
      <c r="AA220" s="173"/>
      <c r="AB220" s="173"/>
      <c r="AC220" s="173"/>
      <c r="AD220" s="173"/>
      <c r="AE220" s="173"/>
      <c r="AF220" s="173"/>
      <c r="AG220" s="173"/>
      <c r="AH220" s="173"/>
      <c r="AI220" s="173"/>
      <c r="AJ220" s="173"/>
      <c r="AK220" s="347"/>
      <c r="AL220" s="385"/>
      <c r="AM220" s="173"/>
      <c r="AN220" s="173"/>
      <c r="AO220" s="173"/>
      <c r="AP220" s="173"/>
      <c r="AQ220" s="173"/>
      <c r="AR220" s="173"/>
      <c r="AS220" s="173"/>
      <c r="AT220" s="173"/>
      <c r="AU220" s="173"/>
      <c r="AV220" s="173"/>
      <c r="AW220" s="173"/>
      <c r="AX220" s="173"/>
      <c r="AY220" s="173"/>
      <c r="AZ220" s="173"/>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6"/>
      <c r="FF220" s="116"/>
      <c r="FG220" s="116"/>
      <c r="FH220" s="116"/>
      <c r="FI220" s="116"/>
      <c r="FJ220" s="116"/>
      <c r="FK220" s="116"/>
      <c r="FL220" s="116"/>
      <c r="FM220" s="116"/>
      <c r="FN220" s="116"/>
      <c r="FO220" s="116"/>
      <c r="FP220" s="116"/>
      <c r="FQ220" s="116"/>
      <c r="FR220" s="116"/>
      <c r="FS220" s="116"/>
      <c r="FT220" s="116"/>
      <c r="FU220" s="116"/>
      <c r="FV220" s="116"/>
      <c r="FW220" s="116"/>
      <c r="FX220" s="116"/>
      <c r="FY220" s="116"/>
      <c r="FZ220" s="116"/>
      <c r="GA220" s="116"/>
      <c r="GB220" s="116"/>
      <c r="GC220" s="116"/>
      <c r="GD220" s="116"/>
      <c r="GE220" s="116"/>
      <c r="GF220" s="116"/>
      <c r="GG220" s="116"/>
      <c r="GH220" s="116"/>
      <c r="GI220" s="116"/>
      <c r="GJ220" s="116"/>
      <c r="GK220" s="116"/>
      <c r="GL220" s="116"/>
      <c r="GM220" s="116"/>
      <c r="GN220" s="116"/>
      <c r="GO220" s="116"/>
      <c r="GP220" s="116"/>
      <c r="GQ220" s="116"/>
      <c r="GR220" s="116"/>
      <c r="GS220" s="116"/>
      <c r="GT220" s="116"/>
      <c r="GU220" s="116"/>
      <c r="GV220" s="116"/>
      <c r="GW220" s="116"/>
      <c r="GX220" s="116"/>
      <c r="GY220" s="116"/>
      <c r="GZ220" s="116"/>
      <c r="HA220" s="116"/>
      <c r="HB220" s="116"/>
      <c r="HC220" s="116"/>
      <c r="HD220" s="116"/>
      <c r="HE220" s="116"/>
      <c r="HF220" s="116"/>
      <c r="HG220" s="116"/>
      <c r="HH220" s="116"/>
      <c r="HI220" s="116"/>
      <c r="HJ220" s="116"/>
      <c r="HK220" s="116"/>
      <c r="HL220" s="116"/>
      <c r="HM220" s="116"/>
      <c r="HN220" s="116"/>
      <c r="HO220" s="116"/>
      <c r="HP220" s="116"/>
      <c r="HQ220" s="116"/>
      <c r="HR220" s="116"/>
      <c r="HS220" s="116"/>
      <c r="HT220" s="116"/>
      <c r="HU220" s="116"/>
      <c r="HV220" s="116"/>
      <c r="HW220" s="116"/>
      <c r="HX220" s="116"/>
      <c r="HY220" s="116"/>
      <c r="HZ220" s="116"/>
      <c r="IA220" s="116"/>
      <c r="IB220" s="116"/>
      <c r="IC220" s="116"/>
      <c r="ID220" s="116"/>
      <c r="IE220" s="116"/>
      <c r="IF220" s="116"/>
      <c r="IG220" s="116"/>
      <c r="IH220" s="116"/>
      <c r="II220" s="116"/>
      <c r="IJ220" s="116"/>
      <c r="IK220" s="116"/>
      <c r="IL220" s="116"/>
      <c r="IM220" s="116"/>
      <c r="IN220" s="116"/>
      <c r="IO220" s="116"/>
      <c r="IP220" s="116"/>
      <c r="IQ220" s="116"/>
      <c r="IR220" s="116"/>
      <c r="IS220" s="116"/>
      <c r="IT220" s="116"/>
      <c r="IU220" s="116"/>
      <c r="IV220" s="116"/>
      <c r="IW220" s="116"/>
      <c r="IX220" s="116"/>
      <c r="IY220" s="116"/>
      <c r="IZ220" s="116"/>
      <c r="JA220" s="116"/>
      <c r="JB220" s="116"/>
      <c r="JC220" s="116"/>
      <c r="JD220" s="116"/>
      <c r="JE220" s="116"/>
      <c r="JF220" s="116"/>
      <c r="JG220" s="116"/>
      <c r="JH220" s="116"/>
      <c r="JI220" s="116"/>
      <c r="JJ220" s="116"/>
      <c r="JK220" s="116"/>
      <c r="JL220" s="116"/>
      <c r="JM220" s="116"/>
    </row>
    <row r="221" spans="1:273" s="376" customFormat="1" ht="57" x14ac:dyDescent="0.25">
      <c r="A221" s="204">
        <v>199</v>
      </c>
      <c r="B221" s="212" t="s">
        <v>75</v>
      </c>
      <c r="C221" s="205">
        <v>81161712</v>
      </c>
      <c r="D221" s="186" t="s">
        <v>952</v>
      </c>
      <c r="E221" s="212" t="s">
        <v>319</v>
      </c>
      <c r="F221" s="205">
        <v>1</v>
      </c>
      <c r="G221" s="213" t="s">
        <v>189</v>
      </c>
      <c r="H221" s="210">
        <v>9</v>
      </c>
      <c r="I221" s="138" t="s">
        <v>624</v>
      </c>
      <c r="J221" s="160" t="s">
        <v>940</v>
      </c>
      <c r="K221" s="205" t="s">
        <v>307</v>
      </c>
      <c r="L221" s="187">
        <v>300000000</v>
      </c>
      <c r="M221" s="187">
        <v>300000000</v>
      </c>
      <c r="N221" s="212" t="s">
        <v>91</v>
      </c>
      <c r="O221" s="212" t="s">
        <v>92</v>
      </c>
      <c r="P221" s="69" t="s">
        <v>85</v>
      </c>
      <c r="Q221" s="116"/>
      <c r="R221" s="173"/>
      <c r="S221" s="346"/>
      <c r="T221" s="173"/>
      <c r="U221" s="173"/>
      <c r="V221" s="173"/>
      <c r="W221" s="173"/>
      <c r="X221" s="173"/>
      <c r="Y221" s="77">
        <f t="shared" si="7"/>
        <v>0</v>
      </c>
      <c r="Z221" s="173"/>
      <c r="AA221" s="173"/>
      <c r="AB221" s="173"/>
      <c r="AC221" s="173"/>
      <c r="AD221" s="173"/>
      <c r="AE221" s="173"/>
      <c r="AF221" s="173"/>
      <c r="AG221" s="173"/>
      <c r="AH221" s="173"/>
      <c r="AI221" s="173"/>
      <c r="AJ221" s="173"/>
      <c r="AK221" s="347"/>
      <c r="AL221" s="385"/>
      <c r="AM221" s="173"/>
      <c r="AN221" s="173"/>
      <c r="AO221" s="173"/>
      <c r="AP221" s="173"/>
      <c r="AQ221" s="173"/>
      <c r="AR221" s="173"/>
      <c r="AS221" s="173"/>
      <c r="AT221" s="173"/>
      <c r="AU221" s="173"/>
      <c r="AV221" s="173"/>
      <c r="AW221" s="173"/>
      <c r="AX221" s="173"/>
      <c r="AY221" s="173"/>
      <c r="AZ221" s="173"/>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6"/>
      <c r="FF221" s="116"/>
      <c r="FG221" s="116"/>
      <c r="FH221" s="116"/>
      <c r="FI221" s="116"/>
      <c r="FJ221" s="116"/>
      <c r="FK221" s="116"/>
      <c r="FL221" s="116"/>
      <c r="FM221" s="116"/>
      <c r="FN221" s="116"/>
      <c r="FO221" s="116"/>
      <c r="FP221" s="116"/>
      <c r="FQ221" s="116"/>
      <c r="FR221" s="116"/>
      <c r="FS221" s="116"/>
      <c r="FT221" s="116"/>
      <c r="FU221" s="116"/>
      <c r="FV221" s="116"/>
      <c r="FW221" s="116"/>
      <c r="FX221" s="116"/>
      <c r="FY221" s="116"/>
      <c r="FZ221" s="116"/>
      <c r="GA221" s="116"/>
      <c r="GB221" s="116"/>
      <c r="GC221" s="116"/>
      <c r="GD221" s="116"/>
      <c r="GE221" s="116"/>
      <c r="GF221" s="116"/>
      <c r="GG221" s="116"/>
      <c r="GH221" s="116"/>
      <c r="GI221" s="116"/>
      <c r="GJ221" s="116"/>
      <c r="GK221" s="116"/>
      <c r="GL221" s="116"/>
      <c r="GM221" s="116"/>
      <c r="GN221" s="116"/>
      <c r="GO221" s="116"/>
      <c r="GP221" s="116"/>
      <c r="GQ221" s="116"/>
      <c r="GR221" s="116"/>
      <c r="GS221" s="116"/>
      <c r="GT221" s="116"/>
      <c r="GU221" s="116"/>
      <c r="GV221" s="116"/>
      <c r="GW221" s="116"/>
      <c r="GX221" s="116"/>
      <c r="GY221" s="116"/>
      <c r="GZ221" s="116"/>
      <c r="HA221" s="116"/>
      <c r="HB221" s="116"/>
      <c r="HC221" s="116"/>
      <c r="HD221" s="116"/>
      <c r="HE221" s="116"/>
      <c r="HF221" s="116"/>
      <c r="HG221" s="116"/>
      <c r="HH221" s="116"/>
      <c r="HI221" s="116"/>
      <c r="HJ221" s="116"/>
      <c r="HK221" s="116"/>
      <c r="HL221" s="116"/>
      <c r="HM221" s="116"/>
      <c r="HN221" s="116"/>
      <c r="HO221" s="116"/>
      <c r="HP221" s="116"/>
      <c r="HQ221" s="116"/>
      <c r="HR221" s="116"/>
      <c r="HS221" s="116"/>
      <c r="HT221" s="116"/>
      <c r="HU221" s="116"/>
      <c r="HV221" s="116"/>
      <c r="HW221" s="116"/>
      <c r="HX221" s="116"/>
      <c r="HY221" s="116"/>
      <c r="HZ221" s="116"/>
      <c r="IA221" s="116"/>
      <c r="IB221" s="116"/>
      <c r="IC221" s="116"/>
      <c r="ID221" s="116"/>
      <c r="IE221" s="116"/>
      <c r="IF221" s="116"/>
      <c r="IG221" s="116"/>
      <c r="IH221" s="116"/>
      <c r="II221" s="116"/>
      <c r="IJ221" s="116"/>
      <c r="IK221" s="116"/>
      <c r="IL221" s="116"/>
      <c r="IM221" s="116"/>
      <c r="IN221" s="116"/>
      <c r="IO221" s="116"/>
      <c r="IP221" s="116"/>
      <c r="IQ221" s="116"/>
      <c r="IR221" s="116"/>
      <c r="IS221" s="116"/>
      <c r="IT221" s="116"/>
      <c r="IU221" s="116"/>
      <c r="IV221" s="116"/>
      <c r="IW221" s="116"/>
      <c r="IX221" s="116"/>
      <c r="IY221" s="116"/>
      <c r="IZ221" s="116"/>
      <c r="JA221" s="116"/>
      <c r="JB221" s="116"/>
      <c r="JC221" s="116"/>
      <c r="JD221" s="116"/>
      <c r="JE221" s="116"/>
      <c r="JF221" s="116"/>
      <c r="JG221" s="116"/>
      <c r="JH221" s="116"/>
      <c r="JI221" s="116"/>
      <c r="JJ221" s="116"/>
      <c r="JK221" s="116"/>
      <c r="JL221" s="116"/>
      <c r="JM221" s="116"/>
    </row>
    <row r="222" spans="1:273" s="376" customFormat="1" ht="57" x14ac:dyDescent="0.25">
      <c r="A222" s="204">
        <v>200</v>
      </c>
      <c r="B222" s="212" t="s">
        <v>75</v>
      </c>
      <c r="C222" s="205">
        <v>43222815</v>
      </c>
      <c r="D222" s="186" t="s">
        <v>953</v>
      </c>
      <c r="E222" s="212" t="s">
        <v>319</v>
      </c>
      <c r="F222" s="205">
        <v>1</v>
      </c>
      <c r="G222" s="213" t="s">
        <v>189</v>
      </c>
      <c r="H222" s="210">
        <v>2</v>
      </c>
      <c r="I222" s="138" t="s">
        <v>624</v>
      </c>
      <c r="J222" s="160" t="s">
        <v>940</v>
      </c>
      <c r="K222" s="205" t="s">
        <v>307</v>
      </c>
      <c r="L222" s="187">
        <v>60000000</v>
      </c>
      <c r="M222" s="187">
        <v>60000000</v>
      </c>
      <c r="N222" s="212" t="s">
        <v>91</v>
      </c>
      <c r="O222" s="212" t="s">
        <v>92</v>
      </c>
      <c r="P222" s="69" t="s">
        <v>85</v>
      </c>
      <c r="Q222" s="116"/>
      <c r="R222" s="173"/>
      <c r="S222" s="346"/>
      <c r="T222" s="173"/>
      <c r="U222" s="173"/>
      <c r="V222" s="173"/>
      <c r="W222" s="173"/>
      <c r="X222" s="173"/>
      <c r="Y222" s="77">
        <f t="shared" si="7"/>
        <v>0</v>
      </c>
      <c r="Z222" s="173"/>
      <c r="AA222" s="173"/>
      <c r="AB222" s="173"/>
      <c r="AC222" s="173"/>
      <c r="AD222" s="173"/>
      <c r="AE222" s="173"/>
      <c r="AF222" s="173"/>
      <c r="AG222" s="173"/>
      <c r="AH222" s="173"/>
      <c r="AI222" s="173"/>
      <c r="AJ222" s="173"/>
      <c r="AK222" s="347"/>
      <c r="AL222" s="385"/>
      <c r="AM222" s="173"/>
      <c r="AN222" s="173"/>
      <c r="AO222" s="173"/>
      <c r="AP222" s="173"/>
      <c r="AQ222" s="173"/>
      <c r="AR222" s="173"/>
      <c r="AS222" s="173"/>
      <c r="AT222" s="173"/>
      <c r="AU222" s="173"/>
      <c r="AV222" s="173"/>
      <c r="AW222" s="173"/>
      <c r="AX222" s="173"/>
      <c r="AY222" s="173"/>
      <c r="AZ222" s="173"/>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116"/>
      <c r="GY222" s="116"/>
      <c r="GZ222" s="116"/>
      <c r="HA222" s="116"/>
      <c r="HB222" s="116"/>
      <c r="HC222" s="116"/>
      <c r="HD222" s="116"/>
      <c r="HE222" s="116"/>
      <c r="HF222" s="116"/>
      <c r="HG222" s="116"/>
      <c r="HH222" s="116"/>
      <c r="HI222" s="116"/>
      <c r="HJ222" s="116"/>
      <c r="HK222" s="116"/>
      <c r="HL222" s="116"/>
      <c r="HM222" s="116"/>
      <c r="HN222" s="116"/>
      <c r="HO222" s="116"/>
      <c r="HP222" s="116"/>
      <c r="HQ222" s="116"/>
      <c r="HR222" s="116"/>
      <c r="HS222" s="116"/>
      <c r="HT222" s="116"/>
      <c r="HU222" s="116"/>
      <c r="HV222" s="116"/>
      <c r="HW222" s="116"/>
      <c r="HX222" s="116"/>
      <c r="HY222" s="116"/>
      <c r="HZ222" s="116"/>
      <c r="IA222" s="116"/>
      <c r="IB222" s="116"/>
      <c r="IC222" s="116"/>
      <c r="ID222" s="116"/>
      <c r="IE222" s="116"/>
      <c r="IF222" s="116"/>
      <c r="IG222" s="116"/>
      <c r="IH222" s="116"/>
      <c r="II222" s="116"/>
      <c r="IJ222" s="116"/>
      <c r="IK222" s="116"/>
      <c r="IL222" s="116"/>
      <c r="IM222" s="116"/>
      <c r="IN222" s="116"/>
      <c r="IO222" s="116"/>
      <c r="IP222" s="116"/>
      <c r="IQ222" s="116"/>
      <c r="IR222" s="116"/>
      <c r="IS222" s="116"/>
      <c r="IT222" s="116"/>
      <c r="IU222" s="116"/>
      <c r="IV222" s="116"/>
      <c r="IW222" s="116"/>
      <c r="IX222" s="116"/>
      <c r="IY222" s="116"/>
      <c r="IZ222" s="116"/>
      <c r="JA222" s="116"/>
      <c r="JB222" s="116"/>
      <c r="JC222" s="116"/>
      <c r="JD222" s="116"/>
      <c r="JE222" s="116"/>
      <c r="JF222" s="116"/>
      <c r="JG222" s="116"/>
      <c r="JH222" s="116"/>
      <c r="JI222" s="116"/>
      <c r="JJ222" s="116"/>
      <c r="JK222" s="116"/>
      <c r="JL222" s="116"/>
      <c r="JM222" s="116"/>
    </row>
    <row r="223" spans="1:273" s="376" customFormat="1" ht="57" x14ac:dyDescent="0.25">
      <c r="A223" s="204">
        <v>201</v>
      </c>
      <c r="B223" s="212" t="s">
        <v>75</v>
      </c>
      <c r="C223" s="205">
        <v>43222815</v>
      </c>
      <c r="D223" s="186" t="s">
        <v>954</v>
      </c>
      <c r="E223" s="212" t="s">
        <v>319</v>
      </c>
      <c r="F223" s="205">
        <v>1</v>
      </c>
      <c r="G223" s="213" t="s">
        <v>189</v>
      </c>
      <c r="H223" s="210">
        <v>2</v>
      </c>
      <c r="I223" s="138" t="s">
        <v>624</v>
      </c>
      <c r="J223" s="160" t="s">
        <v>940</v>
      </c>
      <c r="K223" s="205" t="s">
        <v>307</v>
      </c>
      <c r="L223" s="187">
        <v>300000000</v>
      </c>
      <c r="M223" s="187">
        <v>300000000</v>
      </c>
      <c r="N223" s="212" t="s">
        <v>91</v>
      </c>
      <c r="O223" s="212" t="s">
        <v>92</v>
      </c>
      <c r="P223" s="69" t="s">
        <v>85</v>
      </c>
      <c r="Q223" s="116"/>
      <c r="R223" s="173"/>
      <c r="S223" s="346"/>
      <c r="T223" s="173"/>
      <c r="U223" s="173"/>
      <c r="V223" s="173"/>
      <c r="W223" s="173"/>
      <c r="X223" s="173"/>
      <c r="Y223" s="77">
        <f t="shared" si="7"/>
        <v>0</v>
      </c>
      <c r="Z223" s="173"/>
      <c r="AA223" s="173"/>
      <c r="AB223" s="173"/>
      <c r="AC223" s="173"/>
      <c r="AD223" s="173"/>
      <c r="AE223" s="173"/>
      <c r="AF223" s="173"/>
      <c r="AG223" s="173"/>
      <c r="AH223" s="173"/>
      <c r="AI223" s="173"/>
      <c r="AJ223" s="173"/>
      <c r="AK223" s="347"/>
      <c r="AL223" s="385"/>
      <c r="AM223" s="173"/>
      <c r="AN223" s="173"/>
      <c r="AO223" s="173"/>
      <c r="AP223" s="173"/>
      <c r="AQ223" s="173"/>
      <c r="AR223" s="173"/>
      <c r="AS223" s="173"/>
      <c r="AT223" s="173"/>
      <c r="AU223" s="173"/>
      <c r="AV223" s="173"/>
      <c r="AW223" s="173"/>
      <c r="AX223" s="173"/>
      <c r="AY223" s="173"/>
      <c r="AZ223" s="173"/>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6"/>
      <c r="FF223" s="116"/>
      <c r="FG223" s="116"/>
      <c r="FH223" s="116"/>
      <c r="FI223" s="116"/>
      <c r="FJ223" s="116"/>
      <c r="FK223" s="116"/>
      <c r="FL223" s="116"/>
      <c r="FM223" s="116"/>
      <c r="FN223" s="116"/>
      <c r="FO223" s="116"/>
      <c r="FP223" s="116"/>
      <c r="FQ223" s="116"/>
      <c r="FR223" s="116"/>
      <c r="FS223" s="116"/>
      <c r="FT223" s="116"/>
      <c r="FU223" s="116"/>
      <c r="FV223" s="116"/>
      <c r="FW223" s="116"/>
      <c r="FX223" s="116"/>
      <c r="FY223" s="116"/>
      <c r="FZ223" s="116"/>
      <c r="GA223" s="116"/>
      <c r="GB223" s="116"/>
      <c r="GC223" s="116"/>
      <c r="GD223" s="116"/>
      <c r="GE223" s="116"/>
      <c r="GF223" s="116"/>
      <c r="GG223" s="116"/>
      <c r="GH223" s="116"/>
      <c r="GI223" s="116"/>
      <c r="GJ223" s="116"/>
      <c r="GK223" s="116"/>
      <c r="GL223" s="116"/>
      <c r="GM223" s="116"/>
      <c r="GN223" s="116"/>
      <c r="GO223" s="116"/>
      <c r="GP223" s="116"/>
      <c r="GQ223" s="116"/>
      <c r="GR223" s="116"/>
      <c r="GS223" s="116"/>
      <c r="GT223" s="116"/>
      <c r="GU223" s="116"/>
      <c r="GV223" s="116"/>
      <c r="GW223" s="116"/>
      <c r="GX223" s="116"/>
      <c r="GY223" s="116"/>
      <c r="GZ223" s="116"/>
      <c r="HA223" s="116"/>
      <c r="HB223" s="116"/>
      <c r="HC223" s="116"/>
      <c r="HD223" s="116"/>
      <c r="HE223" s="116"/>
      <c r="HF223" s="116"/>
      <c r="HG223" s="116"/>
      <c r="HH223" s="116"/>
      <c r="HI223" s="116"/>
      <c r="HJ223" s="116"/>
      <c r="HK223" s="116"/>
      <c r="HL223" s="116"/>
      <c r="HM223" s="116"/>
      <c r="HN223" s="116"/>
      <c r="HO223" s="116"/>
      <c r="HP223" s="116"/>
      <c r="HQ223" s="116"/>
      <c r="HR223" s="116"/>
      <c r="HS223" s="116"/>
      <c r="HT223" s="116"/>
      <c r="HU223" s="116"/>
      <c r="HV223" s="116"/>
      <c r="HW223" s="116"/>
      <c r="HX223" s="116"/>
      <c r="HY223" s="116"/>
      <c r="HZ223" s="116"/>
      <c r="IA223" s="116"/>
      <c r="IB223" s="116"/>
      <c r="IC223" s="116"/>
      <c r="ID223" s="116"/>
      <c r="IE223" s="116"/>
      <c r="IF223" s="116"/>
      <c r="IG223" s="116"/>
      <c r="IH223" s="116"/>
      <c r="II223" s="116"/>
      <c r="IJ223" s="116"/>
      <c r="IK223" s="116"/>
      <c r="IL223" s="116"/>
      <c r="IM223" s="116"/>
      <c r="IN223" s="116"/>
      <c r="IO223" s="116"/>
      <c r="IP223" s="116"/>
      <c r="IQ223" s="116"/>
      <c r="IR223" s="116"/>
      <c r="IS223" s="116"/>
      <c r="IT223" s="116"/>
      <c r="IU223" s="116"/>
      <c r="IV223" s="116"/>
      <c r="IW223" s="116"/>
      <c r="IX223" s="116"/>
      <c r="IY223" s="116"/>
      <c r="IZ223" s="116"/>
      <c r="JA223" s="116"/>
      <c r="JB223" s="116"/>
      <c r="JC223" s="116"/>
      <c r="JD223" s="116"/>
      <c r="JE223" s="116"/>
      <c r="JF223" s="116"/>
      <c r="JG223" s="116"/>
      <c r="JH223" s="116"/>
      <c r="JI223" s="116"/>
      <c r="JJ223" s="116"/>
      <c r="JK223" s="116"/>
      <c r="JL223" s="116"/>
      <c r="JM223" s="116"/>
    </row>
    <row r="224" spans="1:273" s="376" customFormat="1" ht="57" x14ac:dyDescent="0.25">
      <c r="A224" s="204">
        <v>202</v>
      </c>
      <c r="B224" s="212" t="s">
        <v>75</v>
      </c>
      <c r="C224" s="205">
        <v>81100000</v>
      </c>
      <c r="D224" s="186" t="s">
        <v>955</v>
      </c>
      <c r="E224" s="212" t="s">
        <v>319</v>
      </c>
      <c r="F224" s="205">
        <v>1</v>
      </c>
      <c r="G224" s="213" t="s">
        <v>189</v>
      </c>
      <c r="H224" s="210">
        <v>1</v>
      </c>
      <c r="I224" s="138" t="s">
        <v>943</v>
      </c>
      <c r="J224" s="160" t="s">
        <v>940</v>
      </c>
      <c r="K224" s="205" t="s">
        <v>307</v>
      </c>
      <c r="L224" s="187">
        <v>3758641.7510000002</v>
      </c>
      <c r="M224" s="187">
        <v>3758641.7510000002</v>
      </c>
      <c r="N224" s="212" t="s">
        <v>91</v>
      </c>
      <c r="O224" s="212" t="s">
        <v>92</v>
      </c>
      <c r="P224" s="69" t="s">
        <v>85</v>
      </c>
      <c r="Q224" s="116"/>
      <c r="R224" s="173"/>
      <c r="S224" s="346"/>
      <c r="T224" s="173"/>
      <c r="U224" s="173"/>
      <c r="V224" s="173"/>
      <c r="W224" s="173"/>
      <c r="X224" s="173"/>
      <c r="Y224" s="77">
        <f t="shared" si="7"/>
        <v>0</v>
      </c>
      <c r="Z224" s="173"/>
      <c r="AA224" s="173"/>
      <c r="AB224" s="173"/>
      <c r="AC224" s="173"/>
      <c r="AD224" s="173"/>
      <c r="AE224" s="173"/>
      <c r="AF224" s="173"/>
      <c r="AG224" s="173"/>
      <c r="AH224" s="173"/>
      <c r="AI224" s="173"/>
      <c r="AJ224" s="173"/>
      <c r="AK224" s="347"/>
      <c r="AL224" s="385"/>
      <c r="AM224" s="173"/>
      <c r="AN224" s="173"/>
      <c r="AO224" s="173"/>
      <c r="AP224" s="173"/>
      <c r="AQ224" s="173"/>
      <c r="AR224" s="173"/>
      <c r="AS224" s="173"/>
      <c r="AT224" s="173"/>
      <c r="AU224" s="173"/>
      <c r="AV224" s="173"/>
      <c r="AW224" s="173"/>
      <c r="AX224" s="173"/>
      <c r="AY224" s="173"/>
      <c r="AZ224" s="173"/>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c r="EG224" s="116"/>
      <c r="EH224" s="116"/>
      <c r="EI224" s="116"/>
      <c r="EJ224" s="116"/>
      <c r="EK224" s="116"/>
      <c r="EL224" s="116"/>
      <c r="EM224" s="116"/>
      <c r="EN224" s="116"/>
      <c r="EO224" s="116"/>
      <c r="EP224" s="116"/>
      <c r="EQ224" s="116"/>
      <c r="ER224" s="116"/>
      <c r="ES224" s="116"/>
      <c r="ET224" s="116"/>
      <c r="EU224" s="116"/>
      <c r="EV224" s="116"/>
      <c r="EW224" s="116"/>
      <c r="EX224" s="116"/>
      <c r="EY224" s="116"/>
      <c r="EZ224" s="116"/>
      <c r="FA224" s="116"/>
      <c r="FB224" s="116"/>
      <c r="FC224" s="116"/>
      <c r="FD224" s="116"/>
      <c r="FE224" s="116"/>
      <c r="FF224" s="116"/>
      <c r="FG224" s="116"/>
      <c r="FH224" s="116"/>
      <c r="FI224" s="116"/>
      <c r="FJ224" s="116"/>
      <c r="FK224" s="116"/>
      <c r="FL224" s="116"/>
      <c r="FM224" s="116"/>
      <c r="FN224" s="116"/>
      <c r="FO224" s="116"/>
      <c r="FP224" s="116"/>
      <c r="FQ224" s="116"/>
      <c r="FR224" s="116"/>
      <c r="FS224" s="116"/>
      <c r="FT224" s="116"/>
      <c r="FU224" s="116"/>
      <c r="FV224" s="116"/>
      <c r="FW224" s="116"/>
      <c r="FX224" s="116"/>
      <c r="FY224" s="116"/>
      <c r="FZ224" s="116"/>
      <c r="GA224" s="116"/>
      <c r="GB224" s="116"/>
      <c r="GC224" s="116"/>
      <c r="GD224" s="116"/>
      <c r="GE224" s="116"/>
      <c r="GF224" s="116"/>
      <c r="GG224" s="116"/>
      <c r="GH224" s="116"/>
      <c r="GI224" s="116"/>
      <c r="GJ224" s="116"/>
      <c r="GK224" s="116"/>
      <c r="GL224" s="116"/>
      <c r="GM224" s="116"/>
      <c r="GN224" s="116"/>
      <c r="GO224" s="116"/>
      <c r="GP224" s="116"/>
      <c r="GQ224" s="116"/>
      <c r="GR224" s="116"/>
      <c r="GS224" s="116"/>
      <c r="GT224" s="116"/>
      <c r="GU224" s="116"/>
      <c r="GV224" s="116"/>
      <c r="GW224" s="116"/>
      <c r="GX224" s="116"/>
      <c r="GY224" s="116"/>
      <c r="GZ224" s="116"/>
      <c r="HA224" s="116"/>
      <c r="HB224" s="116"/>
      <c r="HC224" s="116"/>
      <c r="HD224" s="116"/>
      <c r="HE224" s="116"/>
      <c r="HF224" s="116"/>
      <c r="HG224" s="116"/>
      <c r="HH224" s="116"/>
      <c r="HI224" s="116"/>
      <c r="HJ224" s="116"/>
      <c r="HK224" s="116"/>
      <c r="HL224" s="116"/>
      <c r="HM224" s="116"/>
      <c r="HN224" s="116"/>
      <c r="HO224" s="116"/>
      <c r="HP224" s="116"/>
      <c r="HQ224" s="116"/>
      <c r="HR224" s="116"/>
      <c r="HS224" s="116"/>
      <c r="HT224" s="116"/>
      <c r="HU224" s="116"/>
      <c r="HV224" s="116"/>
      <c r="HW224" s="116"/>
      <c r="HX224" s="116"/>
      <c r="HY224" s="116"/>
      <c r="HZ224" s="116"/>
      <c r="IA224" s="116"/>
      <c r="IB224" s="116"/>
      <c r="IC224" s="116"/>
      <c r="ID224" s="116"/>
      <c r="IE224" s="116"/>
      <c r="IF224" s="116"/>
      <c r="IG224" s="116"/>
      <c r="IH224" s="116"/>
      <c r="II224" s="116"/>
      <c r="IJ224" s="116"/>
      <c r="IK224" s="116"/>
      <c r="IL224" s="116"/>
      <c r="IM224" s="116"/>
      <c r="IN224" s="116"/>
      <c r="IO224" s="116"/>
      <c r="IP224" s="116"/>
      <c r="IQ224" s="116"/>
      <c r="IR224" s="116"/>
      <c r="IS224" s="116"/>
      <c r="IT224" s="116"/>
      <c r="IU224" s="116"/>
      <c r="IV224" s="116"/>
      <c r="IW224" s="116"/>
      <c r="IX224" s="116"/>
      <c r="IY224" s="116"/>
      <c r="IZ224" s="116"/>
      <c r="JA224" s="116"/>
      <c r="JB224" s="116"/>
      <c r="JC224" s="116"/>
      <c r="JD224" s="116"/>
      <c r="JE224" s="116"/>
      <c r="JF224" s="116"/>
      <c r="JG224" s="116"/>
      <c r="JH224" s="116"/>
      <c r="JI224" s="116"/>
      <c r="JJ224" s="116"/>
      <c r="JK224" s="116"/>
      <c r="JL224" s="116"/>
      <c r="JM224" s="116"/>
    </row>
    <row r="225" spans="1:273" s="376" customFormat="1" ht="57" x14ac:dyDescent="0.25">
      <c r="A225" s="204">
        <v>203</v>
      </c>
      <c r="B225" s="212" t="s">
        <v>75</v>
      </c>
      <c r="C225" s="205">
        <v>81112501</v>
      </c>
      <c r="D225" s="186" t="s">
        <v>956</v>
      </c>
      <c r="E225" s="212" t="s">
        <v>319</v>
      </c>
      <c r="F225" s="205">
        <v>1</v>
      </c>
      <c r="G225" s="213" t="s">
        <v>748</v>
      </c>
      <c r="H225" s="210">
        <v>1</v>
      </c>
      <c r="I225" s="138" t="s">
        <v>624</v>
      </c>
      <c r="J225" s="160" t="s">
        <v>940</v>
      </c>
      <c r="K225" s="205" t="s">
        <v>307</v>
      </c>
      <c r="L225" s="187">
        <v>25885394.849999998</v>
      </c>
      <c r="M225" s="187">
        <v>25885394.849999998</v>
      </c>
      <c r="N225" s="212" t="s">
        <v>91</v>
      </c>
      <c r="O225" s="212" t="s">
        <v>92</v>
      </c>
      <c r="P225" s="69" t="s">
        <v>85</v>
      </c>
      <c r="Q225" s="116"/>
      <c r="R225" s="173"/>
      <c r="S225" s="346"/>
      <c r="T225" s="173"/>
      <c r="U225" s="173"/>
      <c r="V225" s="173"/>
      <c r="W225" s="173"/>
      <c r="X225" s="173"/>
      <c r="Y225" s="77">
        <f t="shared" si="7"/>
        <v>0</v>
      </c>
      <c r="Z225" s="173"/>
      <c r="AA225" s="173"/>
      <c r="AB225" s="173"/>
      <c r="AC225" s="173"/>
      <c r="AD225" s="173"/>
      <c r="AE225" s="173"/>
      <c r="AF225" s="173"/>
      <c r="AG225" s="173"/>
      <c r="AH225" s="173"/>
      <c r="AI225" s="173"/>
      <c r="AJ225" s="173"/>
      <c r="AK225" s="347"/>
      <c r="AL225" s="385"/>
      <c r="AM225" s="173"/>
      <c r="AN225" s="173"/>
      <c r="AO225" s="173"/>
      <c r="AP225" s="173"/>
      <c r="AQ225" s="173"/>
      <c r="AR225" s="173"/>
      <c r="AS225" s="173"/>
      <c r="AT225" s="173"/>
      <c r="AU225" s="173"/>
      <c r="AV225" s="173"/>
      <c r="AW225" s="173"/>
      <c r="AX225" s="173"/>
      <c r="AY225" s="173"/>
      <c r="AZ225" s="173"/>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c r="EG225" s="116"/>
      <c r="EH225" s="116"/>
      <c r="EI225" s="116"/>
      <c r="EJ225" s="116"/>
      <c r="EK225" s="116"/>
      <c r="EL225" s="116"/>
      <c r="EM225" s="116"/>
      <c r="EN225" s="116"/>
      <c r="EO225" s="116"/>
      <c r="EP225" s="116"/>
      <c r="EQ225" s="116"/>
      <c r="ER225" s="116"/>
      <c r="ES225" s="116"/>
      <c r="ET225" s="116"/>
      <c r="EU225" s="116"/>
      <c r="EV225" s="116"/>
      <c r="EW225" s="116"/>
      <c r="EX225" s="116"/>
      <c r="EY225" s="116"/>
      <c r="EZ225" s="116"/>
      <c r="FA225" s="116"/>
      <c r="FB225" s="116"/>
      <c r="FC225" s="116"/>
      <c r="FD225" s="116"/>
      <c r="FE225" s="116"/>
      <c r="FF225" s="116"/>
      <c r="FG225" s="116"/>
      <c r="FH225" s="116"/>
      <c r="FI225" s="116"/>
      <c r="FJ225" s="116"/>
      <c r="FK225" s="116"/>
      <c r="FL225" s="116"/>
      <c r="FM225" s="116"/>
      <c r="FN225" s="116"/>
      <c r="FO225" s="116"/>
      <c r="FP225" s="116"/>
      <c r="FQ225" s="116"/>
      <c r="FR225" s="116"/>
      <c r="FS225" s="116"/>
      <c r="FT225" s="116"/>
      <c r="FU225" s="116"/>
      <c r="FV225" s="116"/>
      <c r="FW225" s="116"/>
      <c r="FX225" s="116"/>
      <c r="FY225" s="116"/>
      <c r="FZ225" s="116"/>
      <c r="GA225" s="116"/>
      <c r="GB225" s="116"/>
      <c r="GC225" s="116"/>
      <c r="GD225" s="116"/>
      <c r="GE225" s="116"/>
      <c r="GF225" s="116"/>
      <c r="GG225" s="116"/>
      <c r="GH225" s="116"/>
      <c r="GI225" s="116"/>
      <c r="GJ225" s="116"/>
      <c r="GK225" s="116"/>
      <c r="GL225" s="116"/>
      <c r="GM225" s="116"/>
      <c r="GN225" s="116"/>
      <c r="GO225" s="116"/>
      <c r="GP225" s="116"/>
      <c r="GQ225" s="116"/>
      <c r="GR225" s="116"/>
      <c r="GS225" s="116"/>
      <c r="GT225" s="116"/>
      <c r="GU225" s="116"/>
      <c r="GV225" s="116"/>
      <c r="GW225" s="116"/>
      <c r="GX225" s="116"/>
      <c r="GY225" s="116"/>
      <c r="GZ225" s="116"/>
      <c r="HA225" s="116"/>
      <c r="HB225" s="116"/>
      <c r="HC225" s="116"/>
      <c r="HD225" s="116"/>
      <c r="HE225" s="116"/>
      <c r="HF225" s="116"/>
      <c r="HG225" s="116"/>
      <c r="HH225" s="116"/>
      <c r="HI225" s="116"/>
      <c r="HJ225" s="116"/>
      <c r="HK225" s="116"/>
      <c r="HL225" s="116"/>
      <c r="HM225" s="116"/>
      <c r="HN225" s="116"/>
      <c r="HO225" s="116"/>
      <c r="HP225" s="116"/>
      <c r="HQ225" s="116"/>
      <c r="HR225" s="116"/>
      <c r="HS225" s="116"/>
      <c r="HT225" s="116"/>
      <c r="HU225" s="116"/>
      <c r="HV225" s="116"/>
      <c r="HW225" s="116"/>
      <c r="HX225" s="116"/>
      <c r="HY225" s="116"/>
      <c r="HZ225" s="116"/>
      <c r="IA225" s="116"/>
      <c r="IB225" s="116"/>
      <c r="IC225" s="116"/>
      <c r="ID225" s="116"/>
      <c r="IE225" s="116"/>
      <c r="IF225" s="116"/>
      <c r="IG225" s="116"/>
      <c r="IH225" s="116"/>
      <c r="II225" s="116"/>
      <c r="IJ225" s="116"/>
      <c r="IK225" s="116"/>
      <c r="IL225" s="116"/>
      <c r="IM225" s="116"/>
      <c r="IN225" s="116"/>
      <c r="IO225" s="116"/>
      <c r="IP225" s="116"/>
      <c r="IQ225" s="116"/>
      <c r="IR225" s="116"/>
      <c r="IS225" s="116"/>
      <c r="IT225" s="116"/>
      <c r="IU225" s="116"/>
      <c r="IV225" s="116"/>
      <c r="IW225" s="116"/>
      <c r="IX225" s="116"/>
      <c r="IY225" s="116"/>
      <c r="IZ225" s="116"/>
      <c r="JA225" s="116"/>
      <c r="JB225" s="116"/>
      <c r="JC225" s="116"/>
      <c r="JD225" s="116"/>
      <c r="JE225" s="116"/>
      <c r="JF225" s="116"/>
      <c r="JG225" s="116"/>
      <c r="JH225" s="116"/>
      <c r="JI225" s="116"/>
      <c r="JJ225" s="116"/>
      <c r="JK225" s="116"/>
      <c r="JL225" s="116"/>
      <c r="JM225" s="116"/>
    </row>
    <row r="226" spans="1:273" s="376" customFormat="1" ht="75" x14ac:dyDescent="0.25">
      <c r="A226" s="204">
        <v>204</v>
      </c>
      <c r="B226" s="212" t="s">
        <v>75</v>
      </c>
      <c r="C226" s="205">
        <v>81112501</v>
      </c>
      <c r="D226" s="186" t="s">
        <v>957</v>
      </c>
      <c r="E226" s="212" t="s">
        <v>319</v>
      </c>
      <c r="F226" s="205">
        <v>1</v>
      </c>
      <c r="G226" s="213" t="s">
        <v>182</v>
      </c>
      <c r="H226" s="210">
        <v>12</v>
      </c>
      <c r="I226" s="138" t="s">
        <v>129</v>
      </c>
      <c r="J226" s="160" t="s">
        <v>940</v>
      </c>
      <c r="K226" s="205" t="s">
        <v>307</v>
      </c>
      <c r="L226" s="187">
        <v>18200000</v>
      </c>
      <c r="M226" s="187">
        <v>18200000</v>
      </c>
      <c r="N226" s="212" t="s">
        <v>91</v>
      </c>
      <c r="O226" s="212" t="s">
        <v>92</v>
      </c>
      <c r="P226" s="69" t="s">
        <v>85</v>
      </c>
      <c r="Q226" s="116"/>
      <c r="R226" s="173"/>
      <c r="S226" s="346"/>
      <c r="T226" s="173"/>
      <c r="U226" s="173"/>
      <c r="V226" s="173"/>
      <c r="W226" s="173"/>
      <c r="X226" s="173"/>
      <c r="Y226" s="77">
        <f t="shared" si="7"/>
        <v>0</v>
      </c>
      <c r="Z226" s="173"/>
      <c r="AA226" s="173"/>
      <c r="AB226" s="173"/>
      <c r="AC226" s="173"/>
      <c r="AD226" s="173"/>
      <c r="AE226" s="173"/>
      <c r="AF226" s="173"/>
      <c r="AG226" s="173"/>
      <c r="AH226" s="173"/>
      <c r="AI226" s="173"/>
      <c r="AJ226" s="173"/>
      <c r="AK226" s="347"/>
      <c r="AL226" s="385"/>
      <c r="AM226" s="173"/>
      <c r="AN226" s="173"/>
      <c r="AO226" s="173"/>
      <c r="AP226" s="173"/>
      <c r="AQ226" s="173"/>
      <c r="AR226" s="173"/>
      <c r="AS226" s="173"/>
      <c r="AT226" s="173"/>
      <c r="AU226" s="173"/>
      <c r="AV226" s="173"/>
      <c r="AW226" s="173"/>
      <c r="AX226" s="173"/>
      <c r="AY226" s="173"/>
      <c r="AZ226" s="173"/>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c r="EG226" s="116"/>
      <c r="EH226" s="116"/>
      <c r="EI226" s="116"/>
      <c r="EJ226" s="116"/>
      <c r="EK226" s="116"/>
      <c r="EL226" s="116"/>
      <c r="EM226" s="116"/>
      <c r="EN226" s="116"/>
      <c r="EO226" s="116"/>
      <c r="EP226" s="116"/>
      <c r="EQ226" s="116"/>
      <c r="ER226" s="116"/>
      <c r="ES226" s="116"/>
      <c r="ET226" s="116"/>
      <c r="EU226" s="116"/>
      <c r="EV226" s="116"/>
      <c r="EW226" s="116"/>
      <c r="EX226" s="116"/>
      <c r="EY226" s="116"/>
      <c r="EZ226" s="116"/>
      <c r="FA226" s="116"/>
      <c r="FB226" s="116"/>
      <c r="FC226" s="116"/>
      <c r="FD226" s="116"/>
      <c r="FE226" s="116"/>
      <c r="FF226" s="116"/>
      <c r="FG226" s="116"/>
      <c r="FH226" s="116"/>
      <c r="FI226" s="116"/>
      <c r="FJ226" s="116"/>
      <c r="FK226" s="116"/>
      <c r="FL226" s="116"/>
      <c r="FM226" s="116"/>
      <c r="FN226" s="116"/>
      <c r="FO226" s="116"/>
      <c r="FP226" s="116"/>
      <c r="FQ226" s="116"/>
      <c r="FR226" s="116"/>
      <c r="FS226" s="116"/>
      <c r="FT226" s="116"/>
      <c r="FU226" s="116"/>
      <c r="FV226" s="116"/>
      <c r="FW226" s="116"/>
      <c r="FX226" s="116"/>
      <c r="FY226" s="116"/>
      <c r="FZ226" s="116"/>
      <c r="GA226" s="116"/>
      <c r="GB226" s="116"/>
      <c r="GC226" s="116"/>
      <c r="GD226" s="116"/>
      <c r="GE226" s="116"/>
      <c r="GF226" s="116"/>
      <c r="GG226" s="116"/>
      <c r="GH226" s="116"/>
      <c r="GI226" s="116"/>
      <c r="GJ226" s="116"/>
      <c r="GK226" s="116"/>
      <c r="GL226" s="116"/>
      <c r="GM226" s="116"/>
      <c r="GN226" s="116"/>
      <c r="GO226" s="116"/>
      <c r="GP226" s="116"/>
      <c r="GQ226" s="116"/>
      <c r="GR226" s="116"/>
      <c r="GS226" s="116"/>
      <c r="GT226" s="116"/>
      <c r="GU226" s="116"/>
      <c r="GV226" s="116"/>
      <c r="GW226" s="116"/>
      <c r="GX226" s="116"/>
      <c r="GY226" s="116"/>
      <c r="GZ226" s="116"/>
      <c r="HA226" s="116"/>
      <c r="HB226" s="116"/>
      <c r="HC226" s="116"/>
      <c r="HD226" s="116"/>
      <c r="HE226" s="116"/>
      <c r="HF226" s="116"/>
      <c r="HG226" s="116"/>
      <c r="HH226" s="116"/>
      <c r="HI226" s="116"/>
      <c r="HJ226" s="116"/>
      <c r="HK226" s="116"/>
      <c r="HL226" s="116"/>
      <c r="HM226" s="116"/>
      <c r="HN226" s="116"/>
      <c r="HO226" s="116"/>
      <c r="HP226" s="116"/>
      <c r="HQ226" s="116"/>
      <c r="HR226" s="116"/>
      <c r="HS226" s="116"/>
      <c r="HT226" s="116"/>
      <c r="HU226" s="116"/>
      <c r="HV226" s="116"/>
      <c r="HW226" s="116"/>
      <c r="HX226" s="116"/>
      <c r="HY226" s="116"/>
      <c r="HZ226" s="116"/>
      <c r="IA226" s="116"/>
      <c r="IB226" s="116"/>
      <c r="IC226" s="116"/>
      <c r="ID226" s="116"/>
      <c r="IE226" s="116"/>
      <c r="IF226" s="116"/>
      <c r="IG226" s="116"/>
      <c r="IH226" s="116"/>
      <c r="II226" s="116"/>
      <c r="IJ226" s="116"/>
      <c r="IK226" s="116"/>
      <c r="IL226" s="116"/>
      <c r="IM226" s="116"/>
      <c r="IN226" s="116"/>
      <c r="IO226" s="116"/>
      <c r="IP226" s="116"/>
      <c r="IQ226" s="116"/>
      <c r="IR226" s="116"/>
      <c r="IS226" s="116"/>
      <c r="IT226" s="116"/>
      <c r="IU226" s="116"/>
      <c r="IV226" s="116"/>
      <c r="IW226" s="116"/>
      <c r="IX226" s="116"/>
      <c r="IY226" s="116"/>
      <c r="IZ226" s="116"/>
      <c r="JA226" s="116"/>
      <c r="JB226" s="116"/>
      <c r="JC226" s="116"/>
      <c r="JD226" s="116"/>
      <c r="JE226" s="116"/>
      <c r="JF226" s="116"/>
      <c r="JG226" s="116"/>
      <c r="JH226" s="116"/>
      <c r="JI226" s="116"/>
      <c r="JJ226" s="116"/>
      <c r="JK226" s="116"/>
      <c r="JL226" s="116"/>
      <c r="JM226" s="116"/>
    </row>
    <row r="227" spans="1:273" s="376" customFormat="1" ht="75" x14ac:dyDescent="0.25">
      <c r="A227" s="204">
        <v>205</v>
      </c>
      <c r="B227" s="212" t="s">
        <v>75</v>
      </c>
      <c r="C227" s="205">
        <v>93151502</v>
      </c>
      <c r="D227" s="186" t="s">
        <v>958</v>
      </c>
      <c r="E227" s="212" t="s">
        <v>319</v>
      </c>
      <c r="F227" s="205">
        <v>1</v>
      </c>
      <c r="G227" s="213" t="s">
        <v>107</v>
      </c>
      <c r="H227" s="203">
        <v>9</v>
      </c>
      <c r="I227" s="138" t="s">
        <v>80</v>
      </c>
      <c r="J227" s="160" t="s">
        <v>940</v>
      </c>
      <c r="K227" s="205" t="s">
        <v>307</v>
      </c>
      <c r="L227" s="187">
        <v>265237184</v>
      </c>
      <c r="M227" s="187">
        <v>265237184</v>
      </c>
      <c r="N227" s="212" t="s">
        <v>91</v>
      </c>
      <c r="O227" s="212" t="s">
        <v>92</v>
      </c>
      <c r="P227" s="69" t="s">
        <v>85</v>
      </c>
      <c r="Q227" s="116"/>
      <c r="R227" s="173"/>
      <c r="S227" s="346"/>
      <c r="T227" s="173"/>
      <c r="U227" s="173"/>
      <c r="V227" s="173"/>
      <c r="W227" s="173"/>
      <c r="X227" s="173"/>
      <c r="Y227" s="77">
        <f t="shared" si="7"/>
        <v>0</v>
      </c>
      <c r="Z227" s="173"/>
      <c r="AA227" s="173"/>
      <c r="AB227" s="173"/>
      <c r="AC227" s="173"/>
      <c r="AD227" s="173"/>
      <c r="AE227" s="173"/>
      <c r="AF227" s="173"/>
      <c r="AG227" s="173"/>
      <c r="AH227" s="173"/>
      <c r="AI227" s="173"/>
      <c r="AJ227" s="173"/>
      <c r="AK227" s="347"/>
      <c r="AL227" s="385"/>
      <c r="AM227" s="173"/>
      <c r="AN227" s="173"/>
      <c r="AO227" s="173"/>
      <c r="AP227" s="173"/>
      <c r="AQ227" s="173"/>
      <c r="AR227" s="173"/>
      <c r="AS227" s="173"/>
      <c r="AT227" s="173"/>
      <c r="AU227" s="173"/>
      <c r="AV227" s="173"/>
      <c r="AW227" s="173"/>
      <c r="AX227" s="173"/>
      <c r="AY227" s="173"/>
      <c r="AZ227" s="173"/>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c r="EG227" s="116"/>
      <c r="EH227" s="116"/>
      <c r="EI227" s="116"/>
      <c r="EJ227" s="116"/>
      <c r="EK227" s="116"/>
      <c r="EL227" s="116"/>
      <c r="EM227" s="116"/>
      <c r="EN227" s="116"/>
      <c r="EO227" s="116"/>
      <c r="EP227" s="116"/>
      <c r="EQ227" s="116"/>
      <c r="ER227" s="116"/>
      <c r="ES227" s="116"/>
      <c r="ET227" s="116"/>
      <c r="EU227" s="116"/>
      <c r="EV227" s="116"/>
      <c r="EW227" s="116"/>
      <c r="EX227" s="116"/>
      <c r="EY227" s="116"/>
      <c r="EZ227" s="116"/>
      <c r="FA227" s="116"/>
      <c r="FB227" s="116"/>
      <c r="FC227" s="116"/>
      <c r="FD227" s="116"/>
      <c r="FE227" s="116"/>
      <c r="FF227" s="116"/>
      <c r="FG227" s="116"/>
      <c r="FH227" s="116"/>
      <c r="FI227" s="116"/>
      <c r="FJ227" s="116"/>
      <c r="FK227" s="116"/>
      <c r="FL227" s="116"/>
      <c r="FM227" s="116"/>
      <c r="FN227" s="116"/>
      <c r="FO227" s="116"/>
      <c r="FP227" s="116"/>
      <c r="FQ227" s="116"/>
      <c r="FR227" s="116"/>
      <c r="FS227" s="116"/>
      <c r="FT227" s="116"/>
      <c r="FU227" s="116"/>
      <c r="FV227" s="116"/>
      <c r="FW227" s="116"/>
      <c r="FX227" s="116"/>
      <c r="FY227" s="116"/>
      <c r="FZ227" s="116"/>
      <c r="GA227" s="116"/>
      <c r="GB227" s="116"/>
      <c r="GC227" s="116"/>
      <c r="GD227" s="116"/>
      <c r="GE227" s="116"/>
      <c r="GF227" s="116"/>
      <c r="GG227" s="116"/>
      <c r="GH227" s="116"/>
      <c r="GI227" s="116"/>
      <c r="GJ227" s="116"/>
      <c r="GK227" s="116"/>
      <c r="GL227" s="116"/>
      <c r="GM227" s="116"/>
      <c r="GN227" s="116"/>
      <c r="GO227" s="116"/>
      <c r="GP227" s="116"/>
      <c r="GQ227" s="116"/>
      <c r="GR227" s="116"/>
      <c r="GS227" s="116"/>
      <c r="GT227" s="116"/>
      <c r="GU227" s="116"/>
      <c r="GV227" s="116"/>
      <c r="GW227" s="116"/>
      <c r="GX227" s="116"/>
      <c r="GY227" s="116"/>
      <c r="GZ227" s="116"/>
      <c r="HA227" s="116"/>
      <c r="HB227" s="116"/>
      <c r="HC227" s="116"/>
      <c r="HD227" s="116"/>
      <c r="HE227" s="116"/>
      <c r="HF227" s="116"/>
      <c r="HG227" s="116"/>
      <c r="HH227" s="116"/>
      <c r="HI227" s="116"/>
      <c r="HJ227" s="116"/>
      <c r="HK227" s="116"/>
      <c r="HL227" s="116"/>
      <c r="HM227" s="116"/>
      <c r="HN227" s="116"/>
      <c r="HO227" s="116"/>
      <c r="HP227" s="116"/>
      <c r="HQ227" s="116"/>
      <c r="HR227" s="116"/>
      <c r="HS227" s="116"/>
      <c r="HT227" s="116"/>
      <c r="HU227" s="116"/>
      <c r="HV227" s="116"/>
      <c r="HW227" s="116"/>
      <c r="HX227" s="116"/>
      <c r="HY227" s="116"/>
      <c r="HZ227" s="116"/>
      <c r="IA227" s="116"/>
      <c r="IB227" s="116"/>
      <c r="IC227" s="116"/>
      <c r="ID227" s="116"/>
      <c r="IE227" s="116"/>
      <c r="IF227" s="116"/>
      <c r="IG227" s="116"/>
      <c r="IH227" s="116"/>
      <c r="II227" s="116"/>
      <c r="IJ227" s="116"/>
      <c r="IK227" s="116"/>
      <c r="IL227" s="116"/>
      <c r="IM227" s="116"/>
      <c r="IN227" s="116"/>
      <c r="IO227" s="116"/>
      <c r="IP227" s="116"/>
      <c r="IQ227" s="116"/>
      <c r="IR227" s="116"/>
      <c r="IS227" s="116"/>
      <c r="IT227" s="116"/>
      <c r="IU227" s="116"/>
      <c r="IV227" s="116"/>
      <c r="IW227" s="116"/>
      <c r="IX227" s="116"/>
      <c r="IY227" s="116"/>
      <c r="IZ227" s="116"/>
      <c r="JA227" s="116"/>
      <c r="JB227" s="116"/>
      <c r="JC227" s="116"/>
      <c r="JD227" s="116"/>
      <c r="JE227" s="116"/>
      <c r="JF227" s="116"/>
      <c r="JG227" s="116"/>
      <c r="JH227" s="116"/>
      <c r="JI227" s="116"/>
      <c r="JJ227" s="116"/>
      <c r="JK227" s="116"/>
      <c r="JL227" s="116"/>
      <c r="JM227" s="116"/>
    </row>
    <row r="228" spans="1:273" s="376" customFormat="1" ht="57" x14ac:dyDescent="0.25">
      <c r="A228" s="204">
        <v>206</v>
      </c>
      <c r="B228" s="212" t="s">
        <v>75</v>
      </c>
      <c r="C228" s="205">
        <v>81112501</v>
      </c>
      <c r="D228" s="186" t="s">
        <v>959</v>
      </c>
      <c r="E228" s="212" t="s">
        <v>319</v>
      </c>
      <c r="F228" s="205">
        <v>1</v>
      </c>
      <c r="G228" s="213" t="s">
        <v>149</v>
      </c>
      <c r="H228" s="203">
        <v>12</v>
      </c>
      <c r="I228" s="138" t="s">
        <v>967</v>
      </c>
      <c r="J228" s="160" t="s">
        <v>940</v>
      </c>
      <c r="K228" s="205" t="s">
        <v>307</v>
      </c>
      <c r="L228" s="187">
        <v>24883200</v>
      </c>
      <c r="M228" s="187">
        <v>24883200</v>
      </c>
      <c r="N228" s="212" t="s">
        <v>91</v>
      </c>
      <c r="O228" s="212" t="s">
        <v>92</v>
      </c>
      <c r="P228" s="69" t="s">
        <v>85</v>
      </c>
      <c r="Q228" s="116"/>
      <c r="R228" s="173"/>
      <c r="S228" s="346"/>
      <c r="T228" s="173"/>
      <c r="U228" s="173"/>
      <c r="V228" s="173"/>
      <c r="W228" s="173"/>
      <c r="X228" s="173"/>
      <c r="Y228" s="77">
        <f t="shared" si="7"/>
        <v>0</v>
      </c>
      <c r="Z228" s="173"/>
      <c r="AA228" s="173"/>
      <c r="AB228" s="173"/>
      <c r="AC228" s="173"/>
      <c r="AD228" s="173"/>
      <c r="AE228" s="173"/>
      <c r="AF228" s="173"/>
      <c r="AG228" s="173"/>
      <c r="AH228" s="173"/>
      <c r="AI228" s="173"/>
      <c r="AJ228" s="173"/>
      <c r="AK228" s="347"/>
      <c r="AL228" s="385"/>
      <c r="AM228" s="173"/>
      <c r="AN228" s="173"/>
      <c r="AO228" s="173"/>
      <c r="AP228" s="173"/>
      <c r="AQ228" s="173"/>
      <c r="AR228" s="173"/>
      <c r="AS228" s="173"/>
      <c r="AT228" s="173"/>
      <c r="AU228" s="173"/>
      <c r="AV228" s="173"/>
      <c r="AW228" s="173"/>
      <c r="AX228" s="173"/>
      <c r="AY228" s="173"/>
      <c r="AZ228" s="173"/>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c r="EG228" s="116"/>
      <c r="EH228" s="116"/>
      <c r="EI228" s="116"/>
      <c r="EJ228" s="116"/>
      <c r="EK228" s="116"/>
      <c r="EL228" s="116"/>
      <c r="EM228" s="116"/>
      <c r="EN228" s="116"/>
      <c r="EO228" s="116"/>
      <c r="EP228" s="116"/>
      <c r="EQ228" s="116"/>
      <c r="ER228" s="116"/>
      <c r="ES228" s="116"/>
      <c r="ET228" s="116"/>
      <c r="EU228" s="116"/>
      <c r="EV228" s="116"/>
      <c r="EW228" s="116"/>
      <c r="EX228" s="116"/>
      <c r="EY228" s="116"/>
      <c r="EZ228" s="116"/>
      <c r="FA228" s="116"/>
      <c r="FB228" s="116"/>
      <c r="FC228" s="116"/>
      <c r="FD228" s="116"/>
      <c r="FE228" s="116"/>
      <c r="FF228" s="116"/>
      <c r="FG228" s="116"/>
      <c r="FH228" s="116"/>
      <c r="FI228" s="116"/>
      <c r="FJ228" s="116"/>
      <c r="FK228" s="116"/>
      <c r="FL228" s="116"/>
      <c r="FM228" s="116"/>
      <c r="FN228" s="116"/>
      <c r="FO228" s="116"/>
      <c r="FP228" s="116"/>
      <c r="FQ228" s="116"/>
      <c r="FR228" s="116"/>
      <c r="FS228" s="116"/>
      <c r="FT228" s="116"/>
      <c r="FU228" s="116"/>
      <c r="FV228" s="116"/>
      <c r="FW228" s="116"/>
      <c r="FX228" s="116"/>
      <c r="FY228" s="116"/>
      <c r="FZ228" s="116"/>
      <c r="GA228" s="116"/>
      <c r="GB228" s="116"/>
      <c r="GC228" s="116"/>
      <c r="GD228" s="116"/>
      <c r="GE228" s="116"/>
      <c r="GF228" s="116"/>
      <c r="GG228" s="116"/>
      <c r="GH228" s="116"/>
      <c r="GI228" s="116"/>
      <c r="GJ228" s="116"/>
      <c r="GK228" s="116"/>
      <c r="GL228" s="116"/>
      <c r="GM228" s="116"/>
      <c r="GN228" s="116"/>
      <c r="GO228" s="116"/>
      <c r="GP228" s="116"/>
      <c r="GQ228" s="116"/>
      <c r="GR228" s="116"/>
      <c r="GS228" s="116"/>
      <c r="GT228" s="116"/>
      <c r="GU228" s="116"/>
      <c r="GV228" s="116"/>
      <c r="GW228" s="116"/>
      <c r="GX228" s="116"/>
      <c r="GY228" s="116"/>
      <c r="GZ228" s="116"/>
      <c r="HA228" s="116"/>
      <c r="HB228" s="116"/>
      <c r="HC228" s="116"/>
      <c r="HD228" s="116"/>
      <c r="HE228" s="116"/>
      <c r="HF228" s="116"/>
      <c r="HG228" s="116"/>
      <c r="HH228" s="116"/>
      <c r="HI228" s="116"/>
      <c r="HJ228" s="116"/>
      <c r="HK228" s="116"/>
      <c r="HL228" s="116"/>
      <c r="HM228" s="116"/>
      <c r="HN228" s="116"/>
      <c r="HO228" s="116"/>
      <c r="HP228" s="116"/>
      <c r="HQ228" s="116"/>
      <c r="HR228" s="116"/>
      <c r="HS228" s="116"/>
      <c r="HT228" s="116"/>
      <c r="HU228" s="116"/>
      <c r="HV228" s="116"/>
      <c r="HW228" s="116"/>
      <c r="HX228" s="116"/>
      <c r="HY228" s="116"/>
      <c r="HZ228" s="116"/>
      <c r="IA228" s="116"/>
      <c r="IB228" s="116"/>
      <c r="IC228" s="116"/>
      <c r="ID228" s="116"/>
      <c r="IE228" s="116"/>
      <c r="IF228" s="116"/>
      <c r="IG228" s="116"/>
      <c r="IH228" s="116"/>
      <c r="II228" s="116"/>
      <c r="IJ228" s="116"/>
      <c r="IK228" s="116"/>
      <c r="IL228" s="116"/>
      <c r="IM228" s="116"/>
      <c r="IN228" s="116"/>
      <c r="IO228" s="116"/>
      <c r="IP228" s="116"/>
      <c r="IQ228" s="116"/>
      <c r="IR228" s="116"/>
      <c r="IS228" s="116"/>
      <c r="IT228" s="116"/>
      <c r="IU228" s="116"/>
      <c r="IV228" s="116"/>
      <c r="IW228" s="116"/>
      <c r="IX228" s="116"/>
      <c r="IY228" s="116"/>
      <c r="IZ228" s="116"/>
      <c r="JA228" s="116"/>
      <c r="JB228" s="116"/>
      <c r="JC228" s="116"/>
      <c r="JD228" s="116"/>
      <c r="JE228" s="116"/>
      <c r="JF228" s="116"/>
      <c r="JG228" s="116"/>
      <c r="JH228" s="116"/>
      <c r="JI228" s="116"/>
      <c r="JJ228" s="116"/>
      <c r="JK228" s="116"/>
      <c r="JL228" s="116"/>
      <c r="JM228" s="116"/>
    </row>
    <row r="229" spans="1:273" s="376" customFormat="1" ht="57" x14ac:dyDescent="0.25">
      <c r="A229" s="204">
        <v>207</v>
      </c>
      <c r="B229" s="212" t="s">
        <v>75</v>
      </c>
      <c r="C229" s="205">
        <v>43211507</v>
      </c>
      <c r="D229" s="186" t="s">
        <v>960</v>
      </c>
      <c r="E229" s="212" t="s">
        <v>319</v>
      </c>
      <c r="F229" s="205">
        <v>1</v>
      </c>
      <c r="G229" s="213" t="s">
        <v>189</v>
      </c>
      <c r="H229" s="210">
        <v>2</v>
      </c>
      <c r="I229" s="138" t="s">
        <v>624</v>
      </c>
      <c r="J229" s="160" t="s">
        <v>940</v>
      </c>
      <c r="K229" s="205" t="s">
        <v>307</v>
      </c>
      <c r="L229" s="187">
        <v>60000000</v>
      </c>
      <c r="M229" s="187">
        <v>60000000</v>
      </c>
      <c r="N229" s="212" t="s">
        <v>91</v>
      </c>
      <c r="O229" s="212" t="s">
        <v>92</v>
      </c>
      <c r="P229" s="69" t="s">
        <v>85</v>
      </c>
      <c r="Q229" s="116"/>
      <c r="R229" s="173"/>
      <c r="S229" s="346"/>
      <c r="T229" s="173"/>
      <c r="U229" s="173"/>
      <c r="V229" s="173"/>
      <c r="W229" s="173"/>
      <c r="X229" s="173"/>
      <c r="Y229" s="77">
        <f t="shared" si="7"/>
        <v>0</v>
      </c>
      <c r="Z229" s="173"/>
      <c r="AA229" s="173"/>
      <c r="AB229" s="173"/>
      <c r="AC229" s="173"/>
      <c r="AD229" s="173"/>
      <c r="AE229" s="173"/>
      <c r="AF229" s="173"/>
      <c r="AG229" s="173"/>
      <c r="AH229" s="173"/>
      <c r="AI229" s="173"/>
      <c r="AJ229" s="173"/>
      <c r="AK229" s="347"/>
      <c r="AL229" s="385"/>
      <c r="AM229" s="173"/>
      <c r="AN229" s="173"/>
      <c r="AO229" s="173"/>
      <c r="AP229" s="173"/>
      <c r="AQ229" s="173"/>
      <c r="AR229" s="173"/>
      <c r="AS229" s="173"/>
      <c r="AT229" s="173"/>
      <c r="AU229" s="173"/>
      <c r="AV229" s="173"/>
      <c r="AW229" s="173"/>
      <c r="AX229" s="173"/>
      <c r="AY229" s="173"/>
      <c r="AZ229" s="173"/>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c r="EG229" s="116"/>
      <c r="EH229" s="116"/>
      <c r="EI229" s="116"/>
      <c r="EJ229" s="116"/>
      <c r="EK229" s="116"/>
      <c r="EL229" s="116"/>
      <c r="EM229" s="116"/>
      <c r="EN229" s="116"/>
      <c r="EO229" s="116"/>
      <c r="EP229" s="116"/>
      <c r="EQ229" s="116"/>
      <c r="ER229" s="116"/>
      <c r="ES229" s="116"/>
      <c r="ET229" s="116"/>
      <c r="EU229" s="116"/>
      <c r="EV229" s="116"/>
      <c r="EW229" s="116"/>
      <c r="EX229" s="116"/>
      <c r="EY229" s="116"/>
      <c r="EZ229" s="116"/>
      <c r="FA229" s="116"/>
      <c r="FB229" s="116"/>
      <c r="FC229" s="116"/>
      <c r="FD229" s="116"/>
      <c r="FE229" s="116"/>
      <c r="FF229" s="116"/>
      <c r="FG229" s="116"/>
      <c r="FH229" s="116"/>
      <c r="FI229" s="116"/>
      <c r="FJ229" s="116"/>
      <c r="FK229" s="116"/>
      <c r="FL229" s="116"/>
      <c r="FM229" s="116"/>
      <c r="FN229" s="116"/>
      <c r="FO229" s="116"/>
      <c r="FP229" s="116"/>
      <c r="FQ229" s="116"/>
      <c r="FR229" s="116"/>
      <c r="FS229" s="116"/>
      <c r="FT229" s="116"/>
      <c r="FU229" s="116"/>
      <c r="FV229" s="116"/>
      <c r="FW229" s="116"/>
      <c r="FX229" s="116"/>
      <c r="FY229" s="116"/>
      <c r="FZ229" s="116"/>
      <c r="GA229" s="116"/>
      <c r="GB229" s="116"/>
      <c r="GC229" s="116"/>
      <c r="GD229" s="116"/>
      <c r="GE229" s="116"/>
      <c r="GF229" s="116"/>
      <c r="GG229" s="116"/>
      <c r="GH229" s="116"/>
      <c r="GI229" s="116"/>
      <c r="GJ229" s="116"/>
      <c r="GK229" s="116"/>
      <c r="GL229" s="116"/>
      <c r="GM229" s="116"/>
      <c r="GN229" s="116"/>
      <c r="GO229" s="116"/>
      <c r="GP229" s="116"/>
      <c r="GQ229" s="116"/>
      <c r="GR229" s="116"/>
      <c r="GS229" s="116"/>
      <c r="GT229" s="116"/>
      <c r="GU229" s="116"/>
      <c r="GV229" s="116"/>
      <c r="GW229" s="116"/>
      <c r="GX229" s="116"/>
      <c r="GY229" s="116"/>
      <c r="GZ229" s="116"/>
      <c r="HA229" s="116"/>
      <c r="HB229" s="116"/>
      <c r="HC229" s="116"/>
      <c r="HD229" s="116"/>
      <c r="HE229" s="116"/>
      <c r="HF229" s="116"/>
      <c r="HG229" s="116"/>
      <c r="HH229" s="116"/>
      <c r="HI229" s="116"/>
      <c r="HJ229" s="116"/>
      <c r="HK229" s="116"/>
      <c r="HL229" s="116"/>
      <c r="HM229" s="116"/>
      <c r="HN229" s="116"/>
      <c r="HO229" s="116"/>
      <c r="HP229" s="116"/>
      <c r="HQ229" s="116"/>
      <c r="HR229" s="116"/>
      <c r="HS229" s="116"/>
      <c r="HT229" s="116"/>
      <c r="HU229" s="116"/>
      <c r="HV229" s="116"/>
      <c r="HW229" s="116"/>
      <c r="HX229" s="116"/>
      <c r="HY229" s="116"/>
      <c r="HZ229" s="116"/>
      <c r="IA229" s="116"/>
      <c r="IB229" s="116"/>
      <c r="IC229" s="116"/>
      <c r="ID229" s="116"/>
      <c r="IE229" s="116"/>
      <c r="IF229" s="116"/>
      <c r="IG229" s="116"/>
      <c r="IH229" s="116"/>
      <c r="II229" s="116"/>
      <c r="IJ229" s="116"/>
      <c r="IK229" s="116"/>
      <c r="IL229" s="116"/>
      <c r="IM229" s="116"/>
      <c r="IN229" s="116"/>
      <c r="IO229" s="116"/>
      <c r="IP229" s="116"/>
      <c r="IQ229" s="116"/>
      <c r="IR229" s="116"/>
      <c r="IS229" s="116"/>
      <c r="IT229" s="116"/>
      <c r="IU229" s="116"/>
      <c r="IV229" s="116"/>
      <c r="IW229" s="116"/>
      <c r="IX229" s="116"/>
      <c r="IY229" s="116"/>
      <c r="IZ229" s="116"/>
      <c r="JA229" s="116"/>
      <c r="JB229" s="116"/>
      <c r="JC229" s="116"/>
      <c r="JD229" s="116"/>
      <c r="JE229" s="116"/>
      <c r="JF229" s="116"/>
      <c r="JG229" s="116"/>
      <c r="JH229" s="116"/>
      <c r="JI229" s="116"/>
      <c r="JJ229" s="116"/>
      <c r="JK229" s="116"/>
      <c r="JL229" s="116"/>
      <c r="JM229" s="116"/>
    </row>
    <row r="230" spans="1:273" s="376" customFormat="1" ht="57" x14ac:dyDescent="0.25">
      <c r="A230" s="204">
        <v>208</v>
      </c>
      <c r="B230" s="212" t="s">
        <v>75</v>
      </c>
      <c r="C230" s="205">
        <v>43211507</v>
      </c>
      <c r="D230" s="186" t="s">
        <v>961</v>
      </c>
      <c r="E230" s="212" t="s">
        <v>319</v>
      </c>
      <c r="F230" s="205">
        <v>1</v>
      </c>
      <c r="G230" s="213" t="s">
        <v>207</v>
      </c>
      <c r="H230" s="210">
        <v>2</v>
      </c>
      <c r="I230" s="138" t="s">
        <v>129</v>
      </c>
      <c r="J230" s="160" t="s">
        <v>940</v>
      </c>
      <c r="K230" s="205" t="s">
        <v>307</v>
      </c>
      <c r="L230" s="187">
        <v>6432248</v>
      </c>
      <c r="M230" s="187">
        <v>6432248</v>
      </c>
      <c r="N230" s="212" t="s">
        <v>91</v>
      </c>
      <c r="O230" s="212" t="s">
        <v>92</v>
      </c>
      <c r="P230" s="69" t="s">
        <v>85</v>
      </c>
      <c r="Q230" s="116"/>
      <c r="R230" s="173"/>
      <c r="S230" s="346"/>
      <c r="T230" s="173"/>
      <c r="U230" s="173"/>
      <c r="V230" s="173"/>
      <c r="W230" s="173"/>
      <c r="X230" s="173"/>
      <c r="Y230" s="77">
        <f t="shared" si="7"/>
        <v>0</v>
      </c>
      <c r="Z230" s="173"/>
      <c r="AA230" s="173"/>
      <c r="AB230" s="173"/>
      <c r="AC230" s="173"/>
      <c r="AD230" s="173"/>
      <c r="AE230" s="173"/>
      <c r="AF230" s="173"/>
      <c r="AG230" s="173"/>
      <c r="AH230" s="173"/>
      <c r="AI230" s="173"/>
      <c r="AJ230" s="173"/>
      <c r="AK230" s="347"/>
      <c r="AL230" s="385"/>
      <c r="AM230" s="173"/>
      <c r="AN230" s="173"/>
      <c r="AO230" s="173"/>
      <c r="AP230" s="173"/>
      <c r="AQ230" s="173"/>
      <c r="AR230" s="173"/>
      <c r="AS230" s="173"/>
      <c r="AT230" s="173"/>
      <c r="AU230" s="173"/>
      <c r="AV230" s="173"/>
      <c r="AW230" s="173"/>
      <c r="AX230" s="173"/>
      <c r="AY230" s="173"/>
      <c r="AZ230" s="173"/>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c r="EG230" s="116"/>
      <c r="EH230" s="116"/>
      <c r="EI230" s="116"/>
      <c r="EJ230" s="116"/>
      <c r="EK230" s="116"/>
      <c r="EL230" s="116"/>
      <c r="EM230" s="116"/>
      <c r="EN230" s="116"/>
      <c r="EO230" s="116"/>
      <c r="EP230" s="116"/>
      <c r="EQ230" s="116"/>
      <c r="ER230" s="116"/>
      <c r="ES230" s="116"/>
      <c r="ET230" s="116"/>
      <c r="EU230" s="116"/>
      <c r="EV230" s="116"/>
      <c r="EW230" s="116"/>
      <c r="EX230" s="116"/>
      <c r="EY230" s="116"/>
      <c r="EZ230" s="116"/>
      <c r="FA230" s="116"/>
      <c r="FB230" s="116"/>
      <c r="FC230" s="116"/>
      <c r="FD230" s="116"/>
      <c r="FE230" s="116"/>
      <c r="FF230" s="116"/>
      <c r="FG230" s="116"/>
      <c r="FH230" s="116"/>
      <c r="FI230" s="116"/>
      <c r="FJ230" s="116"/>
      <c r="FK230" s="116"/>
      <c r="FL230" s="116"/>
      <c r="FM230" s="116"/>
      <c r="FN230" s="116"/>
      <c r="FO230" s="116"/>
      <c r="FP230" s="116"/>
      <c r="FQ230" s="116"/>
      <c r="FR230" s="116"/>
      <c r="FS230" s="116"/>
      <c r="FT230" s="116"/>
      <c r="FU230" s="116"/>
      <c r="FV230" s="116"/>
      <c r="FW230" s="116"/>
      <c r="FX230" s="116"/>
      <c r="FY230" s="116"/>
      <c r="FZ230" s="116"/>
      <c r="GA230" s="116"/>
      <c r="GB230" s="116"/>
      <c r="GC230" s="116"/>
      <c r="GD230" s="116"/>
      <c r="GE230" s="116"/>
      <c r="GF230" s="116"/>
      <c r="GG230" s="116"/>
      <c r="GH230" s="116"/>
      <c r="GI230" s="116"/>
      <c r="GJ230" s="116"/>
      <c r="GK230" s="116"/>
      <c r="GL230" s="116"/>
      <c r="GM230" s="116"/>
      <c r="GN230" s="116"/>
      <c r="GO230" s="116"/>
      <c r="GP230" s="116"/>
      <c r="GQ230" s="116"/>
      <c r="GR230" s="116"/>
      <c r="GS230" s="116"/>
      <c r="GT230" s="116"/>
      <c r="GU230" s="116"/>
      <c r="GV230" s="116"/>
      <c r="GW230" s="116"/>
      <c r="GX230" s="116"/>
      <c r="GY230" s="116"/>
      <c r="GZ230" s="116"/>
      <c r="HA230" s="116"/>
      <c r="HB230" s="116"/>
      <c r="HC230" s="116"/>
      <c r="HD230" s="116"/>
      <c r="HE230" s="116"/>
      <c r="HF230" s="116"/>
      <c r="HG230" s="116"/>
      <c r="HH230" s="116"/>
      <c r="HI230" s="116"/>
      <c r="HJ230" s="116"/>
      <c r="HK230" s="116"/>
      <c r="HL230" s="116"/>
      <c r="HM230" s="116"/>
      <c r="HN230" s="116"/>
      <c r="HO230" s="116"/>
      <c r="HP230" s="116"/>
      <c r="HQ230" s="116"/>
      <c r="HR230" s="116"/>
      <c r="HS230" s="116"/>
      <c r="HT230" s="116"/>
      <c r="HU230" s="116"/>
      <c r="HV230" s="116"/>
      <c r="HW230" s="116"/>
      <c r="HX230" s="116"/>
      <c r="HY230" s="116"/>
      <c r="HZ230" s="116"/>
      <c r="IA230" s="116"/>
      <c r="IB230" s="116"/>
      <c r="IC230" s="116"/>
      <c r="ID230" s="116"/>
      <c r="IE230" s="116"/>
      <c r="IF230" s="116"/>
      <c r="IG230" s="116"/>
      <c r="IH230" s="116"/>
      <c r="II230" s="116"/>
      <c r="IJ230" s="116"/>
      <c r="IK230" s="116"/>
      <c r="IL230" s="116"/>
      <c r="IM230" s="116"/>
      <c r="IN230" s="116"/>
      <c r="IO230" s="116"/>
      <c r="IP230" s="116"/>
      <c r="IQ230" s="116"/>
      <c r="IR230" s="116"/>
      <c r="IS230" s="116"/>
      <c r="IT230" s="116"/>
      <c r="IU230" s="116"/>
      <c r="IV230" s="116"/>
      <c r="IW230" s="116"/>
      <c r="IX230" s="116"/>
      <c r="IY230" s="116"/>
      <c r="IZ230" s="116"/>
      <c r="JA230" s="116"/>
      <c r="JB230" s="116"/>
      <c r="JC230" s="116"/>
      <c r="JD230" s="116"/>
      <c r="JE230" s="116"/>
      <c r="JF230" s="116"/>
      <c r="JG230" s="116"/>
      <c r="JH230" s="116"/>
      <c r="JI230" s="116"/>
      <c r="JJ230" s="116"/>
      <c r="JK230" s="116"/>
      <c r="JL230" s="116"/>
      <c r="JM230" s="116"/>
    </row>
    <row r="231" spans="1:273" s="376" customFormat="1" ht="57" x14ac:dyDescent="0.25">
      <c r="A231" s="204">
        <v>209</v>
      </c>
      <c r="B231" s="212" t="s">
        <v>75</v>
      </c>
      <c r="C231" s="205">
        <v>93151502</v>
      </c>
      <c r="D231" s="186" t="s">
        <v>962</v>
      </c>
      <c r="E231" s="212" t="s">
        <v>319</v>
      </c>
      <c r="F231" s="205">
        <v>1</v>
      </c>
      <c r="G231" s="213" t="s">
        <v>189</v>
      </c>
      <c r="H231" s="210">
        <v>2</v>
      </c>
      <c r="I231" s="138" t="s">
        <v>624</v>
      </c>
      <c r="J231" s="160" t="s">
        <v>940</v>
      </c>
      <c r="K231" s="205" t="s">
        <v>307</v>
      </c>
      <c r="L231" s="187">
        <v>60000000</v>
      </c>
      <c r="M231" s="187">
        <v>60000000</v>
      </c>
      <c r="N231" s="212" t="s">
        <v>91</v>
      </c>
      <c r="O231" s="212" t="s">
        <v>92</v>
      </c>
      <c r="P231" s="69" t="s">
        <v>85</v>
      </c>
      <c r="Q231" s="116"/>
      <c r="R231" s="173"/>
      <c r="S231" s="346"/>
      <c r="T231" s="173"/>
      <c r="U231" s="173"/>
      <c r="V231" s="173"/>
      <c r="W231" s="173"/>
      <c r="X231" s="173"/>
      <c r="Y231" s="77">
        <f t="shared" si="7"/>
        <v>0</v>
      </c>
      <c r="Z231" s="173"/>
      <c r="AA231" s="173"/>
      <c r="AB231" s="173"/>
      <c r="AC231" s="173"/>
      <c r="AD231" s="173"/>
      <c r="AE231" s="173"/>
      <c r="AF231" s="173"/>
      <c r="AG231" s="173"/>
      <c r="AH231" s="173"/>
      <c r="AI231" s="173"/>
      <c r="AJ231" s="173"/>
      <c r="AK231" s="347"/>
      <c r="AL231" s="385"/>
      <c r="AM231" s="173"/>
      <c r="AN231" s="173"/>
      <c r="AO231" s="173"/>
      <c r="AP231" s="173"/>
      <c r="AQ231" s="173"/>
      <c r="AR231" s="173"/>
      <c r="AS231" s="173"/>
      <c r="AT231" s="173"/>
      <c r="AU231" s="173"/>
      <c r="AV231" s="173"/>
      <c r="AW231" s="173"/>
      <c r="AX231" s="173"/>
      <c r="AY231" s="173"/>
      <c r="AZ231" s="173"/>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116"/>
      <c r="EU231" s="116"/>
      <c r="EV231" s="116"/>
      <c r="EW231" s="116"/>
      <c r="EX231" s="116"/>
      <c r="EY231" s="116"/>
      <c r="EZ231" s="116"/>
      <c r="FA231" s="116"/>
      <c r="FB231" s="116"/>
      <c r="FC231" s="116"/>
      <c r="FD231" s="116"/>
      <c r="FE231" s="116"/>
      <c r="FF231" s="116"/>
      <c r="FG231" s="116"/>
      <c r="FH231" s="116"/>
      <c r="FI231" s="116"/>
      <c r="FJ231" s="116"/>
      <c r="FK231" s="116"/>
      <c r="FL231" s="116"/>
      <c r="FM231" s="116"/>
      <c r="FN231" s="116"/>
      <c r="FO231" s="116"/>
      <c r="FP231" s="116"/>
      <c r="FQ231" s="116"/>
      <c r="FR231" s="116"/>
      <c r="FS231" s="116"/>
      <c r="FT231" s="116"/>
      <c r="FU231" s="116"/>
      <c r="FV231" s="116"/>
      <c r="FW231" s="116"/>
      <c r="FX231" s="116"/>
      <c r="FY231" s="116"/>
      <c r="FZ231" s="116"/>
      <c r="GA231" s="116"/>
      <c r="GB231" s="116"/>
      <c r="GC231" s="116"/>
      <c r="GD231" s="116"/>
      <c r="GE231" s="116"/>
      <c r="GF231" s="116"/>
      <c r="GG231" s="116"/>
      <c r="GH231" s="116"/>
      <c r="GI231" s="116"/>
      <c r="GJ231" s="116"/>
      <c r="GK231" s="116"/>
      <c r="GL231" s="116"/>
      <c r="GM231" s="116"/>
      <c r="GN231" s="116"/>
      <c r="GO231" s="116"/>
      <c r="GP231" s="116"/>
      <c r="GQ231" s="116"/>
      <c r="GR231" s="116"/>
      <c r="GS231" s="116"/>
      <c r="GT231" s="116"/>
      <c r="GU231" s="116"/>
      <c r="GV231" s="116"/>
      <c r="GW231" s="116"/>
      <c r="GX231" s="116"/>
      <c r="GY231" s="116"/>
      <c r="GZ231" s="116"/>
      <c r="HA231" s="116"/>
      <c r="HB231" s="116"/>
      <c r="HC231" s="116"/>
      <c r="HD231" s="116"/>
      <c r="HE231" s="116"/>
      <c r="HF231" s="116"/>
      <c r="HG231" s="116"/>
      <c r="HH231" s="116"/>
      <c r="HI231" s="116"/>
      <c r="HJ231" s="116"/>
      <c r="HK231" s="116"/>
      <c r="HL231" s="116"/>
      <c r="HM231" s="116"/>
      <c r="HN231" s="116"/>
      <c r="HO231" s="116"/>
      <c r="HP231" s="116"/>
      <c r="HQ231" s="116"/>
      <c r="HR231" s="116"/>
      <c r="HS231" s="116"/>
      <c r="HT231" s="116"/>
      <c r="HU231" s="116"/>
      <c r="HV231" s="116"/>
      <c r="HW231" s="116"/>
      <c r="HX231" s="116"/>
      <c r="HY231" s="116"/>
      <c r="HZ231" s="116"/>
      <c r="IA231" s="116"/>
      <c r="IB231" s="116"/>
      <c r="IC231" s="116"/>
      <c r="ID231" s="116"/>
      <c r="IE231" s="116"/>
      <c r="IF231" s="116"/>
      <c r="IG231" s="116"/>
      <c r="IH231" s="116"/>
      <c r="II231" s="116"/>
      <c r="IJ231" s="116"/>
      <c r="IK231" s="116"/>
      <c r="IL231" s="116"/>
      <c r="IM231" s="116"/>
      <c r="IN231" s="116"/>
      <c r="IO231" s="116"/>
      <c r="IP231" s="116"/>
      <c r="IQ231" s="116"/>
      <c r="IR231" s="116"/>
      <c r="IS231" s="116"/>
      <c r="IT231" s="116"/>
      <c r="IU231" s="116"/>
      <c r="IV231" s="116"/>
      <c r="IW231" s="116"/>
      <c r="IX231" s="116"/>
      <c r="IY231" s="116"/>
      <c r="IZ231" s="116"/>
      <c r="JA231" s="116"/>
      <c r="JB231" s="116"/>
      <c r="JC231" s="116"/>
      <c r="JD231" s="116"/>
      <c r="JE231" s="116"/>
      <c r="JF231" s="116"/>
      <c r="JG231" s="116"/>
      <c r="JH231" s="116"/>
      <c r="JI231" s="116"/>
      <c r="JJ231" s="116"/>
      <c r="JK231" s="116"/>
      <c r="JL231" s="116"/>
      <c r="JM231" s="116"/>
    </row>
    <row r="232" spans="1:273" s="376" customFormat="1" ht="96.75" customHeight="1" x14ac:dyDescent="0.25">
      <c r="A232" s="204">
        <v>210</v>
      </c>
      <c r="B232" s="205" t="s">
        <v>530</v>
      </c>
      <c r="C232" s="205">
        <v>80101706</v>
      </c>
      <c r="D232" s="158" t="s">
        <v>963</v>
      </c>
      <c r="E232" s="205" t="s">
        <v>319</v>
      </c>
      <c r="F232" s="205">
        <v>1</v>
      </c>
      <c r="G232" s="213" t="s">
        <v>107</v>
      </c>
      <c r="H232" s="210">
        <v>9</v>
      </c>
      <c r="I232" s="212" t="s">
        <v>208</v>
      </c>
      <c r="J232" s="109" t="s">
        <v>841</v>
      </c>
      <c r="K232" s="205" t="s">
        <v>307</v>
      </c>
      <c r="L232" s="67">
        <v>47250000</v>
      </c>
      <c r="M232" s="67">
        <v>47250000</v>
      </c>
      <c r="N232" s="205" t="s">
        <v>91</v>
      </c>
      <c r="O232" s="205" t="s">
        <v>92</v>
      </c>
      <c r="P232" s="92" t="s">
        <v>321</v>
      </c>
      <c r="Q232" s="116"/>
      <c r="R232" s="145" t="s">
        <v>1029</v>
      </c>
      <c r="S232" s="145" t="s">
        <v>537</v>
      </c>
      <c r="T232" s="126">
        <v>42465</v>
      </c>
      <c r="U232" s="266" t="s">
        <v>1030</v>
      </c>
      <c r="V232" s="129" t="s">
        <v>266</v>
      </c>
      <c r="W232" s="351">
        <v>47250000</v>
      </c>
      <c r="X232" s="173"/>
      <c r="Y232" s="77">
        <f t="shared" si="7"/>
        <v>47250000</v>
      </c>
      <c r="Z232" s="206" t="s">
        <v>1031</v>
      </c>
      <c r="AA232" s="129" t="s">
        <v>1033</v>
      </c>
      <c r="AB232" s="129" t="s">
        <v>269</v>
      </c>
      <c r="AC232" s="129"/>
      <c r="AD232" s="129" t="s">
        <v>92</v>
      </c>
      <c r="AE232" s="129" t="s">
        <v>92</v>
      </c>
      <c r="AF232" s="129" t="s">
        <v>92</v>
      </c>
      <c r="AG232" s="289" t="s">
        <v>1032</v>
      </c>
      <c r="AH232" s="268">
        <v>42465</v>
      </c>
      <c r="AI232" s="268">
        <v>42708</v>
      </c>
      <c r="AJ232" s="129" t="s">
        <v>542</v>
      </c>
      <c r="AK232" s="128" t="s">
        <v>530</v>
      </c>
      <c r="AL232" s="173"/>
      <c r="AM232" s="173"/>
      <c r="AN232" s="173"/>
      <c r="AO232" s="173"/>
      <c r="AP232" s="173"/>
      <c r="AQ232" s="173"/>
      <c r="AR232" s="173"/>
      <c r="AS232" s="173"/>
      <c r="AT232" s="173"/>
      <c r="AU232" s="173"/>
      <c r="AV232" s="173"/>
      <c r="AW232" s="173"/>
      <c r="AX232" s="173"/>
      <c r="AY232" s="173"/>
      <c r="AZ232" s="173"/>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c r="EG232" s="116"/>
      <c r="EH232" s="116"/>
      <c r="EI232" s="116"/>
      <c r="EJ232" s="116"/>
      <c r="EK232" s="116"/>
      <c r="EL232" s="116"/>
      <c r="EM232" s="116"/>
      <c r="EN232" s="116"/>
      <c r="EO232" s="116"/>
      <c r="EP232" s="116"/>
      <c r="EQ232" s="116"/>
      <c r="ER232" s="116"/>
      <c r="ES232" s="116"/>
      <c r="ET232" s="116"/>
      <c r="EU232" s="116"/>
      <c r="EV232" s="116"/>
      <c r="EW232" s="116"/>
      <c r="EX232" s="116"/>
      <c r="EY232" s="116"/>
      <c r="EZ232" s="116"/>
      <c r="FA232" s="116"/>
      <c r="FB232" s="116"/>
      <c r="FC232" s="116"/>
      <c r="FD232" s="116"/>
      <c r="FE232" s="116"/>
      <c r="FF232" s="116"/>
      <c r="FG232" s="116"/>
      <c r="FH232" s="116"/>
      <c r="FI232" s="116"/>
      <c r="FJ232" s="116"/>
      <c r="FK232" s="116"/>
      <c r="FL232" s="116"/>
      <c r="FM232" s="116"/>
      <c r="FN232" s="116"/>
      <c r="FO232" s="116"/>
      <c r="FP232" s="116"/>
      <c r="FQ232" s="116"/>
      <c r="FR232" s="116"/>
      <c r="FS232" s="116"/>
      <c r="FT232" s="116"/>
      <c r="FU232" s="116"/>
      <c r="FV232" s="116"/>
      <c r="FW232" s="116"/>
      <c r="FX232" s="116"/>
      <c r="FY232" s="116"/>
      <c r="FZ232" s="116"/>
      <c r="GA232" s="116"/>
      <c r="GB232" s="116"/>
      <c r="GC232" s="116"/>
      <c r="GD232" s="116"/>
      <c r="GE232" s="116"/>
      <c r="GF232" s="116"/>
      <c r="GG232" s="116"/>
      <c r="GH232" s="116"/>
      <c r="GI232" s="116"/>
      <c r="GJ232" s="116"/>
      <c r="GK232" s="116"/>
      <c r="GL232" s="116"/>
      <c r="GM232" s="116"/>
      <c r="GN232" s="116"/>
      <c r="GO232" s="116"/>
      <c r="GP232" s="116"/>
      <c r="GQ232" s="116"/>
      <c r="GR232" s="116"/>
      <c r="GS232" s="116"/>
      <c r="GT232" s="116"/>
      <c r="GU232" s="116"/>
      <c r="GV232" s="116"/>
      <c r="GW232" s="116"/>
      <c r="GX232" s="116"/>
      <c r="GY232" s="116"/>
      <c r="GZ232" s="116"/>
      <c r="HA232" s="116"/>
      <c r="HB232" s="116"/>
      <c r="HC232" s="116"/>
      <c r="HD232" s="116"/>
      <c r="HE232" s="116"/>
      <c r="HF232" s="116"/>
      <c r="HG232" s="116"/>
      <c r="HH232" s="116"/>
      <c r="HI232" s="116"/>
      <c r="HJ232" s="116"/>
      <c r="HK232" s="116"/>
      <c r="HL232" s="116"/>
      <c r="HM232" s="116"/>
      <c r="HN232" s="116"/>
      <c r="HO232" s="116"/>
      <c r="HP232" s="116"/>
      <c r="HQ232" s="116"/>
      <c r="HR232" s="116"/>
      <c r="HS232" s="116"/>
      <c r="HT232" s="116"/>
      <c r="HU232" s="116"/>
      <c r="HV232" s="116"/>
      <c r="HW232" s="116"/>
      <c r="HX232" s="116"/>
      <c r="HY232" s="116"/>
      <c r="HZ232" s="116"/>
      <c r="IA232" s="116"/>
      <c r="IB232" s="116"/>
      <c r="IC232" s="116"/>
      <c r="ID232" s="116"/>
      <c r="IE232" s="116"/>
      <c r="IF232" s="116"/>
      <c r="IG232" s="116"/>
      <c r="IH232" s="116"/>
      <c r="II232" s="116"/>
      <c r="IJ232" s="116"/>
      <c r="IK232" s="116"/>
      <c r="IL232" s="116"/>
      <c r="IM232" s="116"/>
      <c r="IN232" s="116"/>
      <c r="IO232" s="116"/>
      <c r="IP232" s="116"/>
      <c r="IQ232" s="116"/>
      <c r="IR232" s="116"/>
      <c r="IS232" s="116"/>
      <c r="IT232" s="116"/>
      <c r="IU232" s="116"/>
      <c r="IV232" s="116"/>
      <c r="IW232" s="116"/>
      <c r="IX232" s="116"/>
      <c r="IY232" s="116"/>
      <c r="IZ232" s="116"/>
      <c r="JA232" s="116"/>
      <c r="JB232" s="116"/>
      <c r="JC232" s="116"/>
      <c r="JD232" s="116"/>
      <c r="JE232" s="116"/>
      <c r="JF232" s="116"/>
      <c r="JG232" s="116"/>
      <c r="JH232" s="116"/>
      <c r="JI232" s="116"/>
      <c r="JJ232" s="116"/>
      <c r="JK232" s="116"/>
      <c r="JL232" s="116"/>
      <c r="JM232" s="116"/>
    </row>
    <row r="233" spans="1:273" s="376" customFormat="1" ht="38.25" customHeight="1" x14ac:dyDescent="0.25">
      <c r="A233" s="204">
        <v>211</v>
      </c>
      <c r="B233" s="205" t="s">
        <v>86</v>
      </c>
      <c r="C233" s="205" t="s">
        <v>964</v>
      </c>
      <c r="D233" s="86" t="s">
        <v>968</v>
      </c>
      <c r="E233" s="205" t="s">
        <v>170</v>
      </c>
      <c r="F233" s="205">
        <v>1</v>
      </c>
      <c r="G233" s="213" t="s">
        <v>207</v>
      </c>
      <c r="H233" s="210" t="s">
        <v>171</v>
      </c>
      <c r="I233" s="205" t="s">
        <v>129</v>
      </c>
      <c r="J233" s="205" t="s">
        <v>146</v>
      </c>
      <c r="K233" s="205" t="s">
        <v>82</v>
      </c>
      <c r="L233" s="87">
        <v>1250000</v>
      </c>
      <c r="M233" s="87">
        <v>1250000</v>
      </c>
      <c r="N233" s="205" t="s">
        <v>91</v>
      </c>
      <c r="O233" s="205" t="s">
        <v>92</v>
      </c>
      <c r="P233" s="89" t="s">
        <v>93</v>
      </c>
      <c r="Q233" s="116"/>
      <c r="R233" s="173"/>
      <c r="S233" s="174"/>
      <c r="T233" s="173"/>
      <c r="U233" s="173"/>
      <c r="V233" s="173"/>
      <c r="W233" s="173"/>
      <c r="X233" s="173"/>
      <c r="Y233" s="77">
        <f t="shared" si="7"/>
        <v>0</v>
      </c>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116"/>
      <c r="EU233" s="116"/>
      <c r="EV233" s="116"/>
      <c r="EW233" s="116"/>
      <c r="EX233" s="116"/>
      <c r="EY233" s="116"/>
      <c r="EZ233" s="116"/>
      <c r="FA233" s="116"/>
      <c r="FB233" s="116"/>
      <c r="FC233" s="116"/>
      <c r="FD233" s="116"/>
      <c r="FE233" s="116"/>
      <c r="FF233" s="116"/>
      <c r="FG233" s="116"/>
      <c r="FH233" s="116"/>
      <c r="FI233" s="116"/>
      <c r="FJ233" s="116"/>
      <c r="FK233" s="116"/>
      <c r="FL233" s="116"/>
      <c r="FM233" s="116"/>
      <c r="FN233" s="116"/>
      <c r="FO233" s="116"/>
      <c r="FP233" s="116"/>
      <c r="FQ233" s="116"/>
      <c r="FR233" s="116"/>
      <c r="FS233" s="116"/>
      <c r="FT233" s="116"/>
      <c r="FU233" s="116"/>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6"/>
      <c r="GQ233" s="116"/>
      <c r="GR233" s="116"/>
      <c r="GS233" s="116"/>
      <c r="GT233" s="116"/>
      <c r="GU233" s="116"/>
      <c r="GV233" s="116"/>
      <c r="GW233" s="116"/>
      <c r="GX233" s="116"/>
      <c r="GY233" s="116"/>
      <c r="GZ233" s="116"/>
      <c r="HA233" s="116"/>
      <c r="HB233" s="116"/>
      <c r="HC233" s="116"/>
      <c r="HD233" s="116"/>
      <c r="HE233" s="116"/>
      <c r="HF233" s="116"/>
      <c r="HG233" s="116"/>
      <c r="HH233" s="116"/>
      <c r="HI233" s="116"/>
      <c r="HJ233" s="116"/>
      <c r="HK233" s="116"/>
      <c r="HL233" s="116"/>
      <c r="HM233" s="116"/>
      <c r="HN233" s="116"/>
      <c r="HO233" s="116"/>
      <c r="HP233" s="116"/>
      <c r="HQ233" s="116"/>
      <c r="HR233" s="116"/>
      <c r="HS233" s="116"/>
      <c r="HT233" s="116"/>
      <c r="HU233" s="116"/>
      <c r="HV233" s="116"/>
      <c r="HW233" s="116"/>
      <c r="HX233" s="116"/>
      <c r="HY233" s="116"/>
      <c r="HZ233" s="116"/>
      <c r="IA233" s="116"/>
      <c r="IB233" s="116"/>
      <c r="IC233" s="116"/>
      <c r="ID233" s="116"/>
      <c r="IE233" s="116"/>
      <c r="IF233" s="116"/>
      <c r="IG233" s="116"/>
      <c r="IH233" s="116"/>
      <c r="II233" s="116"/>
      <c r="IJ233" s="116"/>
      <c r="IK233" s="116"/>
      <c r="IL233" s="116"/>
      <c r="IM233" s="116"/>
      <c r="IN233" s="116"/>
      <c r="IO233" s="116"/>
      <c r="IP233" s="116"/>
      <c r="IQ233" s="116"/>
      <c r="IR233" s="116"/>
      <c r="IS233" s="116"/>
      <c r="IT233" s="116"/>
      <c r="IU233" s="116"/>
      <c r="IV233" s="116"/>
      <c r="IW233" s="116"/>
      <c r="IX233" s="116"/>
      <c r="IY233" s="116"/>
      <c r="IZ233" s="116"/>
      <c r="JA233" s="116"/>
      <c r="JB233" s="116"/>
      <c r="JC233" s="116"/>
      <c r="JD233" s="116"/>
      <c r="JE233" s="116"/>
      <c r="JF233" s="116"/>
      <c r="JG233" s="116"/>
      <c r="JH233" s="116"/>
      <c r="JI233" s="116"/>
      <c r="JJ233" s="116"/>
      <c r="JK233" s="116"/>
      <c r="JL233" s="116"/>
      <c r="JM233" s="116"/>
    </row>
    <row r="234" spans="1:273" s="376" customFormat="1" ht="42.75" x14ac:dyDescent="0.25">
      <c r="A234" s="204">
        <v>212</v>
      </c>
      <c r="B234" s="205" t="s">
        <v>203</v>
      </c>
      <c r="C234" s="205">
        <v>80101706</v>
      </c>
      <c r="D234" s="200" t="s">
        <v>912</v>
      </c>
      <c r="E234" s="205" t="s">
        <v>319</v>
      </c>
      <c r="F234" s="205">
        <v>1</v>
      </c>
      <c r="G234" s="213" t="s">
        <v>207</v>
      </c>
      <c r="H234" s="211">
        <v>8.5</v>
      </c>
      <c r="I234" s="212" t="s">
        <v>208</v>
      </c>
      <c r="J234" s="212" t="s">
        <v>841</v>
      </c>
      <c r="K234" s="205" t="s">
        <v>307</v>
      </c>
      <c r="L234" s="67">
        <v>13387500</v>
      </c>
      <c r="M234" s="67">
        <v>13387500</v>
      </c>
      <c r="N234" s="205" t="s">
        <v>91</v>
      </c>
      <c r="O234" s="205" t="s">
        <v>92</v>
      </c>
      <c r="P234" s="92" t="s">
        <v>321</v>
      </c>
      <c r="Q234" s="116"/>
      <c r="R234" s="173"/>
      <c r="S234" s="346"/>
      <c r="T234" s="173"/>
      <c r="U234" s="173"/>
      <c r="V234" s="173"/>
      <c r="W234" s="173"/>
      <c r="X234" s="173"/>
      <c r="Y234" s="77">
        <f t="shared" si="7"/>
        <v>0</v>
      </c>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116"/>
      <c r="EU234" s="116"/>
      <c r="EV234" s="116"/>
      <c r="EW234" s="116"/>
      <c r="EX234" s="116"/>
      <c r="EY234" s="116"/>
      <c r="EZ234" s="116"/>
      <c r="FA234" s="116"/>
      <c r="FB234" s="116"/>
      <c r="FC234" s="116"/>
      <c r="FD234" s="116"/>
      <c r="FE234" s="116"/>
      <c r="FF234" s="116"/>
      <c r="FG234" s="116"/>
      <c r="FH234" s="116"/>
      <c r="FI234" s="116"/>
      <c r="FJ234" s="116"/>
      <c r="FK234" s="116"/>
      <c r="FL234" s="116"/>
      <c r="FM234" s="116"/>
      <c r="FN234" s="116"/>
      <c r="FO234" s="116"/>
      <c r="FP234" s="116"/>
      <c r="FQ234" s="116"/>
      <c r="FR234" s="116"/>
      <c r="FS234" s="116"/>
      <c r="FT234" s="116"/>
      <c r="FU234" s="116"/>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6"/>
      <c r="GQ234" s="116"/>
      <c r="GR234" s="116"/>
      <c r="GS234" s="116"/>
      <c r="GT234" s="116"/>
      <c r="GU234" s="116"/>
      <c r="GV234" s="116"/>
      <c r="GW234" s="116"/>
      <c r="GX234" s="116"/>
      <c r="GY234" s="116"/>
      <c r="GZ234" s="116"/>
      <c r="HA234" s="116"/>
      <c r="HB234" s="116"/>
      <c r="HC234" s="116"/>
      <c r="HD234" s="116"/>
      <c r="HE234" s="116"/>
      <c r="HF234" s="116"/>
      <c r="HG234" s="116"/>
      <c r="HH234" s="116"/>
      <c r="HI234" s="116"/>
      <c r="HJ234" s="116"/>
      <c r="HK234" s="116"/>
      <c r="HL234" s="116"/>
      <c r="HM234" s="116"/>
      <c r="HN234" s="116"/>
      <c r="HO234" s="116"/>
      <c r="HP234" s="116"/>
      <c r="HQ234" s="116"/>
      <c r="HR234" s="116"/>
      <c r="HS234" s="116"/>
      <c r="HT234" s="116"/>
      <c r="HU234" s="116"/>
      <c r="HV234" s="116"/>
      <c r="HW234" s="116"/>
      <c r="HX234" s="116"/>
      <c r="HY234" s="116"/>
      <c r="HZ234" s="116"/>
      <c r="IA234" s="116"/>
      <c r="IB234" s="116"/>
      <c r="IC234" s="116"/>
      <c r="ID234" s="116"/>
      <c r="IE234" s="116"/>
      <c r="IF234" s="116"/>
      <c r="IG234" s="116"/>
      <c r="IH234" s="116"/>
      <c r="II234" s="116"/>
      <c r="IJ234" s="116"/>
      <c r="IK234" s="116"/>
      <c r="IL234" s="116"/>
      <c r="IM234" s="116"/>
      <c r="IN234" s="116"/>
      <c r="IO234" s="116"/>
      <c r="IP234" s="116"/>
      <c r="IQ234" s="116"/>
      <c r="IR234" s="116"/>
      <c r="IS234" s="116"/>
      <c r="IT234" s="116"/>
      <c r="IU234" s="116"/>
      <c r="IV234" s="116"/>
      <c r="IW234" s="116"/>
      <c r="IX234" s="116"/>
      <c r="IY234" s="116"/>
      <c r="IZ234" s="116"/>
      <c r="JA234" s="116"/>
      <c r="JB234" s="116"/>
      <c r="JC234" s="116"/>
      <c r="JD234" s="116"/>
      <c r="JE234" s="116"/>
      <c r="JF234" s="116"/>
      <c r="JG234" s="116"/>
      <c r="JH234" s="116"/>
      <c r="JI234" s="116"/>
      <c r="JJ234" s="116"/>
      <c r="JK234" s="116"/>
      <c r="JL234" s="116"/>
      <c r="JM234" s="116"/>
    </row>
    <row r="235" spans="1:273" s="376" customFormat="1" ht="42.75" x14ac:dyDescent="0.25">
      <c r="A235" s="220">
        <v>213</v>
      </c>
      <c r="B235" s="221" t="s">
        <v>763</v>
      </c>
      <c r="C235" s="221">
        <v>80101706</v>
      </c>
      <c r="D235" s="221" t="s">
        <v>232</v>
      </c>
      <c r="E235" s="221" t="s">
        <v>319</v>
      </c>
      <c r="F235" s="221">
        <v>1</v>
      </c>
      <c r="G235" s="222" t="s">
        <v>207</v>
      </c>
      <c r="H235" s="214">
        <v>8.8000000000000007</v>
      </c>
      <c r="I235" s="215" t="s">
        <v>89</v>
      </c>
      <c r="J235" s="212" t="s">
        <v>965</v>
      </c>
      <c r="K235" s="205" t="s">
        <v>307</v>
      </c>
      <c r="L235" s="201">
        <v>25000000</v>
      </c>
      <c r="M235" s="201">
        <v>25000000</v>
      </c>
      <c r="N235" s="205" t="s">
        <v>91</v>
      </c>
      <c r="O235" s="205" t="s">
        <v>92</v>
      </c>
      <c r="P235" s="205" t="s">
        <v>321</v>
      </c>
      <c r="Q235" s="116"/>
      <c r="R235" s="173"/>
      <c r="S235" s="346"/>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116"/>
      <c r="EU235" s="116"/>
      <c r="EV235" s="116"/>
      <c r="EW235" s="116"/>
      <c r="EX235" s="116"/>
      <c r="EY235" s="116"/>
      <c r="EZ235" s="116"/>
      <c r="FA235" s="116"/>
      <c r="FB235" s="116"/>
      <c r="FC235" s="116"/>
      <c r="FD235" s="116"/>
      <c r="FE235" s="116"/>
      <c r="FF235" s="116"/>
      <c r="FG235" s="116"/>
      <c r="FH235" s="116"/>
      <c r="FI235" s="116"/>
      <c r="FJ235" s="116"/>
      <c r="FK235" s="116"/>
      <c r="FL235" s="116"/>
      <c r="FM235" s="116"/>
      <c r="FN235" s="116"/>
      <c r="FO235" s="116"/>
      <c r="FP235" s="116"/>
      <c r="FQ235" s="116"/>
      <c r="FR235" s="116"/>
      <c r="FS235" s="116"/>
      <c r="FT235" s="116"/>
      <c r="FU235" s="116"/>
      <c r="FV235" s="116"/>
      <c r="FW235" s="116"/>
      <c r="FX235" s="116"/>
      <c r="FY235" s="116"/>
      <c r="FZ235" s="116"/>
      <c r="GA235" s="116"/>
      <c r="GB235" s="116"/>
      <c r="GC235" s="116"/>
      <c r="GD235" s="116"/>
      <c r="GE235" s="116"/>
      <c r="GF235" s="116"/>
      <c r="GG235" s="116"/>
      <c r="GH235" s="116"/>
      <c r="GI235" s="116"/>
      <c r="GJ235" s="116"/>
      <c r="GK235" s="116"/>
      <c r="GL235" s="116"/>
      <c r="GM235" s="116"/>
      <c r="GN235" s="116"/>
      <c r="GO235" s="116"/>
      <c r="GP235" s="116"/>
      <c r="GQ235" s="116"/>
      <c r="GR235" s="116"/>
      <c r="GS235" s="116"/>
      <c r="GT235" s="116"/>
      <c r="GU235" s="116"/>
      <c r="GV235" s="116"/>
      <c r="GW235" s="116"/>
      <c r="GX235" s="116"/>
      <c r="GY235" s="116"/>
      <c r="GZ235" s="116"/>
      <c r="HA235" s="116"/>
      <c r="HB235" s="116"/>
      <c r="HC235" s="116"/>
      <c r="HD235" s="116"/>
      <c r="HE235" s="116"/>
      <c r="HF235" s="116"/>
      <c r="HG235" s="116"/>
      <c r="HH235" s="116"/>
      <c r="HI235" s="116"/>
      <c r="HJ235" s="116"/>
      <c r="HK235" s="116"/>
      <c r="HL235" s="116"/>
      <c r="HM235" s="116"/>
      <c r="HN235" s="116"/>
      <c r="HO235" s="116"/>
      <c r="HP235" s="116"/>
      <c r="HQ235" s="116"/>
      <c r="HR235" s="116"/>
      <c r="HS235" s="116"/>
      <c r="HT235" s="116"/>
      <c r="HU235" s="116"/>
      <c r="HV235" s="116"/>
      <c r="HW235" s="116"/>
      <c r="HX235" s="116"/>
      <c r="HY235" s="116"/>
      <c r="HZ235" s="116"/>
      <c r="IA235" s="116"/>
      <c r="IB235" s="116"/>
      <c r="IC235" s="116"/>
      <c r="ID235" s="116"/>
      <c r="IE235" s="116"/>
      <c r="IF235" s="116"/>
      <c r="IG235" s="116"/>
      <c r="IH235" s="116"/>
      <c r="II235" s="116"/>
      <c r="IJ235" s="116"/>
      <c r="IK235" s="116"/>
      <c r="IL235" s="116"/>
      <c r="IM235" s="116"/>
      <c r="IN235" s="116"/>
      <c r="IO235" s="116"/>
      <c r="IP235" s="116"/>
      <c r="IQ235" s="116"/>
      <c r="IR235" s="116"/>
      <c r="IS235" s="116"/>
      <c r="IT235" s="116"/>
      <c r="IU235" s="116"/>
      <c r="IV235" s="116"/>
      <c r="IW235" s="116"/>
      <c r="IX235" s="116"/>
      <c r="IY235" s="116"/>
      <c r="IZ235" s="116"/>
      <c r="JA235" s="116"/>
      <c r="JB235" s="116"/>
      <c r="JC235" s="116"/>
      <c r="JD235" s="116"/>
      <c r="JE235" s="116"/>
      <c r="JF235" s="116"/>
      <c r="JG235" s="116"/>
      <c r="JH235" s="116"/>
      <c r="JI235" s="116"/>
      <c r="JJ235" s="116"/>
      <c r="JK235" s="116"/>
      <c r="JL235" s="116"/>
      <c r="JM235" s="116"/>
    </row>
    <row r="236" spans="1:273" s="376" customFormat="1" ht="42.75" x14ac:dyDescent="0.25">
      <c r="A236" s="220"/>
      <c r="B236" s="221"/>
      <c r="C236" s="221"/>
      <c r="D236" s="221"/>
      <c r="E236" s="221"/>
      <c r="F236" s="221"/>
      <c r="G236" s="222"/>
      <c r="H236" s="214"/>
      <c r="I236" s="215"/>
      <c r="J236" s="212" t="s">
        <v>966</v>
      </c>
      <c r="K236" s="205" t="s">
        <v>307</v>
      </c>
      <c r="L236" s="201">
        <v>112700000</v>
      </c>
      <c r="M236" s="201">
        <v>112700000</v>
      </c>
      <c r="N236" s="202" t="s">
        <v>91</v>
      </c>
      <c r="O236" s="205" t="s">
        <v>92</v>
      </c>
      <c r="P236" s="205" t="s">
        <v>321</v>
      </c>
      <c r="Q236" s="116"/>
      <c r="R236" s="173"/>
      <c r="S236" s="346"/>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6"/>
      <c r="FU236" s="116"/>
      <c r="FV236" s="116"/>
      <c r="FW236" s="116"/>
      <c r="FX236" s="116"/>
      <c r="FY236" s="116"/>
      <c r="FZ236" s="116"/>
      <c r="GA236" s="116"/>
      <c r="GB236" s="116"/>
      <c r="GC236" s="116"/>
      <c r="GD236" s="116"/>
      <c r="GE236" s="116"/>
      <c r="GF236" s="116"/>
      <c r="GG236" s="116"/>
      <c r="GH236" s="116"/>
      <c r="GI236" s="116"/>
      <c r="GJ236" s="116"/>
      <c r="GK236" s="116"/>
      <c r="GL236" s="116"/>
      <c r="GM236" s="116"/>
      <c r="GN236" s="116"/>
      <c r="GO236" s="116"/>
      <c r="GP236" s="116"/>
      <c r="GQ236" s="116"/>
      <c r="GR236" s="116"/>
      <c r="GS236" s="116"/>
      <c r="GT236" s="116"/>
      <c r="GU236" s="116"/>
      <c r="GV236" s="116"/>
      <c r="GW236" s="116"/>
      <c r="GX236" s="116"/>
      <c r="GY236" s="116"/>
      <c r="GZ236" s="116"/>
      <c r="HA236" s="116"/>
      <c r="HB236" s="116"/>
      <c r="HC236" s="116"/>
      <c r="HD236" s="116"/>
      <c r="HE236" s="116"/>
      <c r="HF236" s="116"/>
      <c r="HG236" s="116"/>
      <c r="HH236" s="116"/>
      <c r="HI236" s="116"/>
      <c r="HJ236" s="116"/>
      <c r="HK236" s="116"/>
      <c r="HL236" s="116"/>
      <c r="HM236" s="116"/>
      <c r="HN236" s="116"/>
      <c r="HO236" s="116"/>
      <c r="HP236" s="116"/>
      <c r="HQ236" s="116"/>
      <c r="HR236" s="116"/>
      <c r="HS236" s="116"/>
      <c r="HT236" s="116"/>
      <c r="HU236" s="116"/>
      <c r="HV236" s="116"/>
      <c r="HW236" s="116"/>
      <c r="HX236" s="116"/>
      <c r="HY236" s="116"/>
      <c r="HZ236" s="116"/>
      <c r="IA236" s="116"/>
      <c r="IB236" s="116"/>
      <c r="IC236" s="116"/>
      <c r="ID236" s="116"/>
      <c r="IE236" s="116"/>
      <c r="IF236" s="116"/>
      <c r="IG236" s="116"/>
      <c r="IH236" s="116"/>
      <c r="II236" s="116"/>
      <c r="IJ236" s="116"/>
      <c r="IK236" s="116"/>
      <c r="IL236" s="116"/>
      <c r="IM236" s="116"/>
      <c r="IN236" s="116"/>
      <c r="IO236" s="116"/>
      <c r="IP236" s="116"/>
      <c r="IQ236" s="116"/>
      <c r="IR236" s="116"/>
      <c r="IS236" s="116"/>
      <c r="IT236" s="116"/>
      <c r="IU236" s="116"/>
      <c r="IV236" s="116"/>
      <c r="IW236" s="116"/>
      <c r="IX236" s="116"/>
      <c r="IY236" s="116"/>
      <c r="IZ236" s="116"/>
      <c r="JA236" s="116"/>
      <c r="JB236" s="116"/>
      <c r="JC236" s="116"/>
      <c r="JD236" s="116"/>
      <c r="JE236" s="116"/>
      <c r="JF236" s="116"/>
      <c r="JG236" s="116"/>
      <c r="JH236" s="116"/>
      <c r="JI236" s="116"/>
      <c r="JJ236" s="116"/>
      <c r="JK236" s="116"/>
      <c r="JL236" s="116"/>
      <c r="JM236" s="116"/>
    </row>
    <row r="237" spans="1:273" s="177" customFormat="1" ht="21" x14ac:dyDescent="0.25">
      <c r="A237" s="189"/>
      <c r="B237" s="190"/>
      <c r="C237" s="190"/>
      <c r="D237" s="191"/>
      <c r="E237" s="188"/>
      <c r="F237" s="188"/>
      <c r="G237" s="192"/>
      <c r="H237" s="190"/>
      <c r="I237" s="188"/>
      <c r="J237" s="192"/>
      <c r="K237" s="192"/>
      <c r="L237" s="193"/>
      <c r="M237" s="194"/>
      <c r="N237" s="192"/>
      <c r="O237" s="192"/>
      <c r="P237" s="188"/>
      <c r="Q237" s="188"/>
      <c r="R237" s="188"/>
      <c r="S237" s="195"/>
      <c r="T237" s="188"/>
      <c r="U237" s="188"/>
      <c r="V237" s="188"/>
      <c r="W237" s="188"/>
      <c r="X237" s="188"/>
      <c r="Y237" s="188"/>
      <c r="Z237" s="188"/>
      <c r="AA237" s="188"/>
      <c r="AB237" s="188"/>
      <c r="AC237" s="188"/>
      <c r="AD237" s="188"/>
      <c r="AE237" s="188"/>
      <c r="AF237" s="188"/>
      <c r="AG237" s="188"/>
      <c r="AH237" s="188"/>
      <c r="AI237" s="188"/>
      <c r="AJ237" s="188"/>
      <c r="AK237" s="196"/>
      <c r="AL237" s="188"/>
      <c r="AM237" s="188"/>
      <c r="AN237" s="188"/>
      <c r="AO237" s="188"/>
      <c r="AP237" s="188"/>
      <c r="AQ237" s="188"/>
      <c r="AR237" s="188"/>
      <c r="AS237" s="188"/>
      <c r="AT237" s="188"/>
      <c r="AU237" s="188"/>
      <c r="AV237" s="188"/>
      <c r="AW237" s="188"/>
      <c r="AX237" s="188"/>
      <c r="AY237" s="188"/>
      <c r="AZ237" s="188"/>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6"/>
      <c r="FU237" s="116"/>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6"/>
      <c r="GQ237" s="116"/>
      <c r="GR237" s="116"/>
      <c r="GS237" s="116"/>
      <c r="GT237" s="116"/>
      <c r="GU237" s="116"/>
      <c r="GV237" s="116"/>
      <c r="GW237" s="116"/>
      <c r="GX237" s="116"/>
      <c r="GY237" s="116"/>
      <c r="GZ237" s="116"/>
      <c r="HA237" s="116"/>
      <c r="HB237" s="116"/>
      <c r="HC237" s="116"/>
      <c r="HD237" s="116"/>
      <c r="HE237" s="116"/>
      <c r="HF237" s="116"/>
      <c r="HG237" s="116"/>
      <c r="HH237" s="116"/>
      <c r="HI237" s="116"/>
      <c r="HJ237" s="116"/>
      <c r="HK237" s="116"/>
      <c r="HL237" s="116"/>
      <c r="HM237" s="116"/>
      <c r="HN237" s="116"/>
      <c r="HO237" s="116"/>
      <c r="HP237" s="116"/>
      <c r="HQ237" s="116"/>
      <c r="HR237" s="116"/>
      <c r="HS237" s="116"/>
      <c r="HT237" s="116"/>
      <c r="HU237" s="116"/>
      <c r="HV237" s="116"/>
      <c r="HW237" s="116"/>
      <c r="HX237" s="116"/>
      <c r="HY237" s="116"/>
      <c r="HZ237" s="116"/>
      <c r="IA237" s="116"/>
      <c r="IB237" s="116"/>
      <c r="IC237" s="116"/>
      <c r="ID237" s="116"/>
      <c r="IE237" s="116"/>
      <c r="IF237" s="116"/>
      <c r="IG237" s="116"/>
      <c r="IH237" s="116"/>
      <c r="II237" s="116"/>
      <c r="IJ237" s="116"/>
      <c r="IK237" s="116"/>
      <c r="IL237" s="116"/>
      <c r="IM237" s="116"/>
      <c r="IN237" s="116"/>
      <c r="IO237" s="116"/>
      <c r="IP237" s="116"/>
      <c r="IQ237" s="116"/>
      <c r="IR237" s="116"/>
      <c r="IS237" s="116"/>
      <c r="IT237" s="116"/>
      <c r="IU237" s="116"/>
      <c r="IV237" s="116"/>
      <c r="IW237" s="116"/>
      <c r="IX237" s="116"/>
      <c r="IY237" s="116"/>
      <c r="IZ237" s="116"/>
      <c r="JA237" s="116"/>
      <c r="JB237" s="116"/>
      <c r="JC237" s="116"/>
      <c r="JD237" s="116"/>
      <c r="JE237" s="116"/>
      <c r="JF237" s="116"/>
      <c r="JG237" s="116"/>
      <c r="JH237" s="116"/>
      <c r="JI237" s="116"/>
      <c r="JJ237" s="116"/>
      <c r="JK237" s="116"/>
      <c r="JL237" s="116"/>
      <c r="JM237" s="116"/>
    </row>
    <row r="238" spans="1:273" s="177" customFormat="1" ht="21" x14ac:dyDescent="0.25">
      <c r="A238" s="189"/>
      <c r="B238" s="190"/>
      <c r="C238" s="190"/>
      <c r="D238" s="191"/>
      <c r="E238" s="188"/>
      <c r="F238" s="188"/>
      <c r="G238" s="192"/>
      <c r="H238" s="190"/>
      <c r="I238" s="188"/>
      <c r="J238" s="192"/>
      <c r="K238" s="192"/>
      <c r="L238" s="193"/>
      <c r="M238" s="197"/>
      <c r="N238" s="192"/>
      <c r="O238" s="192"/>
      <c r="P238" s="188"/>
      <c r="Q238" s="188"/>
      <c r="R238" s="188"/>
      <c r="S238" s="195"/>
      <c r="T238" s="188"/>
      <c r="U238" s="188"/>
      <c r="V238" s="188"/>
      <c r="W238" s="188"/>
      <c r="X238" s="188"/>
      <c r="Y238" s="188"/>
      <c r="Z238" s="188"/>
      <c r="AA238" s="188"/>
      <c r="AB238" s="188"/>
      <c r="AC238" s="188"/>
      <c r="AD238" s="188"/>
      <c r="AE238" s="188"/>
      <c r="AF238" s="188"/>
      <c r="AG238" s="188"/>
      <c r="AH238" s="188"/>
      <c r="AI238" s="188"/>
      <c r="AJ238" s="188"/>
      <c r="AK238" s="196"/>
      <c r="AL238" s="188"/>
      <c r="AM238" s="188"/>
      <c r="AN238" s="188"/>
      <c r="AO238" s="188"/>
      <c r="AP238" s="188"/>
      <c r="AQ238" s="188"/>
      <c r="AR238" s="188"/>
      <c r="AS238" s="188"/>
      <c r="AT238" s="188"/>
      <c r="AU238" s="188"/>
      <c r="AV238" s="188"/>
      <c r="AW238" s="188"/>
      <c r="AX238" s="188"/>
      <c r="AY238" s="188"/>
      <c r="AZ238" s="188"/>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116"/>
      <c r="EU238" s="116"/>
      <c r="EV238" s="116"/>
      <c r="EW238" s="116"/>
      <c r="EX238" s="116"/>
      <c r="EY238" s="116"/>
      <c r="EZ238" s="116"/>
      <c r="FA238" s="116"/>
      <c r="FB238" s="116"/>
      <c r="FC238" s="116"/>
      <c r="FD238" s="116"/>
      <c r="FE238" s="116"/>
      <c r="FF238" s="116"/>
      <c r="FG238" s="116"/>
      <c r="FH238" s="116"/>
      <c r="FI238" s="116"/>
      <c r="FJ238" s="116"/>
      <c r="FK238" s="116"/>
      <c r="FL238" s="116"/>
      <c r="FM238" s="116"/>
      <c r="FN238" s="116"/>
      <c r="FO238" s="116"/>
      <c r="FP238" s="116"/>
      <c r="FQ238" s="116"/>
      <c r="FR238" s="116"/>
      <c r="FS238" s="116"/>
      <c r="FT238" s="116"/>
      <c r="FU238" s="116"/>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6"/>
      <c r="GQ238" s="116"/>
      <c r="GR238" s="116"/>
      <c r="GS238" s="116"/>
      <c r="GT238" s="116"/>
      <c r="GU238" s="116"/>
      <c r="GV238" s="116"/>
      <c r="GW238" s="116"/>
      <c r="GX238" s="116"/>
      <c r="GY238" s="116"/>
      <c r="GZ238" s="116"/>
      <c r="HA238" s="116"/>
      <c r="HB238" s="116"/>
      <c r="HC238" s="116"/>
      <c r="HD238" s="116"/>
      <c r="HE238" s="116"/>
      <c r="HF238" s="116"/>
      <c r="HG238" s="116"/>
      <c r="HH238" s="116"/>
      <c r="HI238" s="116"/>
      <c r="HJ238" s="116"/>
      <c r="HK238" s="116"/>
      <c r="HL238" s="116"/>
      <c r="HM238" s="116"/>
      <c r="HN238" s="116"/>
      <c r="HO238" s="116"/>
      <c r="HP238" s="116"/>
      <c r="HQ238" s="116"/>
      <c r="HR238" s="116"/>
      <c r="HS238" s="116"/>
      <c r="HT238" s="116"/>
      <c r="HU238" s="116"/>
      <c r="HV238" s="116"/>
      <c r="HW238" s="116"/>
      <c r="HX238" s="116"/>
      <c r="HY238" s="116"/>
      <c r="HZ238" s="116"/>
      <c r="IA238" s="116"/>
      <c r="IB238" s="116"/>
      <c r="IC238" s="116"/>
      <c r="ID238" s="116"/>
      <c r="IE238" s="116"/>
      <c r="IF238" s="116"/>
      <c r="IG238" s="116"/>
      <c r="IH238" s="116"/>
      <c r="II238" s="116"/>
      <c r="IJ238" s="116"/>
      <c r="IK238" s="116"/>
      <c r="IL238" s="116"/>
      <c r="IM238" s="116"/>
      <c r="IN238" s="116"/>
      <c r="IO238" s="116"/>
      <c r="IP238" s="116"/>
      <c r="IQ238" s="116"/>
      <c r="IR238" s="116"/>
      <c r="IS238" s="116"/>
      <c r="IT238" s="116"/>
      <c r="IU238" s="116"/>
      <c r="IV238" s="116"/>
      <c r="IW238" s="116"/>
      <c r="IX238" s="116"/>
      <c r="IY238" s="116"/>
      <c r="IZ238" s="116"/>
      <c r="JA238" s="116"/>
      <c r="JB238" s="116"/>
      <c r="JC238" s="116"/>
      <c r="JD238" s="116"/>
      <c r="JE238" s="116"/>
      <c r="JF238" s="116"/>
      <c r="JG238" s="116"/>
      <c r="JH238" s="116"/>
      <c r="JI238" s="116"/>
      <c r="JJ238" s="116"/>
      <c r="JK238" s="116"/>
      <c r="JL238" s="116"/>
      <c r="JM238" s="116"/>
    </row>
    <row r="239" spans="1:273" s="177" customFormat="1" ht="21" x14ac:dyDescent="0.25">
      <c r="A239" s="189"/>
      <c r="B239" s="190"/>
      <c r="C239" s="190"/>
      <c r="D239" s="191"/>
      <c r="E239" s="188"/>
      <c r="F239" s="188"/>
      <c r="G239" s="192"/>
      <c r="H239" s="190"/>
      <c r="I239" s="188"/>
      <c r="J239" s="192"/>
      <c r="K239" s="192"/>
      <c r="L239" s="193"/>
      <c r="M239" s="198"/>
      <c r="N239" s="192"/>
      <c r="O239" s="192"/>
      <c r="P239" s="188"/>
      <c r="Q239" s="188"/>
      <c r="R239" s="188"/>
      <c r="S239" s="195"/>
      <c r="T239" s="188"/>
      <c r="U239" s="188"/>
      <c r="V239" s="188"/>
      <c r="W239" s="188"/>
      <c r="X239" s="188"/>
      <c r="Y239" s="188"/>
      <c r="Z239" s="188"/>
      <c r="AA239" s="188"/>
      <c r="AB239" s="188"/>
      <c r="AC239" s="188"/>
      <c r="AD239" s="188"/>
      <c r="AE239" s="188"/>
      <c r="AF239" s="188"/>
      <c r="AG239" s="188"/>
      <c r="AH239" s="188"/>
      <c r="AI239" s="188"/>
      <c r="AJ239" s="188"/>
      <c r="AK239" s="196"/>
      <c r="AL239" s="188"/>
      <c r="AM239" s="188"/>
      <c r="AN239" s="188"/>
      <c r="AO239" s="188"/>
      <c r="AP239" s="188"/>
      <c r="AQ239" s="188"/>
      <c r="AR239" s="188"/>
      <c r="AS239" s="188"/>
      <c r="AT239" s="188"/>
      <c r="AU239" s="188"/>
      <c r="AV239" s="188"/>
      <c r="AW239" s="188"/>
      <c r="AX239" s="188"/>
      <c r="AY239" s="188"/>
      <c r="AZ239" s="188"/>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c r="EG239" s="116"/>
      <c r="EH239" s="116"/>
      <c r="EI239" s="116"/>
      <c r="EJ239" s="116"/>
      <c r="EK239" s="116"/>
      <c r="EL239" s="116"/>
      <c r="EM239" s="116"/>
      <c r="EN239" s="116"/>
      <c r="EO239" s="116"/>
      <c r="EP239" s="116"/>
      <c r="EQ239" s="116"/>
      <c r="ER239" s="116"/>
      <c r="ES239" s="116"/>
      <c r="ET239" s="116"/>
      <c r="EU239" s="116"/>
      <c r="EV239" s="116"/>
      <c r="EW239" s="116"/>
      <c r="EX239" s="116"/>
      <c r="EY239" s="116"/>
      <c r="EZ239" s="116"/>
      <c r="FA239" s="116"/>
      <c r="FB239" s="116"/>
      <c r="FC239" s="116"/>
      <c r="FD239" s="116"/>
      <c r="FE239" s="116"/>
      <c r="FF239" s="116"/>
      <c r="FG239" s="116"/>
      <c r="FH239" s="116"/>
      <c r="FI239" s="116"/>
      <c r="FJ239" s="116"/>
      <c r="FK239" s="116"/>
      <c r="FL239" s="116"/>
      <c r="FM239" s="116"/>
      <c r="FN239" s="116"/>
      <c r="FO239" s="116"/>
      <c r="FP239" s="116"/>
      <c r="FQ239" s="116"/>
      <c r="FR239" s="116"/>
      <c r="FS239" s="116"/>
      <c r="FT239" s="116"/>
      <c r="FU239" s="116"/>
      <c r="FV239" s="116"/>
      <c r="FW239" s="116"/>
      <c r="FX239" s="116"/>
      <c r="FY239" s="116"/>
      <c r="FZ239" s="116"/>
      <c r="GA239" s="116"/>
      <c r="GB239" s="116"/>
      <c r="GC239" s="116"/>
      <c r="GD239" s="116"/>
      <c r="GE239" s="116"/>
      <c r="GF239" s="116"/>
      <c r="GG239" s="116"/>
      <c r="GH239" s="116"/>
      <c r="GI239" s="116"/>
      <c r="GJ239" s="116"/>
      <c r="GK239" s="116"/>
      <c r="GL239" s="116"/>
      <c r="GM239" s="116"/>
      <c r="GN239" s="116"/>
      <c r="GO239" s="116"/>
      <c r="GP239" s="116"/>
      <c r="GQ239" s="116"/>
      <c r="GR239" s="116"/>
      <c r="GS239" s="116"/>
      <c r="GT239" s="116"/>
      <c r="GU239" s="116"/>
      <c r="GV239" s="116"/>
      <c r="GW239" s="116"/>
      <c r="GX239" s="116"/>
      <c r="GY239" s="116"/>
      <c r="GZ239" s="116"/>
      <c r="HA239" s="116"/>
      <c r="HB239" s="116"/>
      <c r="HC239" s="116"/>
      <c r="HD239" s="116"/>
      <c r="HE239" s="116"/>
      <c r="HF239" s="116"/>
      <c r="HG239" s="116"/>
      <c r="HH239" s="116"/>
      <c r="HI239" s="116"/>
      <c r="HJ239" s="116"/>
      <c r="HK239" s="116"/>
      <c r="HL239" s="116"/>
      <c r="HM239" s="116"/>
      <c r="HN239" s="116"/>
      <c r="HO239" s="116"/>
      <c r="HP239" s="116"/>
      <c r="HQ239" s="116"/>
      <c r="HR239" s="116"/>
      <c r="HS239" s="116"/>
      <c r="HT239" s="116"/>
      <c r="HU239" s="116"/>
      <c r="HV239" s="116"/>
      <c r="HW239" s="116"/>
      <c r="HX239" s="116"/>
      <c r="HY239" s="116"/>
      <c r="HZ239" s="116"/>
      <c r="IA239" s="116"/>
      <c r="IB239" s="116"/>
      <c r="IC239" s="116"/>
      <c r="ID239" s="116"/>
      <c r="IE239" s="116"/>
      <c r="IF239" s="116"/>
      <c r="IG239" s="116"/>
      <c r="IH239" s="116"/>
      <c r="II239" s="116"/>
      <c r="IJ239" s="116"/>
      <c r="IK239" s="116"/>
      <c r="IL239" s="116"/>
      <c r="IM239" s="116"/>
      <c r="IN239" s="116"/>
      <c r="IO239" s="116"/>
      <c r="IP239" s="116"/>
      <c r="IQ239" s="116"/>
      <c r="IR239" s="116"/>
      <c r="IS239" s="116"/>
      <c r="IT239" s="116"/>
      <c r="IU239" s="116"/>
      <c r="IV239" s="116"/>
      <c r="IW239" s="116"/>
      <c r="IX239" s="116"/>
      <c r="IY239" s="116"/>
      <c r="IZ239" s="116"/>
      <c r="JA239" s="116"/>
      <c r="JB239" s="116"/>
      <c r="JC239" s="116"/>
      <c r="JD239" s="116"/>
      <c r="JE239" s="116"/>
      <c r="JF239" s="116"/>
      <c r="JG239" s="116"/>
      <c r="JH239" s="116"/>
      <c r="JI239" s="116"/>
      <c r="JJ239" s="116"/>
      <c r="JK239" s="116"/>
      <c r="JL239" s="116"/>
      <c r="JM239" s="116"/>
    </row>
    <row r="240" spans="1:273" s="177" customFormat="1" ht="21" x14ac:dyDescent="0.25">
      <c r="A240" s="189"/>
      <c r="B240" s="190"/>
      <c r="C240" s="190"/>
      <c r="D240" s="191"/>
      <c r="E240" s="188"/>
      <c r="F240" s="188"/>
      <c r="G240" s="192"/>
      <c r="H240" s="190"/>
      <c r="I240" s="188"/>
      <c r="J240" s="192"/>
      <c r="K240" s="192"/>
      <c r="L240" s="193"/>
      <c r="M240" s="198"/>
      <c r="N240" s="192"/>
      <c r="O240" s="192"/>
      <c r="P240" s="188"/>
      <c r="Q240" s="188"/>
      <c r="R240" s="188"/>
      <c r="S240" s="195"/>
      <c r="T240" s="188"/>
      <c r="U240" s="188"/>
      <c r="V240" s="188"/>
      <c r="W240" s="188"/>
      <c r="X240" s="188"/>
      <c r="Y240" s="188"/>
      <c r="Z240" s="188"/>
      <c r="AA240" s="188"/>
      <c r="AB240" s="188"/>
      <c r="AC240" s="188"/>
      <c r="AD240" s="188"/>
      <c r="AE240" s="188"/>
      <c r="AF240" s="188"/>
      <c r="AG240" s="188"/>
      <c r="AH240" s="188"/>
      <c r="AI240" s="188"/>
      <c r="AJ240" s="188"/>
      <c r="AK240" s="196"/>
      <c r="AL240" s="188"/>
      <c r="AM240" s="188"/>
      <c r="AN240" s="188"/>
      <c r="AO240" s="188"/>
      <c r="AP240" s="188"/>
      <c r="AQ240" s="188"/>
      <c r="AR240" s="188"/>
      <c r="AS240" s="188"/>
      <c r="AT240" s="188"/>
      <c r="AU240" s="188"/>
      <c r="AV240" s="188"/>
      <c r="AW240" s="188"/>
      <c r="AX240" s="188"/>
      <c r="AY240" s="188"/>
      <c r="AZ240" s="188"/>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c r="EG240" s="116"/>
      <c r="EH240" s="116"/>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6"/>
      <c r="FU240" s="116"/>
      <c r="FV240" s="116"/>
      <c r="FW240" s="116"/>
      <c r="FX240" s="116"/>
      <c r="FY240" s="116"/>
      <c r="FZ240" s="116"/>
      <c r="GA240" s="116"/>
      <c r="GB240" s="116"/>
      <c r="GC240" s="116"/>
      <c r="GD240" s="116"/>
      <c r="GE240" s="116"/>
      <c r="GF240" s="116"/>
      <c r="GG240" s="116"/>
      <c r="GH240" s="116"/>
      <c r="GI240" s="116"/>
      <c r="GJ240" s="116"/>
      <c r="GK240" s="116"/>
      <c r="GL240" s="116"/>
      <c r="GM240" s="116"/>
      <c r="GN240" s="116"/>
      <c r="GO240" s="116"/>
      <c r="GP240" s="116"/>
      <c r="GQ240" s="116"/>
      <c r="GR240" s="116"/>
      <c r="GS240" s="116"/>
      <c r="GT240" s="116"/>
      <c r="GU240" s="116"/>
      <c r="GV240" s="116"/>
      <c r="GW240" s="116"/>
      <c r="GX240" s="116"/>
      <c r="GY240" s="116"/>
      <c r="GZ240" s="116"/>
      <c r="HA240" s="116"/>
      <c r="HB240" s="116"/>
      <c r="HC240" s="116"/>
      <c r="HD240" s="116"/>
      <c r="HE240" s="116"/>
      <c r="HF240" s="116"/>
      <c r="HG240" s="116"/>
      <c r="HH240" s="116"/>
      <c r="HI240" s="116"/>
      <c r="HJ240" s="116"/>
      <c r="HK240" s="116"/>
      <c r="HL240" s="116"/>
      <c r="HM240" s="116"/>
      <c r="HN240" s="116"/>
      <c r="HO240" s="116"/>
      <c r="HP240" s="116"/>
      <c r="HQ240" s="116"/>
      <c r="HR240" s="116"/>
      <c r="HS240" s="116"/>
      <c r="HT240" s="116"/>
      <c r="HU240" s="116"/>
      <c r="HV240" s="116"/>
      <c r="HW240" s="116"/>
      <c r="HX240" s="116"/>
      <c r="HY240" s="116"/>
      <c r="HZ240" s="116"/>
      <c r="IA240" s="116"/>
      <c r="IB240" s="116"/>
      <c r="IC240" s="116"/>
      <c r="ID240" s="116"/>
      <c r="IE240" s="116"/>
      <c r="IF240" s="116"/>
      <c r="IG240" s="116"/>
      <c r="IH240" s="116"/>
      <c r="II240" s="116"/>
      <c r="IJ240" s="116"/>
      <c r="IK240" s="116"/>
      <c r="IL240" s="116"/>
      <c r="IM240" s="116"/>
      <c r="IN240" s="116"/>
      <c r="IO240" s="116"/>
      <c r="IP240" s="116"/>
      <c r="IQ240" s="116"/>
      <c r="IR240" s="116"/>
      <c r="IS240" s="116"/>
      <c r="IT240" s="116"/>
      <c r="IU240" s="116"/>
      <c r="IV240" s="116"/>
      <c r="IW240" s="116"/>
      <c r="IX240" s="116"/>
      <c r="IY240" s="116"/>
      <c r="IZ240" s="116"/>
      <c r="JA240" s="116"/>
      <c r="JB240" s="116"/>
      <c r="JC240" s="116"/>
      <c r="JD240" s="116"/>
      <c r="JE240" s="116"/>
      <c r="JF240" s="116"/>
      <c r="JG240" s="116"/>
      <c r="JH240" s="116"/>
      <c r="JI240" s="116"/>
      <c r="JJ240" s="116"/>
      <c r="JK240" s="116"/>
      <c r="JL240" s="116"/>
      <c r="JM240" s="116"/>
    </row>
    <row r="241" spans="1:273" s="177" customFormat="1" ht="21" x14ac:dyDescent="0.25">
      <c r="A241" s="189"/>
      <c r="B241" s="190"/>
      <c r="C241" s="190"/>
      <c r="D241" s="191"/>
      <c r="E241" s="188"/>
      <c r="F241" s="188"/>
      <c r="G241" s="192"/>
      <c r="H241" s="190"/>
      <c r="I241" s="188"/>
      <c r="J241" s="192"/>
      <c r="K241" s="192"/>
      <c r="L241" s="193"/>
      <c r="M241" s="198"/>
      <c r="N241" s="192"/>
      <c r="O241" s="192"/>
      <c r="P241" s="188"/>
      <c r="Q241" s="188"/>
      <c r="R241" s="188"/>
      <c r="S241" s="195"/>
      <c r="T241" s="188"/>
      <c r="U241" s="188"/>
      <c r="V241" s="188"/>
      <c r="W241" s="188"/>
      <c r="X241" s="188"/>
      <c r="Y241" s="188"/>
      <c r="Z241" s="188"/>
      <c r="AA241" s="188"/>
      <c r="AB241" s="188"/>
      <c r="AC241" s="188"/>
      <c r="AD241" s="188"/>
      <c r="AE241" s="188"/>
      <c r="AF241" s="188"/>
      <c r="AG241" s="188"/>
      <c r="AH241" s="188"/>
      <c r="AI241" s="188"/>
      <c r="AJ241" s="188"/>
      <c r="AK241" s="196"/>
      <c r="AL241" s="188"/>
      <c r="AM241" s="188"/>
      <c r="AN241" s="188"/>
      <c r="AO241" s="188"/>
      <c r="AP241" s="188"/>
      <c r="AQ241" s="188"/>
      <c r="AR241" s="188"/>
      <c r="AS241" s="188"/>
      <c r="AT241" s="188"/>
      <c r="AU241" s="188"/>
      <c r="AV241" s="188"/>
      <c r="AW241" s="188"/>
      <c r="AX241" s="188"/>
      <c r="AY241" s="188"/>
      <c r="AZ241" s="188"/>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6"/>
      <c r="GQ241" s="116"/>
      <c r="GR241" s="116"/>
      <c r="GS241" s="116"/>
      <c r="GT241" s="116"/>
      <c r="GU241" s="116"/>
      <c r="GV241" s="116"/>
      <c r="GW241" s="116"/>
      <c r="GX241" s="116"/>
      <c r="GY241" s="116"/>
      <c r="GZ241" s="116"/>
      <c r="HA241" s="116"/>
      <c r="HB241" s="116"/>
      <c r="HC241" s="116"/>
      <c r="HD241" s="116"/>
      <c r="HE241" s="116"/>
      <c r="HF241" s="116"/>
      <c r="HG241" s="116"/>
      <c r="HH241" s="116"/>
      <c r="HI241" s="116"/>
      <c r="HJ241" s="116"/>
      <c r="HK241" s="116"/>
      <c r="HL241" s="116"/>
      <c r="HM241" s="116"/>
      <c r="HN241" s="116"/>
      <c r="HO241" s="116"/>
      <c r="HP241" s="116"/>
      <c r="HQ241" s="116"/>
      <c r="HR241" s="116"/>
      <c r="HS241" s="116"/>
      <c r="HT241" s="116"/>
      <c r="HU241" s="116"/>
      <c r="HV241" s="116"/>
      <c r="HW241" s="116"/>
      <c r="HX241" s="116"/>
      <c r="HY241" s="116"/>
      <c r="HZ241" s="116"/>
      <c r="IA241" s="116"/>
      <c r="IB241" s="116"/>
      <c r="IC241" s="116"/>
      <c r="ID241" s="116"/>
      <c r="IE241" s="116"/>
      <c r="IF241" s="116"/>
      <c r="IG241" s="116"/>
      <c r="IH241" s="116"/>
      <c r="II241" s="116"/>
      <c r="IJ241" s="116"/>
      <c r="IK241" s="116"/>
      <c r="IL241" s="116"/>
      <c r="IM241" s="116"/>
      <c r="IN241" s="116"/>
      <c r="IO241" s="116"/>
      <c r="IP241" s="116"/>
      <c r="IQ241" s="116"/>
      <c r="IR241" s="116"/>
      <c r="IS241" s="116"/>
      <c r="IT241" s="116"/>
      <c r="IU241" s="116"/>
      <c r="IV241" s="116"/>
      <c r="IW241" s="116"/>
      <c r="IX241" s="116"/>
      <c r="IY241" s="116"/>
      <c r="IZ241" s="116"/>
      <c r="JA241" s="116"/>
      <c r="JB241" s="116"/>
      <c r="JC241" s="116"/>
      <c r="JD241" s="116"/>
      <c r="JE241" s="116"/>
      <c r="JF241" s="116"/>
      <c r="JG241" s="116"/>
      <c r="JH241" s="116"/>
      <c r="JI241" s="116"/>
      <c r="JJ241" s="116"/>
      <c r="JK241" s="116"/>
      <c r="JL241" s="116"/>
      <c r="JM241" s="116"/>
    </row>
    <row r="242" spans="1:273" ht="21" x14ac:dyDescent="0.25">
      <c r="S242" s="195"/>
      <c r="AK242" s="196"/>
    </row>
    <row r="243" spans="1:273" ht="21" x14ac:dyDescent="0.25">
      <c r="S243" s="195"/>
      <c r="AK243" s="196"/>
    </row>
    <row r="244" spans="1:273" ht="21" x14ac:dyDescent="0.25">
      <c r="S244" s="195"/>
      <c r="AK244" s="196"/>
    </row>
    <row r="245" spans="1:273" ht="21" x14ac:dyDescent="0.25">
      <c r="S245" s="195"/>
      <c r="AK245" s="196"/>
    </row>
    <row r="246" spans="1:273" ht="21" x14ac:dyDescent="0.25">
      <c r="S246" s="195"/>
      <c r="AK246" s="196"/>
    </row>
    <row r="247" spans="1:273" ht="21" x14ac:dyDescent="0.25">
      <c r="S247" s="195"/>
      <c r="AK247" s="196"/>
    </row>
    <row r="248" spans="1:273" ht="21" x14ac:dyDescent="0.25">
      <c r="S248" s="195"/>
      <c r="AK248" s="196"/>
    </row>
    <row r="249" spans="1:273" ht="21" x14ac:dyDescent="0.25">
      <c r="S249" s="195"/>
      <c r="AK249" s="196"/>
    </row>
  </sheetData>
  <mergeCells count="371">
    <mergeCell ref="B2:P2"/>
    <mergeCell ref="C4:D4"/>
    <mergeCell ref="D5:E5"/>
    <mergeCell ref="I5:M9"/>
    <mergeCell ref="D6:E6"/>
    <mergeCell ref="D7:E7"/>
    <mergeCell ref="D8:E8"/>
    <mergeCell ref="D9:E9"/>
    <mergeCell ref="C17:D17"/>
    <mergeCell ref="R26:R27"/>
    <mergeCell ref="S26:S27"/>
    <mergeCell ref="T26:T27"/>
    <mergeCell ref="U26:U27"/>
    <mergeCell ref="V26:V27"/>
    <mergeCell ref="D10:E10"/>
    <mergeCell ref="D11:E11"/>
    <mergeCell ref="I11:M15"/>
    <mergeCell ref="D12:E12"/>
    <mergeCell ref="D13:E13"/>
    <mergeCell ref="D14:E14"/>
    <mergeCell ref="D15:E15"/>
    <mergeCell ref="AG26:AG27"/>
    <mergeCell ref="AH26:AH27"/>
    <mergeCell ref="AI26:AI27"/>
    <mergeCell ref="AJ26:AJ27"/>
    <mergeCell ref="X26:X27"/>
    <mergeCell ref="Z26:Z27"/>
    <mergeCell ref="AA26:AA27"/>
    <mergeCell ref="AB26:AB27"/>
    <mergeCell ref="AC26:AC27"/>
    <mergeCell ref="AD26:AD27"/>
    <mergeCell ref="AW26:AW27"/>
    <mergeCell ref="AX26:AX27"/>
    <mergeCell ref="AY26:AY27"/>
    <mergeCell ref="AZ26:AZ27"/>
    <mergeCell ref="A75:A76"/>
    <mergeCell ref="B75:B76"/>
    <mergeCell ref="C75:C76"/>
    <mergeCell ref="D75:D76"/>
    <mergeCell ref="E75:E76"/>
    <mergeCell ref="F75:F76"/>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R75:R76"/>
    <mergeCell ref="S75:S76"/>
    <mergeCell ref="T75:T76"/>
    <mergeCell ref="U75:U76"/>
    <mergeCell ref="V75:V76"/>
    <mergeCell ref="Z75:Z76"/>
    <mergeCell ref="G75:G76"/>
    <mergeCell ref="H75:H76"/>
    <mergeCell ref="I75:I76"/>
    <mergeCell ref="N75:N76"/>
    <mergeCell ref="O75:O76"/>
    <mergeCell ref="P75:P76"/>
    <mergeCell ref="AG75:AG76"/>
    <mergeCell ref="AH75:AH76"/>
    <mergeCell ref="AI75:AI76"/>
    <mergeCell ref="AJ75:AJ76"/>
    <mergeCell ref="AK75:AK76"/>
    <mergeCell ref="AL75:AL76"/>
    <mergeCell ref="AA75:AA76"/>
    <mergeCell ref="AB75:AB76"/>
    <mergeCell ref="AC75:AC76"/>
    <mergeCell ref="AD75:AD76"/>
    <mergeCell ref="AE75:AE76"/>
    <mergeCell ref="AF75:AF76"/>
    <mergeCell ref="I77:I78"/>
    <mergeCell ref="N77:N78"/>
    <mergeCell ref="O77:O78"/>
    <mergeCell ref="P77:P78"/>
    <mergeCell ref="A77:A78"/>
    <mergeCell ref="B77:B78"/>
    <mergeCell ref="C77:C78"/>
    <mergeCell ref="D77:D78"/>
    <mergeCell ref="E77:E78"/>
    <mergeCell ref="F77:F78"/>
    <mergeCell ref="AG77:AG78"/>
    <mergeCell ref="AH77:AH78"/>
    <mergeCell ref="AI77:AI78"/>
    <mergeCell ref="AJ77:AJ78"/>
    <mergeCell ref="AK77:AK78"/>
    <mergeCell ref="A79:A80"/>
    <mergeCell ref="B79:B80"/>
    <mergeCell ref="C79:C80"/>
    <mergeCell ref="D79:D80"/>
    <mergeCell ref="E79:E80"/>
    <mergeCell ref="AA77:AA78"/>
    <mergeCell ref="AB77:AB78"/>
    <mergeCell ref="AC77:AC78"/>
    <mergeCell ref="AD77:AD78"/>
    <mergeCell ref="AE77:AE78"/>
    <mergeCell ref="AF77:AF78"/>
    <mergeCell ref="R77:R78"/>
    <mergeCell ref="S77:S78"/>
    <mergeCell ref="T77:T78"/>
    <mergeCell ref="U77:U78"/>
    <mergeCell ref="V77:V78"/>
    <mergeCell ref="Z77:Z78"/>
    <mergeCell ref="G77:G78"/>
    <mergeCell ref="H77:H78"/>
    <mergeCell ref="P79:P80"/>
    <mergeCell ref="R79:R80"/>
    <mergeCell ref="S79:S80"/>
    <mergeCell ref="T79:T80"/>
    <mergeCell ref="U79:U80"/>
    <mergeCell ref="V79:V80"/>
    <mergeCell ref="F79:F80"/>
    <mergeCell ref="G79:G80"/>
    <mergeCell ref="H79:H80"/>
    <mergeCell ref="I79:I80"/>
    <mergeCell ref="N79:N80"/>
    <mergeCell ref="O79:O80"/>
    <mergeCell ref="AF79:AF80"/>
    <mergeCell ref="AG79:AG80"/>
    <mergeCell ref="AH79:AH80"/>
    <mergeCell ref="AI79:AI80"/>
    <mergeCell ref="AJ79:AJ80"/>
    <mergeCell ref="AK79:AK80"/>
    <mergeCell ref="Z79:Z80"/>
    <mergeCell ref="AA79:AA80"/>
    <mergeCell ref="AB79:AB80"/>
    <mergeCell ref="AC79:AC80"/>
    <mergeCell ref="AD79:AD80"/>
    <mergeCell ref="AE79:AE80"/>
    <mergeCell ref="I141:I142"/>
    <mergeCell ref="N141:N142"/>
    <mergeCell ref="O141:O142"/>
    <mergeCell ref="P141:P142"/>
    <mergeCell ref="A141:A142"/>
    <mergeCell ref="B141:B142"/>
    <mergeCell ref="C141:C142"/>
    <mergeCell ref="D141:D142"/>
    <mergeCell ref="E141:E142"/>
    <mergeCell ref="F141:F142"/>
    <mergeCell ref="AG141:AG142"/>
    <mergeCell ref="AH141:AH142"/>
    <mergeCell ref="AI141:AI142"/>
    <mergeCell ref="AJ141:AJ142"/>
    <mergeCell ref="AK141:AK142"/>
    <mergeCell ref="A150:A151"/>
    <mergeCell ref="B150:B151"/>
    <mergeCell ref="C150:C151"/>
    <mergeCell ref="D150:D151"/>
    <mergeCell ref="E150:E151"/>
    <mergeCell ref="AA141:AA142"/>
    <mergeCell ref="AB141:AB142"/>
    <mergeCell ref="AC141:AC142"/>
    <mergeCell ref="AD141:AD142"/>
    <mergeCell ref="AE141:AE142"/>
    <mergeCell ref="AF141:AF142"/>
    <mergeCell ref="R141:R142"/>
    <mergeCell ref="S141:S142"/>
    <mergeCell ref="T141:T142"/>
    <mergeCell ref="U141:U142"/>
    <mergeCell ref="V141:V142"/>
    <mergeCell ref="Z141:Z142"/>
    <mergeCell ref="G141:G142"/>
    <mergeCell ref="H141:H142"/>
    <mergeCell ref="T150:T151"/>
    <mergeCell ref="U150:U151"/>
    <mergeCell ref="V150:V151"/>
    <mergeCell ref="Z150:Z151"/>
    <mergeCell ref="AA150:AA151"/>
    <mergeCell ref="AB150:AB151"/>
    <mergeCell ref="F150:F151"/>
    <mergeCell ref="G150:G151"/>
    <mergeCell ref="H150:H151"/>
    <mergeCell ref="I150:I151"/>
    <mergeCell ref="R150:R151"/>
    <mergeCell ref="S150:S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AU150:AU151"/>
    <mergeCell ref="AV150:AV151"/>
    <mergeCell ref="AW150:AW151"/>
    <mergeCell ref="AX150:AX151"/>
    <mergeCell ref="AY150:AY151"/>
    <mergeCell ref="AZ150:AZ151"/>
    <mergeCell ref="AO150:AO151"/>
    <mergeCell ref="AP150:AP151"/>
    <mergeCell ref="AQ150:AQ151"/>
    <mergeCell ref="AR150:AR151"/>
    <mergeCell ref="AS150:AS151"/>
    <mergeCell ref="AT150:AT151"/>
    <mergeCell ref="G152:G153"/>
    <mergeCell ref="H152:H153"/>
    <mergeCell ref="I152:I153"/>
    <mergeCell ref="R152:R153"/>
    <mergeCell ref="S152:S153"/>
    <mergeCell ref="T152:T153"/>
    <mergeCell ref="A152:A153"/>
    <mergeCell ref="B152:B153"/>
    <mergeCell ref="C152:C153"/>
    <mergeCell ref="D152:D153"/>
    <mergeCell ref="E152:E153"/>
    <mergeCell ref="F152:F153"/>
    <mergeCell ref="AF152:AF153"/>
    <mergeCell ref="AG152:AG153"/>
    <mergeCell ref="AH152:AH153"/>
    <mergeCell ref="AI152:AI153"/>
    <mergeCell ref="U152:U153"/>
    <mergeCell ref="V152:V153"/>
    <mergeCell ref="Z152:Z153"/>
    <mergeCell ref="AA152:AA153"/>
    <mergeCell ref="AB152:AB153"/>
    <mergeCell ref="AC152:AC153"/>
    <mergeCell ref="AV152:AV153"/>
    <mergeCell ref="AW152:AW153"/>
    <mergeCell ref="AX152:AX153"/>
    <mergeCell ref="AY152:AY153"/>
    <mergeCell ref="AZ152:AZ153"/>
    <mergeCell ref="A160:A161"/>
    <mergeCell ref="B160:B161"/>
    <mergeCell ref="C160:C161"/>
    <mergeCell ref="D160:D161"/>
    <mergeCell ref="E160:E161"/>
    <mergeCell ref="AP152:AP153"/>
    <mergeCell ref="AQ152:AQ153"/>
    <mergeCell ref="AR152:AR153"/>
    <mergeCell ref="AS152:AS153"/>
    <mergeCell ref="AT152:AT153"/>
    <mergeCell ref="AU152:AU153"/>
    <mergeCell ref="AJ152:AJ153"/>
    <mergeCell ref="AK152:AK153"/>
    <mergeCell ref="AL152:AL153"/>
    <mergeCell ref="AM152:AM153"/>
    <mergeCell ref="AN152:AN153"/>
    <mergeCell ref="AO152:AO153"/>
    <mergeCell ref="AD152:AD153"/>
    <mergeCell ref="AE152:AE153"/>
    <mergeCell ref="A206:A207"/>
    <mergeCell ref="B206:B207"/>
    <mergeCell ref="C206:C207"/>
    <mergeCell ref="D206:D207"/>
    <mergeCell ref="E206:E207"/>
    <mergeCell ref="F206:F207"/>
    <mergeCell ref="P160:P161"/>
    <mergeCell ref="A202:A203"/>
    <mergeCell ref="B202:B203"/>
    <mergeCell ref="C202:C203"/>
    <mergeCell ref="D202:D203"/>
    <mergeCell ref="E202:E203"/>
    <mergeCell ref="F202:F203"/>
    <mergeCell ref="G202:G203"/>
    <mergeCell ref="H202:H203"/>
    <mergeCell ref="I202:I203"/>
    <mergeCell ref="F160:F161"/>
    <mergeCell ref="G160:G161"/>
    <mergeCell ref="H160:H161"/>
    <mergeCell ref="I160:I161"/>
    <mergeCell ref="N160:N161"/>
    <mergeCell ref="O160:O161"/>
    <mergeCell ref="Z206:Z207"/>
    <mergeCell ref="AA206:AA207"/>
    <mergeCell ref="AB206:AB207"/>
    <mergeCell ref="G206:G207"/>
    <mergeCell ref="H206:H207"/>
    <mergeCell ref="I206:I207"/>
    <mergeCell ref="Q206:Q207"/>
    <mergeCell ref="R206:R207"/>
    <mergeCell ref="S206:S207"/>
    <mergeCell ref="AX206:AX207"/>
    <mergeCell ref="AY206:AY207"/>
    <mergeCell ref="AZ206:AZ207"/>
    <mergeCell ref="AO206:AO207"/>
    <mergeCell ref="AP206:AP207"/>
    <mergeCell ref="AQ206:AQ207"/>
    <mergeCell ref="AR206:AR207"/>
    <mergeCell ref="AS206:AS207"/>
    <mergeCell ref="AT206:AT207"/>
    <mergeCell ref="A208:A209"/>
    <mergeCell ref="B208:B209"/>
    <mergeCell ref="C208:C209"/>
    <mergeCell ref="D208:D209"/>
    <mergeCell ref="E208:E209"/>
    <mergeCell ref="F208:F209"/>
    <mergeCell ref="AU206:AU207"/>
    <mergeCell ref="AV206:AV207"/>
    <mergeCell ref="AW206:AW207"/>
    <mergeCell ref="AI206:AI207"/>
    <mergeCell ref="AJ206:AJ207"/>
    <mergeCell ref="AK206:AK207"/>
    <mergeCell ref="AL206:AL207"/>
    <mergeCell ref="AM206:AM207"/>
    <mergeCell ref="AN206:AN207"/>
    <mergeCell ref="AC206:AC207"/>
    <mergeCell ref="AD206:AD207"/>
    <mergeCell ref="AE206:AE207"/>
    <mergeCell ref="AF206:AF207"/>
    <mergeCell ref="AG206:AG207"/>
    <mergeCell ref="AH206:AH207"/>
    <mergeCell ref="T206:T207"/>
    <mergeCell ref="U206:U207"/>
    <mergeCell ref="V206:V207"/>
    <mergeCell ref="T208:T209"/>
    <mergeCell ref="U208:U209"/>
    <mergeCell ref="V208:V209"/>
    <mergeCell ref="Z208:Z209"/>
    <mergeCell ref="AA208:AA209"/>
    <mergeCell ref="AB208:AB209"/>
    <mergeCell ref="G208:G209"/>
    <mergeCell ref="H208:H209"/>
    <mergeCell ref="I208:I209"/>
    <mergeCell ref="Q208:Q209"/>
    <mergeCell ref="R208:R209"/>
    <mergeCell ref="S208:S209"/>
    <mergeCell ref="AI208:AI209"/>
    <mergeCell ref="AJ208:AJ209"/>
    <mergeCell ref="AK208:AK209"/>
    <mergeCell ref="AL208:AL209"/>
    <mergeCell ref="AM208:AM209"/>
    <mergeCell ref="AN208:AN209"/>
    <mergeCell ref="AC208:AC209"/>
    <mergeCell ref="AD208:AD209"/>
    <mergeCell ref="AE208:AE209"/>
    <mergeCell ref="AF208:AF209"/>
    <mergeCell ref="AG208:AG209"/>
    <mergeCell ref="AH208:AH209"/>
    <mergeCell ref="AU208:AU209"/>
    <mergeCell ref="AV208:AV209"/>
    <mergeCell ref="AW208:AW209"/>
    <mergeCell ref="AX208:AX209"/>
    <mergeCell ref="AY208:AY209"/>
    <mergeCell ref="AZ208:AZ209"/>
    <mergeCell ref="AO208:AO209"/>
    <mergeCell ref="AP208:AP209"/>
    <mergeCell ref="AQ208:AQ209"/>
    <mergeCell ref="AR208:AR209"/>
    <mergeCell ref="AS208:AS209"/>
    <mergeCell ref="AT208:AT209"/>
    <mergeCell ref="H235:H236"/>
    <mergeCell ref="I235:I236"/>
    <mergeCell ref="G210:G211"/>
    <mergeCell ref="H210:H211"/>
    <mergeCell ref="I210:I211"/>
    <mergeCell ref="A235:A236"/>
    <mergeCell ref="B235:B236"/>
    <mergeCell ref="C235:C236"/>
    <mergeCell ref="D235:D236"/>
    <mergeCell ref="E235:E236"/>
    <mergeCell ref="F235:F236"/>
    <mergeCell ref="G235:G236"/>
    <mergeCell ref="A210:A211"/>
    <mergeCell ref="B210:B211"/>
    <mergeCell ref="C210:C211"/>
    <mergeCell ref="D210:D211"/>
    <mergeCell ref="E210:E211"/>
    <mergeCell ref="F210:F211"/>
  </mergeCells>
  <dataValidations count="7">
    <dataValidation allowBlank="1" showInputMessage="1" showErrorMessage="1" error="Fecha no valida" prompt="Ingrese una fecha valida entre el 01 de enero y 31 de diciembre de 2016" sqref="G212:G231"/>
    <dataValidation type="list" allowBlank="1" showInputMessage="1" showErrorMessage="1" error="No es una modalidad valida, seleccione una de la lista" promptTitle="Solo aplica para el GGC" prompt="Seleccione la modalidad de selección" sqref="I212:I218 I220:I225 I231 I229">
      <formula1>#REF!</formula1>
    </dataValidation>
    <dataValidation type="list" allowBlank="1" showInputMessage="1" showErrorMessage="1" sqref="AB111 AB104:AB106 AB100:AB102 AB175:AB176 AB159 AB155 AB135 AB41">
      <formula1>$A$55:$A$60</formula1>
    </dataValidation>
    <dataValidation type="list" allowBlank="1" showInputMessage="1" showErrorMessage="1" sqref="AO111 AK111 AK101">
      <formula1>$A$36:$A$47</formula1>
    </dataValidation>
    <dataValidation type="list" allowBlank="1" showInputMessage="1" showErrorMessage="1" sqref="AB87 AB103">
      <formula1>$A$54:$A$59</formula1>
    </dataValidation>
    <dataValidation type="list" allowBlank="1" showInputMessage="1" showErrorMessage="1" sqref="AK189 AK112 AK174 AK179">
      <formula1>$A$36:$A$48</formula1>
    </dataValidation>
    <dataValidation type="list" allowBlank="1" showInputMessage="1" showErrorMessage="1" sqref="AB189:AB190 AB232 AB156 AB112 AB171:AB174 AB194 AB179">
      <formula1>$A$56:$A$61</formula1>
    </dataValidation>
  </dataValidations>
  <hyperlinks>
    <hyperlink ref="D8" r:id="rId1" display="www.dafp.gov.co"/>
  </hyperlinks>
  <pageMargins left="0.7" right="0.7" top="0.75" bottom="0.75" header="0.3" footer="0.3"/>
  <pageSetup scale="10" orientation="landscape" r:id="rId2"/>
  <colBreaks count="1" manualBreakCount="1">
    <brk id="41" max="248"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AK102:AK106 V103:V106 AK41 AK87 V41 V87 AB206 AB208 AB158 AO100 AO135 AK100 AK206 AK135 AK208 AK159 AK175:AK176 V208 V100:V101 V206 V158:V159 AK194 AK171:AK173 AK232 AK190 V189:V190 V179 V194 V171:V176 V111:V112 V155:V156 V232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6 ABRIL</vt:lpstr>
      <vt:lpstr>'PAA 6 ABRIL'!Área_de_impresión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2016-04-06T21:53:49Z</cp:lastPrinted>
  <dcterms:created xsi:type="dcterms:W3CDTF">2016-04-06T15:50:01Z</dcterms:created>
  <dcterms:modified xsi:type="dcterms:W3CDTF">2016-04-06T21:53:56Z</dcterms:modified>
</cp:coreProperties>
</file>