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70" yWindow="150" windowWidth="13080" windowHeight="12555"/>
  </bookViews>
  <sheets>
    <sheet name="Hoja1" sheetId="1" r:id="rId1"/>
  </sheets>
  <definedNames>
    <definedName name="_xlnm._FilterDatabase" localSheetId="0" hidden="1">Hoja1!$A$20:$JI$20</definedName>
    <definedName name="_xlnm.Print_Area" localSheetId="0">Hoja1!$A$1:$AG$162</definedName>
  </definedNames>
  <calcPr calcId="145621"/>
  <fileRecoveryPr repairLoad="1"/>
</workbook>
</file>

<file path=xl/calcChain.xml><?xml version="1.0" encoding="utf-8"?>
<calcChain xmlns="http://schemas.openxmlformats.org/spreadsheetml/2006/main">
  <c r="K132" i="1" l="1"/>
  <c r="J132" i="1"/>
  <c r="K131" i="1"/>
  <c r="J131" i="1"/>
  <c r="K133" i="1"/>
  <c r="J133" i="1"/>
  <c r="K130" i="1"/>
  <c r="J130" i="1"/>
  <c r="K122" i="1"/>
  <c r="J122" i="1"/>
  <c r="K120" i="1"/>
  <c r="J120" i="1"/>
  <c r="K159" i="1" l="1"/>
  <c r="J159" i="1"/>
  <c r="K158" i="1"/>
  <c r="J158" i="1"/>
  <c r="K157" i="1" l="1"/>
  <c r="J157" i="1"/>
  <c r="K149" i="1"/>
  <c r="J149" i="1"/>
  <c r="K148" i="1"/>
  <c r="J148" i="1"/>
  <c r="K147" i="1"/>
  <c r="J147" i="1"/>
  <c r="K146" i="1"/>
  <c r="J146" i="1"/>
  <c r="K145" i="1"/>
  <c r="J145" i="1"/>
  <c r="K144" i="1"/>
  <c r="J144" i="1"/>
  <c r="K143" i="1"/>
  <c r="J143" i="1"/>
  <c r="K142" i="1"/>
  <c r="J142" i="1"/>
  <c r="K140" i="1"/>
  <c r="J140" i="1"/>
  <c r="K137" i="1"/>
  <c r="J137" i="1"/>
  <c r="K136" i="1"/>
  <c r="J136" i="1"/>
  <c r="K135" i="1"/>
  <c r="J135" i="1"/>
  <c r="K134" i="1"/>
  <c r="J134" i="1"/>
  <c r="K129" i="1"/>
  <c r="J129" i="1"/>
  <c r="K128" i="1"/>
  <c r="J128" i="1"/>
  <c r="K125" i="1"/>
  <c r="J125" i="1"/>
  <c r="K124" i="1"/>
  <c r="J124" i="1"/>
  <c r="K123" i="1"/>
  <c r="J123" i="1"/>
  <c r="K119" i="1"/>
  <c r="J119" i="1"/>
  <c r="K118" i="1"/>
  <c r="J118" i="1"/>
  <c r="J115" i="1"/>
  <c r="K114" i="1"/>
  <c r="J114" i="1"/>
  <c r="K162" i="1" l="1"/>
  <c r="J36" i="1"/>
  <c r="K31" i="1"/>
  <c r="J31" i="1"/>
  <c r="K30" i="1"/>
  <c r="J30" i="1"/>
</calcChain>
</file>

<file path=xl/comments1.xml><?xml version="1.0" encoding="utf-8"?>
<comments xmlns="http://schemas.openxmlformats.org/spreadsheetml/2006/main">
  <authors>
    <author>Julian Mauricio Martínez</author>
  </authors>
  <commentList>
    <comment ref="G131" authorId="0">
      <text>
        <r>
          <rPr>
            <b/>
            <sz val="9"/>
            <color indexed="81"/>
            <rFont val="Tahoma"/>
            <family val="2"/>
          </rPr>
          <t>Julian Mauricio Martínez: FAVOR INCLUIR:
 CONVENIO /LICITACIÓN PÚBLICA</t>
        </r>
        <r>
          <rPr>
            <sz val="9"/>
            <color indexed="81"/>
            <rFont val="Tahoma"/>
            <family val="2"/>
          </rPr>
          <t xml:space="preserve">
</t>
        </r>
      </text>
    </comment>
  </commentList>
</comments>
</file>

<file path=xl/sharedStrings.xml><?xml version="1.0" encoding="utf-8"?>
<sst xmlns="http://schemas.openxmlformats.org/spreadsheetml/2006/main" count="2067" uniqueCount="567">
  <si>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</si>
  <si>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</si>
  <si>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</si>
  <si>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</si>
  <si>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</si>
  <si>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</si>
  <si>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</si>
  <si>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</si>
  <si>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</si>
  <si>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</si>
  <si>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</si>
  <si>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</si>
  <si>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</si>
  <si>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</si>
  <si>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Andres Felipe Gonzalez Rodriguez - Doris Atahualpa Polanco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</si>
  <si>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</si>
  <si>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</si>
  <si>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</si>
  <si>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</si>
  <si>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</si>
  <si>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</si>
  <si>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</si>
  <si>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</si>
  <si>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Descripción</t>
  </si>
  <si>
    <t>Cantidad             (Unidad de Medida)</t>
  </si>
  <si>
    <t>Fecha estimada de inicio de proceso de selección</t>
  </si>
  <si>
    <t>Duración estimada del contrato</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</si>
  <si>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</si>
  <si>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</si>
  <si>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</si>
  <si>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</si>
  <si>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</si>
  <si>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</si>
  <si>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</si>
  <si>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</si>
  <si>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</si>
  <si>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CONTRASTISTA </t>
  </si>
  <si>
    <t xml:space="preserve">FECHA DE SUSCRIPCION </t>
  </si>
  <si>
    <t>OBJETO</t>
  </si>
  <si>
    <t>TIPO DE CONTRATO</t>
  </si>
  <si>
    <t>FORMA DE PAGO</t>
  </si>
  <si>
    <t>PRESUPUESTO DE FUNCIONAMIENTO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</si>
  <si>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</si>
  <si>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</si>
  <si>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</si>
  <si>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</si>
  <si>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</si>
  <si>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</si>
  <si>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</si>
  <si>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</si>
  <si>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</si>
  <si>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</si>
  <si>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</si>
  <si>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</si>
  <si>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</si>
  <si>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</si>
  <si>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</si>
  <si>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</si>
  <si>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</si>
  <si>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</si>
  <si>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</si>
  <si>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</si>
  <si>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</si>
  <si>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</si>
  <si>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Suministrar gasolina corriente para el funcionamiento de los vehículos por los cuales sea legalmente responsanble la Función Pública para garantizar de esta manera el normal funcionamiento del parque automotor de la entidad.</t>
  </si>
  <si>
    <t>2 0 4 4 1 COMBUSTIBLES Y LUBRICANTES</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</si>
  <si>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</si>
  <si>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</si>
  <si>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</si>
  <si>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</si>
  <si>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</si>
  <si>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</si>
  <si>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Oficina de Sistemas</t>
  </si>
  <si>
    <t>Roger Quirama García Tel 334 40 80 Ext. 205</t>
  </si>
  <si>
    <t>Claudia Patricia Hernandez Tel 3344080 ext 158</t>
  </si>
  <si>
    <t>11 meses</t>
  </si>
  <si>
    <t>3 meses</t>
  </si>
  <si>
    <t>Adquirir la suscripción al periodico EL TIEMPO Y PORTAFOLIO.</t>
  </si>
  <si>
    <t>2 0 4 7 5 SUSCRIPCIONES</t>
  </si>
  <si>
    <t>2 0 4 9 8 SEGURO RESPONSABILIDAD CIVIL</t>
  </si>
  <si>
    <t>Secretaría General</t>
  </si>
  <si>
    <t xml:space="preserve">Adquisición  de la Papelería, utiles de escritorio y Oficina para el uso de las dependencias de la Función Pública. </t>
  </si>
  <si>
    <t>1 mes</t>
  </si>
  <si>
    <t>2 0 4 4 15 PAPELERIA, UTILES DE ESCRITORIO Y OFICINA</t>
  </si>
  <si>
    <t>Adquirir la suscripción a la Revista SEMANA para la Función Pública.</t>
  </si>
  <si>
    <t>Grupo de Gestión Humana</t>
  </si>
  <si>
    <t>2 0 4 4 2 DOTACIONES</t>
  </si>
  <si>
    <t>Prestar el servicio de mantenimiento preventivo y correctivo de las Fotocopiadoras y duplicadoras de la Función Pública.</t>
  </si>
  <si>
    <t>2 0 4 5 2 MANTENIMIENTO DE BIENES MUEBLES, EQUIPOS Y ENSERES
2 0 4 4 20 REPUESTOS</t>
  </si>
  <si>
    <t>2 0 4 6 8 OTROS COMUNICACIONES Y TRANSPORTE</t>
  </si>
  <si>
    <t>8 meses</t>
  </si>
  <si>
    <t>Dirección General</t>
  </si>
  <si>
    <t>Juan Pablo Caicedo Montaña  Tel 3344080 ext 208</t>
  </si>
  <si>
    <t>Contratar el servicio de Mantenimiento y cargue de extintores de la Función Pública.</t>
  </si>
  <si>
    <t>2 0 4 21 4 SERVICIOS DE BIENESTAR SOCIAL</t>
  </si>
  <si>
    <t>7 meses</t>
  </si>
  <si>
    <t>María del Pilar García Tel 3344080 ext 164</t>
  </si>
  <si>
    <t>2 0 4 1 8 SOFTWARE</t>
  </si>
  <si>
    <t xml:space="preserve">Adquisición de tóner y cartuchos para impresoras acorde con las especificaciones mínimas establecidas en el presente documento. </t>
  </si>
  <si>
    <t>2 0 4 6 5 SERVICIOS DE TRANSMISION DE INFORMACION</t>
  </si>
  <si>
    <t>Grupo de Gestión Financiera</t>
  </si>
  <si>
    <t>2 0 4 4 20 REPUESTOS</t>
  </si>
  <si>
    <t>Adquisición de elementos de Ferreteria para la entidad.</t>
  </si>
  <si>
    <t>2 0 4 21 8 SERVICIOS PARA ESTIMULOS</t>
  </si>
  <si>
    <t>2 0 4 5 1 MANTENIMIENTO DE BIENES INMUEBLES</t>
  </si>
  <si>
    <t>www.funcionpublica.gov.co</t>
  </si>
  <si>
    <t>Funcionamiento: 1767304110 Inversión CSF: xxxxxx SSF: xxxxxx</t>
  </si>
  <si>
    <t>Adquisición del Licenciamiento y soporte de la Herramienta de Antivirus AVIRA, de conformidad con las condiciones descritas en el Anexo de Especificaciones Técnicas.</t>
  </si>
  <si>
    <t>GLOBAL</t>
  </si>
  <si>
    <t>CONTRATACION DIRECTA</t>
  </si>
  <si>
    <t>SI</t>
  </si>
  <si>
    <t>Para trámite</t>
  </si>
  <si>
    <t>Grupo de Gestión Administrativa y Documental</t>
  </si>
  <si>
    <t>12 meses</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</si>
  <si>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</si>
  <si>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</si>
  <si>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</si>
  <si>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</si>
  <si>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</si>
  <si>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</si>
  <si>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</si>
  <si>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</si>
  <si>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2 meses</t>
  </si>
  <si>
    <t>SELECCIÓN ABREVIADA MENOR CUANTIA</t>
  </si>
  <si>
    <t>Adquisición de elementos de aseo</t>
  </si>
  <si>
    <t>2 0 4 4 17 PRODUCTOS DE ASEO Y LIMPIEZA</t>
  </si>
  <si>
    <t>MÍNIMA CUANTÍA</t>
  </si>
  <si>
    <t>Adquisición productos de cafetería</t>
  </si>
  <si>
    <t>2 0 4 4 18 PRODUCTOS DE CAFETERIA Y RESTAURANTE</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</si>
  <si>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t>
  </si>
  <si>
    <t>7.5 meses</t>
  </si>
  <si>
    <t>Contratar la suscripción al soporte y mantenimiento para el Sistema de Turnos Web, de conformidad con las especificaciones técnicas.</t>
  </si>
  <si>
    <t>Prestar de los servicios de soporte y mantenimiento de Hardware y Software para la Función Pública, y bolsa de horas de soporte de red según las especificaciones que se describen en el Anexo Técnico</t>
  </si>
  <si>
    <t>Prestacion del servicio de Aseo y Cafeteria para el edificio Sede del Departamento</t>
  </si>
  <si>
    <t>2 0 4 5 8 SERVICIO DE ASEO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</si>
  <si>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</si>
  <si>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2 0 4 6 2 CORREO</t>
  </si>
  <si>
    <t>Adquisición de doce (12) dispositivos de firma digital para los servidores del Departamento que son  usuarios del SIIF.</t>
  </si>
  <si>
    <t>Prestar el servicio de custodia, transporte y almacenamiento externo de los medios magnéticos que contienen las copias de respaldo de la información del Departamento, de acuerdo con las condiciones técnicas establecidas en los Estudios Previos</t>
  </si>
  <si>
    <t>Transporte de un vehículo en camabaja desde la ciudad de Ibague</t>
  </si>
  <si>
    <t>UNIDAD</t>
  </si>
  <si>
    <t>Dirección Jurídica</t>
  </si>
  <si>
    <t>Suscripción al servicio de actualización jurídica vía internet</t>
  </si>
  <si>
    <t>CONTRATACIÓN DIRECTA</t>
  </si>
  <si>
    <t>2 0 4 7 6 OTROS GASTOS POR IMPRESOS Y PUBLICACIONES</t>
  </si>
  <si>
    <t>Publicación aviso Banco de Exitos.</t>
  </si>
  <si>
    <t>Publicación aviso Convocatoria CNSC</t>
  </si>
  <si>
    <t>Adquisición de SOAT</t>
  </si>
  <si>
    <t>2 0 4 9 4 SEGURO DE INCENDIO
2 0 4 9 7 SEGUROS EQUIPOS ELECTRICOS
2 0 4 9 8 SEGURO RESPONSABILIDAD CIVIL
2 0 4 9 9 SEGURO SUSTRACCION Y HURTO
2 0 4 9 13 OTROS SEGUROS</t>
  </si>
  <si>
    <t>Adquisición de tíquetes aéreos nacionales e internacionales</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</si>
  <si>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</si>
  <si>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</si>
  <si>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</si>
  <si>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</si>
  <si>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</si>
  <si>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</si>
  <si>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Contratar los servicio profesionales de un diseñador para la Dirección General</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</si>
  <si>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</si>
  <si>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</si>
  <si>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</si>
  <si>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 xml:space="preserve"> Realización de los estudios necesarios, para la adquisición y puesta en funcionamiento de dos ascensores para el edificio sede la función pública</t>
  </si>
  <si>
    <t>CONCURSO DE MERITOS</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</si>
  <si>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</si>
  <si>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</si>
  <si>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Prestar los Servicios Profesionales para apoyar el proceso de elaboración del Plan de Acción Institucional 2016 en los temas relacionados con: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</si>
  <si>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</si>
  <si>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</si>
  <si>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para apoyar la ejecución del Proyecto “Pedagogía de paz y cambio cultural”,</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</si>
  <si>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</si>
  <si>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</si>
  <si>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</si>
  <si>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Apoyar a la Dirección de Control Interno en la revisión de los aplicativos y herramientas que soportan el MECI, el MIPG, el Banco de Éxitos, entre otros, realizar las mejoras que permitan potencializar su uso y acceso web y brindar el soporte que los mismos requieren.</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</si>
  <si>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</si>
  <si>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</si>
  <si>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 xml:space="preserve">Prestar los servicios de Apoyo a la Gestión en el Grupo de Gestión Contractual, para la organización de la documentación generada en el marco del Proyecto de Inversión </t>
  </si>
  <si>
    <t>Consolidación de la oferta de información estadística al interior de la entidad y del sector Función Pública</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</si>
  <si>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</si>
  <si>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</si>
  <si>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Apoyar a la Dirección de Control Interno en la realización de la minería de datos, a través de la información que se genera en los diferentes aplicativos utilizados en los procesos de la Dirección de Control Interno y proponer mejoras en la captura de la información y las mediciones.</t>
  </si>
  <si>
    <t>Prestar los Servicios Profesionales en la Dirección Jurídica de la Función Pública, como relator y coordinador del Gestor Normativo.</t>
  </si>
  <si>
    <t>Apoyar el desarrollo de las actividades de estructuración de concordancias y enlaces, a partir del análisis de la información que se sea suministrada, ya sean conceptos, jurisprudencia, doctrina y normatividad.</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</si>
  <si>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</si>
  <si>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</si>
  <si>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</si>
  <si>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Ingeniero de Soporte - Prestar los Servicios Profesionales como Desarrollador, para apoyar y brindar el soporte técnico a la Dirección Jurídica, para la puesta en funcionamiento e implementación del Gestor Normativo y de Conceptos</t>
  </si>
  <si>
    <t>Dirección de Control Interno y Racionalización de Trámtes</t>
  </si>
  <si>
    <t>Subdirección</t>
  </si>
  <si>
    <t>Oficina Asesora de Planeación</t>
  </si>
  <si>
    <t>Dirección de Empleo Publico</t>
  </si>
  <si>
    <t xml:space="preserve"> UNIDAD</t>
  </si>
  <si>
    <t>Adriana Daza Tel 3344080 Ett. 192</t>
  </si>
  <si>
    <t>C-123-1000-4 Recurso10</t>
  </si>
  <si>
    <t>C-123-1000-4 Recurso 10</t>
  </si>
  <si>
    <t>C-520-1403-1 Recurso 10</t>
  </si>
  <si>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</si>
  <si>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</si>
  <si>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</si>
  <si>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</si>
  <si>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</si>
  <si>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</si>
  <si>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</si>
  <si>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</si>
  <si>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</si>
  <si>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</si>
  <si>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 xml:space="preserve">Realizar capacitación para fortalecer el desarrollo de competencias técnicas del equipo de la oficina de sistemas </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</si>
  <si>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</si>
  <si>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</si>
  <si>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</si>
  <si>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</si>
  <si>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</si>
  <si>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</si>
  <si>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</si>
  <si>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Prestar los servicios de soporte y derechos de actualizacion de versiones, para la correcta operación de la mesa de servicio de la herramienta proactivaNET.</t>
  </si>
  <si>
    <t>Suscripción al licenciamiento y servicios de  soporte para las licencias del software Liferay Portal Enterprise Edition y nuevas licencias de desarrollo, conforme lo especificado en la ficha técnica.</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</si>
  <si>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</si>
  <si>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</si>
  <si>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 xml:space="preserve">Suscripción, uso y soporte al servicio de Email Marketing para la Función Pública. </t>
  </si>
  <si>
    <t xml:space="preserve">Adquirir el Licenciamiento de office 365 Enterprise E1, conforme a las especificaciones del anexo técnico. </t>
  </si>
  <si>
    <t>Adquisición e instalación de 70 puntos de red con el fin de ampliar la capacidad actual y cubrir las necesidades de la entidad.</t>
  </si>
  <si>
    <t>Adquisición de impresoras multifuncionales a color, con sus respectivos toners según las especificaciones mínimas establecidas en la Ficha Técnica.</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</si>
  <si>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</si>
  <si>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</si>
  <si>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</si>
  <si>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</si>
  <si>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Suscripción al sistema Global Suite</t>
  </si>
  <si>
    <t>Planta Temporal</t>
  </si>
  <si>
    <t xml:space="preserve">Selección Abreviada por subasta </t>
  </si>
  <si>
    <t>Colombia Compra Eficiente</t>
  </si>
  <si>
    <t>Licitación Pública</t>
  </si>
  <si>
    <t>Selección Abreviada de Menor Cuantía</t>
  </si>
  <si>
    <t>Mínima Cuantía</t>
  </si>
  <si>
    <t>Concurso de Méritos</t>
  </si>
  <si>
    <t>Contratación Directa</t>
  </si>
  <si>
    <t>MINIMA CUANTIA</t>
  </si>
  <si>
    <t>1mes</t>
  </si>
  <si>
    <t>6 meses</t>
  </si>
  <si>
    <t>Prestar los Servicios Profesionales en la Dirección General de la Función Pública, para apoyar el desarrollo del Modelo de Investigación de la Función Pública y la implementación del Modelo de Gestión del Conocimiento</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</si>
  <si>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</si>
  <si>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</si>
  <si>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</si>
  <si>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</si>
  <si>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Prestar los servicios profesionales en la Función Pública para apoyar en la articulación de las actividades encaminadas a fortalecer las políticas públicas del Sector en el marco del Proyecto de Inversión  “MEJORAMIENTO, FORTALECIMIENTO DE LA CAPACIDAD INSTITUCIONAL PARA EL DESARROLLO DE LAS POLITICAS PUBLICAS. NACIONAL.</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</si>
  <si>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</si>
  <si>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Prestar los Servicios Profesionales para apoyar la definición de planes y actividades a adelantar por Función Pública para la implementación de la estrategia de Enlace Estado-Ciudadano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</si>
  <si>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</si>
  <si>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</si>
  <si>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</si>
  <si>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81112201
81112202
81112204</t>
  </si>
  <si>
    <t>53101902
53102102
53101904
53111501
 53111601
53111601</t>
  </si>
  <si>
    <t>53131608 
14111704
42132205
70141504</t>
  </si>
  <si>
    <t>50161814
50201706</t>
  </si>
  <si>
    <t>39101605
39111801</t>
  </si>
  <si>
    <t>72101510
72101511
72101509</t>
  </si>
  <si>
    <t>78111502
90121502</t>
  </si>
  <si>
    <t>80141625
80111502</t>
  </si>
  <si>
    <t>ENERO</t>
  </si>
  <si>
    <t>OCTUBRE</t>
  </si>
  <si>
    <t>MARZO</t>
  </si>
  <si>
    <t>FERBRERO</t>
  </si>
  <si>
    <t>MAYO</t>
  </si>
  <si>
    <t>SEPTIEMBRE</t>
  </si>
  <si>
    <t>ABRIL</t>
  </si>
  <si>
    <t>JUNIO</t>
  </si>
  <si>
    <t>FEBRERO</t>
  </si>
  <si>
    <t>AGOSTO</t>
  </si>
  <si>
    <t>JULIO</t>
  </si>
  <si>
    <t>2 MESES</t>
  </si>
  <si>
    <t>Adquisición del programa de seguros y poliza de responsabilidad civil de servidores públicos</t>
  </si>
  <si>
    <t xml:space="preserve">Adquisición del licenciamiento Oracle Database Enterprise Edition y Oracle Real Application Clusters - Processor Perpetual, con el respectivo soporte. (crecimiento de cores licencidos (ODA)
</t>
  </si>
  <si>
    <t xml:space="preserve">ENERO </t>
  </si>
  <si>
    <t>10 meses</t>
  </si>
  <si>
    <t>Julian Mauricio Martinez Tel 3344080 Ext. 125</t>
  </si>
  <si>
    <t>Julian Mauricio Martinez Tel 3344080 Ext. 126</t>
  </si>
  <si>
    <t>Suministro e intalación de una vetana corrediza en aluminio para el puenta de la Dirección en el piso 9</t>
  </si>
  <si>
    <t>10 dias habiles</t>
  </si>
  <si>
    <t>72102900 72101500 72101507</t>
  </si>
  <si>
    <t>Grupos de  Apoyo  a la Gestión Meritocratica</t>
  </si>
  <si>
    <t>12 MESES</t>
  </si>
  <si>
    <t xml:space="preserve">Adquirir quinientos cincuenta (550) códigos de acceso (PIN) para la realización de las pruebas psicotécnicas KOMPE ESTATAL y la Prestación del servicio de la plataforma tecnológica, de la empresa contratista, así como la asistencia técnica de la misma, para el Departamento Administrativo de la Función Pública, de acuerdo con lo establecido en las condiciones técnicas.  </t>
  </si>
  <si>
    <t>20465  SERVICIOS DE TRANSMISIÓN DE INFORMACIÓN</t>
  </si>
  <si>
    <t>Francisco Amezqita Tel  3344080 Ext  216</t>
  </si>
  <si>
    <t>Prestación de los servicios de actualización y soporte técnico, para los productos VMWARE ya licenciados por la Función Pública, de acuerdo con las condiciones establecidas en la Ficha Técnica</t>
  </si>
  <si>
    <t xml:space="preserve">Licenciamiento de garantia extendida (soporte) para librería de cintas Hewlett Packard HP MSL4048 2 Ultrium960 4 Gb FC Library </t>
  </si>
  <si>
    <t>Adquirir computadores de escritorio y portátiles, con el fin de remplazar los equipos en obsolecencia, acorde con las Especificaciones Técnicas</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</si>
  <si>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</si>
  <si>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</si>
  <si>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</si>
  <si>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</si>
  <si>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</si>
  <si>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</si>
  <si>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Herramienta de Chat para la Función Pública</t>
  </si>
  <si>
    <t>Prestación de los servicios de Centro de Datos y Nube Privada, de acuerdo con los requerimientos técnicos mínimos y demás requisitos definidos por la Función Pública y el Acuerdo Marco de Precios.
Adquisición de almacenamiento de 8 TB para el backup del centro de datos  externo. (Contrato 113-2014)</t>
  </si>
  <si>
    <t>NOVIEMBRE</t>
  </si>
  <si>
    <t>Prestación de los servicios de conectividad y enlaces. (CONTRATO 109-2014)</t>
  </si>
  <si>
    <t>VIRGINIA GUEVARA</t>
  </si>
  <si>
    <t xml:space="preserve">Prestar los Servicios Profesionales en la Oficina Asesora de Planeación para apoyar el seguimiento y evaluacion de la planeación institucional y sectorial e implementación del sistema de Gestion de información Estratégica de la Función Publica, en el marco del proyecto de inversión: "MEJORAMIENTO, FORTALECIMIENTO DE LA CAPACIDAD INSTITUCIONAL PARA EL DESARROLLO DE LAS POLÍTICAS PÚBLICAS NACIONAL" </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</si>
  <si>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</si>
  <si>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 xml:space="preserve">: 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</si>
  <si>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</si>
  <si>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</si>
  <si>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Prestar los servicios profesionales en la Función Pública para el rediseño, desarrollo e implementación de la nueva aplicación WEB para el Banco de Éxitos, teniendo en cuenta los lineamientos de Gobierno en Línea, en el marco del Proyecto de Inversión.</t>
  </si>
  <si>
    <t>El objeto que debe quedar en el PAA es: 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</si>
  <si>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</si>
  <si>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Prestar los Servicios Profesionales en la Dirección de Empleo Público, para apoyar la planeación y estrategias que contribuyan en la formulación e implementación de la actualización de la Política de Empleo Público en Colombia, en el marco del Proyecto de Inversión “MEJORAMIENTO FORTALECIMIENTO DE LA CAPACIDAD INSTITUCIONAL PARA EL DESARROLLO DE POLITICAS PÚBLICAS. NACIONAL”.</t>
  </si>
  <si>
    <t>PRESTACIÓN DE SERVICIOS</t>
  </si>
  <si>
    <t>Francisco Amézquita Tel  3344080 Ext  216. 5667649</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</si>
  <si>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</si>
  <si>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</si>
  <si>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 xml:space="preserve"> JUNIO </t>
  </si>
  <si>
    <t xml:space="preserve">Adquicisión de perifericos </t>
  </si>
  <si>
    <t xml:space="preserve"> MARZO </t>
  </si>
  <si>
    <t>SSF</t>
  </si>
  <si>
    <t>Roger Quirama García Tel 334 40 80 Ext. 206</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</si>
  <si>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</si>
  <si>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 xml:space="preserve">Contratación para el diseño, planificación, implementación y seguimiento de la estrategia de Gobierno en línea de la Función Pública, seguridad  y la implementación del Plan estrategico de TI, incluida la primera iteración de la Arquitectura Empresarial de la entidadsegún las caractarísricas señaladas en el ánexo técnico. </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</si>
  <si>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</si>
  <si>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</si>
  <si>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 xml:space="preserve">Prestar sus  servicios profesionales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</si>
  <si>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Prestación de servicios profesionales para adelantar los procesos de selección meritocrática</t>
  </si>
  <si>
    <t>2 0 4 11 1 VIATICOS Y GASTOS DE VIAJE AL EXTERIOR
2 0 4 11 2 VIATICOS Y GASTOS DE VIAJE AL INTERIOR</t>
  </si>
  <si>
    <t xml:space="preserve">Contratar la Suscripción al soporte y actualización de venticuatro (24) Linux Red Hat Enterprise última versión, según las especificaciones mínimas establecidas en el Pliego de Condiciones. </t>
  </si>
  <si>
    <t>VALOR TOTAL DEL CTO</t>
  </si>
  <si>
    <t>CERTIFICADO DE RUBRO PRESUPUESTAL</t>
  </si>
  <si>
    <t>RUBRO</t>
  </si>
  <si>
    <t>FECHA DE EXPEDICION POLIZA</t>
  </si>
  <si>
    <t>SUPERVISOR</t>
  </si>
  <si>
    <t>001/2016</t>
  </si>
  <si>
    <t>ORGANIZACIÓN TERPEL S.A.</t>
  </si>
  <si>
    <t>Contratar el suministro de gasolina corriente en Estaciones de Servicio para el funcionamiento de los vehículos automotor por los cuales sea legalmente responsable la Función Pública.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</si>
  <si>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</si>
  <si>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</si>
  <si>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</si>
  <si>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</si>
  <si>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</si>
  <si>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</si>
  <si>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</si>
  <si>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</si>
  <si>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</si>
  <si>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</si>
  <si>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t>PRESTACION DE SERVICIOS PROFESIONALES</t>
  </si>
  <si>
    <t>Dos (2) mensualidades vencidas, cada una por valor de CUATRO MILLONES DE PESOS ($4’000.000) M/CTE</t>
  </si>
  <si>
    <r>
      <t>Certificado de Disponibilidad Presupuestal N° 58</t>
    </r>
    <r>
      <rPr>
        <sz val="12"/>
        <rFont val="Arial"/>
        <family val="2"/>
      </rPr>
      <t>16</t>
    </r>
    <r>
      <rPr>
        <sz val="12"/>
        <color theme="1"/>
        <rFont val="Arial"/>
        <family val="2"/>
      </rPr>
      <t xml:space="preserve"> del  14 de Enero de 2016</t>
    </r>
  </si>
  <si>
    <t>MEJORAMIENTO, CAPACIDAD INSTITUCIONAL DE LAS ENTIDADES PUBLICAS DEL ORDEN TERRITORIAL</t>
  </si>
  <si>
    <t>4816 DEL 19-Enero-2016</t>
  </si>
  <si>
    <t>Será dos (2) meses, contados a partir del perfeccionamiento del mismo, previo Registro Presupuestal.</t>
  </si>
  <si>
    <t xml:space="preserve">ADRIANA KATHERINE DAZA SIERRA  </t>
  </si>
  <si>
    <t>SUBDIRECCION</t>
  </si>
  <si>
    <t>002/2016</t>
  </si>
  <si>
    <t xml:space="preserve">FERNANDO AUGUSTO SEGURA RESTREPO </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</si>
  <si>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</si>
  <si>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</si>
  <si>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</si>
  <si>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MEJORAMIENTO, FORTALECIMIENTO DE LA CAPACIDAD INSTITUCIONAL PARA EL DESARROLLO DE POLITICAS PUBLICAS. NACIONAL</t>
  </si>
  <si>
    <t>1316 DEL 08-Enero-2016</t>
  </si>
  <si>
    <t xml:space="preserve">Dos (2) meses, contados a partir del perfeccionamiento del mismo, previo registro presupuestal. </t>
  </si>
  <si>
    <t xml:space="preserve">ADRIANA KATHERINE DAZA SIERRA </t>
  </si>
  <si>
    <t>014/2016</t>
  </si>
  <si>
    <t>LAURA CAMILA RONDON LIZARAZO</t>
  </si>
  <si>
    <t>Prestar los Servicios Profesionales, para apoyar el proceso de elaboración del Plan de Acción Institucional 2016, en los temas relacionados con: Participación, Transparencia y Servicio al Ciudadano, en el marco del Proyecto de Inversión “MEJORAMIENTO, FORTALECIMIENTO DE LA CAPACIDAD INSTITUCIONAL PARA EL DESARROLLO DE LAS POLÍTICAS PÚBLICAS. NACIONAL”.</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</si>
  <si>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</si>
  <si>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</si>
  <si>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</si>
  <si>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015/2016</t>
  </si>
  <si>
    <t>CATALINA FONSECA VELANDIA</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</si>
  <si>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</si>
  <si>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</si>
  <si>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</si>
  <si>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</si>
  <si>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</si>
  <si>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DIRECCION GENERAL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</si>
  <si>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</si>
  <si>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</si>
  <si>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</si>
  <si>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</si>
  <si>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</si>
  <si>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</si>
  <si>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 xml:space="preserve">JUAN PABLO CAICEDO MONTAÑA  </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</si>
  <si>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</si>
  <si>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</si>
  <si>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</si>
  <si>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</si>
  <si>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</si>
  <si>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</si>
  <si>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010/2016</t>
  </si>
  <si>
    <t>CARLOS ARTURO FERRO ROJAS</t>
  </si>
  <si>
    <t>Dos (2) mensualidades vencidas cada una por valor de DIEZ MILLONES DE PESOS ($10´000.000.oo) M/CTE</t>
  </si>
  <si>
    <t>2116 DEL 08-Enero-2016</t>
  </si>
  <si>
    <t xml:space="preserve">HILDA RAMÍREZ VILLEGAS </t>
  </si>
  <si>
    <r>
      <t xml:space="preserve">Certificado de Disponibilidad Presupuestal N° </t>
    </r>
    <r>
      <rPr>
        <sz val="10"/>
        <rFont val="Arial"/>
        <family val="2"/>
      </rPr>
      <t>3616</t>
    </r>
    <r>
      <rPr>
        <sz val="10"/>
        <color theme="1"/>
        <rFont val="Arial"/>
        <family val="2"/>
      </rPr>
      <t xml:space="preserve"> del  07 de Enero de 2016</t>
    </r>
  </si>
  <si>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</si>
  <si>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</si>
  <si>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</si>
  <si>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</si>
  <si>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</si>
  <si>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</si>
  <si>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</si>
  <si>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</si>
  <si>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</si>
  <si>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</si>
  <si>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1916 DEL 08-Enero-2016</t>
  </si>
  <si>
    <t>009/2016</t>
  </si>
  <si>
    <t>CAROLINA VELASQUEZ CHÁVEZ</t>
  </si>
  <si>
    <t>Dos (2) mensualidades vencidas, cada una por valor de TRES MILLONES NOVENTA MIL PESOS ($3’090.000.oo) M/CTE</t>
  </si>
  <si>
    <t>Certificado de Disponibilidad Presupuestal N° 2516 del  06 de Enero de 2016</t>
  </si>
  <si>
    <t>2016 DEL 08-Enero-2016</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</si>
  <si>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</si>
  <si>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</si>
  <si>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</si>
  <si>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</si>
  <si>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039/2016</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</si>
  <si>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</si>
  <si>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</si>
  <si>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</si>
  <si>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</si>
  <si>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</si>
  <si>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</si>
  <si>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</si>
  <si>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</si>
  <si>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</si>
  <si>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</si>
  <si>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</si>
  <si>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</si>
  <si>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</si>
  <si>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</si>
  <si>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</si>
  <si>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PRESTACION DE SERVICIOS DE APOYO A LA GESTION</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</si>
  <si>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</si>
  <si>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</si>
  <si>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</si>
  <si>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029/2016</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</si>
  <si>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</si>
  <si>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</si>
  <si>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</si>
  <si>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</si>
  <si>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019/2016</t>
  </si>
  <si>
    <t>PAULIUS YAMIN SLOTKUS</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</si>
  <si>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</si>
  <si>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</si>
  <si>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</si>
  <si>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</si>
  <si>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</si>
  <si>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</si>
  <si>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</si>
  <si>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</si>
  <si>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</si>
  <si>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</si>
  <si>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</si>
  <si>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</si>
  <si>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</si>
  <si>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</si>
  <si>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</si>
  <si>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</si>
  <si>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004/2016</t>
  </si>
  <si>
    <t>DIEGO ORLANDO NIÑO RUIZ</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</si>
  <si>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</si>
  <si>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Certificado de Disponibilidad Presupuestal N° 1616 del  06 de Enero de 2016</t>
  </si>
  <si>
    <t>1516 DEL 08-Enero-2016</t>
  </si>
  <si>
    <t>DORIS ATAHUALPA POLANCO</t>
  </si>
  <si>
    <t>GRUPO DE GESTION CONTRACTUAL</t>
  </si>
  <si>
    <t>003/2016</t>
  </si>
  <si>
    <t>MAYRA GISELLE CASTELLANOS CAQUEZA</t>
  </si>
  <si>
    <t>Certificado de Disponibilidad Presupuestal N° 1916 del  06 de Enero de 2016</t>
  </si>
  <si>
    <t>1416 DEL 08-Enero-2016</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</si>
  <si>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</si>
  <si>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</si>
  <si>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</si>
  <si>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</si>
  <si>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</si>
  <si>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</si>
  <si>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</si>
  <si>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</si>
  <si>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</si>
  <si>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</si>
  <si>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</si>
  <si>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</si>
  <si>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FRANCISCO CAMARGO SALAS</t>
  </si>
  <si>
    <t>DIRECCION DE EMPLEO PUBLICO</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</si>
  <si>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</si>
  <si>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</si>
  <si>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</si>
  <si>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</si>
  <si>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r>
      <t>Certificado de Disponibilidad Presupuestal N° 421</t>
    </r>
    <r>
      <rPr>
        <sz val="12"/>
        <rFont val="Arial"/>
        <family val="2"/>
      </rPr>
      <t>6</t>
    </r>
    <r>
      <rPr>
        <sz val="12"/>
        <color theme="1"/>
        <rFont val="Arial"/>
        <family val="2"/>
      </rPr>
      <t xml:space="preserve"> del  08 de Enero de 2016</t>
    </r>
  </si>
  <si>
    <t>MEJORAMIENTO DE LA GESTION DE LAS POLITICAS PUBLICAS A TRAVES DE LAS TECNOLOGIAS DE INFORMACION TICS</t>
  </si>
  <si>
    <t>4116 DEL 18-Enero-2016</t>
  </si>
  <si>
    <t xml:space="preserve">Se contará a partir del perfeccionamiento del mismo, previo registro presupuestal y hasta el treinta (30) de diciembre de 2016. </t>
  </si>
  <si>
    <t>EDUAR ALFONSO GAVIRIA VERA</t>
  </si>
  <si>
    <t>OFICINA DE SISTEMAS</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</si>
  <si>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</si>
  <si>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</si>
  <si>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</si>
  <si>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r>
      <t>Certificado de Disponibilidad Presupuestal N° 40</t>
    </r>
    <r>
      <rPr>
        <sz val="12"/>
        <rFont val="Arial"/>
        <family val="2"/>
      </rPr>
      <t>16</t>
    </r>
    <r>
      <rPr>
        <sz val="12"/>
        <color theme="1"/>
        <rFont val="Arial"/>
        <family val="2"/>
      </rPr>
      <t xml:space="preserve"> del  08 de Enero de 2016</t>
    </r>
  </si>
  <si>
    <t>4616 DEL 18-Enero-2016</t>
  </si>
  <si>
    <t>FRANCISCO JOSE URBINA SUAREZ</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</si>
  <si>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</si>
  <si>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</si>
  <si>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</si>
  <si>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</si>
  <si>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</si>
  <si>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</si>
  <si>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</si>
  <si>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</si>
  <si>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</si>
  <si>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</si>
  <si>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</si>
  <si>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</si>
  <si>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</si>
  <si>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</si>
  <si>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</si>
  <si>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</si>
  <si>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</si>
  <si>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</si>
  <si>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</si>
  <si>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</si>
  <si>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</si>
  <si>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</si>
  <si>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</si>
  <si>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</si>
  <si>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</si>
  <si>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</si>
  <si>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</si>
  <si>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</si>
  <si>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</si>
  <si>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</si>
  <si>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Dos (2) mensualidades vencidas, cada una por valor de CINCO MILLONES DE PESOS ($5.000.000)</t>
  </si>
  <si>
    <r>
      <t>Certificado de Disponibilidad Presupuestal N° 75</t>
    </r>
    <r>
      <rPr>
        <sz val="12"/>
        <rFont val="Arial"/>
        <family val="2"/>
      </rPr>
      <t>16</t>
    </r>
    <r>
      <rPr>
        <sz val="12"/>
        <color theme="1"/>
        <rFont val="Arial"/>
        <family val="2"/>
      </rPr>
      <t xml:space="preserve"> del  19 de Enero de 2016</t>
    </r>
  </si>
  <si>
    <t>7116 DEL 22-Enero-2016</t>
  </si>
  <si>
    <t>JHON VICENTE CUADROS</t>
  </si>
  <si>
    <t>DIRECCION JURIDICA</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</si>
  <si>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</si>
  <si>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</si>
  <si>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</si>
  <si>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</si>
  <si>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</si>
  <si>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</si>
  <si>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</si>
  <si>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</si>
  <si>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</si>
  <si>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</si>
  <si>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</si>
  <si>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</si>
  <si>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</si>
  <si>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</si>
  <si>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</si>
  <si>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</si>
  <si>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</si>
  <si>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OFICINA ASESORA DE PLANEACION</t>
  </si>
  <si>
    <t>037/2016</t>
  </si>
  <si>
    <t>DIANA MARITZA BUENHOMBRE GUERRERO</t>
  </si>
  <si>
    <t>038/2016</t>
  </si>
  <si>
    <t>ADRIANA MILENA CHAMORRO TRONCOSO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</si>
  <si>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</si>
  <si>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</si>
  <si>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</si>
  <si>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</si>
  <si>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</si>
  <si>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r>
      <t>Certificado de Disponibilidad Presupuestal N° 64</t>
    </r>
    <r>
      <rPr>
        <sz val="12"/>
        <rFont val="Arial"/>
        <family val="2"/>
      </rPr>
      <t>16</t>
    </r>
    <r>
      <rPr>
        <sz val="12"/>
        <color theme="1"/>
        <rFont val="Arial"/>
        <family val="2"/>
      </rPr>
      <t xml:space="preserve"> del  15 de Enero de 2016</t>
    </r>
  </si>
  <si>
    <t>13916 DEL 26-Enero-2016</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</si>
  <si>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</si>
  <si>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</si>
  <si>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</si>
  <si>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</si>
  <si>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r>
      <t>Certificado de Disponibilidad Presupuestal N° 44</t>
    </r>
    <r>
      <rPr>
        <sz val="12"/>
        <rFont val="Arial"/>
        <family val="2"/>
      </rPr>
      <t>16</t>
    </r>
    <r>
      <rPr>
        <sz val="12"/>
        <color theme="1"/>
        <rFont val="Arial"/>
        <family val="2"/>
      </rPr>
      <t xml:space="preserve"> del  08 de Enero de 2016</t>
    </r>
  </si>
  <si>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</si>
  <si>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</si>
  <si>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</si>
  <si>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</si>
  <si>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r>
      <t>Certificado de Disponibilidad Presupuestal N° 77</t>
    </r>
    <r>
      <rPr>
        <sz val="12"/>
        <rFont val="Arial"/>
        <family val="2"/>
      </rPr>
      <t>16</t>
    </r>
    <r>
      <rPr>
        <sz val="12"/>
        <color theme="1"/>
        <rFont val="Arial"/>
        <family val="2"/>
      </rPr>
      <t xml:space="preserve"> del  19 de Enero de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</si>
</sst>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_);[Red]\(&quot;$&quot;\ #,##0\)"/>
    <numFmt numFmtId="44" formatCode="_(&quot;$&quot;\ * #,##0.00_);_(&quot;$&quot;\ * \(#,##0.00\);_(&quot;$&quot;\ * &quot;-&quot;??_);_(@_)"/>
    <numFmt numFmtId="164" formatCode="&quot;$&quot;#,##0;\-&quot;$&quot;#,##0"/>
    <numFmt numFmtId="165" formatCode="&quot;$&quot;#,##0;[Red]\-&quot;$&quot;#,##0"/>
    <numFmt numFmtId="166" formatCode="_-&quot;$&quot;* #,##0_-;\-&quot;$&quot;* #,##0_-;_-&quot;$&quot;* &quot;-&quot;_-;_-@_-"/>
    <numFmt numFmtId="167" formatCode="_-* #,##0_-;\-* #,##0_-;_-* &quot;-&quot;_-;_-@_-"/>
    <numFmt numFmtId="168" formatCode="_(&quot;$&quot;\ * #,##0_);_(&quot;$&quot;\ * \(#,##0\);_(&quot;$&quot;\ * &quot;-&quot;??_);_(@_)"/>
    <numFmt numFmtId="169" formatCode="_([$$-240A]\ * #,##0.00_);_([$$-240A]\ * \(#,##0.00\);_([$$-240A]\ *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1"/>
      <color rgb="FF000000"/>
      <name val="Arial"/>
      <family val="2"/>
    </font>
    <font>
      <sz val="10"/>
      <name val="Arial"/>
      <family val="2"/>
    </font>
    <font>
      <sz val="11"/>
      <name val="Calibri"/>
      <family val="2"/>
      <scheme val="minor"/>
    </font>
    <font>
      <sz val="20"/>
      <color theme="1"/>
      <name val="Calibri"/>
      <family val="2"/>
      <scheme val="minor"/>
    </font>
    <font>
      <sz val="20"/>
      <name val="Arial"/>
      <family val="2"/>
    </font>
    <font>
      <sz val="20"/>
      <color theme="1"/>
      <name val="Arial"/>
      <family val="2"/>
    </font>
    <font>
      <sz val="11"/>
      <color rgb="FFFF0000"/>
      <name val="Calibri"/>
      <family val="2"/>
      <scheme val="minor"/>
    </font>
    <font>
      <sz val="12"/>
      <color rgb="FFFF0000"/>
      <name val="Arial"/>
      <family val="2"/>
    </font>
    <font>
      <sz val="11"/>
      <color rgb="FFFF0000"/>
      <name val="Arial"/>
      <family val="2"/>
    </font>
    <font>
      <sz val="20"/>
      <color rgb="FFFF0000"/>
      <name val="Calibri"/>
      <family val="2"/>
      <scheme val="minor"/>
    </font>
    <font>
      <sz val="9"/>
      <color indexed="81"/>
      <name val="Tahoma"/>
      <family val="2"/>
    </font>
    <font>
      <b/>
      <sz val="9"/>
      <color indexed="81"/>
      <name val="Tahoma"/>
      <family val="2"/>
    </font>
    <font>
      <b/>
      <sz val="12"/>
      <color rgb="FFFF0000"/>
      <name val="Arial"/>
      <family val="2"/>
    </font>
    <font>
      <sz val="20"/>
      <color rgb="FFFF0000"/>
      <name val="Arial"/>
      <family val="2"/>
    </font>
    <font>
      <b/>
      <sz val="11"/>
      <color rgb="FFFF0000"/>
      <name val="Arial"/>
      <family val="2"/>
    </font>
    <font>
      <sz val="11"/>
      <color theme="5" tint="-0.249977111117893"/>
      <name val="Calibri"/>
      <family val="2"/>
      <scheme val="minor"/>
    </font>
    <font>
      <sz val="20"/>
      <color theme="5" tint="-0.249977111117893"/>
      <name val="Calibri"/>
      <family val="2"/>
      <scheme val="minor"/>
    </font>
    <font>
      <sz val="10"/>
      <name val="Arial Narrow"/>
      <family val="2"/>
    </font>
    <font>
      <sz val="12"/>
      <name val="Calibri"/>
      <family val="2"/>
      <scheme val="minor"/>
    </font>
    <font>
      <b/>
      <sz val="14"/>
      <color theme="0"/>
      <name val="Arial"/>
      <family val="2"/>
    </font>
    <font>
      <b/>
      <sz val="10"/>
      <color theme="1"/>
      <name val="Arial"/>
      <family val="2"/>
    </font>
    <font>
      <sz val="10"/>
      <color theme="1"/>
      <name val="Arial"/>
      <family val="2"/>
    </font>
    <font>
      <b/>
      <sz val="10"/>
      <name val="Arial"/>
      <family val="2"/>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rgb="FFFFC000"/>
        <bgColor indexed="64"/>
      </patternFill>
    </fill>
    <fill>
      <patternFill patternType="solid">
        <fgColor theme="9"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4" fillId="0" borderId="0"/>
    <xf numFmtId="0" fontId="14" fillId="0" borderId="0"/>
    <xf numFmtId="167" fontId="1" fillId="0" borderId="0" applyFont="0" applyFill="0" applyBorder="0" applyAlignment="0" applyProtection="0"/>
  </cellStyleXfs>
  <cellXfs count="214">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Fill="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3"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1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3" fillId="2" borderId="15" xfId="2" applyFont="1" applyBorder="1" applyAlignment="1">
      <alignment horizontal="center" vertical="center" wrapText="1"/>
    </xf>
    <xf numFmtId="0" fontId="3" fillId="2" borderId="16" xfId="2" applyFont="1" applyBorder="1" applyAlignment="1">
      <alignment horizontal="center" vertical="center" wrapText="1"/>
    </xf>
    <xf numFmtId="0" fontId="3" fillId="2" borderId="17" xfId="2" applyFont="1" applyBorder="1" applyAlignment="1">
      <alignment horizontal="center" vertical="center" wrapText="1"/>
    </xf>
    <xf numFmtId="0" fontId="0" fillId="0" borderId="0" xfId="0" applyFont="1" applyAlignment="1">
      <alignment horizontal="center" vertical="center"/>
    </xf>
    <xf numFmtId="0" fontId="0" fillId="3" borderId="0" xfId="0" applyFill="1"/>
    <xf numFmtId="0" fontId="0" fillId="0" borderId="1" xfId="0" applyFont="1" applyBorder="1" applyAlignment="1">
      <alignment horizontal="center" vertical="center" wrapText="1"/>
    </xf>
    <xf numFmtId="0" fontId="2" fillId="0" borderId="0" xfId="0" applyFont="1" applyBorder="1" applyAlignment="1">
      <alignment horizontal="center" vertical="center" wrapText="1"/>
    </xf>
    <xf numFmtId="0" fontId="6" fillId="0" borderId="1" xfId="0" applyFont="1" applyFill="1" applyBorder="1" applyAlignment="1">
      <alignment vertical="center" wrapText="1"/>
    </xf>
    <xf numFmtId="0" fontId="0" fillId="3" borderId="0" xfId="0" applyFill="1" applyAlignment="1">
      <alignment horizontal="center" vertical="center"/>
    </xf>
    <xf numFmtId="167" fontId="0" fillId="0" borderId="0" xfId="6" applyFont="1" applyBorder="1" applyAlignment="1">
      <alignment horizontal="right" vertical="center" wrapText="1"/>
    </xf>
    <xf numFmtId="0" fontId="0" fillId="0" borderId="0" xfId="0" applyFont="1" applyBorder="1" applyAlignment="1">
      <alignment horizontal="right" vertical="center" wrapText="1"/>
    </xf>
    <xf numFmtId="167" fontId="0" fillId="0" borderId="0" xfId="6" applyFont="1" applyFill="1" applyAlignment="1">
      <alignment horizontal="right" vertical="center" wrapText="1"/>
    </xf>
    <xf numFmtId="0" fontId="0" fillId="0" borderId="0" xfId="0" applyFont="1" applyFill="1" applyAlignment="1">
      <alignment horizontal="right" vertical="center" wrapText="1"/>
    </xf>
    <xf numFmtId="167" fontId="0" fillId="0" borderId="0" xfId="6" applyFont="1" applyFill="1" applyBorder="1" applyAlignment="1">
      <alignment horizontal="right" vertical="center" wrapText="1"/>
    </xf>
    <xf numFmtId="0" fontId="0" fillId="0" borderId="0" xfId="0" applyFont="1" applyFill="1" applyBorder="1" applyAlignment="1">
      <alignment horizontal="right" vertical="center" wrapText="1"/>
    </xf>
    <xf numFmtId="167" fontId="0" fillId="3" borderId="0" xfId="6" applyFont="1" applyFill="1" applyBorder="1" applyAlignment="1">
      <alignment horizontal="right" vertical="center" wrapText="1"/>
    </xf>
    <xf numFmtId="0" fontId="0" fillId="3" borderId="0" xfId="0" applyFont="1" applyFill="1" applyBorder="1" applyAlignment="1">
      <alignment horizontal="right" vertical="center" wrapText="1"/>
    </xf>
    <xf numFmtId="167" fontId="0" fillId="0" borderId="0" xfId="6" applyFont="1" applyAlignment="1">
      <alignment horizontal="right" vertical="center" wrapText="1"/>
    </xf>
    <xf numFmtId="0" fontId="0" fillId="0" borderId="0" xfId="0" applyFont="1" applyAlignment="1">
      <alignment horizontal="right" vertical="center" wrapText="1"/>
    </xf>
    <xf numFmtId="167" fontId="3" fillId="2" borderId="16" xfId="6" applyFont="1" applyFill="1" applyBorder="1" applyAlignment="1">
      <alignment horizontal="right" vertical="center" wrapText="1"/>
    </xf>
    <xf numFmtId="0" fontId="3" fillId="2" borderId="16" xfId="2" applyFont="1" applyBorder="1" applyAlignment="1">
      <alignment horizontal="right" vertical="center" wrapText="1"/>
    </xf>
    <xf numFmtId="0" fontId="0" fillId="3" borderId="0" xfId="0" applyFill="1" applyAlignment="1">
      <alignment horizontal="right"/>
    </xf>
    <xf numFmtId="167" fontId="0" fillId="3" borderId="0" xfId="6" applyFont="1" applyFill="1" applyAlignment="1">
      <alignment horizontal="right"/>
    </xf>
    <xf numFmtId="0" fontId="2" fillId="0" borderId="0" xfId="0" applyFont="1" applyBorder="1" applyAlignment="1">
      <alignment horizontal="left"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167" fontId="6" fillId="0" borderId="1" xfId="6" applyFont="1" applyFill="1" applyBorder="1" applyAlignment="1">
      <alignment horizontal="right" vertical="center" wrapText="1"/>
    </xf>
    <xf numFmtId="44" fontId="6" fillId="0" borderId="1" xfId="1" applyFont="1" applyFill="1" applyBorder="1" applyAlignment="1">
      <alignment horizontal="right" vertical="center" wrapText="1"/>
    </xf>
    <xf numFmtId="0" fontId="6" fillId="0" borderId="18" xfId="0" applyFont="1" applyFill="1" applyBorder="1" applyAlignment="1">
      <alignment vertical="center" wrapText="1"/>
    </xf>
    <xf numFmtId="0" fontId="6" fillId="0" borderId="0" xfId="0" applyFont="1" applyFill="1"/>
    <xf numFmtId="0" fontId="6" fillId="0" borderId="1" xfId="0" applyFont="1" applyFill="1" applyBorder="1"/>
    <xf numFmtId="0" fontId="1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68" fontId="11" fillId="0" borderId="1" xfId="1" applyNumberFormat="1"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8" fontId="6" fillId="0" borderId="19" xfId="1" applyNumberFormat="1" applyFont="1" applyFill="1" applyBorder="1" applyAlignment="1">
      <alignment horizontal="center" vertical="center" wrapText="1"/>
    </xf>
    <xf numFmtId="168" fontId="6" fillId="0" borderId="1" xfId="1" applyNumberFormat="1" applyFont="1" applyFill="1" applyBorder="1" applyAlignment="1">
      <alignment horizontal="center" vertical="center" wrapText="1"/>
    </xf>
    <xf numFmtId="14" fontId="6"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67" fontId="7" fillId="0" borderId="1" xfId="6" applyFont="1" applyFill="1" applyBorder="1" applyAlignment="1">
      <alignment horizontal="right" vertical="center" wrapText="1"/>
    </xf>
    <xf numFmtId="44" fontId="7" fillId="0" borderId="1" xfId="1" applyFont="1" applyFill="1" applyBorder="1" applyAlignment="1">
      <alignment horizontal="right" vertical="center" wrapText="1"/>
    </xf>
    <xf numFmtId="0" fontId="6"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15"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6" fillId="0" borderId="0" xfId="0" applyFont="1" applyFill="1" applyAlignment="1">
      <alignment vertical="center" wrapText="1"/>
    </xf>
    <xf numFmtId="0" fontId="0" fillId="3" borderId="0" xfId="0" applyFill="1" applyAlignment="1">
      <alignment wrapText="1"/>
    </xf>
    <xf numFmtId="168" fontId="6" fillId="0" borderId="20" xfId="1" applyNumberFormat="1" applyFont="1" applyFill="1" applyBorder="1" applyAlignment="1">
      <alignment horizontal="center" vertical="center" wrapText="1"/>
    </xf>
    <xf numFmtId="0" fontId="11" fillId="0" borderId="1" xfId="1" applyNumberFormat="1" applyFont="1" applyFill="1" applyBorder="1" applyAlignment="1">
      <alignment horizontal="center" vertical="center" wrapText="1"/>
    </xf>
    <xf numFmtId="0" fontId="0" fillId="3" borderId="0" xfId="1" applyNumberFormat="1" applyFont="1" applyFill="1"/>
    <xf numFmtId="0" fontId="16" fillId="0" borderId="0" xfId="6" applyNumberFormat="1" applyFont="1"/>
    <xf numFmtId="0" fontId="17" fillId="0" borderId="1" xfId="6" applyNumberFormat="1" applyFont="1" applyFill="1" applyBorder="1" applyAlignment="1">
      <alignment horizontal="center" vertical="center" wrapText="1"/>
    </xf>
    <xf numFmtId="0" fontId="18" fillId="0" borderId="1" xfId="6" applyNumberFormat="1" applyFont="1" applyFill="1" applyBorder="1" applyAlignment="1">
      <alignment horizontal="center" vertical="center" wrapText="1"/>
    </xf>
    <xf numFmtId="0" fontId="16" fillId="3" borderId="0" xfId="6" applyNumberFormat="1" applyFont="1" applyFill="1"/>
    <xf numFmtId="0" fontId="6" fillId="0" borderId="7" xfId="0" applyFont="1" applyFill="1" applyBorder="1" applyAlignment="1">
      <alignment vertical="center" wrapText="1"/>
    </xf>
    <xf numFmtId="6" fontId="6" fillId="0" borderId="1" xfId="0" applyNumberFormat="1" applyFont="1" applyFill="1" applyBorder="1" applyAlignment="1">
      <alignment horizontal="center" vertical="center" wrapText="1"/>
    </xf>
    <xf numFmtId="168" fontId="10" fillId="0" borderId="1" xfId="0" applyNumberFormat="1" applyFont="1" applyFill="1" applyBorder="1" applyAlignment="1">
      <alignment vertical="center" wrapText="1"/>
    </xf>
    <xf numFmtId="0" fontId="0" fillId="0" borderId="0" xfId="0" applyFill="1" applyAlignment="1">
      <alignment vertical="center" wrapText="1"/>
    </xf>
    <xf numFmtId="0" fontId="7" fillId="0" borderId="1" xfId="0" applyFont="1" applyFill="1" applyBorder="1" applyAlignment="1">
      <alignment horizontal="left" vertical="center" wrapText="1"/>
    </xf>
    <xf numFmtId="168" fontId="7" fillId="0" borderId="1" xfId="1" applyNumberFormat="1" applyFont="1" applyFill="1" applyBorder="1" applyAlignment="1">
      <alignment horizontal="center" vertical="center" wrapText="1"/>
    </xf>
    <xf numFmtId="168" fontId="6" fillId="0" borderId="21" xfId="1" applyNumberFormat="1" applyFont="1" applyFill="1" applyBorder="1" applyAlignment="1">
      <alignment horizontal="center" vertical="center" wrapText="1"/>
    </xf>
    <xf numFmtId="0" fontId="0" fillId="0" borderId="0" xfId="0" applyFill="1"/>
    <xf numFmtId="0" fontId="32" fillId="5" borderId="1" xfId="0" applyFont="1" applyFill="1" applyBorder="1" applyAlignment="1">
      <alignment horizontal="center" vertical="center" wrapText="1"/>
    </xf>
    <xf numFmtId="14" fontId="32" fillId="5" borderId="1" xfId="0" applyNumberFormat="1" applyFont="1" applyFill="1" applyBorder="1" applyAlignment="1">
      <alignment horizontal="center" vertical="center" wrapText="1"/>
    </xf>
    <xf numFmtId="168" fontId="32" fillId="5" borderId="1" xfId="1" applyNumberFormat="1" applyFont="1" applyFill="1" applyBorder="1" applyAlignment="1">
      <alignment horizontal="center" vertical="center" wrapText="1"/>
    </xf>
    <xf numFmtId="6" fontId="6" fillId="0" borderId="1" xfId="0" applyNumberFormat="1" applyFont="1" applyFill="1" applyBorder="1" applyAlignment="1">
      <alignment vertical="center" wrapText="1"/>
    </xf>
    <xf numFmtId="6" fontId="10" fillId="0" borderId="1" xfId="0" applyNumberFormat="1" applyFont="1" applyFill="1" applyBorder="1" applyAlignment="1">
      <alignment vertical="center" wrapText="1"/>
    </xf>
    <xf numFmtId="6" fontId="6" fillId="0" borderId="1" xfId="0" applyNumberFormat="1" applyFont="1" applyFill="1" applyBorder="1" applyAlignment="1">
      <alignment horizontal="right" vertical="center" wrapText="1"/>
    </xf>
    <xf numFmtId="6" fontId="6" fillId="0" borderId="6" xfId="0" applyNumberFormat="1" applyFont="1" applyFill="1" applyBorder="1" applyAlignment="1">
      <alignment horizontal="right" vertical="center" wrapText="1"/>
    </xf>
    <xf numFmtId="0" fontId="2" fillId="0" borderId="14"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5" fillId="0" borderId="1" xfId="3" quotePrefix="1" applyFont="1" applyBorder="1" applyAlignment="1">
      <alignment horizontal="center" vertical="center" wrapText="1"/>
    </xf>
    <xf numFmtId="0" fontId="0" fillId="3"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8" fontId="0" fillId="4" borderId="6" xfId="0" applyNumberFormat="1" applyFont="1" applyFill="1" applyBorder="1" applyAlignment="1">
      <alignment horizontal="center" vertical="center" wrapText="1"/>
    </xf>
    <xf numFmtId="168" fontId="0" fillId="4" borderId="7" xfId="0" applyNumberFormat="1" applyFont="1" applyFill="1" applyBorder="1" applyAlignment="1">
      <alignment horizontal="center" vertical="center" wrapText="1"/>
    </xf>
    <xf numFmtId="169" fontId="0" fillId="0" borderId="1" xfId="0" applyNumberFormat="1" applyFont="1" applyFill="1" applyBorder="1" applyAlignment="1">
      <alignment horizontal="right" vertical="center" wrapText="1"/>
    </xf>
    <xf numFmtId="14" fontId="0" fillId="0" borderId="6" xfId="0" applyNumberFormat="1" applyFont="1" applyBorder="1" applyAlignment="1">
      <alignment horizontal="right" vertical="center" wrapText="1"/>
    </xf>
    <xf numFmtId="14" fontId="0" fillId="0" borderId="7" xfId="0" applyNumberFormat="1" applyFont="1" applyBorder="1" applyAlignment="1">
      <alignment horizontal="right" vertical="center" wrapText="1"/>
    </xf>
    <xf numFmtId="0" fontId="12"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xf numFmtId="0" fontId="17" fillId="0" borderId="0" xfId="6" applyNumberFormat="1" applyFont="1" applyFill="1" applyBorder="1" applyAlignment="1">
      <alignment horizontal="center" vertical="center" wrapText="1"/>
    </xf>
    <xf numFmtId="0" fontId="7" fillId="0" borderId="7" xfId="0" applyFont="1" applyFill="1" applyBorder="1" applyAlignment="1">
      <alignment vertical="center" wrapText="1"/>
    </xf>
    <xf numFmtId="0" fontId="7" fillId="0" borderId="18" xfId="0" applyFont="1" applyFill="1" applyBorder="1" applyAlignment="1">
      <alignment vertical="center" wrapText="1"/>
    </xf>
    <xf numFmtId="0" fontId="21" fillId="0" borderId="0" xfId="0" applyFont="1" applyFill="1"/>
    <xf numFmtId="0" fontId="21" fillId="0" borderId="1" xfId="0" applyFont="1" applyFill="1" applyBorder="1"/>
    <xf numFmtId="0" fontId="20" fillId="0" borderId="1" xfId="1"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6" fontId="21" fillId="0" borderId="19" xfId="0" applyNumberFormat="1" applyFont="1" applyFill="1" applyBorder="1" applyAlignment="1">
      <alignment horizontal="right" vertical="center" wrapText="1"/>
    </xf>
    <xf numFmtId="2" fontId="21" fillId="0" borderId="1" xfId="0" applyNumberFormat="1" applyFont="1" applyFill="1" applyBorder="1" applyAlignment="1">
      <alignment horizontal="right" vertical="center" wrapText="1"/>
    </xf>
    <xf numFmtId="6" fontId="21" fillId="0" borderId="1" xfId="0" applyNumberFormat="1" applyFont="1" applyFill="1" applyBorder="1" applyAlignment="1">
      <alignment horizontal="right" vertical="center" wrapText="1"/>
    </xf>
    <xf numFmtId="168" fontId="27" fillId="0" borderId="1" xfId="1" applyNumberFormat="1" applyFont="1" applyFill="1" applyBorder="1" applyAlignment="1">
      <alignment horizontal="center" vertical="center" wrapText="1"/>
    </xf>
    <xf numFmtId="0" fontId="21" fillId="0" borderId="6" xfId="0" applyFont="1" applyFill="1" applyBorder="1" applyAlignment="1">
      <alignment horizontal="right" vertical="center" wrapText="1"/>
    </xf>
    <xf numFmtId="0" fontId="21" fillId="0" borderId="1" xfId="0" applyFont="1" applyFill="1" applyBorder="1" applyAlignment="1">
      <alignment horizontal="right"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68" fontId="8" fillId="0" borderId="1" xfId="1" applyNumberFormat="1"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168" fontId="10" fillId="0" borderId="1" xfId="1"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68" fontId="6" fillId="0" borderId="6" xfId="1"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6" fillId="0" borderId="19" xfId="0" applyFont="1" applyFill="1" applyBorder="1"/>
    <xf numFmtId="0" fontId="6" fillId="0" borderId="1" xfId="0" applyFont="1" applyFill="1" applyBorder="1" applyAlignment="1">
      <alignment horizontal="center"/>
    </xf>
    <xf numFmtId="0" fontId="6" fillId="0" borderId="22" xfId="0" applyFont="1" applyFill="1" applyBorder="1" applyAlignment="1">
      <alignment vertical="center" wrapText="1"/>
    </xf>
    <xf numFmtId="0" fontId="21" fillId="0" borderId="1" xfId="0" applyFont="1" applyFill="1" applyBorder="1" applyAlignment="1">
      <alignment horizontal="left" vertical="center" wrapText="1"/>
    </xf>
    <xf numFmtId="168" fontId="21" fillId="0" borderId="1" xfId="1" applyNumberFormat="1" applyFont="1" applyFill="1" applyBorder="1" applyAlignment="1">
      <alignment horizontal="center" vertical="center" wrapText="1"/>
    </xf>
    <xf numFmtId="15" fontId="21" fillId="0" borderId="1" xfId="0" applyNumberFormat="1" applyFont="1" applyFill="1" applyBorder="1" applyAlignment="1">
      <alignment horizontal="center" vertical="center" wrapText="1"/>
    </xf>
    <xf numFmtId="168" fontId="21" fillId="0" borderId="19" xfId="1" applyNumberFormat="1" applyFont="1" applyFill="1" applyBorder="1" applyAlignment="1">
      <alignment horizontal="center" vertical="center" wrapText="1"/>
    </xf>
    <xf numFmtId="0" fontId="0" fillId="0" borderId="7" xfId="0" applyFill="1" applyBorder="1" applyAlignment="1">
      <alignment vertical="center" wrapText="1"/>
    </xf>
    <xf numFmtId="0" fontId="7" fillId="0" borderId="23" xfId="0" applyFont="1" applyFill="1" applyBorder="1" applyAlignment="1">
      <alignment horizontal="justify" vertical="center" wrapText="1"/>
    </xf>
    <xf numFmtId="0" fontId="7" fillId="0" borderId="22" xfId="0" applyFont="1" applyFill="1" applyBorder="1" applyAlignment="1">
      <alignment vertical="center" wrapText="1"/>
    </xf>
    <xf numFmtId="168" fontId="21" fillId="0" borderId="21" xfId="1" applyNumberFormat="1" applyFont="1" applyFill="1" applyBorder="1" applyAlignment="1">
      <alignment horizontal="center" vertical="center" wrapText="1"/>
    </xf>
    <xf numFmtId="0" fontId="7" fillId="0" borderId="0" xfId="0" applyFont="1" applyFill="1" applyAlignment="1">
      <alignment horizontal="justify" vertical="center" wrapText="1"/>
    </xf>
    <xf numFmtId="0" fontId="7" fillId="0" borderId="0" xfId="0" applyFont="1" applyFill="1" applyAlignment="1">
      <alignment horizontal="justify" vertical="center"/>
    </xf>
    <xf numFmtId="0" fontId="7"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33" fillId="0" borderId="1" xfId="0" applyFont="1" applyFill="1" applyBorder="1" applyAlignment="1">
      <alignment horizontal="center" vertical="center" wrapText="1"/>
    </xf>
    <xf numFmtId="14" fontId="34" fillId="0" borderId="1" xfId="0" applyNumberFormat="1" applyFont="1" applyFill="1" applyBorder="1" applyAlignment="1">
      <alignment horizontal="center" vertical="center" wrapText="1"/>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168" fontId="34" fillId="0" borderId="1" xfId="1" applyNumberFormat="1" applyFont="1" applyFill="1" applyBorder="1" applyAlignment="1">
      <alignment horizontal="center" vertical="center" wrapText="1"/>
    </xf>
    <xf numFmtId="15" fontId="34" fillId="0" borderId="1"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7" fillId="0" borderId="0" xfId="0" applyFont="1" applyFill="1" applyAlignment="1">
      <alignment vertical="center" wrapText="1"/>
    </xf>
    <xf numFmtId="0" fontId="9" fillId="0" borderId="1" xfId="0" applyFont="1" applyFill="1" applyBorder="1" applyAlignment="1">
      <alignment horizontal="center" vertical="center"/>
    </xf>
    <xf numFmtId="0" fontId="6" fillId="0" borderId="0" xfId="0" applyFont="1" applyFill="1" applyAlignment="1">
      <alignment wrapText="1"/>
    </xf>
    <xf numFmtId="0" fontId="7" fillId="0" borderId="0" xfId="0" applyFont="1" applyFill="1"/>
    <xf numFmtId="168" fontId="7" fillId="0" borderId="19" xfId="1" applyNumberFormat="1" applyFont="1" applyFill="1" applyBorder="1" applyAlignment="1">
      <alignment horizontal="center" vertical="center" wrapText="1"/>
    </xf>
    <xf numFmtId="0" fontId="15" fillId="0" borderId="0" xfId="0" applyFont="1" applyFill="1" applyAlignment="1">
      <alignment vertical="center" wrapText="1"/>
    </xf>
    <xf numFmtId="0" fontId="7" fillId="0" borderId="1" xfId="0" applyFont="1" applyFill="1" applyBorder="1"/>
    <xf numFmtId="0" fontId="7" fillId="0" borderId="6" xfId="0" applyFont="1" applyFill="1" applyBorder="1" applyAlignment="1">
      <alignment horizontal="center" vertical="center" wrapText="1"/>
    </xf>
    <xf numFmtId="3" fontId="11" fillId="0" borderId="1" xfId="0" applyNumberFormat="1" applyFont="1" applyFill="1" applyBorder="1" applyAlignment="1">
      <alignment horizontal="left" vertical="center" wrapText="1"/>
    </xf>
    <xf numFmtId="0" fontId="15" fillId="0" borderId="1" xfId="0" applyFont="1" applyFill="1" applyBorder="1" applyAlignment="1" applyProtection="1">
      <alignment horizontal="left" vertical="top" wrapText="1"/>
      <protection locked="0"/>
    </xf>
    <xf numFmtId="0" fontId="11" fillId="0" borderId="1" xfId="0" applyNumberFormat="1" applyFont="1" applyFill="1" applyBorder="1" applyAlignment="1" applyProtection="1">
      <alignment vertical="center" wrapText="1"/>
      <protection locked="0"/>
    </xf>
    <xf numFmtId="6" fontId="15" fillId="0" borderId="1" xfId="0" applyNumberFormat="1" applyFont="1" applyFill="1" applyBorder="1" applyAlignment="1" applyProtection="1">
      <alignment horizontal="right" vertical="top" wrapText="1"/>
      <protection locked="0"/>
    </xf>
    <xf numFmtId="0" fontId="19" fillId="0" borderId="0" xfId="0" applyFont="1" applyFill="1"/>
    <xf numFmtId="0" fontId="22" fillId="0" borderId="0" xfId="6" applyNumberFormat="1" applyFont="1" applyFill="1"/>
    <xf numFmtId="0" fontId="15" fillId="0" borderId="1" xfId="0" applyFont="1" applyFill="1" applyBorder="1" applyAlignment="1" applyProtection="1">
      <alignment vertical="center" wrapText="1"/>
      <protection locked="0"/>
    </xf>
    <xf numFmtId="166" fontId="7" fillId="0" borderId="1" xfId="0" applyNumberFormat="1" applyFont="1" applyFill="1" applyBorder="1" applyAlignment="1">
      <alignment vertical="center" wrapText="1"/>
    </xf>
    <xf numFmtId="15" fontId="11" fillId="0" borderId="6" xfId="0" applyNumberFormat="1" applyFont="1" applyFill="1" applyBorder="1" applyAlignment="1" applyProtection="1">
      <alignment vertical="center" wrapText="1"/>
      <protection locked="0"/>
    </xf>
    <xf numFmtId="168" fontId="15" fillId="0" borderId="1" xfId="1" applyNumberFormat="1" applyFont="1" applyFill="1" applyBorder="1" applyAlignment="1" applyProtection="1">
      <alignment horizontal="right" vertical="center" wrapText="1"/>
      <protection locked="0"/>
    </xf>
    <xf numFmtId="0" fontId="7" fillId="0" borderId="1" xfId="0" applyNumberFormat="1" applyFont="1" applyFill="1" applyBorder="1" applyAlignment="1">
      <alignment vertical="center" wrapText="1"/>
    </xf>
    <xf numFmtId="0" fontId="28" fillId="0" borderId="0" xfId="0" applyFont="1" applyFill="1"/>
    <xf numFmtId="0" fontId="29" fillId="0" borderId="0" xfId="6" applyNumberFormat="1" applyFont="1" applyFill="1"/>
    <xf numFmtId="0" fontId="0" fillId="0" borderId="1" xfId="0" applyFont="1" applyFill="1" applyBorder="1" applyAlignment="1" applyProtection="1">
      <alignment vertical="center" wrapText="1"/>
      <protection locked="0"/>
    </xf>
    <xf numFmtId="17" fontId="6" fillId="0" borderId="1" xfId="0" applyNumberFormat="1" applyFont="1" applyFill="1" applyBorder="1" applyAlignment="1">
      <alignment vertical="center" wrapText="1"/>
    </xf>
    <xf numFmtId="0" fontId="8" fillId="0" borderId="1" xfId="0" applyNumberFormat="1" applyFont="1" applyFill="1" applyBorder="1" applyAlignment="1" applyProtection="1">
      <alignment vertical="center" wrapText="1"/>
      <protection locked="0"/>
    </xf>
    <xf numFmtId="15" fontId="8" fillId="0" borderId="6" xfId="0" applyNumberFormat="1" applyFont="1" applyFill="1" applyBorder="1" applyAlignment="1" applyProtection="1">
      <alignment vertical="center" wrapText="1"/>
      <protection locked="0"/>
    </xf>
    <xf numFmtId="0" fontId="0" fillId="0" borderId="1" xfId="0" applyFill="1" applyBorder="1"/>
    <xf numFmtId="0" fontId="26" fillId="0" borderId="1" xfId="6" applyNumberFormat="1" applyFont="1" applyFill="1" applyBorder="1" applyAlignment="1">
      <alignment horizontal="center" vertical="center" wrapText="1"/>
    </xf>
    <xf numFmtId="165" fontId="7" fillId="0" borderId="1" xfId="6" applyNumberFormat="1" applyFont="1" applyFill="1" applyBorder="1" applyAlignment="1">
      <alignment horizontal="right" vertical="center" wrapText="1"/>
    </xf>
    <xf numFmtId="0" fontId="7" fillId="0" borderId="1" xfId="0" applyFont="1" applyFill="1" applyBorder="1" applyAlignment="1">
      <alignment horizontal="justify" vertical="center"/>
    </xf>
    <xf numFmtId="0" fontId="7" fillId="0" borderId="1" xfId="0" applyFont="1" applyFill="1" applyBorder="1" applyAlignment="1">
      <alignment horizontal="right" vertical="center" wrapText="1"/>
    </xf>
    <xf numFmtId="6" fontId="7" fillId="0" borderId="1" xfId="0" applyNumberFormat="1" applyFont="1" applyFill="1" applyBorder="1" applyAlignment="1" applyProtection="1">
      <alignment horizontal="right" vertical="center" wrapText="1"/>
      <protection locked="0"/>
    </xf>
    <xf numFmtId="37" fontId="30" fillId="0" borderId="1" xfId="1" applyNumberFormat="1" applyFont="1" applyFill="1" applyBorder="1" applyAlignment="1">
      <alignment vertical="center" wrapText="1"/>
    </xf>
    <xf numFmtId="0" fontId="31" fillId="0" borderId="6" xfId="0" applyFont="1" applyFill="1" applyBorder="1" applyAlignment="1" applyProtection="1">
      <alignment vertical="center"/>
      <protection locked="0"/>
    </xf>
    <xf numFmtId="166" fontId="6" fillId="0" borderId="1" xfId="0" applyNumberFormat="1" applyFont="1" applyFill="1" applyBorder="1" applyAlignment="1">
      <alignment vertical="center" wrapText="1"/>
    </xf>
    <xf numFmtId="164" fontId="7" fillId="0" borderId="1" xfId="6" applyNumberFormat="1" applyFont="1" applyFill="1" applyBorder="1" applyAlignment="1">
      <alignment vertical="center" wrapText="1"/>
    </xf>
    <xf numFmtId="0" fontId="0" fillId="0" borderId="0" xfId="0" applyFill="1" applyAlignment="1">
      <alignment horizontal="center" vertical="center"/>
    </xf>
    <xf numFmtId="0" fontId="0" fillId="0" borderId="0" xfId="0" applyFill="1" applyAlignment="1">
      <alignment wrapText="1"/>
    </xf>
    <xf numFmtId="167" fontId="0" fillId="0" borderId="0" xfId="6" applyFont="1" applyFill="1" applyAlignment="1">
      <alignment horizontal="right"/>
    </xf>
    <xf numFmtId="0" fontId="0" fillId="0" borderId="0" xfId="0" applyFill="1" applyAlignment="1">
      <alignment horizontal="right"/>
    </xf>
    <xf numFmtId="0" fontId="16" fillId="0" borderId="0" xfId="6" applyNumberFormat="1" applyFont="1" applyFill="1"/>
    <xf numFmtId="0" fontId="35" fillId="0" borderId="1" xfId="0" applyFont="1" applyFill="1" applyBorder="1" applyAlignment="1">
      <alignment horizontal="center" vertical="center" wrapText="1"/>
    </xf>
    <xf numFmtId="0" fontId="7" fillId="0" borderId="1" xfId="0" applyFont="1" applyFill="1" applyBorder="1" applyAlignment="1">
      <alignment wrapText="1"/>
    </xf>
    <xf numFmtId="44" fontId="7" fillId="0" borderId="1" xfId="0" applyNumberFormat="1" applyFont="1" applyFill="1" applyBorder="1" applyAlignment="1">
      <alignment vertical="center" wrapText="1"/>
    </xf>
    <xf numFmtId="0" fontId="15" fillId="0" borderId="0" xfId="0" applyFont="1" applyFill="1"/>
    <xf numFmtId="0" fontId="17" fillId="0" borderId="24" xfId="6" applyNumberFormat="1"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6" fillId="0" borderId="0" xfId="6" applyNumberFormat="1" applyFont="1" applyFill="1" applyBorder="1"/>
  </cellXfs>
  <cellStyles count="7">
    <cellStyle name="Énfasis1" xfId="2" builtinId="29"/>
    <cellStyle name="Hipervínculo" xfId="3" builtinId="8"/>
    <cellStyle name="Millares [0]" xfId="6" builtinId="6"/>
    <cellStyle name="Moneda" xfId="1" builtinId="4"/>
    <cellStyle name="Normal" xfId="0" builtinId="0"/>
    <cellStyle name="Normal 3" xfId="5"/>
    <cellStyle name="Normal 6" xfId="4"/>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I245"/>
  <sheetViews>
    <sheetView tabSelected="1" view="pageBreakPreview" zoomScale="10" zoomScaleNormal="10" zoomScaleSheetLayoutView="10" workbookViewId="0">
      <selection activeCell="V174" sqref="V174"/>
    </sheetView>
  </sheetViews>
  <sheetFormatPr baseColWidth="10" defaultColWidth="0" defaultRowHeight="15" zeroHeight="1" x14ac:dyDescent="0.25"/>
  <cols>
    <col min="1" max="1" width="21.85546875" style="23" customWidth="1"/>
    <col min="2" max="2" width="37.28515625" style="27" customWidth="1"/>
    <col min="3" max="3" width="61.85546875" style="71" customWidth="1"/>
    <col min="4" max="4" width="15.140625" style="23" customWidth="1"/>
    <col min="5" max="5" width="22.28515625" style="23" customWidth="1"/>
    <col min="6" max="6" width="14.7109375" style="23" customWidth="1"/>
    <col min="7" max="7" width="18" style="23" customWidth="1"/>
    <col min="8" max="8" width="32.28515625" style="23" customWidth="1"/>
    <col min="9" max="9" width="25.28515625" style="23" customWidth="1"/>
    <col min="10" max="10" width="24.7109375" style="41" customWidth="1"/>
    <col min="11" max="11" width="23.140625" style="40" customWidth="1"/>
    <col min="12" max="12" width="11.5703125" style="23" customWidth="1"/>
    <col min="13" max="13" width="10.85546875" style="23" customWidth="1"/>
    <col min="14" max="14" width="36.140625" style="23" customWidth="1"/>
    <col min="15" max="15" width="3.140625" style="23" customWidth="1"/>
    <col min="16" max="16" width="26.28515625" style="23" customWidth="1"/>
    <col min="17" max="17" width="32.140625" style="74" customWidth="1"/>
    <col min="18" max="18" width="33.7109375" style="23" customWidth="1"/>
    <col min="19" max="19" width="46" style="23" customWidth="1"/>
    <col min="20" max="20" width="24.42578125" style="23" customWidth="1"/>
    <col min="21" max="21" width="23" style="23" customWidth="1"/>
    <col min="22" max="22" width="53" style="23" customWidth="1"/>
    <col min="23" max="23" width="30.140625" style="23" customWidth="1"/>
    <col min="24" max="24" width="35" style="23" customWidth="1"/>
    <col min="25" max="25" width="22.42578125" style="23" customWidth="1"/>
    <col min="26" max="26" width="20.7109375" style="23" customWidth="1"/>
    <col min="27" max="27" width="23.42578125" style="23" customWidth="1"/>
    <col min="28" max="28" width="25" style="23" customWidth="1"/>
    <col min="29" max="29" width="29.140625" style="23" customWidth="1"/>
    <col min="30" max="30" width="24.7109375" style="23" customWidth="1"/>
    <col min="31" max="31" width="19.28515625" style="23" customWidth="1"/>
    <col min="32" max="32" width="24" style="23" customWidth="1"/>
    <col min="33" max="33" width="41.140625" style="23" customWidth="1"/>
    <col min="34" max="34" width="24.5703125" style="23" customWidth="1"/>
    <col min="35" max="35" width="25.7109375" style="23" customWidth="1"/>
    <col min="36" max="36" width="26.28515625" style="23" customWidth="1"/>
    <col min="37" max="37" width="30.85546875" style="23" customWidth="1"/>
    <col min="38" max="38" width="29.42578125" style="23" customWidth="1"/>
    <col min="39" max="39" width="26.5703125" style="23" customWidth="1"/>
    <col min="40" max="40" width="28.140625" style="23" customWidth="1"/>
    <col min="41" max="41" width="29" style="23" customWidth="1"/>
    <col min="42" max="42" width="23.5703125" style="23" customWidth="1"/>
    <col min="43" max="43" width="23.85546875" style="23" customWidth="1"/>
    <col min="44" max="45" width="23.28515625" style="23" customWidth="1"/>
    <col min="46" max="46" width="23.85546875" style="23" customWidth="1"/>
    <col min="47" max="47" width="23" style="23" customWidth="1"/>
    <col min="48" max="48" width="28.28515625" style="23" customWidth="1"/>
    <col min="49" max="269" width="0" style="23" hidden="1" customWidth="1"/>
    <col min="270" max="16384" width="0" style="23" hidden="1"/>
  </cols>
  <sheetData>
    <row r="1" spans="1:201" s="5" customFormat="1" ht="26.25" x14ac:dyDescent="0.4">
      <c r="A1" s="1"/>
      <c r="B1" s="2"/>
      <c r="C1" s="3"/>
      <c r="D1" s="2"/>
      <c r="E1" s="2"/>
      <c r="F1" s="2"/>
      <c r="G1" s="2"/>
      <c r="H1" s="4"/>
      <c r="I1" s="3"/>
      <c r="J1" s="28"/>
      <c r="K1" s="29"/>
      <c r="L1" s="3"/>
      <c r="M1" s="3"/>
      <c r="N1" s="3"/>
      <c r="Q1" s="75"/>
      <c r="R1" s="6"/>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row>
    <row r="2" spans="1:201" s="5" customFormat="1" ht="26.25" x14ac:dyDescent="0.4">
      <c r="A2" s="95" t="s">
        <v>0</v>
      </c>
      <c r="B2" s="95"/>
      <c r="C2" s="95"/>
      <c r="D2" s="95"/>
      <c r="E2" s="95"/>
      <c r="F2" s="95"/>
      <c r="G2" s="95"/>
      <c r="H2" s="95"/>
      <c r="I2" s="95"/>
      <c r="J2" s="95"/>
      <c r="K2" s="95"/>
      <c r="L2" s="95"/>
      <c r="M2" s="95"/>
      <c r="N2" s="95"/>
      <c r="Q2" s="75"/>
      <c r="R2" s="6"/>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row>
    <row r="3" spans="1:201" s="5" customFormat="1" ht="26.25" x14ac:dyDescent="0.4">
      <c r="A3" s="1"/>
      <c r="B3" s="25"/>
      <c r="C3" s="8"/>
      <c r="D3" s="2"/>
      <c r="E3" s="2"/>
      <c r="F3" s="2"/>
      <c r="G3" s="2"/>
      <c r="H3" s="4"/>
      <c r="I3" s="3"/>
      <c r="J3" s="28"/>
      <c r="K3" s="29"/>
      <c r="L3" s="3"/>
      <c r="M3" s="3"/>
      <c r="N3" s="3"/>
      <c r="Q3" s="75"/>
      <c r="R3" s="6"/>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row>
    <row r="4" spans="1:201" s="5" customFormat="1" ht="26.25" x14ac:dyDescent="0.4">
      <c r="A4" s="1"/>
      <c r="B4" s="96" t="s">
        <v>1</v>
      </c>
      <c r="C4" s="96"/>
      <c r="D4" s="2"/>
      <c r="E4" s="2"/>
      <c r="F4" s="2"/>
      <c r="G4" s="2"/>
      <c r="H4" s="4"/>
      <c r="I4" s="3"/>
      <c r="J4" s="28"/>
      <c r="K4" s="29"/>
      <c r="L4" s="3"/>
      <c r="M4" s="3"/>
      <c r="N4" s="3"/>
      <c r="Q4" s="75"/>
      <c r="R4" s="6"/>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row>
    <row r="5" spans="1:201" s="5" customFormat="1" ht="26.25" x14ac:dyDescent="0.4">
      <c r="A5" s="9"/>
      <c r="B5" s="24" t="s">
        <v>2</v>
      </c>
      <c r="C5" s="97" t="s">
        <v>3</v>
      </c>
      <c r="D5" s="97"/>
      <c r="E5" s="10"/>
      <c r="F5" s="10"/>
      <c r="G5" s="98" t="s">
        <v>4</v>
      </c>
      <c r="H5" s="98"/>
      <c r="I5" s="98"/>
      <c r="J5" s="98"/>
      <c r="K5" s="98"/>
      <c r="L5" s="11"/>
      <c r="M5" s="11"/>
      <c r="N5" s="11"/>
      <c r="Q5" s="75"/>
      <c r="R5" s="6"/>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row>
    <row r="6" spans="1:201" s="5" customFormat="1" ht="26.25" x14ac:dyDescent="0.4">
      <c r="A6" s="9"/>
      <c r="B6" s="12" t="s">
        <v>5</v>
      </c>
      <c r="C6" s="97" t="s">
        <v>6</v>
      </c>
      <c r="D6" s="97"/>
      <c r="E6" s="10"/>
      <c r="F6" s="10"/>
      <c r="G6" s="98"/>
      <c r="H6" s="98"/>
      <c r="I6" s="98"/>
      <c r="J6" s="98"/>
      <c r="K6" s="98"/>
      <c r="L6" s="11"/>
      <c r="M6" s="11"/>
      <c r="N6" s="11"/>
      <c r="Q6" s="75"/>
      <c r="R6" s="6"/>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row>
    <row r="7" spans="1:201" s="5" customFormat="1" ht="26.25" x14ac:dyDescent="0.4">
      <c r="A7" s="9"/>
      <c r="B7" s="12" t="s">
        <v>7</v>
      </c>
      <c r="C7" s="99">
        <v>3344080</v>
      </c>
      <c r="D7" s="99"/>
      <c r="E7" s="10"/>
      <c r="F7" s="10"/>
      <c r="G7" s="98"/>
      <c r="H7" s="98"/>
      <c r="I7" s="98"/>
      <c r="J7" s="98"/>
      <c r="K7" s="98"/>
      <c r="L7" s="11"/>
      <c r="M7" s="11"/>
      <c r="N7" s="11"/>
      <c r="Q7" s="75"/>
      <c r="R7" s="6"/>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row>
    <row r="8" spans="1:201" s="5" customFormat="1" ht="26.25" x14ac:dyDescent="0.4">
      <c r="A8" s="9"/>
      <c r="B8" s="12" t="s">
        <v>8</v>
      </c>
      <c r="C8" s="100" t="s">
        <v>105</v>
      </c>
      <c r="D8" s="100"/>
      <c r="E8" s="10"/>
      <c r="F8" s="10"/>
      <c r="G8" s="98"/>
      <c r="H8" s="98"/>
      <c r="I8" s="98"/>
      <c r="J8" s="98"/>
      <c r="K8" s="98"/>
      <c r="L8" s="11"/>
      <c r="M8" s="11"/>
      <c r="N8" s="11"/>
      <c r="Q8" s="75"/>
      <c r="R8" s="6"/>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row>
    <row r="9" spans="1:201" s="5" customFormat="1" ht="120.75" customHeight="1" x14ac:dyDescent="0.4">
      <c r="A9" s="9"/>
      <c r="B9" s="12" t="s">
        <v>9</v>
      </c>
      <c r="C9" s="97" t="s">
        <v>10</v>
      </c>
      <c r="D9" s="97"/>
      <c r="E9" s="10"/>
      <c r="F9" s="10"/>
      <c r="G9" s="98"/>
      <c r="H9" s="98"/>
      <c r="I9" s="98"/>
      <c r="J9" s="98"/>
      <c r="K9" s="98"/>
      <c r="L9" s="11"/>
      <c r="M9" s="11"/>
      <c r="N9" s="11"/>
      <c r="Q9" s="75"/>
      <c r="R9" s="6"/>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row>
    <row r="10" spans="1:201" s="5" customFormat="1" ht="26.25" x14ac:dyDescent="0.4">
      <c r="A10" s="9"/>
      <c r="B10" s="12" t="s">
        <v>11</v>
      </c>
      <c r="C10" s="101" t="s">
        <v>12</v>
      </c>
      <c r="D10" s="101"/>
      <c r="E10" s="10"/>
      <c r="F10" s="10"/>
      <c r="G10" s="13"/>
      <c r="H10" s="14"/>
      <c r="I10" s="14"/>
      <c r="J10" s="30"/>
      <c r="K10" s="31"/>
      <c r="L10" s="11"/>
      <c r="M10" s="11"/>
      <c r="N10" s="11"/>
      <c r="Q10" s="75"/>
      <c r="R10" s="6"/>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row>
    <row r="11" spans="1:201" s="5" customFormat="1" ht="26.25" x14ac:dyDescent="0.4">
      <c r="A11" s="9"/>
      <c r="B11" s="12" t="s">
        <v>13</v>
      </c>
      <c r="C11" s="97" t="s">
        <v>14</v>
      </c>
      <c r="D11" s="97"/>
      <c r="E11" s="10"/>
      <c r="F11" s="10"/>
      <c r="G11" s="102" t="s">
        <v>15</v>
      </c>
      <c r="H11" s="103"/>
      <c r="I11" s="103"/>
      <c r="J11" s="103"/>
      <c r="K11" s="104"/>
      <c r="L11" s="11"/>
      <c r="M11" s="11"/>
      <c r="N11" s="11"/>
      <c r="Q11" s="75"/>
      <c r="R11" s="6"/>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row>
    <row r="12" spans="1:201" s="5" customFormat="1" ht="26.25" x14ac:dyDescent="0.4">
      <c r="A12" s="9"/>
      <c r="B12" s="12" t="s">
        <v>16</v>
      </c>
      <c r="C12" s="111" t="s">
        <v>106</v>
      </c>
      <c r="D12" s="112"/>
      <c r="E12" s="10"/>
      <c r="F12" s="10"/>
      <c r="G12" s="105"/>
      <c r="H12" s="106"/>
      <c r="I12" s="106"/>
      <c r="J12" s="106"/>
      <c r="K12" s="107"/>
      <c r="L12" s="11"/>
      <c r="M12" s="11"/>
      <c r="N12" s="11"/>
      <c r="Q12" s="75"/>
      <c r="R12" s="6"/>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row>
    <row r="13" spans="1:201" s="5" customFormat="1" ht="26.25" x14ac:dyDescent="0.4">
      <c r="A13" s="9"/>
      <c r="B13" s="12" t="s">
        <v>17</v>
      </c>
      <c r="C13" s="113">
        <v>193047400</v>
      </c>
      <c r="D13" s="113"/>
      <c r="E13" s="10"/>
      <c r="F13" s="10"/>
      <c r="G13" s="105"/>
      <c r="H13" s="106"/>
      <c r="I13" s="106"/>
      <c r="J13" s="106"/>
      <c r="K13" s="107"/>
      <c r="L13" s="11"/>
      <c r="M13" s="11"/>
      <c r="N13" s="11"/>
      <c r="Q13" s="75"/>
      <c r="R13" s="6"/>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row>
    <row r="14" spans="1:201" s="5" customFormat="1" ht="26.25" x14ac:dyDescent="0.4">
      <c r="A14" s="9"/>
      <c r="B14" s="12" t="s">
        <v>18</v>
      </c>
      <c r="C14" s="113">
        <v>19304740</v>
      </c>
      <c r="D14" s="113"/>
      <c r="E14" s="10"/>
      <c r="F14" s="10"/>
      <c r="G14" s="105"/>
      <c r="H14" s="106"/>
      <c r="I14" s="106"/>
      <c r="J14" s="106"/>
      <c r="K14" s="107"/>
      <c r="L14" s="11"/>
      <c r="M14" s="11"/>
      <c r="N14" s="11"/>
      <c r="Q14" s="75"/>
      <c r="R14" s="6"/>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row>
    <row r="15" spans="1:201" s="5" customFormat="1" ht="27" thickBot="1" x14ac:dyDescent="0.45">
      <c r="A15" s="9"/>
      <c r="B15" s="15" t="s">
        <v>19</v>
      </c>
      <c r="C15" s="114">
        <v>42376</v>
      </c>
      <c r="D15" s="115"/>
      <c r="E15" s="10"/>
      <c r="F15" s="10"/>
      <c r="G15" s="108"/>
      <c r="H15" s="109"/>
      <c r="I15" s="109"/>
      <c r="J15" s="109"/>
      <c r="K15" s="110"/>
      <c r="L15" s="11"/>
      <c r="M15" s="11"/>
      <c r="N15" s="11"/>
      <c r="Q15" s="75"/>
      <c r="R15" s="6"/>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row>
    <row r="16" spans="1:201" s="5" customFormat="1" ht="26.25" x14ac:dyDescent="0.4">
      <c r="A16" s="9"/>
      <c r="B16" s="2"/>
      <c r="C16" s="16"/>
      <c r="D16" s="16"/>
      <c r="E16" s="10"/>
      <c r="F16" s="10"/>
      <c r="G16" s="17"/>
      <c r="H16" s="17"/>
      <c r="I16" s="17"/>
      <c r="J16" s="32"/>
      <c r="K16" s="33"/>
      <c r="L16" s="11"/>
      <c r="M16" s="11"/>
      <c r="N16" s="11"/>
      <c r="Q16" s="75"/>
      <c r="R16" s="6"/>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row>
    <row r="17" spans="1:269" s="5" customFormat="1" ht="26.25" x14ac:dyDescent="0.4">
      <c r="A17" s="1"/>
      <c r="B17" s="1"/>
      <c r="C17" s="18"/>
      <c r="D17" s="1"/>
      <c r="E17" s="1"/>
      <c r="F17" s="1"/>
      <c r="G17" s="1"/>
      <c r="H17" s="1"/>
      <c r="I17" s="18"/>
      <c r="J17" s="34"/>
      <c r="K17" s="35"/>
      <c r="L17" s="18"/>
      <c r="M17" s="18"/>
      <c r="N17" s="18"/>
      <c r="Q17" s="75"/>
      <c r="R17" s="6"/>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row>
    <row r="18" spans="1:269" s="5" customFormat="1" ht="27" thickBot="1" x14ac:dyDescent="0.45">
      <c r="A18" s="9"/>
      <c r="B18" s="94" t="s">
        <v>20</v>
      </c>
      <c r="C18" s="94"/>
      <c r="D18" s="10"/>
      <c r="E18" s="10"/>
      <c r="F18" s="10"/>
      <c r="G18" s="10"/>
      <c r="H18" s="14"/>
      <c r="I18" s="11"/>
      <c r="J18" s="36"/>
      <c r="K18" s="37"/>
      <c r="L18" s="11"/>
      <c r="M18" s="11"/>
      <c r="N18" s="11"/>
      <c r="Q18" s="75"/>
      <c r="R18" s="6"/>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row>
    <row r="19" spans="1:269" s="5" customFormat="1" ht="27" thickBot="1" x14ac:dyDescent="0.45">
      <c r="A19" s="9"/>
      <c r="B19" s="25"/>
      <c r="C19" s="42"/>
      <c r="D19" s="10"/>
      <c r="E19" s="10"/>
      <c r="F19" s="10"/>
      <c r="G19" s="10"/>
      <c r="H19" s="14"/>
      <c r="I19" s="11"/>
      <c r="J19" s="36"/>
      <c r="K19" s="37"/>
      <c r="L19" s="11"/>
      <c r="M19" s="11"/>
      <c r="N19" s="11"/>
      <c r="Q19" s="75"/>
      <c r="R19" s="6"/>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row>
    <row r="20" spans="1:269" s="10" customFormat="1" ht="75" x14ac:dyDescent="0.25">
      <c r="A20" s="19" t="s">
        <v>21</v>
      </c>
      <c r="B20" s="19" t="s">
        <v>22</v>
      </c>
      <c r="C20" s="20" t="s">
        <v>23</v>
      </c>
      <c r="D20" s="20" t="s">
        <v>24</v>
      </c>
      <c r="E20" s="20" t="s">
        <v>25</v>
      </c>
      <c r="F20" s="20" t="s">
        <v>26</v>
      </c>
      <c r="G20" s="20" t="s">
        <v>27</v>
      </c>
      <c r="H20" s="20" t="s">
        <v>28</v>
      </c>
      <c r="I20" s="20" t="s">
        <v>29</v>
      </c>
      <c r="J20" s="38" t="s">
        <v>30</v>
      </c>
      <c r="K20" s="39" t="s">
        <v>31</v>
      </c>
      <c r="L20" s="20" t="s">
        <v>32</v>
      </c>
      <c r="M20" s="20" t="s">
        <v>33</v>
      </c>
      <c r="N20" s="21" t="s">
        <v>34</v>
      </c>
      <c r="O20" s="22"/>
      <c r="P20" s="87" t="s">
        <v>35</v>
      </c>
      <c r="Q20" s="87" t="s">
        <v>36</v>
      </c>
      <c r="R20" s="88" t="s">
        <v>37</v>
      </c>
      <c r="S20" s="87" t="s">
        <v>38</v>
      </c>
      <c r="T20" s="87" t="s">
        <v>39</v>
      </c>
      <c r="U20" s="89" t="s">
        <v>321</v>
      </c>
      <c r="V20" s="87" t="s">
        <v>40</v>
      </c>
      <c r="W20" s="87" t="s">
        <v>322</v>
      </c>
      <c r="X20" s="87" t="s">
        <v>323</v>
      </c>
      <c r="Y20" s="87" t="s">
        <v>42</v>
      </c>
      <c r="Z20" s="87" t="s">
        <v>43</v>
      </c>
      <c r="AA20" s="87" t="s">
        <v>324</v>
      </c>
      <c r="AB20" s="87" t="s">
        <v>44</v>
      </c>
      <c r="AC20" s="87" t="s">
        <v>45</v>
      </c>
      <c r="AD20" s="87" t="s">
        <v>46</v>
      </c>
      <c r="AE20" s="87" t="s">
        <v>47</v>
      </c>
      <c r="AF20" s="87" t="s">
        <v>325</v>
      </c>
      <c r="AG20" s="87" t="s">
        <v>48</v>
      </c>
      <c r="AH20" s="21" t="s">
        <v>49</v>
      </c>
      <c r="AI20" s="21" t="s">
        <v>50</v>
      </c>
      <c r="AJ20" s="21" t="s">
        <v>51</v>
      </c>
      <c r="AK20" s="21" t="s">
        <v>52</v>
      </c>
      <c r="AL20" s="21" t="s">
        <v>53</v>
      </c>
      <c r="AM20" s="21" t="s">
        <v>54</v>
      </c>
      <c r="AN20" s="21" t="s">
        <v>55</v>
      </c>
      <c r="AO20" s="21" t="s">
        <v>56</v>
      </c>
      <c r="AP20" s="21" t="s">
        <v>57</v>
      </c>
      <c r="AQ20" s="21" t="s">
        <v>58</v>
      </c>
      <c r="AR20" s="21" t="s">
        <v>59</v>
      </c>
      <c r="AS20" s="21" t="s">
        <v>60</v>
      </c>
      <c r="AT20" s="21" t="s">
        <v>61</v>
      </c>
      <c r="AU20" s="21" t="s">
        <v>62</v>
      </c>
      <c r="AV20" s="21" t="s">
        <v>63</v>
      </c>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row>
    <row r="21" spans="1:269" s="82" customFormat="1" ht="42.75" x14ac:dyDescent="0.2">
      <c r="A21" s="45" t="s">
        <v>72</v>
      </c>
      <c r="B21" s="66" t="s">
        <v>247</v>
      </c>
      <c r="C21" s="120" t="s">
        <v>107</v>
      </c>
      <c r="D21" s="45" t="s">
        <v>108</v>
      </c>
      <c r="E21" s="44" t="s">
        <v>256</v>
      </c>
      <c r="F21" s="45" t="s">
        <v>113</v>
      </c>
      <c r="G21" s="45" t="s">
        <v>109</v>
      </c>
      <c r="H21" s="45" t="s">
        <v>97</v>
      </c>
      <c r="I21" s="45" t="s">
        <v>66</v>
      </c>
      <c r="J21" s="63">
        <v>37000000</v>
      </c>
      <c r="K21" s="64">
        <v>37000000</v>
      </c>
      <c r="L21" s="45" t="s">
        <v>110</v>
      </c>
      <c r="M21" s="45" t="s">
        <v>111</v>
      </c>
      <c r="N21" s="121" t="s">
        <v>73</v>
      </c>
      <c r="O21" s="122"/>
      <c r="P21" s="123"/>
      <c r="Q21" s="124"/>
      <c r="R21" s="125"/>
      <c r="S21" s="126"/>
      <c r="T21" s="127"/>
      <c r="U21" s="128"/>
      <c r="V21" s="128"/>
      <c r="W21" s="128"/>
      <c r="X21" s="128"/>
      <c r="Y21" s="128"/>
      <c r="Z21" s="128"/>
      <c r="AA21" s="128"/>
      <c r="AB21" s="128"/>
      <c r="AC21" s="128"/>
      <c r="AD21" s="128"/>
      <c r="AE21" s="128"/>
      <c r="AF21" s="128"/>
      <c r="AG21" s="128"/>
      <c r="AH21" s="129"/>
      <c r="AI21" s="130"/>
      <c r="AJ21" s="131"/>
      <c r="AK21" s="132"/>
      <c r="AL21" s="130"/>
      <c r="AM21" s="130"/>
      <c r="AN21" s="130"/>
      <c r="AO21" s="132"/>
      <c r="AP21" s="130"/>
      <c r="AQ21" s="133"/>
      <c r="AR21" s="134"/>
      <c r="AS21" s="127"/>
      <c r="AT21" s="134"/>
      <c r="AU21" s="134"/>
      <c r="AV21" s="134"/>
    </row>
    <row r="22" spans="1:269" s="82" customFormat="1" ht="194.25" customHeight="1" x14ac:dyDescent="0.2">
      <c r="A22" s="26" t="s">
        <v>112</v>
      </c>
      <c r="B22" s="43">
        <v>78181701</v>
      </c>
      <c r="C22" s="79" t="s">
        <v>64</v>
      </c>
      <c r="D22" s="26" t="s">
        <v>108</v>
      </c>
      <c r="E22" s="44" t="s">
        <v>255</v>
      </c>
      <c r="F22" s="26" t="s">
        <v>113</v>
      </c>
      <c r="G22" s="26" t="s">
        <v>114</v>
      </c>
      <c r="H22" s="26" t="s">
        <v>65</v>
      </c>
      <c r="I22" s="26" t="s">
        <v>66</v>
      </c>
      <c r="J22" s="46">
        <v>37000000</v>
      </c>
      <c r="K22" s="47">
        <v>37000000</v>
      </c>
      <c r="L22" s="26" t="s">
        <v>115</v>
      </c>
      <c r="M22" s="26" t="s">
        <v>67</v>
      </c>
      <c r="N22" s="48" t="s">
        <v>116</v>
      </c>
      <c r="O22" s="49"/>
      <c r="P22" s="51" t="s">
        <v>326</v>
      </c>
      <c r="Q22" s="61" t="s">
        <v>327</v>
      </c>
      <c r="R22" s="135">
        <v>42377</v>
      </c>
      <c r="S22" s="136" t="s">
        <v>328</v>
      </c>
      <c r="T22" s="137" t="s">
        <v>329</v>
      </c>
      <c r="U22" s="138">
        <v>37000000</v>
      </c>
      <c r="V22" s="137" t="s">
        <v>330</v>
      </c>
      <c r="W22" s="137" t="s">
        <v>331</v>
      </c>
      <c r="X22" s="137" t="s">
        <v>41</v>
      </c>
      <c r="Y22" s="137" t="s">
        <v>332</v>
      </c>
      <c r="Z22" s="137" t="s">
        <v>67</v>
      </c>
      <c r="AA22" s="137" t="s">
        <v>67</v>
      </c>
      <c r="AB22" s="137" t="s">
        <v>67</v>
      </c>
      <c r="AC22" s="137" t="s">
        <v>333</v>
      </c>
      <c r="AD22" s="139">
        <v>42377</v>
      </c>
      <c r="AE22" s="139">
        <v>42735</v>
      </c>
      <c r="AF22" s="137" t="s">
        <v>334</v>
      </c>
      <c r="AG22" s="137" t="s">
        <v>335</v>
      </c>
      <c r="AH22" s="58"/>
      <c r="AI22" s="59"/>
      <c r="AJ22" s="90"/>
      <c r="AK22" s="91"/>
      <c r="AL22" s="92"/>
      <c r="AM22" s="59"/>
      <c r="AN22" s="93"/>
      <c r="AO22" s="91"/>
      <c r="AP22" s="93"/>
      <c r="AQ22" s="93"/>
      <c r="AR22" s="93"/>
      <c r="AS22" s="26"/>
      <c r="AT22" s="93"/>
      <c r="AU22" s="93"/>
      <c r="AV22" s="93"/>
    </row>
    <row r="23" spans="1:269" s="82" customFormat="1" ht="85.5" x14ac:dyDescent="0.2">
      <c r="A23" s="26" t="s">
        <v>85</v>
      </c>
      <c r="B23" s="43" t="s">
        <v>248</v>
      </c>
      <c r="C23" s="79" t="s">
        <v>117</v>
      </c>
      <c r="D23" s="26" t="s">
        <v>108</v>
      </c>
      <c r="E23" s="44" t="s">
        <v>257</v>
      </c>
      <c r="F23" s="26" t="s">
        <v>113</v>
      </c>
      <c r="G23" s="26" t="s">
        <v>233</v>
      </c>
      <c r="H23" s="26" t="s">
        <v>86</v>
      </c>
      <c r="I23" s="26" t="s">
        <v>66</v>
      </c>
      <c r="J23" s="46">
        <v>16000000</v>
      </c>
      <c r="K23" s="47">
        <v>16000000</v>
      </c>
      <c r="L23" s="26" t="s">
        <v>115</v>
      </c>
      <c r="M23" s="26" t="s">
        <v>67</v>
      </c>
      <c r="N23" s="48" t="s">
        <v>118</v>
      </c>
      <c r="O23" s="49"/>
      <c r="P23" s="173"/>
      <c r="Q23" s="140"/>
      <c r="R23" s="61"/>
      <c r="S23" s="57"/>
      <c r="T23" s="26"/>
      <c r="U23" s="43"/>
      <c r="V23" s="80"/>
      <c r="W23" s="43"/>
      <c r="X23" s="43"/>
      <c r="Y23" s="43"/>
      <c r="Z23" s="43"/>
      <c r="AA23" s="43"/>
      <c r="AB23" s="43"/>
      <c r="AC23" s="43"/>
      <c r="AD23" s="43"/>
      <c r="AE23" s="56"/>
      <c r="AF23" s="56"/>
      <c r="AG23" s="56"/>
      <c r="AH23" s="58"/>
      <c r="AI23" s="59"/>
      <c r="AJ23" s="92"/>
      <c r="AK23" s="91"/>
      <c r="AL23" s="92"/>
      <c r="AM23" s="92"/>
      <c r="AN23" s="92"/>
      <c r="AO23" s="91"/>
      <c r="AP23" s="92"/>
      <c r="AQ23" s="92"/>
      <c r="AR23" s="92"/>
      <c r="AS23" s="26"/>
      <c r="AT23" s="92"/>
      <c r="AU23" s="92"/>
      <c r="AV23" s="92"/>
    </row>
    <row r="24" spans="1:269" s="14" customFormat="1" ht="42.75" x14ac:dyDescent="0.2">
      <c r="A24" s="26" t="s">
        <v>112</v>
      </c>
      <c r="B24" s="43">
        <v>25172504</v>
      </c>
      <c r="C24" s="79" t="s">
        <v>119</v>
      </c>
      <c r="D24" s="26" t="s">
        <v>108</v>
      </c>
      <c r="E24" s="44" t="s">
        <v>258</v>
      </c>
      <c r="F24" s="26" t="s">
        <v>82</v>
      </c>
      <c r="G24" s="26" t="s">
        <v>120</v>
      </c>
      <c r="H24" s="26" t="s">
        <v>121</v>
      </c>
      <c r="I24" s="26" t="s">
        <v>66</v>
      </c>
      <c r="J24" s="46">
        <v>1000000</v>
      </c>
      <c r="K24" s="47">
        <v>1000000</v>
      </c>
      <c r="L24" s="26" t="s">
        <v>115</v>
      </c>
      <c r="M24" s="26" t="s">
        <v>67</v>
      </c>
      <c r="N24" s="48" t="s">
        <v>116</v>
      </c>
      <c r="O24" s="49"/>
      <c r="P24" s="173"/>
      <c r="Q24" s="73"/>
      <c r="R24" s="51"/>
      <c r="S24" s="57"/>
      <c r="T24" s="26"/>
      <c r="U24" s="43"/>
      <c r="V24" s="80"/>
      <c r="W24" s="43"/>
      <c r="X24" s="43"/>
      <c r="Y24" s="43"/>
      <c r="Z24" s="43"/>
      <c r="AA24" s="43"/>
      <c r="AB24" s="43"/>
      <c r="AC24" s="43"/>
      <c r="AD24" s="43"/>
      <c r="AE24" s="56"/>
      <c r="AF24" s="56"/>
      <c r="AG24" s="57"/>
      <c r="AH24" s="58"/>
      <c r="AI24" s="59"/>
      <c r="AJ24" s="59"/>
      <c r="AK24" s="59"/>
      <c r="AL24" s="92"/>
      <c r="AM24" s="26"/>
      <c r="AN24" s="69"/>
      <c r="AO24" s="26"/>
      <c r="AP24" s="79"/>
      <c r="AQ24" s="69"/>
      <c r="AR24" s="26"/>
      <c r="AS24" s="26"/>
      <c r="AT24" s="26"/>
      <c r="AU24" s="26"/>
      <c r="AV24" s="26"/>
    </row>
    <row r="25" spans="1:269" s="82" customFormat="1" ht="111.75" customHeight="1" x14ac:dyDescent="0.2">
      <c r="A25" s="26" t="s">
        <v>112</v>
      </c>
      <c r="B25" s="43" t="s">
        <v>163</v>
      </c>
      <c r="C25" s="79" t="s">
        <v>81</v>
      </c>
      <c r="D25" s="26" t="s">
        <v>108</v>
      </c>
      <c r="E25" s="44" t="s">
        <v>257</v>
      </c>
      <c r="F25" s="26" t="s">
        <v>90</v>
      </c>
      <c r="G25" s="26" t="s">
        <v>114</v>
      </c>
      <c r="H25" s="26" t="s">
        <v>83</v>
      </c>
      <c r="I25" s="26" t="s">
        <v>66</v>
      </c>
      <c r="J25" s="46">
        <v>15000000</v>
      </c>
      <c r="K25" s="47">
        <v>15000000</v>
      </c>
      <c r="L25" s="26" t="s">
        <v>115</v>
      </c>
      <c r="M25" s="26" t="s">
        <v>67</v>
      </c>
      <c r="N25" s="48" t="s">
        <v>116</v>
      </c>
      <c r="O25" s="49"/>
      <c r="P25" s="173"/>
      <c r="Q25" s="140"/>
      <c r="R25" s="51"/>
      <c r="S25" s="57"/>
      <c r="T25" s="62"/>
      <c r="U25" s="43"/>
      <c r="V25" s="80"/>
      <c r="W25" s="62"/>
      <c r="X25" s="43"/>
      <c r="Y25" s="43"/>
      <c r="Z25" s="43"/>
      <c r="AA25" s="43"/>
      <c r="AB25" s="43"/>
      <c r="AC25" s="43"/>
      <c r="AD25" s="43"/>
      <c r="AE25" s="56"/>
      <c r="AF25" s="56"/>
      <c r="AG25" s="56"/>
      <c r="AH25" s="58"/>
      <c r="AI25" s="59"/>
      <c r="AJ25" s="59"/>
      <c r="AK25" s="141"/>
      <c r="AL25" s="59"/>
      <c r="AM25" s="59"/>
      <c r="AN25" s="59"/>
      <c r="AO25" s="26"/>
      <c r="AP25" s="59"/>
      <c r="AQ25" s="59"/>
      <c r="AR25" s="59"/>
      <c r="AS25" s="26"/>
      <c r="AT25" s="59"/>
      <c r="AU25" s="59"/>
      <c r="AV25" s="59"/>
    </row>
    <row r="26" spans="1:269" s="14" customFormat="1" ht="57" x14ac:dyDescent="0.2">
      <c r="A26" s="26" t="s">
        <v>112</v>
      </c>
      <c r="B26" s="43">
        <v>44103103</v>
      </c>
      <c r="C26" s="79" t="s">
        <v>98</v>
      </c>
      <c r="D26" s="26" t="s">
        <v>108</v>
      </c>
      <c r="E26" s="44" t="s">
        <v>257</v>
      </c>
      <c r="F26" s="26" t="s">
        <v>76</v>
      </c>
      <c r="G26" s="26" t="s">
        <v>123</v>
      </c>
      <c r="H26" s="26" t="s">
        <v>83</v>
      </c>
      <c r="I26" s="26" t="s">
        <v>66</v>
      </c>
      <c r="J26" s="46">
        <v>25000000</v>
      </c>
      <c r="K26" s="47">
        <v>25000000</v>
      </c>
      <c r="L26" s="26" t="s">
        <v>115</v>
      </c>
      <c r="M26" s="26" t="s">
        <v>67</v>
      </c>
      <c r="N26" s="48" t="s">
        <v>116</v>
      </c>
      <c r="O26" s="49"/>
      <c r="P26" s="173"/>
      <c r="Q26" s="140"/>
      <c r="R26" s="51"/>
      <c r="S26" s="57"/>
      <c r="T26" s="26"/>
      <c r="U26" s="43"/>
      <c r="V26" s="80"/>
      <c r="W26" s="26"/>
      <c r="X26" s="43"/>
      <c r="Y26" s="43"/>
      <c r="Z26" s="43"/>
      <c r="AA26" s="43"/>
      <c r="AB26" s="43"/>
      <c r="AC26" s="43"/>
      <c r="AD26" s="43"/>
      <c r="AE26" s="56"/>
      <c r="AF26" s="56"/>
      <c r="AG26" s="56"/>
      <c r="AH26" s="58"/>
      <c r="AI26" s="59"/>
      <c r="AJ26" s="59"/>
      <c r="AK26" s="141"/>
      <c r="AL26" s="59"/>
      <c r="AM26" s="59"/>
      <c r="AN26" s="59"/>
      <c r="AO26" s="141"/>
      <c r="AP26" s="59"/>
      <c r="AQ26" s="59"/>
      <c r="AR26" s="59"/>
      <c r="AS26" s="26"/>
      <c r="AT26" s="59"/>
      <c r="AU26" s="59"/>
      <c r="AV26" s="59"/>
    </row>
    <row r="27" spans="1:269" s="14" customFormat="1" ht="57" x14ac:dyDescent="0.2">
      <c r="A27" s="26" t="s">
        <v>112</v>
      </c>
      <c r="B27" s="43" t="s">
        <v>249</v>
      </c>
      <c r="C27" s="79" t="s">
        <v>124</v>
      </c>
      <c r="D27" s="26" t="s">
        <v>108</v>
      </c>
      <c r="E27" s="44" t="s">
        <v>255</v>
      </c>
      <c r="F27" s="26" t="s">
        <v>82</v>
      </c>
      <c r="G27" s="26" t="s">
        <v>126</v>
      </c>
      <c r="H27" s="26" t="s">
        <v>125</v>
      </c>
      <c r="I27" s="26" t="s">
        <v>66</v>
      </c>
      <c r="J27" s="46">
        <v>6500000</v>
      </c>
      <c r="K27" s="47">
        <v>6500000</v>
      </c>
      <c r="L27" s="26" t="s">
        <v>115</v>
      </c>
      <c r="M27" s="26" t="s">
        <v>67</v>
      </c>
      <c r="N27" s="48" t="s">
        <v>116</v>
      </c>
      <c r="O27" s="49"/>
      <c r="P27" s="173"/>
      <c r="Q27" s="140"/>
      <c r="R27" s="51"/>
      <c r="S27" s="57"/>
      <c r="T27" s="26"/>
      <c r="U27" s="43"/>
      <c r="V27" s="80"/>
      <c r="W27" s="62"/>
      <c r="X27" s="43"/>
      <c r="Y27" s="43"/>
      <c r="Z27" s="43"/>
      <c r="AA27" s="43"/>
      <c r="AB27" s="43"/>
      <c r="AC27" s="43"/>
      <c r="AD27" s="43"/>
      <c r="AE27" s="56"/>
      <c r="AF27" s="56"/>
      <c r="AG27" s="56"/>
      <c r="AH27" s="58"/>
      <c r="AI27" s="59"/>
      <c r="AJ27" s="59"/>
      <c r="AK27" s="141"/>
      <c r="AL27" s="59"/>
      <c r="AM27" s="26"/>
      <c r="AN27" s="69"/>
      <c r="AO27" s="26"/>
      <c r="AP27" s="79"/>
      <c r="AQ27" s="69"/>
      <c r="AR27" s="26"/>
      <c r="AS27" s="26"/>
      <c r="AT27" s="26"/>
      <c r="AU27" s="26"/>
      <c r="AV27" s="26"/>
    </row>
    <row r="28" spans="1:269" s="14" customFormat="1" ht="42.75" x14ac:dyDescent="0.2">
      <c r="A28" s="26" t="s">
        <v>112</v>
      </c>
      <c r="B28" s="43" t="s">
        <v>250</v>
      </c>
      <c r="C28" s="79" t="s">
        <v>127</v>
      </c>
      <c r="D28" s="26" t="s">
        <v>108</v>
      </c>
      <c r="E28" s="44" t="s">
        <v>255</v>
      </c>
      <c r="F28" s="26" t="s">
        <v>82</v>
      </c>
      <c r="G28" s="26" t="s">
        <v>126</v>
      </c>
      <c r="H28" s="26" t="s">
        <v>128</v>
      </c>
      <c r="I28" s="26" t="s">
        <v>66</v>
      </c>
      <c r="J28" s="46">
        <v>7000000</v>
      </c>
      <c r="K28" s="47">
        <v>7000000</v>
      </c>
      <c r="L28" s="26" t="s">
        <v>115</v>
      </c>
      <c r="M28" s="26" t="s">
        <v>67</v>
      </c>
      <c r="N28" s="48" t="s">
        <v>116</v>
      </c>
      <c r="O28" s="49"/>
      <c r="P28" s="173"/>
      <c r="Q28" s="73"/>
      <c r="R28" s="51"/>
      <c r="S28" s="57"/>
      <c r="T28" s="62"/>
      <c r="U28" s="43"/>
      <c r="V28" s="80"/>
      <c r="W28" s="62"/>
      <c r="X28" s="43"/>
      <c r="Y28" s="43"/>
      <c r="Z28" s="43"/>
      <c r="AA28" s="43"/>
      <c r="AB28" s="43"/>
      <c r="AC28" s="43"/>
      <c r="AD28" s="43"/>
      <c r="AE28" s="56"/>
      <c r="AF28" s="56"/>
      <c r="AG28" s="57"/>
      <c r="AH28" s="58"/>
      <c r="AI28" s="59"/>
      <c r="AJ28" s="59"/>
      <c r="AK28" s="59"/>
      <c r="AL28" s="59"/>
      <c r="AM28" s="26"/>
      <c r="AN28" s="69"/>
      <c r="AO28" s="26"/>
      <c r="AP28" s="79"/>
      <c r="AQ28" s="69"/>
      <c r="AR28" s="26"/>
      <c r="AS28" s="26"/>
      <c r="AT28" s="26"/>
      <c r="AU28" s="26"/>
      <c r="AV28" s="26"/>
    </row>
    <row r="29" spans="1:269" s="82" customFormat="1" ht="42.75" x14ac:dyDescent="0.2">
      <c r="A29" s="26" t="s">
        <v>112</v>
      </c>
      <c r="B29" s="43" t="s">
        <v>251</v>
      </c>
      <c r="C29" s="79" t="s">
        <v>102</v>
      </c>
      <c r="D29" s="26" t="s">
        <v>108</v>
      </c>
      <c r="E29" s="44" t="s">
        <v>257</v>
      </c>
      <c r="F29" s="26" t="s">
        <v>82</v>
      </c>
      <c r="G29" s="26" t="s">
        <v>126</v>
      </c>
      <c r="H29" s="26" t="s">
        <v>101</v>
      </c>
      <c r="I29" s="26" t="s">
        <v>66</v>
      </c>
      <c r="J29" s="46">
        <v>5500000</v>
      </c>
      <c r="K29" s="47">
        <v>5500000</v>
      </c>
      <c r="L29" s="26" t="s">
        <v>115</v>
      </c>
      <c r="M29" s="26" t="s">
        <v>67</v>
      </c>
      <c r="N29" s="48" t="s">
        <v>116</v>
      </c>
      <c r="O29" s="49"/>
      <c r="P29" s="173"/>
      <c r="Q29" s="140"/>
      <c r="R29" s="51"/>
      <c r="S29" s="57"/>
      <c r="T29" s="26"/>
      <c r="U29" s="43"/>
      <c r="V29" s="80"/>
      <c r="W29" s="62"/>
      <c r="X29" s="43"/>
      <c r="Y29" s="43"/>
      <c r="Z29" s="43"/>
      <c r="AA29" s="43"/>
      <c r="AB29" s="43"/>
      <c r="AC29" s="43"/>
      <c r="AD29" s="43"/>
      <c r="AE29" s="56"/>
      <c r="AF29" s="56"/>
      <c r="AG29" s="56"/>
      <c r="AH29" s="58"/>
      <c r="AI29" s="59"/>
      <c r="AJ29" s="59"/>
      <c r="AK29" s="81"/>
      <c r="AL29" s="59"/>
      <c r="AM29" s="26"/>
      <c r="AN29" s="69"/>
      <c r="AO29" s="26"/>
      <c r="AP29" s="79"/>
      <c r="AQ29" s="69"/>
      <c r="AR29" s="26"/>
      <c r="AS29" s="26"/>
      <c r="AT29" s="26"/>
      <c r="AU29" s="26"/>
      <c r="AV29" s="26"/>
    </row>
    <row r="30" spans="1:269" s="82" customFormat="1" ht="57" x14ac:dyDescent="0.2">
      <c r="A30" s="26" t="s">
        <v>112</v>
      </c>
      <c r="B30" s="43">
        <v>72101516</v>
      </c>
      <c r="C30" s="79" t="s">
        <v>93</v>
      </c>
      <c r="D30" s="26" t="s">
        <v>108</v>
      </c>
      <c r="E30" s="60" t="s">
        <v>259</v>
      </c>
      <c r="F30" s="26" t="s">
        <v>82</v>
      </c>
      <c r="G30" s="26" t="s">
        <v>126</v>
      </c>
      <c r="H30" s="26" t="s">
        <v>88</v>
      </c>
      <c r="I30" s="26" t="s">
        <v>66</v>
      </c>
      <c r="J30" s="46">
        <f>1000000+100000</f>
        <v>1100000</v>
      </c>
      <c r="K30" s="47">
        <f>1000000+100000</f>
        <v>1100000</v>
      </c>
      <c r="L30" s="26" t="s">
        <v>115</v>
      </c>
      <c r="M30" s="26" t="s">
        <v>67</v>
      </c>
      <c r="N30" s="48" t="s">
        <v>116</v>
      </c>
      <c r="O30" s="49"/>
      <c r="P30" s="173"/>
      <c r="Q30" s="73"/>
      <c r="R30" s="51"/>
      <c r="S30" s="68"/>
      <c r="T30" s="83"/>
      <c r="U30" s="66"/>
      <c r="V30" s="84"/>
      <c r="W30" s="83"/>
      <c r="X30" s="66"/>
      <c r="Y30" s="66"/>
      <c r="Z30" s="66"/>
      <c r="AA30" s="66"/>
      <c r="AB30" s="66"/>
      <c r="AC30" s="66"/>
      <c r="AD30" s="66"/>
      <c r="AE30" s="67"/>
      <c r="AF30" s="67"/>
      <c r="AG30" s="67"/>
      <c r="AH30" s="58"/>
      <c r="AI30" s="59"/>
      <c r="AJ30" s="59"/>
      <c r="AK30" s="81"/>
      <c r="AL30" s="59"/>
      <c r="AM30" s="26"/>
      <c r="AN30" s="69"/>
      <c r="AO30" s="26"/>
      <c r="AP30" s="79"/>
      <c r="AQ30" s="69"/>
      <c r="AR30" s="26"/>
      <c r="AS30" s="26"/>
      <c r="AT30" s="26"/>
      <c r="AU30" s="26"/>
      <c r="AV30" s="26"/>
    </row>
    <row r="31" spans="1:269" s="82" customFormat="1" ht="57" x14ac:dyDescent="0.2">
      <c r="A31" s="26" t="s">
        <v>112</v>
      </c>
      <c r="B31" s="43">
        <v>72154065</v>
      </c>
      <c r="C31" s="79" t="s">
        <v>87</v>
      </c>
      <c r="D31" s="26" t="s">
        <v>108</v>
      </c>
      <c r="E31" s="60" t="s">
        <v>255</v>
      </c>
      <c r="F31" s="26" t="s">
        <v>75</v>
      </c>
      <c r="G31" s="26" t="s">
        <v>126</v>
      </c>
      <c r="H31" s="26" t="s">
        <v>88</v>
      </c>
      <c r="I31" s="26" t="s">
        <v>66</v>
      </c>
      <c r="J31" s="46">
        <f>1700000+500000</f>
        <v>2200000</v>
      </c>
      <c r="K31" s="47">
        <f>1700000+500000</f>
        <v>2200000</v>
      </c>
      <c r="L31" s="26" t="s">
        <v>115</v>
      </c>
      <c r="M31" s="26" t="s">
        <v>67</v>
      </c>
      <c r="N31" s="48" t="s">
        <v>116</v>
      </c>
      <c r="O31" s="49"/>
      <c r="P31" s="173"/>
      <c r="Q31" s="73"/>
      <c r="R31" s="51"/>
      <c r="S31" s="68"/>
      <c r="T31" s="83"/>
      <c r="U31" s="66"/>
      <c r="V31" s="84"/>
      <c r="W31" s="83"/>
      <c r="X31" s="66"/>
      <c r="Y31" s="66"/>
      <c r="Z31" s="66"/>
      <c r="AA31" s="66"/>
      <c r="AB31" s="66"/>
      <c r="AC31" s="66"/>
      <c r="AD31" s="66"/>
      <c r="AE31" s="67"/>
      <c r="AF31" s="67"/>
      <c r="AG31" s="67"/>
      <c r="AH31" s="58"/>
      <c r="AI31" s="59"/>
      <c r="AJ31" s="59"/>
      <c r="AK31" s="81"/>
      <c r="AL31" s="59"/>
      <c r="AM31" s="26"/>
      <c r="AN31" s="69"/>
      <c r="AO31" s="26"/>
      <c r="AP31" s="79"/>
      <c r="AQ31" s="69"/>
      <c r="AR31" s="26"/>
      <c r="AS31" s="26"/>
      <c r="AT31" s="26"/>
      <c r="AU31" s="26"/>
      <c r="AV31" s="26"/>
    </row>
    <row r="32" spans="1:269" s="82" customFormat="1" ht="71.25" x14ac:dyDescent="0.2">
      <c r="A32" s="26" t="s">
        <v>112</v>
      </c>
      <c r="B32" s="43">
        <v>72101506</v>
      </c>
      <c r="C32" s="79" t="s">
        <v>129</v>
      </c>
      <c r="D32" s="26" t="s">
        <v>108</v>
      </c>
      <c r="E32" s="60" t="s">
        <v>257</v>
      </c>
      <c r="F32" s="26" t="s">
        <v>130</v>
      </c>
      <c r="G32" s="26" t="s">
        <v>126</v>
      </c>
      <c r="H32" s="26" t="s">
        <v>104</v>
      </c>
      <c r="I32" s="26" t="s">
        <v>66</v>
      </c>
      <c r="J32" s="46">
        <v>8719500</v>
      </c>
      <c r="K32" s="47">
        <v>8719500</v>
      </c>
      <c r="L32" s="26" t="s">
        <v>115</v>
      </c>
      <c r="M32" s="26" t="s">
        <v>67</v>
      </c>
      <c r="N32" s="48" t="s">
        <v>116</v>
      </c>
      <c r="O32" s="49"/>
      <c r="P32" s="173"/>
      <c r="Q32" s="73"/>
      <c r="R32" s="51"/>
      <c r="S32" s="68"/>
      <c r="T32" s="83"/>
      <c r="U32" s="66"/>
      <c r="V32" s="84"/>
      <c r="W32" s="83"/>
      <c r="X32" s="66"/>
      <c r="Y32" s="66"/>
      <c r="Z32" s="66"/>
      <c r="AA32" s="66"/>
      <c r="AB32" s="66"/>
      <c r="AC32" s="66"/>
      <c r="AD32" s="66"/>
      <c r="AE32" s="67"/>
      <c r="AF32" s="67"/>
      <c r="AG32" s="67"/>
      <c r="AH32" s="58"/>
      <c r="AI32" s="59"/>
      <c r="AJ32" s="59"/>
      <c r="AK32" s="81"/>
      <c r="AL32" s="59"/>
      <c r="AM32" s="26"/>
      <c r="AN32" s="69"/>
      <c r="AO32" s="26"/>
      <c r="AP32" s="79"/>
      <c r="AQ32" s="69"/>
      <c r="AR32" s="26"/>
      <c r="AS32" s="26"/>
      <c r="AT32" s="26"/>
      <c r="AU32" s="26"/>
      <c r="AV32" s="26"/>
    </row>
    <row r="33" spans="1:48" s="82" customFormat="1" ht="57" x14ac:dyDescent="0.2">
      <c r="A33" s="26" t="s">
        <v>112</v>
      </c>
      <c r="B33" s="43" t="s">
        <v>252</v>
      </c>
      <c r="C33" s="79" t="s">
        <v>68</v>
      </c>
      <c r="D33" s="26" t="s">
        <v>108</v>
      </c>
      <c r="E33" s="60" t="s">
        <v>255</v>
      </c>
      <c r="F33" s="26" t="s">
        <v>75</v>
      </c>
      <c r="G33" s="26" t="s">
        <v>126</v>
      </c>
      <c r="H33" s="26" t="s">
        <v>69</v>
      </c>
      <c r="I33" s="26" t="s">
        <v>66</v>
      </c>
      <c r="J33" s="46">
        <v>5880000</v>
      </c>
      <c r="K33" s="47">
        <v>5880000</v>
      </c>
      <c r="L33" s="26" t="s">
        <v>115</v>
      </c>
      <c r="M33" s="26" t="s">
        <v>67</v>
      </c>
      <c r="N33" s="48" t="s">
        <v>116</v>
      </c>
      <c r="O33" s="49"/>
      <c r="P33" s="173"/>
      <c r="Q33" s="73"/>
      <c r="R33" s="51"/>
      <c r="S33" s="57"/>
      <c r="T33" s="62"/>
      <c r="U33" s="43"/>
      <c r="V33" s="80"/>
      <c r="W33" s="62"/>
      <c r="X33" s="43"/>
      <c r="Y33" s="43"/>
      <c r="Z33" s="43"/>
      <c r="AA33" s="43"/>
      <c r="AB33" s="43"/>
      <c r="AC33" s="43"/>
      <c r="AD33" s="43"/>
      <c r="AE33" s="56"/>
      <c r="AF33" s="56"/>
      <c r="AG33" s="56"/>
      <c r="AH33" s="58"/>
      <c r="AI33" s="59"/>
      <c r="AJ33" s="59"/>
      <c r="AK33" s="81"/>
      <c r="AL33" s="59"/>
      <c r="AM33" s="26"/>
      <c r="AN33" s="69"/>
      <c r="AO33" s="26"/>
      <c r="AP33" s="79"/>
      <c r="AQ33" s="69"/>
      <c r="AR33" s="26"/>
      <c r="AS33" s="26"/>
      <c r="AT33" s="26"/>
      <c r="AU33" s="26"/>
      <c r="AV33" s="26"/>
    </row>
    <row r="34" spans="1:48" s="82" customFormat="1" ht="57" x14ac:dyDescent="0.2">
      <c r="A34" s="26" t="s">
        <v>112</v>
      </c>
      <c r="B34" s="43">
        <v>72103302</v>
      </c>
      <c r="C34" s="79" t="s">
        <v>70</v>
      </c>
      <c r="D34" s="26" t="s">
        <v>108</v>
      </c>
      <c r="E34" s="60" t="s">
        <v>255</v>
      </c>
      <c r="F34" s="26" t="s">
        <v>75</v>
      </c>
      <c r="H34" s="26" t="s">
        <v>71</v>
      </c>
      <c r="I34" s="26" t="s">
        <v>66</v>
      </c>
      <c r="J34" s="46">
        <v>3990000</v>
      </c>
      <c r="K34" s="47">
        <v>3990000</v>
      </c>
      <c r="L34" s="26" t="s">
        <v>115</v>
      </c>
      <c r="M34" s="26" t="s">
        <v>67</v>
      </c>
      <c r="N34" s="48" t="s">
        <v>116</v>
      </c>
      <c r="O34" s="49"/>
      <c r="P34" s="173"/>
      <c r="Q34" s="73"/>
      <c r="R34" s="51"/>
      <c r="S34" s="57"/>
      <c r="T34" s="62"/>
      <c r="U34" s="43"/>
      <c r="V34" s="80"/>
      <c r="W34" s="62"/>
      <c r="X34" s="43"/>
      <c r="Y34" s="43"/>
      <c r="Z34" s="43"/>
      <c r="AA34" s="43"/>
      <c r="AB34" s="43"/>
      <c r="AC34" s="43"/>
      <c r="AD34" s="43"/>
      <c r="AE34" s="56"/>
      <c r="AF34" s="56"/>
      <c r="AG34" s="56"/>
      <c r="AH34" s="58"/>
      <c r="AI34" s="59"/>
      <c r="AJ34" s="59"/>
      <c r="AK34" s="81"/>
      <c r="AL34" s="59"/>
      <c r="AM34" s="26"/>
      <c r="AN34" s="69"/>
      <c r="AO34" s="26"/>
      <c r="AP34" s="79"/>
      <c r="AQ34" s="69"/>
      <c r="AR34" s="26"/>
      <c r="AS34" s="26"/>
      <c r="AT34" s="26"/>
      <c r="AU34" s="26"/>
      <c r="AV34" s="26"/>
    </row>
    <row r="35" spans="1:48" s="82" customFormat="1" ht="42.75" x14ac:dyDescent="0.2">
      <c r="A35" s="26" t="s">
        <v>112</v>
      </c>
      <c r="B35" s="43" t="s">
        <v>275</v>
      </c>
      <c r="C35" s="79" t="s">
        <v>273</v>
      </c>
      <c r="D35" s="26" t="s">
        <v>140</v>
      </c>
      <c r="E35" s="60" t="s">
        <v>255</v>
      </c>
      <c r="F35" s="26" t="s">
        <v>274</v>
      </c>
      <c r="G35" s="26" t="s">
        <v>126</v>
      </c>
      <c r="H35" s="26" t="s">
        <v>104</v>
      </c>
      <c r="I35" s="26" t="s">
        <v>66</v>
      </c>
      <c r="J35" s="46">
        <v>644733</v>
      </c>
      <c r="K35" s="46">
        <v>644733</v>
      </c>
      <c r="L35" s="26" t="s">
        <v>115</v>
      </c>
      <c r="M35" s="26" t="s">
        <v>67</v>
      </c>
      <c r="N35" s="48" t="s">
        <v>116</v>
      </c>
      <c r="O35" s="49"/>
      <c r="P35" s="173"/>
      <c r="Q35" s="73"/>
      <c r="R35" s="51"/>
      <c r="S35" s="57"/>
      <c r="T35" s="62"/>
      <c r="U35" s="43"/>
      <c r="V35" s="80"/>
      <c r="W35" s="62"/>
      <c r="X35" s="43"/>
      <c r="Y35" s="43"/>
      <c r="Z35" s="43"/>
      <c r="AA35" s="43"/>
      <c r="AB35" s="43"/>
      <c r="AC35" s="43"/>
      <c r="AD35" s="43"/>
      <c r="AE35" s="56"/>
      <c r="AF35" s="56"/>
      <c r="AG35" s="56"/>
      <c r="AH35" s="58"/>
      <c r="AI35" s="59"/>
      <c r="AJ35" s="59"/>
      <c r="AK35" s="81"/>
      <c r="AL35" s="59"/>
      <c r="AM35" s="26"/>
      <c r="AN35" s="69"/>
      <c r="AO35" s="26"/>
      <c r="AP35" s="79"/>
      <c r="AQ35" s="69"/>
      <c r="AR35" s="26"/>
      <c r="AS35" s="26"/>
      <c r="AT35" s="26"/>
      <c r="AU35" s="26"/>
      <c r="AV35" s="26"/>
    </row>
    <row r="36" spans="1:48" s="82" customFormat="1" ht="42.75" x14ac:dyDescent="0.2">
      <c r="A36" s="26" t="s">
        <v>72</v>
      </c>
      <c r="B36" s="43">
        <v>81100000</v>
      </c>
      <c r="C36" s="79" t="s">
        <v>131</v>
      </c>
      <c r="D36" s="26" t="s">
        <v>108</v>
      </c>
      <c r="E36" s="60" t="s">
        <v>260</v>
      </c>
      <c r="F36" s="26" t="s">
        <v>113</v>
      </c>
      <c r="G36" s="26" t="s">
        <v>109</v>
      </c>
      <c r="H36" s="26" t="s">
        <v>71</v>
      </c>
      <c r="I36" s="26" t="s">
        <v>66</v>
      </c>
      <c r="J36" s="46">
        <f>+K36+5000000</f>
        <v>5702746</v>
      </c>
      <c r="K36" s="47">
        <v>702746</v>
      </c>
      <c r="L36" s="26" t="s">
        <v>110</v>
      </c>
      <c r="M36" s="26" t="s">
        <v>111</v>
      </c>
      <c r="N36" s="48" t="s">
        <v>73</v>
      </c>
      <c r="O36" s="49"/>
      <c r="P36" s="173"/>
      <c r="Q36" s="73"/>
      <c r="R36" s="51"/>
      <c r="S36" s="57"/>
      <c r="T36" s="62"/>
      <c r="U36" s="43"/>
      <c r="V36" s="80"/>
      <c r="W36" s="62"/>
      <c r="X36" s="43"/>
      <c r="Y36" s="43"/>
      <c r="Z36" s="43"/>
      <c r="AA36" s="43"/>
      <c r="AB36" s="43"/>
      <c r="AC36" s="43"/>
      <c r="AD36" s="43"/>
      <c r="AE36" s="56"/>
      <c r="AF36" s="56"/>
      <c r="AG36" s="56"/>
      <c r="AH36" s="58"/>
      <c r="AI36" s="59"/>
      <c r="AJ36" s="59"/>
      <c r="AK36" s="81"/>
      <c r="AL36" s="59"/>
      <c r="AM36" s="26"/>
      <c r="AN36" s="69"/>
      <c r="AO36" s="26"/>
      <c r="AP36" s="79"/>
      <c r="AQ36" s="69"/>
      <c r="AR36" s="26"/>
      <c r="AS36" s="26"/>
      <c r="AT36" s="26"/>
      <c r="AU36" s="26"/>
      <c r="AV36" s="26"/>
    </row>
    <row r="37" spans="1:48" s="82" customFormat="1" ht="57" x14ac:dyDescent="0.2">
      <c r="A37" s="26" t="s">
        <v>72</v>
      </c>
      <c r="B37" s="43">
        <v>81111812</v>
      </c>
      <c r="C37" s="79" t="s">
        <v>132</v>
      </c>
      <c r="D37" s="26" t="s">
        <v>108</v>
      </c>
      <c r="E37" s="60" t="s">
        <v>261</v>
      </c>
      <c r="F37" s="26" t="s">
        <v>235</v>
      </c>
      <c r="G37" s="26" t="s">
        <v>114</v>
      </c>
      <c r="H37" s="26" t="s">
        <v>71</v>
      </c>
      <c r="I37" s="26" t="s">
        <v>66</v>
      </c>
      <c r="J37" s="46">
        <v>94200000</v>
      </c>
      <c r="K37" s="47">
        <v>94200000</v>
      </c>
      <c r="L37" s="26" t="s">
        <v>115</v>
      </c>
      <c r="M37" s="26" t="s">
        <v>67</v>
      </c>
      <c r="N37" s="48" t="s">
        <v>73</v>
      </c>
      <c r="O37" s="49"/>
      <c r="P37" s="173"/>
      <c r="Q37" s="73"/>
      <c r="R37" s="51"/>
      <c r="S37" s="57"/>
      <c r="T37" s="62"/>
      <c r="U37" s="43"/>
      <c r="V37" s="80"/>
      <c r="W37" s="62"/>
      <c r="X37" s="43"/>
      <c r="Y37" s="43"/>
      <c r="Z37" s="43"/>
      <c r="AA37" s="43"/>
      <c r="AB37" s="43"/>
      <c r="AC37" s="43"/>
      <c r="AD37" s="43"/>
      <c r="AE37" s="56"/>
      <c r="AF37" s="56"/>
      <c r="AG37" s="56"/>
      <c r="AH37" s="58"/>
      <c r="AI37" s="59"/>
      <c r="AJ37" s="59"/>
      <c r="AK37" s="81"/>
      <c r="AL37" s="59"/>
      <c r="AM37" s="26"/>
      <c r="AN37" s="69"/>
      <c r="AO37" s="26"/>
      <c r="AP37" s="79"/>
      <c r="AQ37" s="69"/>
      <c r="AR37" s="26"/>
      <c r="AS37" s="26"/>
      <c r="AT37" s="26"/>
      <c r="AU37" s="26"/>
      <c r="AV37" s="26"/>
    </row>
    <row r="38" spans="1:48" s="82" customFormat="1" ht="42.75" x14ac:dyDescent="0.2">
      <c r="A38" s="45" t="s">
        <v>112</v>
      </c>
      <c r="B38" s="142">
        <v>72102900</v>
      </c>
      <c r="C38" s="120" t="s">
        <v>133</v>
      </c>
      <c r="D38" s="45" t="s">
        <v>108</v>
      </c>
      <c r="E38" s="44" t="s">
        <v>257</v>
      </c>
      <c r="F38" s="45" t="s">
        <v>122</v>
      </c>
      <c r="G38" s="45" t="s">
        <v>114</v>
      </c>
      <c r="H38" s="45" t="s">
        <v>134</v>
      </c>
      <c r="I38" s="45" t="s">
        <v>66</v>
      </c>
      <c r="J38" s="63">
        <v>36862271</v>
      </c>
      <c r="K38" s="63">
        <v>36862271</v>
      </c>
      <c r="L38" s="45" t="s">
        <v>115</v>
      </c>
      <c r="M38" s="45" t="s">
        <v>67</v>
      </c>
      <c r="N38" s="121" t="s">
        <v>116</v>
      </c>
      <c r="O38" s="49"/>
      <c r="P38" s="173"/>
      <c r="Q38" s="73"/>
      <c r="R38" s="51"/>
      <c r="S38" s="57"/>
      <c r="T38" s="62"/>
      <c r="U38" s="43"/>
      <c r="V38" s="80"/>
      <c r="W38" s="62"/>
      <c r="X38" s="43"/>
      <c r="Y38" s="43"/>
      <c r="Z38" s="43"/>
      <c r="AA38" s="43"/>
      <c r="AB38" s="43"/>
      <c r="AC38" s="43"/>
      <c r="AD38" s="43"/>
      <c r="AE38" s="56"/>
      <c r="AF38" s="56"/>
      <c r="AG38" s="56"/>
      <c r="AH38" s="58"/>
      <c r="AI38" s="59"/>
      <c r="AJ38" s="59"/>
      <c r="AK38" s="141"/>
      <c r="AL38" s="59"/>
      <c r="AM38" s="26"/>
      <c r="AN38" s="69"/>
      <c r="AO38" s="26"/>
      <c r="AP38" s="79"/>
      <c r="AQ38" s="69"/>
      <c r="AR38" s="26"/>
      <c r="AS38" s="26"/>
      <c r="AT38" s="26"/>
      <c r="AU38" s="26"/>
      <c r="AV38" s="26"/>
    </row>
    <row r="39" spans="1:48" s="82" customFormat="1" ht="85.5" x14ac:dyDescent="0.2">
      <c r="A39" s="26" t="s">
        <v>112</v>
      </c>
      <c r="B39" s="142">
        <v>78102200</v>
      </c>
      <c r="C39" s="79" t="s">
        <v>135</v>
      </c>
      <c r="D39" s="26" t="s">
        <v>108</v>
      </c>
      <c r="E39" s="44" t="s">
        <v>259</v>
      </c>
      <c r="F39" s="26" t="s">
        <v>95</v>
      </c>
      <c r="G39" s="26" t="s">
        <v>109</v>
      </c>
      <c r="H39" s="26" t="s">
        <v>136</v>
      </c>
      <c r="I39" s="26" t="s">
        <v>66</v>
      </c>
      <c r="J39" s="46">
        <v>56000000</v>
      </c>
      <c r="K39" s="47">
        <v>56000000</v>
      </c>
      <c r="L39" s="26" t="s">
        <v>110</v>
      </c>
      <c r="M39" s="26" t="s">
        <v>111</v>
      </c>
      <c r="N39" s="48" t="s">
        <v>116</v>
      </c>
      <c r="O39" s="49"/>
      <c r="P39" s="173"/>
      <c r="Q39" s="73"/>
      <c r="R39" s="51"/>
      <c r="S39" s="57"/>
      <c r="T39" s="43"/>
      <c r="U39" s="43"/>
      <c r="V39" s="80"/>
      <c r="W39" s="43"/>
      <c r="X39" s="43"/>
      <c r="Y39" s="43"/>
      <c r="Z39" s="43"/>
      <c r="AA39" s="43"/>
      <c r="AB39" s="43"/>
      <c r="AC39" s="43"/>
      <c r="AD39" s="43"/>
      <c r="AE39" s="43"/>
      <c r="AF39" s="43"/>
      <c r="AG39" s="43"/>
      <c r="AH39" s="58"/>
      <c r="AI39" s="59"/>
      <c r="AJ39" s="59"/>
      <c r="AK39" s="141"/>
      <c r="AL39" s="59"/>
      <c r="AM39" s="26"/>
      <c r="AN39" s="69"/>
      <c r="AO39" s="26"/>
      <c r="AP39" s="79"/>
      <c r="AQ39" s="69"/>
      <c r="AR39" s="26"/>
      <c r="AS39" s="26"/>
      <c r="AT39" s="26"/>
      <c r="AU39" s="26"/>
      <c r="AV39" s="26"/>
    </row>
    <row r="40" spans="1:48" s="14" customFormat="1" ht="42.75" x14ac:dyDescent="0.2">
      <c r="A40" s="26" t="s">
        <v>100</v>
      </c>
      <c r="B40" s="43">
        <v>81100000</v>
      </c>
      <c r="C40" s="79" t="s">
        <v>137</v>
      </c>
      <c r="D40" s="26" t="s">
        <v>108</v>
      </c>
      <c r="E40" s="44" t="s">
        <v>262</v>
      </c>
      <c r="F40" s="26" t="s">
        <v>113</v>
      </c>
      <c r="G40" s="26" t="s">
        <v>126</v>
      </c>
      <c r="H40" s="26" t="s">
        <v>99</v>
      </c>
      <c r="I40" s="26" t="s">
        <v>66</v>
      </c>
      <c r="J40" s="46">
        <v>2592617</v>
      </c>
      <c r="K40" s="47">
        <v>2592617</v>
      </c>
      <c r="L40" s="26" t="s">
        <v>115</v>
      </c>
      <c r="M40" s="26" t="s">
        <v>67</v>
      </c>
      <c r="N40" s="48" t="s">
        <v>116</v>
      </c>
      <c r="O40" s="49"/>
      <c r="P40" s="173"/>
      <c r="Q40" s="73"/>
      <c r="R40" s="51"/>
      <c r="S40" s="57"/>
      <c r="T40" s="43"/>
      <c r="U40" s="43"/>
      <c r="V40" s="80"/>
      <c r="W40" s="43"/>
      <c r="X40" s="43"/>
      <c r="Y40" s="43"/>
      <c r="Z40" s="43"/>
      <c r="AA40" s="43"/>
      <c r="AB40" s="43"/>
      <c r="AC40" s="43"/>
      <c r="AD40" s="43"/>
      <c r="AE40" s="43"/>
      <c r="AF40" s="43"/>
      <c r="AG40" s="43"/>
      <c r="AH40" s="58"/>
      <c r="AI40" s="59"/>
      <c r="AJ40" s="59"/>
      <c r="AK40" s="141"/>
      <c r="AL40" s="59"/>
      <c r="AM40" s="59"/>
      <c r="AN40" s="143"/>
      <c r="AO40" s="141"/>
      <c r="AP40" s="143"/>
      <c r="AQ40" s="143"/>
      <c r="AR40" s="143"/>
      <c r="AS40" s="26"/>
      <c r="AT40" s="143"/>
      <c r="AU40" s="143"/>
      <c r="AV40" s="143"/>
    </row>
    <row r="41" spans="1:48" s="82" customFormat="1" ht="80.25" customHeight="1" x14ac:dyDescent="0.2">
      <c r="A41" s="26" t="s">
        <v>72</v>
      </c>
      <c r="B41" s="43">
        <v>81112006</v>
      </c>
      <c r="C41" s="79" t="s">
        <v>138</v>
      </c>
      <c r="D41" s="26" t="s">
        <v>108</v>
      </c>
      <c r="E41" s="44" t="s">
        <v>255</v>
      </c>
      <c r="F41" s="26" t="s">
        <v>113</v>
      </c>
      <c r="G41" s="26" t="s">
        <v>126</v>
      </c>
      <c r="H41" s="26" t="s">
        <v>89</v>
      </c>
      <c r="I41" s="26" t="s">
        <v>66</v>
      </c>
      <c r="J41" s="46">
        <v>3500000</v>
      </c>
      <c r="K41" s="47">
        <v>3500000</v>
      </c>
      <c r="L41" s="26" t="s">
        <v>115</v>
      </c>
      <c r="M41" s="26" t="s">
        <v>67</v>
      </c>
      <c r="N41" s="48" t="s">
        <v>73</v>
      </c>
      <c r="O41" s="49"/>
      <c r="P41" s="173"/>
      <c r="Q41" s="140"/>
      <c r="R41" s="51"/>
      <c r="S41" s="57"/>
      <c r="T41" s="62"/>
      <c r="U41" s="43"/>
      <c r="V41" s="80"/>
      <c r="W41" s="43"/>
      <c r="X41" s="43"/>
      <c r="Y41" s="43"/>
      <c r="Z41" s="43"/>
      <c r="AA41" s="43"/>
      <c r="AB41" s="43"/>
      <c r="AC41" s="43"/>
      <c r="AD41" s="43"/>
      <c r="AE41" s="43"/>
      <c r="AF41" s="43"/>
      <c r="AG41" s="56"/>
      <c r="AH41" s="58"/>
      <c r="AI41" s="59"/>
      <c r="AJ41" s="59"/>
      <c r="AK41" s="141"/>
      <c r="AL41" s="59"/>
      <c r="AM41" s="26"/>
      <c r="AN41" s="69"/>
      <c r="AO41" s="26"/>
      <c r="AP41" s="79"/>
      <c r="AQ41" s="69"/>
      <c r="AR41" s="26"/>
      <c r="AS41" s="26"/>
      <c r="AT41" s="26"/>
      <c r="AU41" s="26"/>
      <c r="AV41" s="26"/>
    </row>
    <row r="42" spans="1:48" s="82" customFormat="1" ht="42.75" x14ac:dyDescent="0.2">
      <c r="A42" s="26" t="s">
        <v>112</v>
      </c>
      <c r="B42" s="43">
        <v>20102302</v>
      </c>
      <c r="C42" s="79" t="s">
        <v>139</v>
      </c>
      <c r="D42" s="26" t="s">
        <v>140</v>
      </c>
      <c r="E42" s="44" t="s">
        <v>255</v>
      </c>
      <c r="F42" s="26" t="s">
        <v>234</v>
      </c>
      <c r="G42" s="26" t="s">
        <v>126</v>
      </c>
      <c r="H42" s="26" t="s">
        <v>89</v>
      </c>
      <c r="I42" s="26" t="s">
        <v>66</v>
      </c>
      <c r="J42" s="46">
        <v>800000</v>
      </c>
      <c r="K42" s="47">
        <v>800000</v>
      </c>
      <c r="L42" s="26" t="s">
        <v>115</v>
      </c>
      <c r="M42" s="26" t="s">
        <v>67</v>
      </c>
      <c r="N42" s="48" t="s">
        <v>116</v>
      </c>
      <c r="O42" s="49"/>
      <c r="P42" s="173"/>
      <c r="Q42" s="140"/>
      <c r="R42" s="51"/>
      <c r="S42" s="57"/>
      <c r="T42" s="26"/>
      <c r="U42" s="26"/>
      <c r="V42" s="80"/>
      <c r="W42" s="62"/>
      <c r="X42" s="43"/>
      <c r="Y42" s="43"/>
      <c r="Z42" s="43"/>
      <c r="AA42" s="43"/>
      <c r="AB42" s="43"/>
      <c r="AC42" s="43"/>
      <c r="AD42" s="43"/>
      <c r="AE42" s="56"/>
      <c r="AF42" s="56"/>
      <c r="AG42" s="56"/>
      <c r="AH42" s="58"/>
      <c r="AI42" s="59"/>
      <c r="AJ42" s="59"/>
      <c r="AK42" s="141"/>
      <c r="AL42" s="59"/>
      <c r="AM42" s="59"/>
      <c r="AN42" s="59"/>
      <c r="AO42" s="141"/>
      <c r="AP42" s="59"/>
      <c r="AQ42" s="59"/>
      <c r="AR42" s="59"/>
      <c r="AS42" s="26"/>
      <c r="AT42" s="59"/>
      <c r="AU42" s="59"/>
      <c r="AV42" s="59"/>
    </row>
    <row r="43" spans="1:48" s="82" customFormat="1" ht="28.5" x14ac:dyDescent="0.2">
      <c r="A43" s="26" t="s">
        <v>141</v>
      </c>
      <c r="B43" s="43">
        <v>81100000</v>
      </c>
      <c r="C43" s="79" t="s">
        <v>142</v>
      </c>
      <c r="D43" s="26" t="s">
        <v>108</v>
      </c>
      <c r="E43" s="44" t="s">
        <v>255</v>
      </c>
      <c r="F43" s="26"/>
      <c r="G43" s="26" t="s">
        <v>126</v>
      </c>
      <c r="H43" s="26" t="s">
        <v>78</v>
      </c>
      <c r="I43" s="26" t="s">
        <v>66</v>
      </c>
      <c r="J43" s="46">
        <v>4500000</v>
      </c>
      <c r="K43" s="47">
        <v>4500000</v>
      </c>
      <c r="L43" s="26" t="s">
        <v>115</v>
      </c>
      <c r="M43" s="26" t="s">
        <v>67</v>
      </c>
      <c r="N43" s="48" t="s">
        <v>74</v>
      </c>
      <c r="O43" s="49"/>
      <c r="P43" s="173"/>
      <c r="Q43" s="140"/>
      <c r="R43" s="51"/>
      <c r="S43" s="57"/>
      <c r="T43" s="26"/>
      <c r="U43" s="26"/>
      <c r="V43" s="80"/>
      <c r="W43" s="62"/>
      <c r="X43" s="43"/>
      <c r="Y43" s="43"/>
      <c r="Z43" s="43"/>
      <c r="AA43" s="43"/>
      <c r="AB43" s="43"/>
      <c r="AC43" s="43"/>
      <c r="AD43" s="43"/>
      <c r="AE43" s="56"/>
      <c r="AF43" s="56"/>
      <c r="AG43" s="56"/>
      <c r="AH43" s="58"/>
      <c r="AI43" s="59"/>
      <c r="AJ43" s="59"/>
      <c r="AK43" s="141"/>
      <c r="AL43" s="59"/>
      <c r="AM43" s="59"/>
      <c r="AN43" s="59"/>
      <c r="AO43" s="141"/>
      <c r="AP43" s="59"/>
      <c r="AQ43" s="59"/>
      <c r="AR43" s="59"/>
      <c r="AS43" s="26"/>
      <c r="AT43" s="59"/>
      <c r="AU43" s="59"/>
      <c r="AV43" s="59"/>
    </row>
    <row r="44" spans="1:48" s="82" customFormat="1" ht="42.75" x14ac:dyDescent="0.2">
      <c r="A44" s="26" t="s">
        <v>112</v>
      </c>
      <c r="B44" s="43">
        <v>55101506</v>
      </c>
      <c r="C44" s="79" t="s">
        <v>84</v>
      </c>
      <c r="D44" s="26" t="s">
        <v>140</v>
      </c>
      <c r="E44" s="60" t="s">
        <v>261</v>
      </c>
      <c r="F44" s="26" t="s">
        <v>113</v>
      </c>
      <c r="G44" s="26" t="s">
        <v>143</v>
      </c>
      <c r="H44" s="26" t="s">
        <v>78</v>
      </c>
      <c r="I44" s="26" t="s">
        <v>66</v>
      </c>
      <c r="J44" s="46">
        <v>288750</v>
      </c>
      <c r="K44" s="47">
        <v>288750</v>
      </c>
      <c r="L44" s="26" t="s">
        <v>115</v>
      </c>
      <c r="M44" s="26" t="s">
        <v>67</v>
      </c>
      <c r="N44" s="48" t="s">
        <v>116</v>
      </c>
      <c r="O44" s="49"/>
      <c r="P44" s="173"/>
      <c r="Q44" s="140"/>
      <c r="R44" s="51"/>
      <c r="S44" s="57"/>
      <c r="T44" s="26"/>
      <c r="U44" s="43"/>
      <c r="V44" s="80"/>
      <c r="W44" s="62"/>
      <c r="X44" s="43"/>
      <c r="Y44" s="43"/>
      <c r="Z44" s="43"/>
      <c r="AA44" s="43"/>
      <c r="AB44" s="144"/>
      <c r="AC44" s="43"/>
      <c r="AD44" s="43"/>
      <c r="AE44" s="56"/>
      <c r="AF44" s="56"/>
      <c r="AG44" s="43"/>
      <c r="AH44" s="58"/>
      <c r="AI44" s="59"/>
      <c r="AJ44" s="59"/>
      <c r="AK44" s="59"/>
      <c r="AL44" s="59"/>
      <c r="AM44" s="59"/>
      <c r="AN44" s="59"/>
      <c r="AO44" s="59"/>
      <c r="AP44" s="59"/>
      <c r="AQ44" s="59"/>
      <c r="AR44" s="26"/>
      <c r="AS44" s="26"/>
      <c r="AT44" s="26"/>
      <c r="AU44" s="26"/>
      <c r="AV44" s="26"/>
    </row>
    <row r="45" spans="1:48" s="14" customFormat="1" ht="42.75" x14ac:dyDescent="0.2">
      <c r="A45" s="26" t="s">
        <v>112</v>
      </c>
      <c r="B45" s="43">
        <v>55101504</v>
      </c>
      <c r="C45" s="79" t="s">
        <v>77</v>
      </c>
      <c r="D45" s="26" t="s">
        <v>140</v>
      </c>
      <c r="E45" s="44" t="s">
        <v>263</v>
      </c>
      <c r="F45" s="26" t="s">
        <v>113</v>
      </c>
      <c r="G45" s="26" t="s">
        <v>143</v>
      </c>
      <c r="H45" s="26" t="s">
        <v>78</v>
      </c>
      <c r="I45" s="26" t="s">
        <v>66</v>
      </c>
      <c r="J45" s="46">
        <v>428400</v>
      </c>
      <c r="K45" s="47">
        <v>428400</v>
      </c>
      <c r="L45" s="26" t="s">
        <v>115</v>
      </c>
      <c r="M45" s="26" t="s">
        <v>67</v>
      </c>
      <c r="N45" s="48" t="s">
        <v>116</v>
      </c>
      <c r="O45" s="49"/>
      <c r="P45" s="173"/>
      <c r="Q45" s="73"/>
      <c r="R45" s="51"/>
      <c r="S45" s="57"/>
      <c r="T45" s="62"/>
      <c r="U45" s="43"/>
      <c r="V45" s="59"/>
      <c r="W45" s="62"/>
      <c r="X45" s="43"/>
      <c r="Y45" s="43"/>
      <c r="Z45" s="43"/>
      <c r="AA45" s="43"/>
      <c r="AB45" s="43"/>
      <c r="AC45" s="43"/>
      <c r="AD45" s="43"/>
      <c r="AE45" s="56"/>
      <c r="AF45" s="56"/>
      <c r="AG45" s="57"/>
      <c r="AH45" s="145"/>
      <c r="AI45" s="146"/>
      <c r="AJ45" s="146"/>
      <c r="AK45" s="146"/>
      <c r="AL45" s="43"/>
      <c r="AM45" s="26"/>
      <c r="AN45" s="69"/>
      <c r="AO45" s="26"/>
      <c r="AP45" s="79"/>
      <c r="AQ45" s="69"/>
      <c r="AR45" s="26"/>
      <c r="AS45" s="26"/>
      <c r="AT45" s="26"/>
      <c r="AU45" s="26"/>
      <c r="AV45" s="26"/>
    </row>
    <row r="46" spans="1:48" s="82" customFormat="1" ht="57" x14ac:dyDescent="0.2">
      <c r="A46" s="26" t="s">
        <v>185</v>
      </c>
      <c r="B46" s="43">
        <v>82101504</v>
      </c>
      <c r="C46" s="79" t="s">
        <v>145</v>
      </c>
      <c r="D46" s="26" t="s">
        <v>140</v>
      </c>
      <c r="E46" s="60" t="s">
        <v>262</v>
      </c>
      <c r="F46" s="26" t="s">
        <v>82</v>
      </c>
      <c r="G46" s="26" t="s">
        <v>126</v>
      </c>
      <c r="H46" s="26" t="s">
        <v>144</v>
      </c>
      <c r="I46" s="26" t="s">
        <v>66</v>
      </c>
      <c r="J46" s="46">
        <v>800000</v>
      </c>
      <c r="K46" s="47">
        <v>800000</v>
      </c>
      <c r="L46" s="26" t="s">
        <v>115</v>
      </c>
      <c r="M46" s="26" t="s">
        <v>67</v>
      </c>
      <c r="N46" s="48" t="s">
        <v>96</v>
      </c>
      <c r="O46" s="49"/>
      <c r="P46" s="173"/>
      <c r="Q46" s="140"/>
      <c r="R46" s="61"/>
      <c r="S46" s="57"/>
      <c r="T46" s="62"/>
      <c r="U46" s="43"/>
      <c r="V46" s="59"/>
      <c r="W46" s="62"/>
      <c r="X46" s="43"/>
      <c r="Y46" s="43"/>
      <c r="Z46" s="43"/>
      <c r="AA46" s="43"/>
      <c r="AB46" s="43"/>
      <c r="AC46" s="43"/>
      <c r="AD46" s="43"/>
      <c r="AE46" s="56"/>
      <c r="AF46" s="56"/>
      <c r="AG46" s="57"/>
      <c r="AH46" s="85"/>
      <c r="AI46" s="59"/>
      <c r="AJ46" s="59"/>
      <c r="AK46" s="59"/>
      <c r="AL46" s="59"/>
      <c r="AM46" s="59"/>
      <c r="AN46" s="59"/>
      <c r="AO46" s="59"/>
      <c r="AP46" s="59"/>
      <c r="AQ46" s="59"/>
      <c r="AR46" s="59"/>
      <c r="AS46" s="26"/>
      <c r="AT46" s="59"/>
      <c r="AU46" s="59"/>
      <c r="AV46" s="59"/>
    </row>
    <row r="47" spans="1:48" s="86" customFormat="1" ht="42.75" x14ac:dyDescent="0.25">
      <c r="A47" s="26" t="s">
        <v>91</v>
      </c>
      <c r="B47" s="43">
        <v>82101504</v>
      </c>
      <c r="C47" s="120" t="s">
        <v>146</v>
      </c>
      <c r="D47" s="26" t="s">
        <v>140</v>
      </c>
      <c r="E47" s="60" t="s">
        <v>255</v>
      </c>
      <c r="F47" s="26"/>
      <c r="G47" s="26" t="s">
        <v>126</v>
      </c>
      <c r="H47" s="26" t="s">
        <v>144</v>
      </c>
      <c r="I47" s="26" t="s">
        <v>66</v>
      </c>
      <c r="J47" s="46">
        <v>800000</v>
      </c>
      <c r="K47" s="47">
        <v>800000</v>
      </c>
      <c r="L47" s="26" t="s">
        <v>115</v>
      </c>
      <c r="M47" s="26" t="s">
        <v>67</v>
      </c>
      <c r="N47" s="48" t="s">
        <v>92</v>
      </c>
      <c r="O47" s="49"/>
      <c r="P47" s="173"/>
      <c r="Q47" s="73"/>
      <c r="R47" s="51"/>
      <c r="S47" s="68"/>
      <c r="T47" s="83"/>
      <c r="U47" s="66"/>
      <c r="V47" s="84"/>
      <c r="W47" s="83"/>
      <c r="X47" s="66"/>
      <c r="Y47" s="66"/>
      <c r="Z47" s="66"/>
      <c r="AA47" s="66"/>
      <c r="AB47" s="66"/>
      <c r="AC47" s="66"/>
      <c r="AD47" s="66"/>
      <c r="AE47" s="67"/>
      <c r="AF47" s="67"/>
      <c r="AG47" s="68"/>
      <c r="AH47" s="58"/>
      <c r="AI47" s="59"/>
      <c r="AJ47" s="59"/>
      <c r="AK47" s="59"/>
      <c r="AL47" s="59"/>
      <c r="AM47" s="59"/>
      <c r="AN47" s="59"/>
      <c r="AO47" s="59"/>
      <c r="AP47" s="59"/>
      <c r="AQ47" s="59"/>
      <c r="AR47" s="59"/>
      <c r="AS47" s="50"/>
      <c r="AT47" s="59"/>
      <c r="AU47" s="59"/>
      <c r="AV47" s="59"/>
    </row>
    <row r="48" spans="1:48" s="86" customFormat="1" ht="42.75" x14ac:dyDescent="0.25">
      <c r="A48" s="26" t="s">
        <v>112</v>
      </c>
      <c r="B48" s="66">
        <v>84131501</v>
      </c>
      <c r="C48" s="120" t="s">
        <v>147</v>
      </c>
      <c r="D48" s="45" t="s">
        <v>108</v>
      </c>
      <c r="E48" s="60" t="s">
        <v>255</v>
      </c>
      <c r="F48" s="45" t="s">
        <v>82</v>
      </c>
      <c r="G48" s="45" t="s">
        <v>114</v>
      </c>
      <c r="H48" s="45" t="s">
        <v>79</v>
      </c>
      <c r="I48" s="45" t="s">
        <v>66</v>
      </c>
      <c r="J48" s="63">
        <v>3000000</v>
      </c>
      <c r="K48" s="64">
        <v>3000000</v>
      </c>
      <c r="L48" s="45" t="s">
        <v>115</v>
      </c>
      <c r="M48" s="45" t="s">
        <v>67</v>
      </c>
      <c r="N48" s="45" t="s">
        <v>116</v>
      </c>
      <c r="O48" s="49"/>
      <c r="P48" s="173"/>
      <c r="Q48" s="140"/>
      <c r="R48" s="61"/>
      <c r="S48" s="57"/>
      <c r="T48" s="62"/>
      <c r="U48" s="43"/>
      <c r="V48" s="59"/>
      <c r="W48" s="62"/>
      <c r="X48" s="43"/>
      <c r="Y48" s="65"/>
      <c r="Z48" s="65"/>
      <c r="AA48" s="43"/>
      <c r="AB48" s="43"/>
      <c r="AC48" s="43"/>
      <c r="AD48" s="43"/>
      <c r="AE48" s="56"/>
      <c r="AF48" s="56"/>
      <c r="AG48" s="43"/>
      <c r="AH48" s="58"/>
      <c r="AI48" s="59"/>
      <c r="AJ48" s="59"/>
      <c r="AK48" s="59"/>
      <c r="AL48" s="59"/>
      <c r="AM48" s="59"/>
      <c r="AN48" s="59"/>
      <c r="AO48" s="59"/>
      <c r="AP48" s="59"/>
      <c r="AQ48" s="59"/>
      <c r="AR48" s="59"/>
      <c r="AS48" s="50"/>
      <c r="AT48" s="59"/>
      <c r="AU48" s="59"/>
      <c r="AV48" s="50"/>
    </row>
    <row r="49" spans="1:49" s="86" customFormat="1" ht="128.25" x14ac:dyDescent="0.25">
      <c r="A49" s="26" t="s">
        <v>112</v>
      </c>
      <c r="B49" s="43">
        <v>84131512</v>
      </c>
      <c r="C49" s="120" t="s">
        <v>267</v>
      </c>
      <c r="D49" s="26" t="s">
        <v>108</v>
      </c>
      <c r="E49" s="60" t="s">
        <v>255</v>
      </c>
      <c r="F49" s="26" t="s">
        <v>113</v>
      </c>
      <c r="G49" s="26" t="s">
        <v>123</v>
      </c>
      <c r="H49" s="26" t="s">
        <v>148</v>
      </c>
      <c r="I49" s="26" t="s">
        <v>66</v>
      </c>
      <c r="J49" s="46">
        <v>56901187</v>
      </c>
      <c r="K49" s="47">
        <v>56901187</v>
      </c>
      <c r="L49" s="26" t="s">
        <v>115</v>
      </c>
      <c r="M49" s="26" t="s">
        <v>67</v>
      </c>
      <c r="N49" s="147" t="s">
        <v>116</v>
      </c>
      <c r="O49" s="49"/>
      <c r="P49" s="173"/>
      <c r="Q49" s="140"/>
      <c r="R49" s="61"/>
      <c r="S49" s="57"/>
      <c r="T49" s="62"/>
      <c r="U49" s="43"/>
      <c r="V49" s="59"/>
      <c r="W49" s="43"/>
      <c r="X49" s="43"/>
      <c r="Y49" s="43"/>
      <c r="Z49" s="43"/>
      <c r="AA49" s="43"/>
      <c r="AB49" s="43"/>
      <c r="AC49" s="43"/>
      <c r="AD49" s="43"/>
      <c r="AE49" s="56"/>
      <c r="AF49" s="56"/>
      <c r="AG49" s="43"/>
      <c r="AH49" s="58"/>
      <c r="AI49" s="59"/>
      <c r="AJ49" s="59"/>
      <c r="AK49" s="59"/>
      <c r="AL49" s="59"/>
      <c r="AM49" s="59"/>
      <c r="AN49" s="59"/>
      <c r="AO49" s="59"/>
      <c r="AP49" s="59"/>
      <c r="AQ49" s="59"/>
      <c r="AR49" s="59"/>
      <c r="AS49" s="50"/>
      <c r="AT49" s="59"/>
      <c r="AU49" s="59"/>
      <c r="AV49" s="59"/>
    </row>
    <row r="50" spans="1:49" s="86" customFormat="1" ht="85.5" x14ac:dyDescent="0.25">
      <c r="A50" s="45" t="s">
        <v>80</v>
      </c>
      <c r="B50" s="66" t="s">
        <v>253</v>
      </c>
      <c r="C50" s="120" t="s">
        <v>149</v>
      </c>
      <c r="D50" s="45" t="s">
        <v>108</v>
      </c>
      <c r="E50" s="44" t="s">
        <v>255</v>
      </c>
      <c r="F50" s="45" t="s">
        <v>113</v>
      </c>
      <c r="G50" s="45" t="s">
        <v>123</v>
      </c>
      <c r="H50" s="45" t="s">
        <v>319</v>
      </c>
      <c r="I50" s="45" t="s">
        <v>66</v>
      </c>
      <c r="J50" s="63">
        <v>17000000</v>
      </c>
      <c r="K50" s="64">
        <v>17000000</v>
      </c>
      <c r="L50" s="45" t="s">
        <v>115</v>
      </c>
      <c r="M50" s="45" t="s">
        <v>67</v>
      </c>
      <c r="N50" s="121" t="s">
        <v>150</v>
      </c>
      <c r="O50" s="122"/>
      <c r="P50" s="173"/>
      <c r="Q50" s="124"/>
      <c r="R50" s="125"/>
      <c r="S50" s="126"/>
      <c r="T50" s="148"/>
      <c r="U50" s="128"/>
      <c r="V50" s="149"/>
      <c r="W50" s="128"/>
      <c r="X50" s="128"/>
      <c r="Y50" s="128"/>
      <c r="Z50" s="128"/>
      <c r="AA50" s="128"/>
      <c r="AB50" s="128"/>
      <c r="AC50" s="128"/>
      <c r="AD50" s="128"/>
      <c r="AE50" s="150"/>
      <c r="AF50" s="150"/>
      <c r="AG50" s="128"/>
      <c r="AH50" s="151"/>
      <c r="AI50" s="149"/>
      <c r="AJ50" s="149"/>
      <c r="AK50" s="149"/>
      <c r="AL50" s="149"/>
      <c r="AM50" s="149"/>
      <c r="AN50" s="149"/>
      <c r="AO50" s="149"/>
      <c r="AP50" s="149"/>
      <c r="AQ50" s="149"/>
      <c r="AR50" s="149"/>
      <c r="AS50" s="123"/>
      <c r="AT50" s="149"/>
      <c r="AU50" s="149"/>
      <c r="AV50" s="149"/>
    </row>
    <row r="51" spans="1:49" s="86" customFormat="1" ht="71.25" x14ac:dyDescent="0.25">
      <c r="A51" s="26" t="s">
        <v>85</v>
      </c>
      <c r="B51" s="43">
        <v>81100000</v>
      </c>
      <c r="C51" s="79" t="s">
        <v>151</v>
      </c>
      <c r="D51" s="26" t="s">
        <v>108</v>
      </c>
      <c r="E51" s="60" t="s">
        <v>264</v>
      </c>
      <c r="F51" s="26" t="s">
        <v>82</v>
      </c>
      <c r="G51" s="26" t="s">
        <v>126</v>
      </c>
      <c r="H51" s="26" t="s">
        <v>94</v>
      </c>
      <c r="I51" s="26" t="s">
        <v>66</v>
      </c>
      <c r="J51" s="46">
        <v>5000000</v>
      </c>
      <c r="K51" s="47">
        <v>5000000</v>
      </c>
      <c r="L51" s="26" t="s">
        <v>115</v>
      </c>
      <c r="M51" s="26" t="s">
        <v>67</v>
      </c>
      <c r="N51" s="48" t="s">
        <v>118</v>
      </c>
      <c r="O51" s="49"/>
      <c r="P51" s="173"/>
      <c r="Q51" s="140"/>
      <c r="R51" s="61"/>
      <c r="S51" s="57"/>
      <c r="T51" s="62"/>
      <c r="U51" s="43"/>
      <c r="V51" s="59"/>
      <c r="W51" s="43"/>
      <c r="X51" s="43"/>
      <c r="Y51" s="43"/>
      <c r="Z51" s="43"/>
      <c r="AA51" s="43"/>
      <c r="AB51" s="43"/>
      <c r="AC51" s="43"/>
      <c r="AD51" s="43"/>
      <c r="AE51" s="56"/>
      <c r="AF51" s="56"/>
      <c r="AG51" s="43"/>
      <c r="AH51" s="58"/>
      <c r="AI51" s="59"/>
      <c r="AJ51" s="59"/>
      <c r="AK51" s="59"/>
      <c r="AL51" s="59"/>
      <c r="AM51" s="59"/>
      <c r="AN51" s="59"/>
      <c r="AO51" s="59"/>
      <c r="AP51" s="59"/>
      <c r="AQ51" s="59"/>
      <c r="AR51" s="59"/>
      <c r="AS51" s="50"/>
      <c r="AT51" s="59"/>
      <c r="AU51" s="59"/>
      <c r="AV51" s="59"/>
    </row>
    <row r="52" spans="1:49" s="86" customFormat="1" ht="42.75" x14ac:dyDescent="0.25">
      <c r="A52" s="26" t="s">
        <v>85</v>
      </c>
      <c r="B52" s="43">
        <v>78111803</v>
      </c>
      <c r="C52" s="79" t="s">
        <v>152</v>
      </c>
      <c r="D52" s="26" t="s">
        <v>108</v>
      </c>
      <c r="E52" s="60" t="s">
        <v>257</v>
      </c>
      <c r="F52" s="26" t="s">
        <v>235</v>
      </c>
      <c r="G52" s="26" t="s">
        <v>126</v>
      </c>
      <c r="H52" s="26" t="s">
        <v>94</v>
      </c>
      <c r="I52" s="26" t="s">
        <v>66</v>
      </c>
      <c r="J52" s="46">
        <v>9000000</v>
      </c>
      <c r="K52" s="47">
        <v>9000000</v>
      </c>
      <c r="L52" s="26" t="s">
        <v>115</v>
      </c>
      <c r="M52" s="26" t="s">
        <v>67</v>
      </c>
      <c r="N52" s="48" t="s">
        <v>118</v>
      </c>
      <c r="O52" s="49"/>
      <c r="P52" s="173"/>
      <c r="Q52" s="140"/>
      <c r="R52" s="61"/>
      <c r="S52" s="57"/>
      <c r="T52" s="62"/>
      <c r="U52" s="43"/>
      <c r="V52" s="59"/>
      <c r="W52" s="43"/>
      <c r="X52" s="43"/>
      <c r="Y52" s="43"/>
      <c r="Z52" s="43"/>
      <c r="AA52" s="43"/>
      <c r="AB52" s="43"/>
      <c r="AC52" s="43"/>
      <c r="AD52" s="43"/>
      <c r="AE52" s="56"/>
      <c r="AF52" s="56"/>
      <c r="AG52" s="43"/>
      <c r="AH52" s="72"/>
      <c r="AI52" s="59"/>
      <c r="AJ52" s="59"/>
      <c r="AK52" s="59"/>
      <c r="AL52" s="59"/>
      <c r="AM52" s="59"/>
      <c r="AN52" s="59"/>
      <c r="AO52" s="59"/>
      <c r="AP52" s="59"/>
      <c r="AQ52" s="59"/>
      <c r="AR52" s="59"/>
      <c r="AS52" s="50"/>
      <c r="AT52" s="59"/>
      <c r="AU52" s="59"/>
      <c r="AV52" s="59"/>
    </row>
    <row r="53" spans="1:49" s="86" customFormat="1" ht="42.75" x14ac:dyDescent="0.25">
      <c r="A53" s="26" t="s">
        <v>85</v>
      </c>
      <c r="B53" s="43" t="s">
        <v>254</v>
      </c>
      <c r="C53" s="79" t="s">
        <v>153</v>
      </c>
      <c r="D53" s="26" t="s">
        <v>108</v>
      </c>
      <c r="E53" s="60" t="s">
        <v>260</v>
      </c>
      <c r="F53" s="26" t="s">
        <v>234</v>
      </c>
      <c r="G53" s="26" t="s">
        <v>126</v>
      </c>
      <c r="H53" s="26" t="s">
        <v>103</v>
      </c>
      <c r="I53" s="26" t="s">
        <v>66</v>
      </c>
      <c r="J53" s="46">
        <v>10000000</v>
      </c>
      <c r="K53" s="47">
        <v>10000000</v>
      </c>
      <c r="L53" s="26" t="s">
        <v>115</v>
      </c>
      <c r="M53" s="26" t="s">
        <v>67</v>
      </c>
      <c r="N53" s="48" t="s">
        <v>118</v>
      </c>
      <c r="O53" s="49"/>
      <c r="P53" s="173"/>
      <c r="Q53" s="73"/>
      <c r="R53" s="51"/>
      <c r="S53" s="68"/>
      <c r="T53" s="83"/>
      <c r="U53" s="66"/>
      <c r="V53" s="84"/>
      <c r="W53" s="66"/>
      <c r="X53" s="66"/>
      <c r="Y53" s="66"/>
      <c r="Z53" s="66"/>
      <c r="AA53" s="66"/>
      <c r="AB53" s="66"/>
      <c r="AC53" s="66"/>
      <c r="AD53" s="66"/>
      <c r="AE53" s="67"/>
      <c r="AF53" s="67"/>
      <c r="AG53" s="66"/>
      <c r="AH53" s="85"/>
      <c r="AI53" s="59"/>
      <c r="AJ53" s="59"/>
      <c r="AK53" s="59"/>
      <c r="AL53" s="59"/>
      <c r="AM53" s="59"/>
      <c r="AN53" s="59"/>
      <c r="AO53" s="59"/>
      <c r="AP53" s="59"/>
      <c r="AQ53" s="59"/>
      <c r="AR53" s="59"/>
      <c r="AS53" s="26"/>
      <c r="AT53" s="59"/>
      <c r="AU53" s="59"/>
      <c r="AV53" s="59"/>
    </row>
    <row r="54" spans="1:49" s="86" customFormat="1" ht="112.5" customHeight="1" x14ac:dyDescent="0.25">
      <c r="A54" s="26" t="s">
        <v>276</v>
      </c>
      <c r="B54" s="43">
        <v>60101727</v>
      </c>
      <c r="C54" s="79" t="s">
        <v>278</v>
      </c>
      <c r="D54" s="26" t="s">
        <v>108</v>
      </c>
      <c r="E54" s="60" t="s">
        <v>255</v>
      </c>
      <c r="F54" s="26" t="s">
        <v>277</v>
      </c>
      <c r="G54" s="26" t="s">
        <v>126</v>
      </c>
      <c r="H54" s="26" t="s">
        <v>279</v>
      </c>
      <c r="I54" s="26" t="s">
        <v>66</v>
      </c>
      <c r="J54" s="46">
        <v>7700000</v>
      </c>
      <c r="K54" s="47">
        <v>7700000</v>
      </c>
      <c r="L54" s="26" t="s">
        <v>115</v>
      </c>
      <c r="M54" s="26" t="s">
        <v>67</v>
      </c>
      <c r="N54" s="48" t="s">
        <v>280</v>
      </c>
      <c r="O54" s="49"/>
      <c r="P54" s="173"/>
      <c r="Q54" s="73"/>
      <c r="R54" s="51"/>
      <c r="S54" s="68"/>
      <c r="T54" s="83"/>
      <c r="U54" s="66"/>
      <c r="V54" s="84"/>
      <c r="W54" s="66"/>
      <c r="X54" s="66"/>
      <c r="Y54" s="66"/>
      <c r="Z54" s="66"/>
      <c r="AA54" s="66"/>
      <c r="AB54" s="66"/>
      <c r="AC54" s="66"/>
      <c r="AD54" s="66"/>
      <c r="AE54" s="67"/>
      <c r="AF54" s="67"/>
      <c r="AG54" s="66"/>
      <c r="AH54" s="85"/>
      <c r="AI54" s="59"/>
      <c r="AJ54" s="59"/>
      <c r="AK54" s="59"/>
      <c r="AL54" s="59"/>
      <c r="AM54" s="59"/>
      <c r="AN54" s="59"/>
      <c r="AO54" s="59"/>
      <c r="AP54" s="59"/>
      <c r="AQ54" s="59"/>
      <c r="AR54" s="59"/>
      <c r="AS54" s="26"/>
      <c r="AT54" s="59"/>
      <c r="AU54" s="59"/>
      <c r="AV54" s="59"/>
    </row>
    <row r="55" spans="1:49" s="82" customFormat="1" ht="28.5" x14ac:dyDescent="0.2">
      <c r="A55" s="26" t="s">
        <v>141</v>
      </c>
      <c r="B55" s="43">
        <v>92101805</v>
      </c>
      <c r="C55" s="79" t="s">
        <v>154</v>
      </c>
      <c r="D55" s="26" t="s">
        <v>140</v>
      </c>
      <c r="E55" s="60"/>
      <c r="F55" s="26"/>
      <c r="G55" s="26" t="s">
        <v>109</v>
      </c>
      <c r="H55" s="26" t="s">
        <v>155</v>
      </c>
      <c r="I55" s="26" t="s">
        <v>66</v>
      </c>
      <c r="J55" s="46">
        <v>15856330</v>
      </c>
      <c r="K55" s="47">
        <v>15856330</v>
      </c>
      <c r="L55" s="26" t="s">
        <v>115</v>
      </c>
      <c r="M55" s="26" t="s">
        <v>67</v>
      </c>
      <c r="N55" s="48" t="s">
        <v>74</v>
      </c>
      <c r="O55" s="49"/>
      <c r="P55" s="173"/>
      <c r="Q55" s="73"/>
      <c r="R55" s="51"/>
      <c r="S55" s="68"/>
      <c r="T55" s="83"/>
      <c r="U55" s="66"/>
      <c r="V55" s="84"/>
      <c r="W55" s="83"/>
      <c r="X55" s="66"/>
      <c r="Y55" s="66"/>
      <c r="Z55" s="66"/>
      <c r="AA55" s="66"/>
      <c r="AB55" s="66"/>
      <c r="AC55" s="66"/>
      <c r="AD55" s="66"/>
      <c r="AE55" s="67"/>
      <c r="AF55" s="67"/>
      <c r="AG55" s="68"/>
      <c r="AH55" s="58"/>
      <c r="AI55" s="59"/>
      <c r="AJ55" s="59"/>
      <c r="AK55" s="59"/>
      <c r="AL55" s="59"/>
      <c r="AM55" s="59"/>
      <c r="AN55" s="59"/>
      <c r="AO55" s="59"/>
      <c r="AP55" s="59"/>
      <c r="AQ55" s="59"/>
      <c r="AR55" s="59"/>
      <c r="AS55" s="26"/>
      <c r="AT55" s="59"/>
      <c r="AU55" s="59"/>
      <c r="AV55" s="59"/>
    </row>
    <row r="56" spans="1:49" s="82" customFormat="1" ht="28.5" x14ac:dyDescent="0.2">
      <c r="A56" s="26" t="s">
        <v>91</v>
      </c>
      <c r="B56" s="43">
        <v>80111621</v>
      </c>
      <c r="C56" s="79" t="s">
        <v>156</v>
      </c>
      <c r="D56" s="26" t="s">
        <v>140</v>
      </c>
      <c r="E56" s="60"/>
      <c r="F56" s="26"/>
      <c r="G56" s="26" t="s">
        <v>109</v>
      </c>
      <c r="H56" s="26" t="s">
        <v>155</v>
      </c>
      <c r="I56" s="26" t="s">
        <v>66</v>
      </c>
      <c r="J56" s="46">
        <v>8600000</v>
      </c>
      <c r="K56" s="47">
        <v>8600000</v>
      </c>
      <c r="L56" s="26" t="s">
        <v>115</v>
      </c>
      <c r="M56" s="26" t="s">
        <v>67</v>
      </c>
      <c r="N56" s="48" t="s">
        <v>92</v>
      </c>
      <c r="O56" s="49"/>
      <c r="P56" s="173"/>
      <c r="Q56" s="73"/>
      <c r="R56" s="51"/>
      <c r="S56" s="68"/>
      <c r="T56" s="83"/>
      <c r="U56" s="66"/>
      <c r="V56" s="84"/>
      <c r="W56" s="83"/>
      <c r="X56" s="66"/>
      <c r="Y56" s="66"/>
      <c r="Z56" s="66"/>
      <c r="AA56" s="66"/>
      <c r="AB56" s="66"/>
      <c r="AC56" s="66"/>
      <c r="AD56" s="66"/>
      <c r="AE56" s="67"/>
      <c r="AF56" s="67"/>
      <c r="AG56" s="68"/>
      <c r="AH56" s="85"/>
      <c r="AI56" s="59"/>
      <c r="AJ56" s="59"/>
      <c r="AK56" s="59"/>
      <c r="AL56" s="59"/>
      <c r="AM56" s="59"/>
      <c r="AN56" s="59"/>
      <c r="AO56" s="59"/>
      <c r="AP56" s="59"/>
      <c r="AQ56" s="59"/>
      <c r="AR56" s="59"/>
      <c r="AS56" s="26"/>
      <c r="AT56" s="59"/>
      <c r="AU56" s="59"/>
      <c r="AV56" s="59"/>
      <c r="AW56" s="152"/>
    </row>
    <row r="57" spans="1:49" s="82" customFormat="1" ht="120" customHeight="1" x14ac:dyDescent="0.2">
      <c r="A57" s="45" t="s">
        <v>112</v>
      </c>
      <c r="B57" s="66">
        <v>80101706</v>
      </c>
      <c r="C57" s="153" t="s">
        <v>316</v>
      </c>
      <c r="D57" s="66" t="s">
        <v>140</v>
      </c>
      <c r="E57" s="44" t="s">
        <v>255</v>
      </c>
      <c r="F57" s="45" t="s">
        <v>270</v>
      </c>
      <c r="G57" s="45" t="s">
        <v>109</v>
      </c>
      <c r="H57" s="45" t="s">
        <v>155</v>
      </c>
      <c r="I57" s="45" t="s">
        <v>66</v>
      </c>
      <c r="J57" s="63">
        <v>14000000</v>
      </c>
      <c r="K57" s="63">
        <v>14000000</v>
      </c>
      <c r="L57" s="45" t="s">
        <v>115</v>
      </c>
      <c r="M57" s="45" t="s">
        <v>67</v>
      </c>
      <c r="N57" s="154" t="s">
        <v>116</v>
      </c>
      <c r="O57" s="122"/>
      <c r="P57" s="173"/>
      <c r="Q57" s="124"/>
      <c r="R57" s="125"/>
      <c r="S57" s="126"/>
      <c r="T57" s="148"/>
      <c r="U57" s="128"/>
      <c r="V57" s="149"/>
      <c r="W57" s="148"/>
      <c r="X57" s="128"/>
      <c r="Y57" s="128"/>
      <c r="Z57" s="128"/>
      <c r="AA57" s="128"/>
      <c r="AB57" s="128"/>
      <c r="AC57" s="128"/>
      <c r="AD57" s="128"/>
      <c r="AE57" s="150"/>
      <c r="AF57" s="150"/>
      <c r="AG57" s="126"/>
      <c r="AH57" s="155"/>
      <c r="AI57" s="149"/>
      <c r="AJ57" s="149"/>
      <c r="AK57" s="149"/>
      <c r="AL57" s="149"/>
      <c r="AM57" s="149"/>
      <c r="AN57" s="149"/>
      <c r="AO57" s="149"/>
      <c r="AP57" s="149"/>
      <c r="AQ57" s="149"/>
      <c r="AR57" s="149"/>
      <c r="AS57" s="127"/>
      <c r="AT57" s="149"/>
      <c r="AU57" s="149"/>
      <c r="AV57" s="149"/>
      <c r="AW57" s="117"/>
    </row>
    <row r="58" spans="1:49" s="82" customFormat="1" ht="110.25" customHeight="1" x14ac:dyDescent="0.2">
      <c r="A58" s="45" t="s">
        <v>112</v>
      </c>
      <c r="B58" s="66">
        <v>80101706</v>
      </c>
      <c r="C58" s="156" t="s">
        <v>313</v>
      </c>
      <c r="D58" s="66" t="s">
        <v>140</v>
      </c>
      <c r="E58" s="44" t="s">
        <v>255</v>
      </c>
      <c r="F58" s="45" t="s">
        <v>270</v>
      </c>
      <c r="G58" s="45" t="s">
        <v>109</v>
      </c>
      <c r="H58" s="45" t="s">
        <v>155</v>
      </c>
      <c r="I58" s="45" t="s">
        <v>66</v>
      </c>
      <c r="J58" s="63">
        <v>14000000</v>
      </c>
      <c r="K58" s="63">
        <v>14000000</v>
      </c>
      <c r="L58" s="45" t="s">
        <v>115</v>
      </c>
      <c r="M58" s="45" t="s">
        <v>67</v>
      </c>
      <c r="N58" s="154" t="s">
        <v>162</v>
      </c>
      <c r="O58" s="122"/>
      <c r="P58" s="173"/>
      <c r="Q58" s="124"/>
      <c r="R58" s="125"/>
      <c r="S58" s="126"/>
      <c r="T58" s="148"/>
      <c r="U58" s="128"/>
      <c r="V58" s="149"/>
      <c r="W58" s="148"/>
      <c r="X58" s="128"/>
      <c r="Y58" s="128"/>
      <c r="Z58" s="128"/>
      <c r="AA58" s="128"/>
      <c r="AB58" s="128"/>
      <c r="AC58" s="128"/>
      <c r="AD58" s="128"/>
      <c r="AE58" s="150"/>
      <c r="AF58" s="150"/>
      <c r="AG58" s="126"/>
      <c r="AH58" s="155"/>
      <c r="AI58" s="149"/>
      <c r="AJ58" s="149"/>
      <c r="AK58" s="149"/>
      <c r="AL58" s="149"/>
      <c r="AM58" s="149"/>
      <c r="AN58" s="149"/>
      <c r="AO58" s="149"/>
      <c r="AP58" s="149"/>
      <c r="AQ58" s="149"/>
      <c r="AR58" s="149"/>
      <c r="AS58" s="127"/>
      <c r="AT58" s="149"/>
      <c r="AU58" s="149"/>
      <c r="AV58" s="149"/>
      <c r="AW58" s="117"/>
    </row>
    <row r="59" spans="1:49" s="82" customFormat="1" ht="82.9" customHeight="1" x14ac:dyDescent="0.2">
      <c r="A59" s="45" t="s">
        <v>112</v>
      </c>
      <c r="B59" s="66">
        <v>80101706</v>
      </c>
      <c r="C59" s="153" t="s">
        <v>315</v>
      </c>
      <c r="D59" s="66" t="s">
        <v>140</v>
      </c>
      <c r="E59" s="44" t="s">
        <v>255</v>
      </c>
      <c r="F59" s="45" t="s">
        <v>270</v>
      </c>
      <c r="G59" s="45" t="s">
        <v>109</v>
      </c>
      <c r="H59" s="45" t="s">
        <v>155</v>
      </c>
      <c r="I59" s="45" t="s">
        <v>66</v>
      </c>
      <c r="J59" s="63">
        <v>16000000</v>
      </c>
      <c r="K59" s="63">
        <v>16000000</v>
      </c>
      <c r="L59" s="45" t="s">
        <v>115</v>
      </c>
      <c r="M59" s="45" t="s">
        <v>67</v>
      </c>
      <c r="N59" s="154" t="s">
        <v>271</v>
      </c>
      <c r="O59" s="122"/>
      <c r="P59" s="173"/>
      <c r="Q59" s="124"/>
      <c r="R59" s="125"/>
      <c r="S59" s="126"/>
      <c r="T59" s="148"/>
      <c r="U59" s="128"/>
      <c r="V59" s="149"/>
      <c r="W59" s="148"/>
      <c r="X59" s="128"/>
      <c r="Y59" s="128"/>
      <c r="Z59" s="128"/>
      <c r="AA59" s="128"/>
      <c r="AB59" s="128"/>
      <c r="AC59" s="128"/>
      <c r="AD59" s="128"/>
      <c r="AE59" s="150"/>
      <c r="AF59" s="150"/>
      <c r="AG59" s="126"/>
      <c r="AH59" s="155"/>
      <c r="AI59" s="149"/>
      <c r="AJ59" s="149"/>
      <c r="AK59" s="149"/>
      <c r="AL59" s="149"/>
      <c r="AM59" s="149"/>
      <c r="AN59" s="149"/>
      <c r="AO59" s="149"/>
      <c r="AP59" s="149"/>
      <c r="AQ59" s="149"/>
      <c r="AR59" s="149"/>
      <c r="AS59" s="127"/>
      <c r="AT59" s="149"/>
      <c r="AU59" s="149"/>
      <c r="AV59" s="149"/>
      <c r="AW59" s="117"/>
    </row>
    <row r="60" spans="1:49" s="82" customFormat="1" ht="109.5" customHeight="1" x14ac:dyDescent="0.2">
      <c r="A60" s="45" t="s">
        <v>112</v>
      </c>
      <c r="B60" s="66">
        <v>80101706</v>
      </c>
      <c r="C60" s="157" t="s">
        <v>317</v>
      </c>
      <c r="D60" s="66" t="s">
        <v>140</v>
      </c>
      <c r="E60" s="44" t="s">
        <v>269</v>
      </c>
      <c r="F60" s="45" t="s">
        <v>270</v>
      </c>
      <c r="G60" s="45" t="s">
        <v>109</v>
      </c>
      <c r="H60" s="45" t="s">
        <v>155</v>
      </c>
      <c r="I60" s="45" t="s">
        <v>66</v>
      </c>
      <c r="J60" s="63">
        <v>17000000</v>
      </c>
      <c r="K60" s="63">
        <v>17000000</v>
      </c>
      <c r="L60" s="45" t="s">
        <v>115</v>
      </c>
      <c r="M60" s="45" t="s">
        <v>67</v>
      </c>
      <c r="N60" s="154" t="s">
        <v>272</v>
      </c>
      <c r="O60" s="122"/>
      <c r="P60" s="173"/>
      <c r="Q60" s="124"/>
      <c r="R60" s="125"/>
      <c r="S60" s="126"/>
      <c r="T60" s="148"/>
      <c r="U60" s="128"/>
      <c r="V60" s="149"/>
      <c r="W60" s="148"/>
      <c r="X60" s="128"/>
      <c r="Y60" s="128"/>
      <c r="Z60" s="128"/>
      <c r="AA60" s="128"/>
      <c r="AB60" s="128"/>
      <c r="AC60" s="128"/>
      <c r="AD60" s="128"/>
      <c r="AE60" s="150"/>
      <c r="AF60" s="150"/>
      <c r="AG60" s="126"/>
      <c r="AH60" s="155"/>
      <c r="AI60" s="149"/>
      <c r="AJ60" s="149"/>
      <c r="AK60" s="149"/>
      <c r="AL60" s="149"/>
      <c r="AM60" s="149"/>
      <c r="AN60" s="149"/>
      <c r="AO60" s="149"/>
      <c r="AP60" s="149"/>
      <c r="AQ60" s="149"/>
      <c r="AR60" s="149"/>
      <c r="AS60" s="127"/>
      <c r="AT60" s="149"/>
      <c r="AU60" s="149"/>
      <c r="AV60" s="149"/>
      <c r="AW60" s="117"/>
    </row>
    <row r="61" spans="1:49" s="86" customFormat="1" ht="165" x14ac:dyDescent="0.25">
      <c r="A61" s="26" t="s">
        <v>112</v>
      </c>
      <c r="B61" s="43">
        <v>80101706</v>
      </c>
      <c r="C61" s="79" t="s">
        <v>157</v>
      </c>
      <c r="D61" s="26" t="s">
        <v>140</v>
      </c>
      <c r="E61" s="44" t="s">
        <v>255</v>
      </c>
      <c r="F61" s="26">
        <v>7</v>
      </c>
      <c r="G61" s="45" t="s">
        <v>143</v>
      </c>
      <c r="H61" s="26" t="s">
        <v>158</v>
      </c>
      <c r="I61" s="26" t="s">
        <v>159</v>
      </c>
      <c r="J61" s="46">
        <v>8000000</v>
      </c>
      <c r="K61" s="47">
        <v>8000000</v>
      </c>
      <c r="L61" s="26" t="s">
        <v>115</v>
      </c>
      <c r="M61" s="26" t="s">
        <v>67</v>
      </c>
      <c r="N61" s="147" t="s">
        <v>116</v>
      </c>
      <c r="O61" s="49"/>
      <c r="P61" s="51" t="s">
        <v>336</v>
      </c>
      <c r="Q61" s="61" t="s">
        <v>337</v>
      </c>
      <c r="R61" s="135">
        <v>42388</v>
      </c>
      <c r="S61" s="136" t="s">
        <v>338</v>
      </c>
      <c r="T61" s="137" t="s">
        <v>339</v>
      </c>
      <c r="U61" s="138">
        <v>8000000</v>
      </c>
      <c r="V61" s="137" t="s">
        <v>340</v>
      </c>
      <c r="W61" s="137" t="s">
        <v>341</v>
      </c>
      <c r="X61" s="137" t="s">
        <v>342</v>
      </c>
      <c r="Y61" s="137" t="s">
        <v>343</v>
      </c>
      <c r="Z61" s="137" t="s">
        <v>67</v>
      </c>
      <c r="AA61" s="137" t="s">
        <v>67</v>
      </c>
      <c r="AB61" s="137" t="s">
        <v>67</v>
      </c>
      <c r="AC61" s="137" t="s">
        <v>344</v>
      </c>
      <c r="AD61" s="139">
        <v>42387</v>
      </c>
      <c r="AE61" s="139">
        <v>42446</v>
      </c>
      <c r="AF61" s="137" t="s">
        <v>345</v>
      </c>
      <c r="AG61" s="137" t="s">
        <v>346</v>
      </c>
      <c r="AH61" s="72"/>
      <c r="AI61" s="59"/>
      <c r="AJ61" s="59"/>
      <c r="AK61" s="59"/>
      <c r="AL61" s="59"/>
      <c r="AM61" s="59"/>
      <c r="AN61" s="59"/>
      <c r="AO61" s="59"/>
      <c r="AP61" s="59"/>
      <c r="AQ61" s="59"/>
      <c r="AR61" s="59"/>
      <c r="AS61" s="26"/>
      <c r="AT61" s="59"/>
      <c r="AU61" s="59"/>
      <c r="AV61" s="59"/>
    </row>
    <row r="62" spans="1:49" s="82" customFormat="1" ht="42.75" x14ac:dyDescent="0.2">
      <c r="A62" s="26" t="s">
        <v>112</v>
      </c>
      <c r="B62" s="43">
        <v>72101506</v>
      </c>
      <c r="C62" s="79" t="s">
        <v>160</v>
      </c>
      <c r="D62" s="26" t="s">
        <v>140</v>
      </c>
      <c r="E62" s="44" t="s">
        <v>257</v>
      </c>
      <c r="F62" s="26">
        <v>3</v>
      </c>
      <c r="G62" s="26" t="s">
        <v>161</v>
      </c>
      <c r="H62" s="26" t="s">
        <v>158</v>
      </c>
      <c r="I62" s="26" t="s">
        <v>159</v>
      </c>
      <c r="J62" s="46">
        <v>37300000</v>
      </c>
      <c r="K62" s="47">
        <v>37300000</v>
      </c>
      <c r="L62" s="26" t="s">
        <v>115</v>
      </c>
      <c r="M62" s="26" t="s">
        <v>67</v>
      </c>
      <c r="N62" s="147" t="s">
        <v>162</v>
      </c>
      <c r="O62" s="49"/>
      <c r="P62" s="173"/>
      <c r="Q62" s="76"/>
      <c r="R62" s="51"/>
      <c r="S62" s="68"/>
      <c r="T62" s="158"/>
      <c r="U62" s="66"/>
      <c r="V62" s="84"/>
      <c r="W62" s="83"/>
      <c r="X62" s="66"/>
      <c r="Y62" s="66"/>
      <c r="Z62" s="66"/>
      <c r="AA62" s="66"/>
      <c r="AB62" s="66"/>
      <c r="AC62" s="66"/>
      <c r="AD62" s="66"/>
      <c r="AE62" s="66"/>
      <c r="AF62" s="66"/>
      <c r="AG62" s="66"/>
      <c r="AH62" s="72"/>
      <c r="AI62" s="59"/>
      <c r="AJ62" s="59"/>
      <c r="AK62" s="59"/>
      <c r="AL62" s="59"/>
      <c r="AM62" s="59"/>
      <c r="AN62" s="59"/>
      <c r="AO62" s="59"/>
      <c r="AP62" s="59"/>
      <c r="AQ62" s="69"/>
      <c r="AR62" s="26"/>
      <c r="AS62" s="26"/>
      <c r="AT62" s="26"/>
      <c r="AU62" s="26"/>
      <c r="AV62" s="26"/>
      <c r="AW62" s="152"/>
    </row>
    <row r="63" spans="1:49" s="14" customFormat="1" ht="140.25" customHeight="1" x14ac:dyDescent="0.2">
      <c r="A63" s="26" t="s">
        <v>186</v>
      </c>
      <c r="B63" s="43">
        <v>80101706</v>
      </c>
      <c r="C63" s="79" t="s">
        <v>243</v>
      </c>
      <c r="D63" s="26" t="s">
        <v>189</v>
      </c>
      <c r="E63" s="44" t="s">
        <v>255</v>
      </c>
      <c r="F63" s="26" t="s">
        <v>266</v>
      </c>
      <c r="G63" s="45" t="s">
        <v>143</v>
      </c>
      <c r="H63" s="45" t="s">
        <v>191</v>
      </c>
      <c r="I63" s="26" t="s">
        <v>159</v>
      </c>
      <c r="J63" s="46">
        <v>20000000</v>
      </c>
      <c r="K63" s="47">
        <v>20000000</v>
      </c>
      <c r="L63" s="26" t="s">
        <v>115</v>
      </c>
      <c r="M63" s="26" t="s">
        <v>67</v>
      </c>
      <c r="N63" s="48" t="s">
        <v>190</v>
      </c>
      <c r="O63" s="49"/>
      <c r="P63" s="51" t="s">
        <v>347</v>
      </c>
      <c r="Q63" s="61" t="s">
        <v>348</v>
      </c>
      <c r="R63" s="135">
        <v>42377</v>
      </c>
      <c r="S63" s="136" t="s">
        <v>349</v>
      </c>
      <c r="T63" s="137" t="s">
        <v>339</v>
      </c>
      <c r="U63" s="138">
        <v>20000000</v>
      </c>
      <c r="V63" s="137" t="s">
        <v>350</v>
      </c>
      <c r="W63" s="137" t="s">
        <v>351</v>
      </c>
      <c r="X63" s="137" t="s">
        <v>352</v>
      </c>
      <c r="Y63" s="137" t="s">
        <v>353</v>
      </c>
      <c r="Z63" s="137" t="s">
        <v>67</v>
      </c>
      <c r="AA63" s="137" t="s">
        <v>67</v>
      </c>
      <c r="AB63" s="137" t="s">
        <v>67</v>
      </c>
      <c r="AC63" s="137" t="s">
        <v>354</v>
      </c>
      <c r="AD63" s="139">
        <v>42377</v>
      </c>
      <c r="AE63" s="139">
        <v>42436</v>
      </c>
      <c r="AF63" s="137" t="s">
        <v>355</v>
      </c>
      <c r="AG63" s="137" t="s">
        <v>346</v>
      </c>
      <c r="AH63" s="58"/>
      <c r="AI63" s="59"/>
      <c r="AJ63" s="59"/>
      <c r="AK63" s="59"/>
      <c r="AL63" s="59"/>
      <c r="AM63" s="59"/>
      <c r="AN63" s="59"/>
      <c r="AO63" s="59"/>
      <c r="AP63" s="59"/>
      <c r="AQ63" s="59"/>
      <c r="AR63" s="26"/>
      <c r="AS63" s="26"/>
      <c r="AT63" s="26"/>
      <c r="AU63" s="26"/>
      <c r="AV63" s="26"/>
    </row>
    <row r="64" spans="1:49" s="14" customFormat="1" ht="150" x14ac:dyDescent="0.2">
      <c r="A64" s="26" t="s">
        <v>186</v>
      </c>
      <c r="B64" s="43">
        <v>80101706</v>
      </c>
      <c r="C64" s="26" t="s">
        <v>164</v>
      </c>
      <c r="D64" s="26" t="s">
        <v>189</v>
      </c>
      <c r="E64" s="44" t="s">
        <v>255</v>
      </c>
      <c r="F64" s="26" t="s">
        <v>266</v>
      </c>
      <c r="G64" s="45" t="s">
        <v>143</v>
      </c>
      <c r="H64" s="45" t="s">
        <v>191</v>
      </c>
      <c r="I64" s="26" t="s">
        <v>159</v>
      </c>
      <c r="J64" s="63">
        <v>4600000</v>
      </c>
      <c r="K64" s="64">
        <v>4600000</v>
      </c>
      <c r="L64" s="26" t="s">
        <v>115</v>
      </c>
      <c r="M64" s="26" t="s">
        <v>67</v>
      </c>
      <c r="N64" s="48" t="s">
        <v>190</v>
      </c>
      <c r="O64" s="49"/>
      <c r="P64" s="51" t="s">
        <v>356</v>
      </c>
      <c r="Q64" s="61" t="s">
        <v>357</v>
      </c>
      <c r="R64" s="135">
        <v>42377</v>
      </c>
      <c r="S64" s="136" t="s">
        <v>358</v>
      </c>
      <c r="T64" s="137" t="s">
        <v>339</v>
      </c>
      <c r="U64" s="138">
        <v>4600000</v>
      </c>
      <c r="V64" s="137" t="s">
        <v>359</v>
      </c>
      <c r="W64" s="137" t="s">
        <v>360</v>
      </c>
      <c r="X64" s="137" t="s">
        <v>352</v>
      </c>
      <c r="Y64" s="137" t="s">
        <v>361</v>
      </c>
      <c r="Z64" s="137" t="s">
        <v>67</v>
      </c>
      <c r="AA64" s="137" t="s">
        <v>67</v>
      </c>
      <c r="AB64" s="137" t="s">
        <v>67</v>
      </c>
      <c r="AC64" s="137" t="s">
        <v>354</v>
      </c>
      <c r="AD64" s="139">
        <v>42377</v>
      </c>
      <c r="AE64" s="139">
        <v>42436</v>
      </c>
      <c r="AF64" s="137" t="s">
        <v>345</v>
      </c>
      <c r="AG64" s="137" t="s">
        <v>346</v>
      </c>
      <c r="AH64" s="58"/>
      <c r="AI64" s="59"/>
      <c r="AJ64" s="59"/>
      <c r="AK64" s="59"/>
      <c r="AL64" s="59"/>
      <c r="AM64" s="59"/>
      <c r="AN64" s="59"/>
      <c r="AO64" s="59"/>
      <c r="AP64" s="59"/>
      <c r="AQ64" s="59"/>
      <c r="AR64" s="59"/>
      <c r="AS64" s="59"/>
      <c r="AT64" s="59"/>
      <c r="AU64" s="59"/>
      <c r="AV64" s="26"/>
    </row>
    <row r="65" spans="1:49" s="82" customFormat="1" ht="165" x14ac:dyDescent="0.2">
      <c r="A65" s="26" t="s">
        <v>91</v>
      </c>
      <c r="B65" s="43">
        <v>80101706</v>
      </c>
      <c r="C65" s="26" t="s">
        <v>236</v>
      </c>
      <c r="D65" s="26" t="s">
        <v>189</v>
      </c>
      <c r="E65" s="44" t="s">
        <v>255</v>
      </c>
      <c r="F65" s="26" t="s">
        <v>266</v>
      </c>
      <c r="G65" s="45" t="s">
        <v>143</v>
      </c>
      <c r="H65" s="45" t="s">
        <v>191</v>
      </c>
      <c r="I65" s="26" t="s">
        <v>159</v>
      </c>
      <c r="J65" s="46">
        <v>5000000</v>
      </c>
      <c r="K65" s="47">
        <v>5000000</v>
      </c>
      <c r="L65" s="26" t="s">
        <v>115</v>
      </c>
      <c r="M65" s="26" t="s">
        <v>67</v>
      </c>
      <c r="N65" s="48" t="s">
        <v>190</v>
      </c>
      <c r="O65" s="49"/>
      <c r="P65" s="51" t="s">
        <v>362</v>
      </c>
      <c r="Q65" s="61" t="s">
        <v>363</v>
      </c>
      <c r="R65" s="135">
        <v>42384</v>
      </c>
      <c r="S65" s="136" t="s">
        <v>364</v>
      </c>
      <c r="T65" s="137" t="s">
        <v>339</v>
      </c>
      <c r="U65" s="138">
        <v>5000000</v>
      </c>
      <c r="V65" s="137" t="s">
        <v>365</v>
      </c>
      <c r="W65" s="137" t="s">
        <v>366</v>
      </c>
      <c r="X65" s="137" t="s">
        <v>352</v>
      </c>
      <c r="Y65" s="137" t="s">
        <v>367</v>
      </c>
      <c r="Z65" s="137" t="s">
        <v>67</v>
      </c>
      <c r="AA65" s="137" t="s">
        <v>67</v>
      </c>
      <c r="AB65" s="137" t="s">
        <v>67</v>
      </c>
      <c r="AC65" s="137" t="s">
        <v>354</v>
      </c>
      <c r="AD65" s="139">
        <v>42384</v>
      </c>
      <c r="AE65" s="139">
        <v>42443</v>
      </c>
      <c r="AF65" s="137" t="s">
        <v>368</v>
      </c>
      <c r="AG65" s="137" t="s">
        <v>369</v>
      </c>
      <c r="AH65" s="58"/>
      <c r="AI65" s="59"/>
      <c r="AJ65" s="59"/>
      <c r="AK65" s="59"/>
      <c r="AL65" s="59"/>
      <c r="AM65" s="59"/>
      <c r="AN65" s="59"/>
      <c r="AO65" s="59"/>
      <c r="AP65" s="59"/>
      <c r="AQ65" s="59"/>
      <c r="AR65" s="59"/>
      <c r="AS65" s="26"/>
      <c r="AT65" s="59"/>
      <c r="AU65" s="59"/>
      <c r="AV65" s="26"/>
    </row>
    <row r="66" spans="1:49" s="86" customFormat="1" ht="165" x14ac:dyDescent="0.25">
      <c r="A66" s="26" t="s">
        <v>91</v>
      </c>
      <c r="B66" s="43">
        <v>80101706</v>
      </c>
      <c r="C66" s="26" t="s">
        <v>244</v>
      </c>
      <c r="D66" s="26" t="s">
        <v>189</v>
      </c>
      <c r="E66" s="44" t="s">
        <v>255</v>
      </c>
      <c r="F66" s="26" t="s">
        <v>266</v>
      </c>
      <c r="G66" s="45" t="s">
        <v>143</v>
      </c>
      <c r="H66" s="45" t="s">
        <v>191</v>
      </c>
      <c r="I66" s="26" t="s">
        <v>159</v>
      </c>
      <c r="J66" s="46">
        <v>10000000</v>
      </c>
      <c r="K66" s="47">
        <v>10000000</v>
      </c>
      <c r="L66" s="26" t="s">
        <v>115</v>
      </c>
      <c r="M66" s="26" t="s">
        <v>67</v>
      </c>
      <c r="N66" s="48" t="s">
        <v>190</v>
      </c>
      <c r="O66" s="49"/>
      <c r="P66" s="51" t="s">
        <v>370</v>
      </c>
      <c r="Q66" s="61" t="s">
        <v>371</v>
      </c>
      <c r="R66" s="135">
        <v>42377</v>
      </c>
      <c r="S66" s="136" t="s">
        <v>372</v>
      </c>
      <c r="T66" s="137" t="s">
        <v>339</v>
      </c>
      <c r="U66" s="138">
        <v>10000000</v>
      </c>
      <c r="V66" s="137" t="s">
        <v>373</v>
      </c>
      <c r="W66" s="137" t="s">
        <v>374</v>
      </c>
      <c r="X66" s="137" t="s">
        <v>352</v>
      </c>
      <c r="Y66" s="137" t="s">
        <v>375</v>
      </c>
      <c r="Z66" s="137" t="s">
        <v>67</v>
      </c>
      <c r="AA66" s="137" t="s">
        <v>67</v>
      </c>
      <c r="AB66" s="137" t="s">
        <v>67</v>
      </c>
      <c r="AC66" s="137" t="s">
        <v>354</v>
      </c>
      <c r="AD66" s="139">
        <v>42377</v>
      </c>
      <c r="AE66" s="139">
        <v>42436</v>
      </c>
      <c r="AF66" s="137" t="s">
        <v>376</v>
      </c>
      <c r="AG66" s="137" t="s">
        <v>369</v>
      </c>
      <c r="AH66" s="58"/>
      <c r="AI66" s="159"/>
      <c r="AJ66" s="159"/>
      <c r="AK66" s="159"/>
      <c r="AL66" s="159"/>
      <c r="AM66" s="159"/>
      <c r="AN66" s="159"/>
      <c r="AO66" s="159"/>
      <c r="AP66" s="159"/>
      <c r="AQ66" s="59"/>
      <c r="AR66" s="59"/>
      <c r="AS66" s="50"/>
      <c r="AT66" s="59"/>
      <c r="AU66" s="59"/>
      <c r="AV66" s="59"/>
    </row>
    <row r="67" spans="1:49" s="86" customFormat="1" ht="102.75" customHeight="1" x14ac:dyDescent="0.25">
      <c r="A67" s="26" t="s">
        <v>186</v>
      </c>
      <c r="B67" s="43">
        <v>80101706</v>
      </c>
      <c r="C67" s="26" t="s">
        <v>195</v>
      </c>
      <c r="D67" s="26" t="s">
        <v>189</v>
      </c>
      <c r="E67" s="44" t="s">
        <v>255</v>
      </c>
      <c r="F67" s="26" t="s">
        <v>266</v>
      </c>
      <c r="G67" s="45" t="s">
        <v>143</v>
      </c>
      <c r="H67" s="45" t="s">
        <v>191</v>
      </c>
      <c r="I67" s="26" t="s">
        <v>159</v>
      </c>
      <c r="J67" s="46">
        <v>11600000</v>
      </c>
      <c r="K67" s="47">
        <v>11600000</v>
      </c>
      <c r="L67" s="26" t="s">
        <v>115</v>
      </c>
      <c r="M67" s="26" t="s">
        <v>67</v>
      </c>
      <c r="N67" s="48" t="s">
        <v>190</v>
      </c>
      <c r="O67" s="49"/>
      <c r="P67" s="51" t="s">
        <v>377</v>
      </c>
      <c r="Q67" s="61" t="s">
        <v>378</v>
      </c>
      <c r="R67" s="135">
        <v>42377</v>
      </c>
      <c r="S67" s="136" t="s">
        <v>379</v>
      </c>
      <c r="T67" s="137" t="s">
        <v>339</v>
      </c>
      <c r="U67" s="138">
        <v>11600000</v>
      </c>
      <c r="V67" s="137" t="s">
        <v>380</v>
      </c>
      <c r="W67" s="137" t="s">
        <v>381</v>
      </c>
      <c r="X67" s="137" t="s">
        <v>352</v>
      </c>
      <c r="Y67" s="137" t="s">
        <v>382</v>
      </c>
      <c r="Z67" s="137" t="s">
        <v>67</v>
      </c>
      <c r="AA67" s="137" t="s">
        <v>67</v>
      </c>
      <c r="AB67" s="137" t="s">
        <v>67</v>
      </c>
      <c r="AC67" s="137" t="s">
        <v>354</v>
      </c>
      <c r="AD67" s="139">
        <v>42377</v>
      </c>
      <c r="AE67" s="139">
        <v>42436</v>
      </c>
      <c r="AF67" s="137" t="s">
        <v>376</v>
      </c>
      <c r="AG67" s="137" t="s">
        <v>369</v>
      </c>
      <c r="AH67" s="72"/>
      <c r="AI67" s="59"/>
      <c r="AJ67" s="59"/>
      <c r="AK67" s="59"/>
      <c r="AL67" s="59"/>
      <c r="AM67" s="59"/>
      <c r="AN67" s="59"/>
      <c r="AO67" s="59"/>
      <c r="AP67" s="59"/>
      <c r="AQ67" s="59"/>
      <c r="AR67" s="59"/>
      <c r="AS67" s="50"/>
      <c r="AT67" s="59"/>
      <c r="AU67" s="59"/>
      <c r="AV67" s="59"/>
    </row>
    <row r="68" spans="1:49" s="86" customFormat="1" ht="114.75" x14ac:dyDescent="0.25">
      <c r="A68" s="26" t="s">
        <v>186</v>
      </c>
      <c r="B68" s="43">
        <v>80101706</v>
      </c>
      <c r="C68" s="26" t="s">
        <v>196</v>
      </c>
      <c r="D68" s="26" t="s">
        <v>189</v>
      </c>
      <c r="E68" s="44" t="s">
        <v>255</v>
      </c>
      <c r="F68" s="26" t="s">
        <v>266</v>
      </c>
      <c r="G68" s="45" t="s">
        <v>143</v>
      </c>
      <c r="H68" s="45" t="s">
        <v>191</v>
      </c>
      <c r="I68" s="26" t="s">
        <v>159</v>
      </c>
      <c r="J68" s="46">
        <v>20000000</v>
      </c>
      <c r="K68" s="47">
        <v>20000000</v>
      </c>
      <c r="L68" s="26" t="s">
        <v>115</v>
      </c>
      <c r="M68" s="26" t="s">
        <v>67</v>
      </c>
      <c r="N68" s="48" t="s">
        <v>190</v>
      </c>
      <c r="O68" s="49"/>
      <c r="P68" s="207" t="s">
        <v>383</v>
      </c>
      <c r="Q68" s="160" t="s">
        <v>384</v>
      </c>
      <c r="R68" s="161">
        <v>42377</v>
      </c>
      <c r="S68" s="162" t="s">
        <v>196</v>
      </c>
      <c r="T68" s="163" t="s">
        <v>339</v>
      </c>
      <c r="U68" s="164">
        <v>20000000</v>
      </c>
      <c r="V68" s="163" t="s">
        <v>385</v>
      </c>
      <c r="W68" s="163" t="s">
        <v>388</v>
      </c>
      <c r="X68" s="163" t="s">
        <v>352</v>
      </c>
      <c r="Y68" s="163" t="s">
        <v>386</v>
      </c>
      <c r="Z68" s="163" t="s">
        <v>67</v>
      </c>
      <c r="AA68" s="163" t="s">
        <v>67</v>
      </c>
      <c r="AB68" s="163" t="s">
        <v>67</v>
      </c>
      <c r="AC68" s="163" t="s">
        <v>354</v>
      </c>
      <c r="AD68" s="165">
        <v>42377</v>
      </c>
      <c r="AE68" s="165">
        <v>42436</v>
      </c>
      <c r="AF68" s="163" t="s">
        <v>387</v>
      </c>
      <c r="AG68" s="163" t="s">
        <v>346</v>
      </c>
      <c r="AH68" s="58"/>
      <c r="AI68" s="59"/>
      <c r="AJ68" s="59"/>
      <c r="AK68" s="59"/>
      <c r="AL68" s="59"/>
      <c r="AM68" s="59"/>
      <c r="AN68" s="59"/>
      <c r="AO68" s="59"/>
      <c r="AP68" s="59"/>
      <c r="AQ68" s="59"/>
      <c r="AR68" s="59"/>
      <c r="AS68" s="50"/>
      <c r="AT68" s="59"/>
      <c r="AU68" s="59"/>
      <c r="AV68" s="59"/>
    </row>
    <row r="69" spans="1:49" s="82" customFormat="1" ht="150" x14ac:dyDescent="0.2">
      <c r="A69" s="26" t="s">
        <v>186</v>
      </c>
      <c r="B69" s="43">
        <v>80101706</v>
      </c>
      <c r="C69" s="26" t="s">
        <v>237</v>
      </c>
      <c r="D69" s="26" t="s">
        <v>189</v>
      </c>
      <c r="E69" s="44" t="s">
        <v>255</v>
      </c>
      <c r="F69" s="26" t="s">
        <v>266</v>
      </c>
      <c r="G69" s="45" t="s">
        <v>143</v>
      </c>
      <c r="H69" s="45" t="s">
        <v>191</v>
      </c>
      <c r="I69" s="26" t="s">
        <v>159</v>
      </c>
      <c r="J69" s="46">
        <v>19000000</v>
      </c>
      <c r="K69" s="47">
        <v>19000000</v>
      </c>
      <c r="L69" s="26" t="s">
        <v>115</v>
      </c>
      <c r="M69" s="26" t="s">
        <v>67</v>
      </c>
      <c r="N69" s="48" t="s">
        <v>190</v>
      </c>
      <c r="O69" s="49"/>
      <c r="P69" s="51" t="s">
        <v>389</v>
      </c>
      <c r="Q69" s="61" t="s">
        <v>390</v>
      </c>
      <c r="R69" s="135">
        <v>42377</v>
      </c>
      <c r="S69" s="136" t="s">
        <v>237</v>
      </c>
      <c r="T69" s="137" t="s">
        <v>339</v>
      </c>
      <c r="U69" s="138">
        <v>19000000</v>
      </c>
      <c r="V69" s="137" t="s">
        <v>391</v>
      </c>
      <c r="W69" s="137" t="s">
        <v>392</v>
      </c>
      <c r="X69" s="137" t="s">
        <v>352</v>
      </c>
      <c r="Y69" s="137" t="s">
        <v>393</v>
      </c>
      <c r="Z69" s="137" t="s">
        <v>67</v>
      </c>
      <c r="AA69" s="137" t="s">
        <v>67</v>
      </c>
      <c r="AB69" s="137" t="s">
        <v>67</v>
      </c>
      <c r="AC69" s="137" t="s">
        <v>354</v>
      </c>
      <c r="AD69" s="139">
        <v>42377</v>
      </c>
      <c r="AE69" s="139">
        <v>42436</v>
      </c>
      <c r="AF69" s="137" t="s">
        <v>387</v>
      </c>
      <c r="AG69" s="137" t="s">
        <v>346</v>
      </c>
      <c r="AH69" s="72"/>
      <c r="AI69" s="59"/>
      <c r="AJ69" s="59"/>
      <c r="AK69" s="59"/>
      <c r="AL69" s="59"/>
      <c r="AM69" s="59"/>
      <c r="AN69" s="59"/>
      <c r="AO69" s="59"/>
      <c r="AP69" s="59"/>
      <c r="AQ69" s="59"/>
      <c r="AR69" s="59"/>
      <c r="AS69" s="26"/>
      <c r="AT69" s="59"/>
      <c r="AU69" s="59"/>
      <c r="AV69" s="59"/>
      <c r="AW69" s="152"/>
    </row>
    <row r="70" spans="1:49" s="82" customFormat="1" ht="150" x14ac:dyDescent="0.2">
      <c r="A70" s="26" t="s">
        <v>186</v>
      </c>
      <c r="B70" s="43">
        <v>80101706</v>
      </c>
      <c r="C70" s="26" t="s">
        <v>238</v>
      </c>
      <c r="D70" s="26" t="s">
        <v>189</v>
      </c>
      <c r="E70" s="44" t="s">
        <v>255</v>
      </c>
      <c r="F70" s="26" t="s">
        <v>266</v>
      </c>
      <c r="G70" s="45" t="s">
        <v>143</v>
      </c>
      <c r="H70" s="45" t="s">
        <v>193</v>
      </c>
      <c r="I70" s="26" t="s">
        <v>159</v>
      </c>
      <c r="J70" s="46">
        <v>10300000</v>
      </c>
      <c r="K70" s="47">
        <v>10300000</v>
      </c>
      <c r="L70" s="26" t="s">
        <v>115</v>
      </c>
      <c r="M70" s="26" t="s">
        <v>67</v>
      </c>
      <c r="N70" s="48" t="s">
        <v>190</v>
      </c>
      <c r="O70" s="49"/>
      <c r="P70" s="51" t="s">
        <v>394</v>
      </c>
      <c r="Q70" s="61" t="s">
        <v>395</v>
      </c>
      <c r="R70" s="135">
        <v>42377</v>
      </c>
      <c r="S70" s="136" t="s">
        <v>396</v>
      </c>
      <c r="T70" s="137" t="s">
        <v>339</v>
      </c>
      <c r="U70" s="138">
        <v>10300000</v>
      </c>
      <c r="V70" s="137" t="s">
        <v>397</v>
      </c>
      <c r="W70" s="137" t="s">
        <v>398</v>
      </c>
      <c r="X70" s="137" t="s">
        <v>342</v>
      </c>
      <c r="Y70" s="137" t="s">
        <v>399</v>
      </c>
      <c r="Z70" s="137" t="s">
        <v>67</v>
      </c>
      <c r="AA70" s="137" t="s">
        <v>67</v>
      </c>
      <c r="AB70" s="137" t="s">
        <v>67</v>
      </c>
      <c r="AC70" s="137" t="s">
        <v>354</v>
      </c>
      <c r="AD70" s="139">
        <v>42377</v>
      </c>
      <c r="AE70" s="139">
        <v>42436</v>
      </c>
      <c r="AF70" s="137" t="s">
        <v>387</v>
      </c>
      <c r="AG70" s="137" t="s">
        <v>346</v>
      </c>
      <c r="AH70" s="58"/>
      <c r="AI70" s="59"/>
      <c r="AJ70" s="59"/>
      <c r="AK70" s="59"/>
      <c r="AL70" s="59"/>
      <c r="AM70" s="59"/>
      <c r="AN70" s="59"/>
      <c r="AO70" s="59"/>
      <c r="AP70" s="59"/>
      <c r="AQ70" s="59"/>
      <c r="AR70" s="59"/>
      <c r="AS70" s="59"/>
      <c r="AT70" s="59"/>
      <c r="AU70" s="59"/>
      <c r="AV70" s="59"/>
    </row>
    <row r="71" spans="1:49" s="14" customFormat="1" ht="180" x14ac:dyDescent="0.2">
      <c r="A71" s="26" t="s">
        <v>186</v>
      </c>
      <c r="B71" s="43">
        <v>80101706</v>
      </c>
      <c r="C71" s="26" t="s">
        <v>239</v>
      </c>
      <c r="D71" s="26" t="s">
        <v>189</v>
      </c>
      <c r="E71" s="44" t="s">
        <v>255</v>
      </c>
      <c r="F71" s="26" t="s">
        <v>266</v>
      </c>
      <c r="G71" s="45" t="s">
        <v>143</v>
      </c>
      <c r="H71" s="45" t="s">
        <v>191</v>
      </c>
      <c r="I71" s="26" t="s">
        <v>159</v>
      </c>
      <c r="J71" s="46">
        <v>6180000</v>
      </c>
      <c r="K71" s="47">
        <v>6180000</v>
      </c>
      <c r="L71" s="26" t="s">
        <v>115</v>
      </c>
      <c r="M71" s="26" t="s">
        <v>67</v>
      </c>
      <c r="N71" s="48" t="s">
        <v>190</v>
      </c>
      <c r="O71" s="49"/>
      <c r="P71" s="51" t="s">
        <v>400</v>
      </c>
      <c r="Q71" s="61" t="s">
        <v>401</v>
      </c>
      <c r="R71" s="135">
        <v>42377</v>
      </c>
      <c r="S71" s="136" t="s">
        <v>239</v>
      </c>
      <c r="T71" s="137" t="s">
        <v>339</v>
      </c>
      <c r="U71" s="138">
        <v>6180000</v>
      </c>
      <c r="V71" s="137" t="s">
        <v>402</v>
      </c>
      <c r="W71" s="54" t="s">
        <v>403</v>
      </c>
      <c r="X71" s="137" t="s">
        <v>352</v>
      </c>
      <c r="Y71" s="137" t="s">
        <v>404</v>
      </c>
      <c r="Z71" s="137" t="s">
        <v>67</v>
      </c>
      <c r="AA71" s="137" t="s">
        <v>67</v>
      </c>
      <c r="AB71" s="137" t="s">
        <v>67</v>
      </c>
      <c r="AC71" s="137" t="s">
        <v>354</v>
      </c>
      <c r="AD71" s="139">
        <v>42377</v>
      </c>
      <c r="AE71" s="139">
        <v>42436</v>
      </c>
      <c r="AF71" s="137" t="s">
        <v>387</v>
      </c>
      <c r="AG71" s="137" t="s">
        <v>346</v>
      </c>
      <c r="AH71" s="58"/>
      <c r="AI71" s="59"/>
      <c r="AJ71" s="59"/>
      <c r="AK71" s="59"/>
      <c r="AL71" s="59"/>
      <c r="AM71" s="59"/>
      <c r="AN71" s="59"/>
      <c r="AO71" s="59"/>
      <c r="AP71" s="59"/>
      <c r="AQ71" s="59"/>
      <c r="AR71" s="59"/>
      <c r="AS71" s="59"/>
      <c r="AT71" s="59"/>
      <c r="AU71" s="59"/>
      <c r="AV71" s="26"/>
    </row>
    <row r="72" spans="1:49" s="14" customFormat="1" ht="135" x14ac:dyDescent="0.2">
      <c r="A72" s="26" t="s">
        <v>186</v>
      </c>
      <c r="B72" s="43">
        <v>80101706</v>
      </c>
      <c r="C72" s="26" t="s">
        <v>197</v>
      </c>
      <c r="D72" s="26" t="s">
        <v>189</v>
      </c>
      <c r="E72" s="44" t="s">
        <v>255</v>
      </c>
      <c r="F72" s="26" t="s">
        <v>266</v>
      </c>
      <c r="G72" s="45" t="s">
        <v>143</v>
      </c>
      <c r="H72" s="45" t="s">
        <v>191</v>
      </c>
      <c r="I72" s="26" t="s">
        <v>159</v>
      </c>
      <c r="J72" s="46">
        <v>6180000</v>
      </c>
      <c r="K72" s="47">
        <v>6180000</v>
      </c>
      <c r="L72" s="26" t="s">
        <v>115</v>
      </c>
      <c r="M72" s="26" t="s">
        <v>67</v>
      </c>
      <c r="N72" s="48" t="s">
        <v>190</v>
      </c>
      <c r="O72" s="49"/>
      <c r="P72" s="51" t="s">
        <v>405</v>
      </c>
      <c r="Q72" s="61" t="s">
        <v>406</v>
      </c>
      <c r="R72" s="135">
        <v>42377</v>
      </c>
      <c r="S72" s="136" t="s">
        <v>197</v>
      </c>
      <c r="T72" s="137" t="s">
        <v>339</v>
      </c>
      <c r="U72" s="138">
        <v>6180000</v>
      </c>
      <c r="V72" s="137" t="s">
        <v>402</v>
      </c>
      <c r="W72" s="137" t="s">
        <v>407</v>
      </c>
      <c r="X72" s="137" t="s">
        <v>352</v>
      </c>
      <c r="Y72" s="137" t="s">
        <v>408</v>
      </c>
      <c r="Z72" s="137" t="s">
        <v>67</v>
      </c>
      <c r="AA72" s="137" t="s">
        <v>67</v>
      </c>
      <c r="AB72" s="137" t="s">
        <v>67</v>
      </c>
      <c r="AC72" s="137" t="s">
        <v>354</v>
      </c>
      <c r="AD72" s="139">
        <v>42377</v>
      </c>
      <c r="AE72" s="139">
        <v>42436</v>
      </c>
      <c r="AF72" s="137" t="s">
        <v>387</v>
      </c>
      <c r="AG72" s="137" t="s">
        <v>346</v>
      </c>
      <c r="AH72" s="58"/>
      <c r="AI72" s="59"/>
      <c r="AJ72" s="59"/>
      <c r="AK72" s="59"/>
      <c r="AL72" s="59"/>
      <c r="AM72" s="59"/>
      <c r="AN72" s="59"/>
      <c r="AO72" s="59"/>
      <c r="AP72" s="59"/>
      <c r="AQ72" s="59"/>
      <c r="AR72" s="59"/>
      <c r="AS72" s="59"/>
      <c r="AT72" s="59"/>
      <c r="AU72" s="59"/>
      <c r="AV72" s="59"/>
    </row>
    <row r="73" spans="1:49" s="14" customFormat="1" ht="81.75" customHeight="1" x14ac:dyDescent="0.2">
      <c r="A73" s="26" t="s">
        <v>186</v>
      </c>
      <c r="B73" s="43">
        <v>80101706</v>
      </c>
      <c r="C73" s="26" t="s">
        <v>306</v>
      </c>
      <c r="D73" s="26" t="s">
        <v>189</v>
      </c>
      <c r="E73" s="44" t="s">
        <v>255</v>
      </c>
      <c r="F73" s="26" t="s">
        <v>266</v>
      </c>
      <c r="G73" s="45" t="s">
        <v>143</v>
      </c>
      <c r="H73" s="45" t="s">
        <v>191</v>
      </c>
      <c r="I73" s="26" t="s">
        <v>159</v>
      </c>
      <c r="J73" s="46">
        <v>8600000</v>
      </c>
      <c r="K73" s="47">
        <v>8600000</v>
      </c>
      <c r="L73" s="26" t="s">
        <v>115</v>
      </c>
      <c r="M73" s="26" t="s">
        <v>67</v>
      </c>
      <c r="N73" s="48" t="s">
        <v>190</v>
      </c>
      <c r="O73" s="49"/>
      <c r="P73" s="51" t="s">
        <v>409</v>
      </c>
      <c r="Q73" s="76"/>
      <c r="R73" s="51"/>
      <c r="S73" s="52"/>
      <c r="T73" s="53"/>
      <c r="U73" s="54"/>
      <c r="V73" s="55"/>
      <c r="W73" s="53"/>
      <c r="X73" s="54"/>
      <c r="Y73" s="166"/>
      <c r="Z73" s="54"/>
      <c r="AA73" s="166"/>
      <c r="AB73" s="54"/>
      <c r="AC73" s="43"/>
      <c r="AD73" s="43"/>
      <c r="AE73" s="56"/>
      <c r="AF73" s="56"/>
      <c r="AG73" s="57"/>
      <c r="AH73" s="58"/>
      <c r="AI73" s="59"/>
      <c r="AJ73" s="59"/>
      <c r="AK73" s="59"/>
      <c r="AL73" s="59"/>
      <c r="AM73" s="59"/>
      <c r="AN73" s="59"/>
      <c r="AO73" s="59"/>
      <c r="AP73" s="59"/>
      <c r="AQ73" s="59"/>
      <c r="AR73" s="59"/>
      <c r="AS73" s="59"/>
      <c r="AT73" s="59"/>
      <c r="AU73" s="59"/>
      <c r="AV73" s="59"/>
    </row>
    <row r="74" spans="1:49" s="14" customFormat="1" ht="160.5" customHeight="1" x14ac:dyDescent="0.2">
      <c r="A74" s="26" t="s">
        <v>91</v>
      </c>
      <c r="B74" s="43">
        <v>80101706</v>
      </c>
      <c r="C74" s="26" t="s">
        <v>240</v>
      </c>
      <c r="D74" s="26" t="s">
        <v>189</v>
      </c>
      <c r="E74" s="44" t="s">
        <v>255</v>
      </c>
      <c r="F74" s="26" t="s">
        <v>266</v>
      </c>
      <c r="G74" s="45" t="s">
        <v>143</v>
      </c>
      <c r="H74" s="45" t="s">
        <v>191</v>
      </c>
      <c r="I74" s="26" t="s">
        <v>159</v>
      </c>
      <c r="J74" s="46">
        <v>11000000</v>
      </c>
      <c r="K74" s="47">
        <v>11000000</v>
      </c>
      <c r="L74" s="26" t="s">
        <v>115</v>
      </c>
      <c r="M74" s="26" t="s">
        <v>67</v>
      </c>
      <c r="N74" s="48" t="s">
        <v>190</v>
      </c>
      <c r="O74" s="49"/>
      <c r="P74" s="51" t="s">
        <v>410</v>
      </c>
      <c r="Q74" s="61" t="s">
        <v>411</v>
      </c>
      <c r="R74" s="135">
        <v>42377</v>
      </c>
      <c r="S74" s="136" t="s">
        <v>412</v>
      </c>
      <c r="T74" s="137" t="s">
        <v>339</v>
      </c>
      <c r="U74" s="138">
        <v>11000000</v>
      </c>
      <c r="V74" s="137" t="s">
        <v>413</v>
      </c>
      <c r="W74" s="137" t="s">
        <v>414</v>
      </c>
      <c r="X74" s="137" t="s">
        <v>352</v>
      </c>
      <c r="Y74" s="137" t="s">
        <v>415</v>
      </c>
      <c r="Z74" s="137" t="s">
        <v>67</v>
      </c>
      <c r="AA74" s="137" t="s">
        <v>67</v>
      </c>
      <c r="AB74" s="137" t="s">
        <v>67</v>
      </c>
      <c r="AC74" s="137" t="s">
        <v>354</v>
      </c>
      <c r="AD74" s="139">
        <v>42377</v>
      </c>
      <c r="AE74" s="139">
        <v>42436</v>
      </c>
      <c r="AF74" s="137" t="s">
        <v>376</v>
      </c>
      <c r="AG74" s="137" t="s">
        <v>369</v>
      </c>
      <c r="AH74" s="58"/>
      <c r="AI74" s="59"/>
      <c r="AJ74" s="59"/>
      <c r="AK74" s="59"/>
      <c r="AL74" s="59"/>
      <c r="AM74" s="59"/>
      <c r="AN74" s="59"/>
      <c r="AO74" s="59"/>
      <c r="AP74" s="59"/>
      <c r="AQ74" s="59"/>
      <c r="AR74" s="59"/>
      <c r="AS74" s="59"/>
      <c r="AT74" s="59"/>
      <c r="AU74" s="59"/>
      <c r="AV74" s="59"/>
    </row>
    <row r="75" spans="1:49" s="14" customFormat="1" ht="171.75" customHeight="1" x14ac:dyDescent="0.25">
      <c r="A75" s="45" t="s">
        <v>91</v>
      </c>
      <c r="B75" s="43">
        <v>80101706</v>
      </c>
      <c r="C75" s="26" t="s">
        <v>165</v>
      </c>
      <c r="D75" s="26" t="s">
        <v>189</v>
      </c>
      <c r="E75" s="44" t="s">
        <v>255</v>
      </c>
      <c r="F75" s="26">
        <v>2</v>
      </c>
      <c r="G75" s="45" t="s">
        <v>143</v>
      </c>
      <c r="H75" s="45" t="s">
        <v>191</v>
      </c>
      <c r="I75" s="26" t="s">
        <v>159</v>
      </c>
      <c r="J75" s="63">
        <v>6000000</v>
      </c>
      <c r="K75" s="64">
        <v>6000000</v>
      </c>
      <c r="L75" s="26" t="s">
        <v>115</v>
      </c>
      <c r="M75" s="26" t="s">
        <v>67</v>
      </c>
      <c r="N75" s="48" t="s">
        <v>190</v>
      </c>
      <c r="O75" s="167"/>
      <c r="P75" s="51" t="s">
        <v>416</v>
      </c>
      <c r="Q75" s="61" t="s">
        <v>417</v>
      </c>
      <c r="R75" s="135">
        <v>42384</v>
      </c>
      <c r="S75" s="136" t="s">
        <v>418</v>
      </c>
      <c r="T75" s="137" t="s">
        <v>339</v>
      </c>
      <c r="U75" s="138">
        <v>6000000</v>
      </c>
      <c r="V75" s="137" t="s">
        <v>419</v>
      </c>
      <c r="W75" s="137" t="s">
        <v>420</v>
      </c>
      <c r="X75" s="137" t="s">
        <v>352</v>
      </c>
      <c r="Y75" s="137" t="s">
        <v>421</v>
      </c>
      <c r="Z75" s="137" t="s">
        <v>67</v>
      </c>
      <c r="AA75" s="137" t="s">
        <v>67</v>
      </c>
      <c r="AB75" s="137" t="s">
        <v>67</v>
      </c>
      <c r="AC75" s="137" t="s">
        <v>354</v>
      </c>
      <c r="AD75" s="139">
        <v>42384</v>
      </c>
      <c r="AE75" s="139">
        <v>42443</v>
      </c>
      <c r="AF75" s="137" t="s">
        <v>345</v>
      </c>
      <c r="AG75" s="137" t="s">
        <v>346</v>
      </c>
      <c r="AH75" s="58"/>
      <c r="AI75" s="59"/>
      <c r="AJ75" s="59"/>
      <c r="AK75" s="59"/>
      <c r="AL75" s="59"/>
      <c r="AM75" s="59"/>
      <c r="AN75" s="59"/>
      <c r="AO75" s="59"/>
      <c r="AP75" s="59"/>
      <c r="AQ75" s="59"/>
      <c r="AR75" s="59"/>
      <c r="AS75" s="59"/>
      <c r="AT75" s="59"/>
      <c r="AU75" s="59"/>
      <c r="AV75" s="59"/>
    </row>
    <row r="76" spans="1:49" s="14" customFormat="1" ht="135" x14ac:dyDescent="0.2">
      <c r="A76" s="26" t="s">
        <v>91</v>
      </c>
      <c r="B76" s="43">
        <v>80101706</v>
      </c>
      <c r="C76" s="26" t="s">
        <v>241</v>
      </c>
      <c r="D76" s="26" t="s">
        <v>189</v>
      </c>
      <c r="E76" s="60" t="s">
        <v>255</v>
      </c>
      <c r="F76" s="26">
        <v>2</v>
      </c>
      <c r="G76" s="45" t="s">
        <v>143</v>
      </c>
      <c r="H76" s="45" t="s">
        <v>191</v>
      </c>
      <c r="I76" s="26" t="s">
        <v>159</v>
      </c>
      <c r="J76" s="46">
        <v>3400000</v>
      </c>
      <c r="K76" s="47">
        <v>3400000</v>
      </c>
      <c r="L76" s="26" t="s">
        <v>115</v>
      </c>
      <c r="M76" s="26" t="s">
        <v>67</v>
      </c>
      <c r="N76" s="48" t="s">
        <v>190</v>
      </c>
      <c r="O76" s="49"/>
      <c r="P76" s="51" t="s">
        <v>422</v>
      </c>
      <c r="Q76" s="61" t="s">
        <v>423</v>
      </c>
      <c r="R76" s="135">
        <v>42384</v>
      </c>
      <c r="S76" s="136" t="s">
        <v>424</v>
      </c>
      <c r="T76" s="137" t="s">
        <v>425</v>
      </c>
      <c r="U76" s="138">
        <v>3400000</v>
      </c>
      <c r="V76" s="137" t="s">
        <v>426</v>
      </c>
      <c r="W76" s="137" t="s">
        <v>427</v>
      </c>
      <c r="X76" s="137" t="s">
        <v>352</v>
      </c>
      <c r="Y76" s="137" t="s">
        <v>428</v>
      </c>
      <c r="Z76" s="137" t="s">
        <v>67</v>
      </c>
      <c r="AA76" s="137" t="s">
        <v>67</v>
      </c>
      <c r="AB76" s="137" t="s">
        <v>67</v>
      </c>
      <c r="AC76" s="137" t="s">
        <v>354</v>
      </c>
      <c r="AD76" s="139">
        <v>42384</v>
      </c>
      <c r="AE76" s="139">
        <v>42443</v>
      </c>
      <c r="AF76" s="137" t="s">
        <v>376</v>
      </c>
      <c r="AG76" s="137" t="s">
        <v>369</v>
      </c>
      <c r="AH76" s="58"/>
      <c r="AI76" s="59"/>
      <c r="AJ76" s="59"/>
      <c r="AK76" s="59"/>
      <c r="AL76" s="59"/>
      <c r="AM76" s="59"/>
      <c r="AN76" s="59"/>
      <c r="AO76" s="59"/>
      <c r="AP76" s="59"/>
      <c r="AQ76" s="59"/>
      <c r="AR76" s="59"/>
      <c r="AS76" s="59"/>
      <c r="AT76" s="59"/>
      <c r="AU76" s="59"/>
      <c r="AV76" s="26"/>
    </row>
    <row r="77" spans="1:49" s="14" customFormat="1" ht="225" x14ac:dyDescent="0.2">
      <c r="A77" s="26" t="s">
        <v>186</v>
      </c>
      <c r="B77" s="43">
        <v>80101706</v>
      </c>
      <c r="C77" s="26" t="s">
        <v>166</v>
      </c>
      <c r="D77" s="26" t="s">
        <v>189</v>
      </c>
      <c r="E77" s="60" t="s">
        <v>255</v>
      </c>
      <c r="F77" s="26">
        <v>2</v>
      </c>
      <c r="G77" s="45" t="s">
        <v>143</v>
      </c>
      <c r="H77" s="45" t="s">
        <v>191</v>
      </c>
      <c r="I77" s="26" t="s">
        <v>159</v>
      </c>
      <c r="J77" s="46">
        <v>12000000</v>
      </c>
      <c r="K77" s="47">
        <v>12000000</v>
      </c>
      <c r="L77" s="26" t="s">
        <v>115</v>
      </c>
      <c r="M77" s="26" t="s">
        <v>67</v>
      </c>
      <c r="N77" s="48" t="s">
        <v>190</v>
      </c>
      <c r="O77" s="49"/>
      <c r="P77" s="51" t="s">
        <v>429</v>
      </c>
      <c r="Q77" s="168" t="s">
        <v>294</v>
      </c>
      <c r="R77" s="135">
        <v>42388</v>
      </c>
      <c r="S77" s="136" t="s">
        <v>430</v>
      </c>
      <c r="T77" s="137" t="s">
        <v>339</v>
      </c>
      <c r="U77" s="138">
        <v>12000000</v>
      </c>
      <c r="V77" s="137" t="s">
        <v>431</v>
      </c>
      <c r="W77" s="137" t="s">
        <v>432</v>
      </c>
      <c r="X77" s="137" t="s">
        <v>352</v>
      </c>
      <c r="Y77" s="137" t="s">
        <v>433</v>
      </c>
      <c r="Z77" s="137" t="s">
        <v>67</v>
      </c>
      <c r="AA77" s="137" t="s">
        <v>67</v>
      </c>
      <c r="AB77" s="137" t="s">
        <v>67</v>
      </c>
      <c r="AC77" s="137" t="s">
        <v>344</v>
      </c>
      <c r="AD77" s="139">
        <v>42388</v>
      </c>
      <c r="AE77" s="139">
        <v>42447</v>
      </c>
      <c r="AF77" s="137" t="s">
        <v>345</v>
      </c>
      <c r="AG77" s="137" t="s">
        <v>346</v>
      </c>
      <c r="AH77" s="58"/>
      <c r="AI77" s="59"/>
      <c r="AJ77" s="59"/>
      <c r="AK77" s="59"/>
      <c r="AL77" s="59"/>
      <c r="AM77" s="59"/>
      <c r="AN77" s="59"/>
      <c r="AO77" s="59"/>
      <c r="AP77" s="59"/>
      <c r="AQ77" s="59"/>
      <c r="AR77" s="59"/>
      <c r="AS77" s="59"/>
      <c r="AT77" s="59"/>
      <c r="AU77" s="59"/>
      <c r="AV77" s="26"/>
    </row>
    <row r="78" spans="1:49" s="14" customFormat="1" ht="198" customHeight="1" x14ac:dyDescent="0.2">
      <c r="A78" s="26" t="s">
        <v>91</v>
      </c>
      <c r="B78" s="43">
        <v>80101706</v>
      </c>
      <c r="C78" s="26" t="s">
        <v>167</v>
      </c>
      <c r="D78" s="26" t="s">
        <v>189</v>
      </c>
      <c r="E78" s="60" t="s">
        <v>255</v>
      </c>
      <c r="F78" s="26">
        <v>2</v>
      </c>
      <c r="G78" s="45" t="s">
        <v>143</v>
      </c>
      <c r="H78" s="45" t="s">
        <v>191</v>
      </c>
      <c r="I78" s="26" t="s">
        <v>159</v>
      </c>
      <c r="J78" s="63">
        <v>14000000</v>
      </c>
      <c r="K78" s="64">
        <v>14000000</v>
      </c>
      <c r="L78" s="26" t="s">
        <v>115</v>
      </c>
      <c r="M78" s="26" t="s">
        <v>67</v>
      </c>
      <c r="N78" s="48" t="s">
        <v>190</v>
      </c>
      <c r="O78" s="49"/>
      <c r="P78" s="51" t="s">
        <v>434</v>
      </c>
      <c r="Q78" s="168" t="s">
        <v>435</v>
      </c>
      <c r="R78" s="135">
        <v>42384</v>
      </c>
      <c r="S78" s="136" t="s">
        <v>436</v>
      </c>
      <c r="T78" s="137" t="s">
        <v>339</v>
      </c>
      <c r="U78" s="138">
        <v>14000000</v>
      </c>
      <c r="V78" s="137" t="s">
        <v>437</v>
      </c>
      <c r="W78" s="137" t="s">
        <v>438</v>
      </c>
      <c r="X78" s="137" t="s">
        <v>352</v>
      </c>
      <c r="Y78" s="137" t="s">
        <v>439</v>
      </c>
      <c r="Z78" s="137" t="s">
        <v>67</v>
      </c>
      <c r="AA78" s="137" t="s">
        <v>67</v>
      </c>
      <c r="AB78" s="137" t="s">
        <v>67</v>
      </c>
      <c r="AC78" s="137" t="s">
        <v>354</v>
      </c>
      <c r="AD78" s="139">
        <v>42384</v>
      </c>
      <c r="AE78" s="139">
        <v>42443</v>
      </c>
      <c r="AF78" s="137" t="s">
        <v>368</v>
      </c>
      <c r="AG78" s="137" t="s">
        <v>369</v>
      </c>
      <c r="AH78" s="58"/>
      <c r="AI78" s="59"/>
      <c r="AJ78" s="59"/>
      <c r="AK78" s="59"/>
      <c r="AL78" s="59"/>
      <c r="AM78" s="59"/>
      <c r="AN78" s="59"/>
      <c r="AO78" s="59"/>
      <c r="AP78" s="59"/>
      <c r="AQ78" s="59"/>
      <c r="AR78" s="59"/>
      <c r="AS78" s="59"/>
      <c r="AT78" s="59"/>
      <c r="AU78" s="59"/>
      <c r="AV78" s="26"/>
    </row>
    <row r="79" spans="1:49" s="82" customFormat="1" ht="71.25" x14ac:dyDescent="0.2">
      <c r="A79" s="26" t="s">
        <v>91</v>
      </c>
      <c r="B79" s="43">
        <v>80101706</v>
      </c>
      <c r="C79" s="26" t="s">
        <v>168</v>
      </c>
      <c r="D79" s="26" t="s">
        <v>189</v>
      </c>
      <c r="E79" s="60" t="s">
        <v>255</v>
      </c>
      <c r="F79" s="26">
        <v>2</v>
      </c>
      <c r="G79" s="45" t="s">
        <v>143</v>
      </c>
      <c r="H79" s="45" t="s">
        <v>191</v>
      </c>
      <c r="I79" s="26" t="s">
        <v>159</v>
      </c>
      <c r="J79" s="46">
        <v>12000000</v>
      </c>
      <c r="K79" s="47">
        <v>12000000</v>
      </c>
      <c r="L79" s="26" t="s">
        <v>115</v>
      </c>
      <c r="M79" s="26" t="s">
        <v>67</v>
      </c>
      <c r="N79" s="48" t="s">
        <v>190</v>
      </c>
      <c r="O79" s="49"/>
      <c r="P79" s="173"/>
      <c r="Q79" s="77"/>
      <c r="R79" s="61"/>
      <c r="S79" s="57"/>
      <c r="T79" s="62"/>
      <c r="U79" s="43"/>
      <c r="V79" s="59"/>
      <c r="W79" s="62"/>
      <c r="X79" s="43"/>
      <c r="Y79" s="43"/>
      <c r="Z79" s="43"/>
      <c r="AA79" s="43"/>
      <c r="AB79" s="43"/>
      <c r="AC79" s="43"/>
      <c r="AD79" s="43"/>
      <c r="AE79" s="56"/>
      <c r="AF79" s="56"/>
      <c r="AG79" s="57"/>
      <c r="AH79" s="58"/>
      <c r="AI79" s="59"/>
      <c r="AJ79" s="59"/>
      <c r="AK79" s="59"/>
      <c r="AL79" s="59"/>
      <c r="AM79" s="59"/>
      <c r="AN79" s="59"/>
      <c r="AO79" s="59"/>
      <c r="AP79" s="59"/>
      <c r="AQ79" s="59"/>
      <c r="AR79" s="59"/>
      <c r="AS79" s="26"/>
      <c r="AT79" s="26"/>
      <c r="AU79" s="26"/>
      <c r="AV79" s="26"/>
    </row>
    <row r="80" spans="1:49" s="82" customFormat="1" ht="183" customHeight="1" x14ac:dyDescent="0.2">
      <c r="A80" s="26" t="s">
        <v>91</v>
      </c>
      <c r="B80" s="43">
        <v>80101706</v>
      </c>
      <c r="C80" s="26" t="s">
        <v>169</v>
      </c>
      <c r="D80" s="26" t="s">
        <v>189</v>
      </c>
      <c r="E80" s="60" t="s">
        <v>255</v>
      </c>
      <c r="F80" s="26">
        <v>2</v>
      </c>
      <c r="G80" s="45" t="s">
        <v>143</v>
      </c>
      <c r="H80" s="45" t="s">
        <v>191</v>
      </c>
      <c r="I80" s="26" t="s">
        <v>159</v>
      </c>
      <c r="J80" s="46">
        <v>6000000</v>
      </c>
      <c r="K80" s="47">
        <v>6000000</v>
      </c>
      <c r="L80" s="26" t="s">
        <v>115</v>
      </c>
      <c r="M80" s="26" t="s">
        <v>67</v>
      </c>
      <c r="N80" s="48" t="s">
        <v>190</v>
      </c>
      <c r="O80" s="49"/>
      <c r="P80" s="51" t="s">
        <v>440</v>
      </c>
      <c r="Q80" s="61" t="s">
        <v>441</v>
      </c>
      <c r="R80" s="135">
        <v>42384</v>
      </c>
      <c r="S80" s="136" t="s">
        <v>442</v>
      </c>
      <c r="T80" s="137" t="s">
        <v>339</v>
      </c>
      <c r="U80" s="138">
        <v>6000000</v>
      </c>
      <c r="V80" s="137" t="s">
        <v>443</v>
      </c>
      <c r="W80" s="137" t="s">
        <v>444</v>
      </c>
      <c r="X80" s="137" t="s">
        <v>352</v>
      </c>
      <c r="Y80" s="137" t="s">
        <v>445</v>
      </c>
      <c r="Z80" s="137" t="s">
        <v>67</v>
      </c>
      <c r="AA80" s="137" t="s">
        <v>67</v>
      </c>
      <c r="AB80" s="137" t="s">
        <v>67</v>
      </c>
      <c r="AC80" s="137" t="s">
        <v>354</v>
      </c>
      <c r="AD80" s="139">
        <v>42384</v>
      </c>
      <c r="AE80" s="139">
        <v>42443</v>
      </c>
      <c r="AF80" s="137" t="s">
        <v>376</v>
      </c>
      <c r="AG80" s="137" t="s">
        <v>369</v>
      </c>
      <c r="AH80" s="58"/>
      <c r="AI80" s="59"/>
      <c r="AJ80" s="59"/>
      <c r="AK80" s="59"/>
      <c r="AL80" s="59"/>
      <c r="AM80" s="59"/>
      <c r="AN80" s="59"/>
      <c r="AO80" s="59"/>
      <c r="AP80" s="59"/>
      <c r="AQ80" s="59"/>
      <c r="AR80" s="59"/>
      <c r="AS80" s="59"/>
      <c r="AT80" s="59"/>
      <c r="AU80" s="59"/>
      <c r="AV80" s="59"/>
    </row>
    <row r="81" spans="1:48" s="14" customFormat="1" ht="48.75" customHeight="1" x14ac:dyDescent="0.25">
      <c r="A81" s="26" t="s">
        <v>91</v>
      </c>
      <c r="B81" s="43">
        <v>80101706</v>
      </c>
      <c r="C81" s="26" t="s">
        <v>170</v>
      </c>
      <c r="D81" s="26" t="s">
        <v>189</v>
      </c>
      <c r="E81" s="60" t="s">
        <v>255</v>
      </c>
      <c r="F81" s="26">
        <v>2</v>
      </c>
      <c r="G81" s="45" t="s">
        <v>143</v>
      </c>
      <c r="H81" s="45" t="s">
        <v>192</v>
      </c>
      <c r="I81" s="26" t="s">
        <v>159</v>
      </c>
      <c r="J81" s="46">
        <v>12400000</v>
      </c>
      <c r="K81" s="47">
        <v>12400000</v>
      </c>
      <c r="L81" s="26" t="s">
        <v>115</v>
      </c>
      <c r="M81" s="26" t="s">
        <v>67</v>
      </c>
      <c r="N81" s="48" t="s">
        <v>190</v>
      </c>
      <c r="O81" s="70"/>
      <c r="P81" s="51" t="s">
        <v>528</v>
      </c>
      <c r="Q81" s="61" t="s">
        <v>529</v>
      </c>
      <c r="R81" s="135">
        <v>42394</v>
      </c>
      <c r="S81" s="136" t="s">
        <v>530</v>
      </c>
      <c r="T81" s="137" t="s">
        <v>339</v>
      </c>
      <c r="U81" s="138">
        <v>12400000</v>
      </c>
      <c r="V81" s="137" t="s">
        <v>531</v>
      </c>
      <c r="W81" s="137" t="s">
        <v>532</v>
      </c>
      <c r="X81" s="137" t="s">
        <v>352</v>
      </c>
      <c r="Y81" s="137" t="s">
        <v>533</v>
      </c>
      <c r="Z81" s="137" t="s">
        <v>67</v>
      </c>
      <c r="AA81" s="137" t="s">
        <v>67</v>
      </c>
      <c r="AB81" s="137" t="s">
        <v>67</v>
      </c>
      <c r="AC81" s="137" t="s">
        <v>344</v>
      </c>
      <c r="AD81" s="139">
        <v>42394</v>
      </c>
      <c r="AE81" s="139">
        <v>42453</v>
      </c>
      <c r="AF81" s="137" t="s">
        <v>376</v>
      </c>
      <c r="AG81" s="137" t="s">
        <v>369</v>
      </c>
      <c r="AH81" s="58"/>
      <c r="AI81" s="59"/>
      <c r="AJ81" s="59"/>
      <c r="AK81" s="59"/>
      <c r="AL81" s="59"/>
      <c r="AM81" s="59"/>
      <c r="AN81" s="59"/>
      <c r="AO81" s="59"/>
      <c r="AP81" s="59"/>
      <c r="AQ81" s="59"/>
      <c r="AR81" s="59"/>
      <c r="AS81" s="59"/>
      <c r="AT81" s="59"/>
      <c r="AU81" s="59"/>
      <c r="AV81" s="59"/>
    </row>
    <row r="82" spans="1:48" s="82" customFormat="1" ht="71.25" x14ac:dyDescent="0.2">
      <c r="A82" s="26" t="s">
        <v>185</v>
      </c>
      <c r="B82" s="43">
        <v>80101706</v>
      </c>
      <c r="C82" s="26" t="s">
        <v>171</v>
      </c>
      <c r="D82" s="26" t="s">
        <v>189</v>
      </c>
      <c r="E82" s="60" t="s">
        <v>255</v>
      </c>
      <c r="F82" s="26">
        <v>11</v>
      </c>
      <c r="G82" s="45" t="s">
        <v>143</v>
      </c>
      <c r="H82" s="45" t="s">
        <v>194</v>
      </c>
      <c r="I82" s="26" t="s">
        <v>159</v>
      </c>
      <c r="J82" s="46">
        <v>66000000</v>
      </c>
      <c r="K82" s="47">
        <v>66000000</v>
      </c>
      <c r="L82" s="26" t="s">
        <v>115</v>
      </c>
      <c r="M82" s="26" t="s">
        <v>67</v>
      </c>
      <c r="N82" s="48" t="s">
        <v>190</v>
      </c>
      <c r="O82" s="49"/>
      <c r="P82" s="173"/>
      <c r="Q82" s="76"/>
      <c r="R82" s="51"/>
      <c r="S82" s="52"/>
      <c r="T82" s="53"/>
      <c r="U82" s="54"/>
      <c r="V82" s="55"/>
      <c r="W82" s="53"/>
      <c r="X82" s="54"/>
      <c r="Y82" s="54"/>
      <c r="Z82" s="54"/>
      <c r="AA82" s="54"/>
      <c r="AB82" s="54"/>
      <c r="AC82" s="43"/>
      <c r="AD82" s="43"/>
      <c r="AE82" s="56"/>
      <c r="AF82" s="56"/>
      <c r="AG82" s="57"/>
      <c r="AH82" s="58"/>
      <c r="AI82" s="59"/>
      <c r="AJ82" s="59"/>
      <c r="AK82" s="59"/>
      <c r="AL82" s="59"/>
      <c r="AM82" s="59"/>
      <c r="AN82" s="59"/>
      <c r="AO82" s="59"/>
      <c r="AP82" s="59"/>
      <c r="AQ82" s="59"/>
      <c r="AR82" s="59"/>
      <c r="AS82" s="59"/>
      <c r="AT82" s="59"/>
      <c r="AU82" s="59"/>
      <c r="AV82" s="59"/>
    </row>
    <row r="83" spans="1:48" s="14" customFormat="1" ht="114" x14ac:dyDescent="0.2">
      <c r="A83" s="26" t="s">
        <v>185</v>
      </c>
      <c r="B83" s="43">
        <v>80101706</v>
      </c>
      <c r="C83" s="26" t="s">
        <v>172</v>
      </c>
      <c r="D83" s="26" t="s">
        <v>189</v>
      </c>
      <c r="E83" s="60" t="s">
        <v>255</v>
      </c>
      <c r="F83" s="26">
        <v>2</v>
      </c>
      <c r="G83" s="45" t="s">
        <v>143</v>
      </c>
      <c r="H83" s="45" t="s">
        <v>193</v>
      </c>
      <c r="I83" s="26" t="s">
        <v>159</v>
      </c>
      <c r="J83" s="46">
        <v>6600000</v>
      </c>
      <c r="K83" s="47">
        <v>6600000</v>
      </c>
      <c r="L83" s="26" t="s">
        <v>115</v>
      </c>
      <c r="M83" s="26" t="s">
        <v>67</v>
      </c>
      <c r="N83" s="48" t="s">
        <v>190</v>
      </c>
      <c r="O83" s="169"/>
      <c r="P83" s="208"/>
      <c r="Q83" s="76"/>
      <c r="R83" s="51"/>
      <c r="S83" s="52"/>
      <c r="T83" s="53"/>
      <c r="U83" s="54"/>
      <c r="V83" s="55"/>
      <c r="W83" s="53"/>
      <c r="X83" s="54"/>
      <c r="Y83" s="54"/>
      <c r="Z83" s="54"/>
      <c r="AA83" s="54"/>
      <c r="AB83" s="54"/>
      <c r="AC83" s="66"/>
      <c r="AD83" s="66"/>
      <c r="AE83" s="67"/>
      <c r="AF83" s="67"/>
      <c r="AG83" s="68"/>
      <c r="AH83" s="58"/>
      <c r="AI83" s="59"/>
      <c r="AJ83" s="59"/>
      <c r="AK83" s="59"/>
      <c r="AL83" s="59"/>
      <c r="AM83" s="59"/>
      <c r="AN83" s="59"/>
      <c r="AO83" s="59"/>
      <c r="AP83" s="59"/>
      <c r="AQ83" s="59"/>
      <c r="AR83" s="59"/>
      <c r="AS83" s="26"/>
      <c r="AT83" s="59"/>
      <c r="AU83" s="26"/>
      <c r="AV83" s="26"/>
    </row>
    <row r="84" spans="1:48" s="86" customFormat="1" ht="114" x14ac:dyDescent="0.25">
      <c r="A84" s="26" t="s">
        <v>185</v>
      </c>
      <c r="B84" s="43">
        <v>80101706</v>
      </c>
      <c r="C84" s="26" t="s">
        <v>172</v>
      </c>
      <c r="D84" s="26" t="s">
        <v>189</v>
      </c>
      <c r="E84" s="60" t="s">
        <v>255</v>
      </c>
      <c r="F84" s="26">
        <v>2</v>
      </c>
      <c r="G84" s="45" t="s">
        <v>143</v>
      </c>
      <c r="H84" s="45" t="s">
        <v>193</v>
      </c>
      <c r="I84" s="26" t="s">
        <v>159</v>
      </c>
      <c r="J84" s="46">
        <v>6600000</v>
      </c>
      <c r="K84" s="47">
        <v>6600000</v>
      </c>
      <c r="L84" s="26" t="s">
        <v>115</v>
      </c>
      <c r="M84" s="26" t="s">
        <v>67</v>
      </c>
      <c r="N84" s="48" t="s">
        <v>190</v>
      </c>
      <c r="O84" s="49"/>
      <c r="P84" s="173"/>
      <c r="Q84" s="76"/>
      <c r="R84" s="51"/>
      <c r="S84" s="52"/>
      <c r="T84" s="53"/>
      <c r="U84" s="54"/>
      <c r="V84" s="55"/>
      <c r="W84" s="53"/>
      <c r="X84" s="54"/>
      <c r="Y84" s="54"/>
      <c r="Z84" s="54"/>
      <c r="AA84" s="54"/>
      <c r="AB84" s="54"/>
      <c r="AC84" s="43"/>
      <c r="AD84" s="43"/>
      <c r="AE84" s="56"/>
      <c r="AF84" s="56"/>
      <c r="AG84" s="57"/>
      <c r="AH84" s="50"/>
      <c r="AI84" s="50"/>
      <c r="AJ84" s="50"/>
      <c r="AK84" s="50"/>
      <c r="AL84" s="50"/>
      <c r="AM84" s="50"/>
      <c r="AN84" s="50"/>
      <c r="AO84" s="50"/>
      <c r="AP84" s="50"/>
      <c r="AQ84" s="50"/>
      <c r="AR84" s="50"/>
      <c r="AS84" s="50"/>
      <c r="AT84" s="50"/>
      <c r="AU84" s="50"/>
      <c r="AV84" s="50"/>
    </row>
    <row r="85" spans="1:48" s="14" customFormat="1" ht="135" x14ac:dyDescent="0.2">
      <c r="A85" s="26" t="s">
        <v>186</v>
      </c>
      <c r="B85" s="43">
        <v>80101706</v>
      </c>
      <c r="C85" s="26" t="s">
        <v>173</v>
      </c>
      <c r="D85" s="26" t="s">
        <v>189</v>
      </c>
      <c r="E85" s="60" t="s">
        <v>255</v>
      </c>
      <c r="F85" s="26">
        <v>2</v>
      </c>
      <c r="G85" s="45" t="s">
        <v>143</v>
      </c>
      <c r="H85" s="45" t="s">
        <v>192</v>
      </c>
      <c r="I85" s="26" t="s">
        <v>159</v>
      </c>
      <c r="J85" s="46">
        <v>9000000</v>
      </c>
      <c r="K85" s="47">
        <v>9000000</v>
      </c>
      <c r="L85" s="26" t="s">
        <v>115</v>
      </c>
      <c r="M85" s="26" t="s">
        <v>67</v>
      </c>
      <c r="N85" s="48" t="s">
        <v>190</v>
      </c>
      <c r="O85" s="49"/>
      <c r="P85" s="51" t="s">
        <v>446</v>
      </c>
      <c r="Q85" s="61" t="s">
        <v>447</v>
      </c>
      <c r="R85" s="135">
        <v>42388</v>
      </c>
      <c r="S85" s="136" t="s">
        <v>448</v>
      </c>
      <c r="T85" s="137" t="s">
        <v>339</v>
      </c>
      <c r="U85" s="138">
        <v>9000000</v>
      </c>
      <c r="V85" s="137" t="s">
        <v>449</v>
      </c>
      <c r="W85" s="137" t="s">
        <v>450</v>
      </c>
      <c r="X85" s="137" t="s">
        <v>352</v>
      </c>
      <c r="Y85" s="137" t="s">
        <v>451</v>
      </c>
      <c r="Z85" s="137" t="s">
        <v>67</v>
      </c>
      <c r="AA85" s="137" t="s">
        <v>67</v>
      </c>
      <c r="AB85" s="137" t="s">
        <v>67</v>
      </c>
      <c r="AC85" s="137" t="s">
        <v>344</v>
      </c>
      <c r="AD85" s="139">
        <v>42388</v>
      </c>
      <c r="AE85" s="139">
        <v>42446</v>
      </c>
      <c r="AF85" s="137" t="s">
        <v>345</v>
      </c>
      <c r="AG85" s="137" t="s">
        <v>346</v>
      </c>
      <c r="AH85" s="58"/>
      <c r="AI85" s="59"/>
      <c r="AJ85" s="59"/>
      <c r="AK85" s="59"/>
      <c r="AL85" s="59"/>
      <c r="AM85" s="59"/>
      <c r="AN85" s="59"/>
      <c r="AO85" s="59"/>
      <c r="AP85" s="59"/>
      <c r="AQ85" s="59"/>
      <c r="AR85" s="59"/>
      <c r="AS85" s="26"/>
      <c r="AT85" s="59"/>
      <c r="AU85" s="59"/>
      <c r="AV85" s="59"/>
    </row>
    <row r="86" spans="1:48" s="172" customFormat="1" ht="103.5" customHeight="1" x14ac:dyDescent="0.2">
      <c r="A86" s="26" t="s">
        <v>80</v>
      </c>
      <c r="B86" s="66">
        <v>80101706</v>
      </c>
      <c r="C86" s="45" t="s">
        <v>242</v>
      </c>
      <c r="D86" s="45" t="s">
        <v>189</v>
      </c>
      <c r="E86" s="44" t="s">
        <v>255</v>
      </c>
      <c r="F86" s="45" t="s">
        <v>266</v>
      </c>
      <c r="G86" s="45" t="s">
        <v>143</v>
      </c>
      <c r="H86" s="45" t="s">
        <v>192</v>
      </c>
      <c r="I86" s="45" t="s">
        <v>159</v>
      </c>
      <c r="J86" s="63">
        <v>8000000</v>
      </c>
      <c r="K86" s="64">
        <v>8000000</v>
      </c>
      <c r="L86" s="45" t="s">
        <v>115</v>
      </c>
      <c r="M86" s="45" t="s">
        <v>67</v>
      </c>
      <c r="N86" s="121" t="s">
        <v>190</v>
      </c>
      <c r="O86" s="170"/>
      <c r="P86" s="51" t="s">
        <v>459</v>
      </c>
      <c r="Q86" s="61" t="s">
        <v>460</v>
      </c>
      <c r="R86" s="135">
        <v>42377</v>
      </c>
      <c r="S86" s="136" t="s">
        <v>454</v>
      </c>
      <c r="T86" s="137" t="s">
        <v>339</v>
      </c>
      <c r="U86" s="138">
        <v>8000000</v>
      </c>
      <c r="V86" s="137" t="s">
        <v>340</v>
      </c>
      <c r="W86" s="137" t="s">
        <v>461</v>
      </c>
      <c r="X86" s="137" t="s">
        <v>342</v>
      </c>
      <c r="Y86" s="137" t="s">
        <v>462</v>
      </c>
      <c r="Z86" s="137" t="s">
        <v>67</v>
      </c>
      <c r="AA86" s="137" t="s">
        <v>67</v>
      </c>
      <c r="AB86" s="137" t="s">
        <v>67</v>
      </c>
      <c r="AC86" s="137" t="s">
        <v>354</v>
      </c>
      <c r="AD86" s="139">
        <v>42377</v>
      </c>
      <c r="AE86" s="139">
        <v>42436</v>
      </c>
      <c r="AF86" s="137" t="s">
        <v>457</v>
      </c>
      <c r="AG86" s="137" t="s">
        <v>458</v>
      </c>
      <c r="AH86" s="171"/>
      <c r="AI86" s="84"/>
      <c r="AJ86" s="84"/>
      <c r="AK86" s="84"/>
      <c r="AL86" s="84"/>
      <c r="AM86" s="84"/>
      <c r="AN86" s="84"/>
      <c r="AO86" s="84"/>
      <c r="AP86" s="84"/>
      <c r="AQ86" s="84"/>
      <c r="AR86" s="84"/>
      <c r="AS86" s="84"/>
      <c r="AT86" s="84"/>
      <c r="AU86" s="84"/>
      <c r="AV86" s="84"/>
    </row>
    <row r="87" spans="1:48" s="14" customFormat="1" ht="99.75" customHeight="1" x14ac:dyDescent="0.25">
      <c r="A87" s="26" t="s">
        <v>80</v>
      </c>
      <c r="B87" s="43">
        <v>80101706</v>
      </c>
      <c r="C87" s="26" t="s">
        <v>242</v>
      </c>
      <c r="D87" s="26" t="s">
        <v>189</v>
      </c>
      <c r="E87" s="44" t="s">
        <v>255</v>
      </c>
      <c r="F87" s="45" t="s">
        <v>266</v>
      </c>
      <c r="G87" s="45" t="s">
        <v>143</v>
      </c>
      <c r="H87" s="45" t="s">
        <v>192</v>
      </c>
      <c r="I87" s="26" t="s">
        <v>159</v>
      </c>
      <c r="J87" s="46">
        <v>8000000</v>
      </c>
      <c r="K87" s="47">
        <v>8000000</v>
      </c>
      <c r="L87" s="26" t="s">
        <v>115</v>
      </c>
      <c r="M87" s="26" t="s">
        <v>67</v>
      </c>
      <c r="N87" s="48" t="s">
        <v>190</v>
      </c>
      <c r="O87" s="70"/>
      <c r="P87" s="51" t="s">
        <v>452</v>
      </c>
      <c r="Q87" s="168" t="s">
        <v>453</v>
      </c>
      <c r="R87" s="135">
        <v>42377</v>
      </c>
      <c r="S87" s="136" t="s">
        <v>454</v>
      </c>
      <c r="T87" s="137" t="s">
        <v>339</v>
      </c>
      <c r="U87" s="138">
        <v>8000000</v>
      </c>
      <c r="V87" s="137" t="s">
        <v>340</v>
      </c>
      <c r="W87" s="137" t="s">
        <v>455</v>
      </c>
      <c r="X87" s="137" t="s">
        <v>342</v>
      </c>
      <c r="Y87" s="137" t="s">
        <v>456</v>
      </c>
      <c r="Z87" s="137" t="s">
        <v>67</v>
      </c>
      <c r="AA87" s="137" t="s">
        <v>67</v>
      </c>
      <c r="AB87" s="137" t="s">
        <v>67</v>
      </c>
      <c r="AC87" s="137" t="s">
        <v>354</v>
      </c>
      <c r="AD87" s="139">
        <v>42377</v>
      </c>
      <c r="AE87" s="139">
        <v>42436</v>
      </c>
      <c r="AF87" s="137" t="s">
        <v>457</v>
      </c>
      <c r="AG87" s="137" t="s">
        <v>458</v>
      </c>
      <c r="AH87" s="72"/>
      <c r="AI87" s="59"/>
      <c r="AJ87" s="59"/>
      <c r="AK87" s="59"/>
      <c r="AL87" s="59"/>
      <c r="AM87" s="59"/>
      <c r="AN87" s="59"/>
      <c r="AO87" s="59"/>
      <c r="AP87" s="59"/>
      <c r="AQ87" s="59"/>
      <c r="AR87" s="59"/>
      <c r="AS87" s="26"/>
      <c r="AT87" s="59"/>
      <c r="AU87" s="59"/>
      <c r="AV87" s="59"/>
    </row>
    <row r="88" spans="1:48" s="172" customFormat="1" ht="73.5" customHeight="1" x14ac:dyDescent="0.2">
      <c r="A88" s="26" t="s">
        <v>80</v>
      </c>
      <c r="B88" s="43">
        <v>80101706</v>
      </c>
      <c r="C88" s="26" t="s">
        <v>174</v>
      </c>
      <c r="D88" s="26" t="s">
        <v>189</v>
      </c>
      <c r="E88" s="44" t="s">
        <v>255</v>
      </c>
      <c r="F88" s="45">
        <v>2</v>
      </c>
      <c r="G88" s="45" t="s">
        <v>143</v>
      </c>
      <c r="H88" s="45" t="s">
        <v>192</v>
      </c>
      <c r="I88" s="26" t="s">
        <v>159</v>
      </c>
      <c r="J88" s="63">
        <v>3400000</v>
      </c>
      <c r="K88" s="64">
        <v>3400000</v>
      </c>
      <c r="L88" s="26" t="s">
        <v>115</v>
      </c>
      <c r="M88" s="26" t="s">
        <v>67</v>
      </c>
      <c r="N88" s="48" t="s">
        <v>190</v>
      </c>
      <c r="O88" s="170"/>
      <c r="P88" s="173"/>
      <c r="Q88" s="76"/>
      <c r="R88" s="51"/>
      <c r="S88" s="52"/>
      <c r="T88" s="53"/>
      <c r="U88" s="54"/>
      <c r="V88" s="55"/>
      <c r="W88" s="53"/>
      <c r="X88" s="54"/>
      <c r="Y88" s="54"/>
      <c r="Z88" s="166"/>
      <c r="AA88" s="166"/>
      <c r="AB88" s="54"/>
      <c r="AC88" s="43"/>
      <c r="AD88" s="43"/>
      <c r="AE88" s="56"/>
      <c r="AF88" s="56"/>
      <c r="AG88" s="57"/>
      <c r="AH88" s="58"/>
      <c r="AI88" s="59"/>
      <c r="AJ88" s="59"/>
      <c r="AK88" s="59"/>
      <c r="AL88" s="59"/>
      <c r="AM88" s="59"/>
      <c r="AN88" s="59"/>
      <c r="AO88" s="59"/>
      <c r="AP88" s="59"/>
      <c r="AQ88" s="59"/>
      <c r="AR88" s="59"/>
      <c r="AS88" s="59"/>
      <c r="AT88" s="59"/>
      <c r="AU88" s="59"/>
      <c r="AV88" s="45"/>
    </row>
    <row r="89" spans="1:48" s="14" customFormat="1" ht="101.25" customHeight="1" x14ac:dyDescent="0.2">
      <c r="A89" s="26" t="s">
        <v>186</v>
      </c>
      <c r="B89" s="43">
        <v>80101706</v>
      </c>
      <c r="C89" s="26" t="s">
        <v>245</v>
      </c>
      <c r="D89" s="26" t="s">
        <v>189</v>
      </c>
      <c r="E89" s="44" t="s">
        <v>255</v>
      </c>
      <c r="F89" s="45">
        <v>2</v>
      </c>
      <c r="G89" s="45" t="s">
        <v>143</v>
      </c>
      <c r="H89" s="45" t="s">
        <v>193</v>
      </c>
      <c r="I89" s="26" t="s">
        <v>159</v>
      </c>
      <c r="J89" s="63">
        <v>8000000</v>
      </c>
      <c r="K89" s="64">
        <v>8000000</v>
      </c>
      <c r="L89" s="26" t="s">
        <v>115</v>
      </c>
      <c r="M89" s="26" t="s">
        <v>67</v>
      </c>
      <c r="N89" s="48" t="s">
        <v>190</v>
      </c>
      <c r="O89" s="49"/>
      <c r="P89" s="173"/>
      <c r="Q89" s="77"/>
      <c r="R89" s="61"/>
      <c r="S89" s="57"/>
      <c r="T89" s="62"/>
      <c r="U89" s="43"/>
      <c r="V89" s="59"/>
      <c r="W89" s="59"/>
      <c r="X89" s="43"/>
      <c r="Y89" s="43"/>
      <c r="Z89" s="65"/>
      <c r="AA89" s="65"/>
      <c r="AB89" s="43"/>
      <c r="AC89" s="66"/>
      <c r="AD89" s="66"/>
      <c r="AE89" s="67"/>
      <c r="AF89" s="67"/>
      <c r="AG89" s="68"/>
      <c r="AH89" s="59"/>
      <c r="AI89" s="59"/>
      <c r="AJ89" s="43"/>
      <c r="AK89" s="43"/>
      <c r="AL89" s="59"/>
      <c r="AM89" s="26"/>
      <c r="AN89" s="26"/>
      <c r="AO89" s="26"/>
      <c r="AP89" s="26"/>
      <c r="AQ89" s="69"/>
      <c r="AR89" s="26"/>
      <c r="AS89" s="26"/>
      <c r="AT89" s="26"/>
      <c r="AU89" s="26"/>
      <c r="AV89" s="26"/>
    </row>
    <row r="90" spans="1:48" s="14" customFormat="1" ht="103.5" customHeight="1" x14ac:dyDescent="0.25">
      <c r="A90" s="26" t="s">
        <v>186</v>
      </c>
      <c r="B90" s="43">
        <v>80101706</v>
      </c>
      <c r="C90" s="26" t="s">
        <v>307</v>
      </c>
      <c r="D90" s="26" t="s">
        <v>189</v>
      </c>
      <c r="E90" s="44" t="s">
        <v>255</v>
      </c>
      <c r="F90" s="45">
        <v>2</v>
      </c>
      <c r="G90" s="45" t="s">
        <v>143</v>
      </c>
      <c r="H90" s="45" t="s">
        <v>193</v>
      </c>
      <c r="I90" s="26" t="s">
        <v>159</v>
      </c>
      <c r="J90" s="63">
        <v>8000000</v>
      </c>
      <c r="K90" s="64">
        <v>8000000</v>
      </c>
      <c r="L90" s="26" t="s">
        <v>115</v>
      </c>
      <c r="M90" s="26" t="s">
        <v>67</v>
      </c>
      <c r="N90" s="48" t="s">
        <v>190</v>
      </c>
      <c r="O90" s="70"/>
      <c r="P90" s="51" t="s">
        <v>534</v>
      </c>
      <c r="Q90" s="61" t="s">
        <v>535</v>
      </c>
      <c r="R90" s="135">
        <v>42394</v>
      </c>
      <c r="S90" s="136" t="s">
        <v>536</v>
      </c>
      <c r="T90" s="137" t="s">
        <v>339</v>
      </c>
      <c r="U90" s="138">
        <v>8000000</v>
      </c>
      <c r="V90" s="137" t="s">
        <v>340</v>
      </c>
      <c r="W90" s="137" t="s">
        <v>537</v>
      </c>
      <c r="X90" s="137" t="s">
        <v>342</v>
      </c>
      <c r="Y90" s="137" t="s">
        <v>538</v>
      </c>
      <c r="Z90" s="137" t="s">
        <v>67</v>
      </c>
      <c r="AA90" s="137" t="s">
        <v>67</v>
      </c>
      <c r="AB90" s="137" t="s">
        <v>67</v>
      </c>
      <c r="AC90" s="137" t="s">
        <v>344</v>
      </c>
      <c r="AD90" s="139">
        <v>42394</v>
      </c>
      <c r="AE90" s="139">
        <v>42453</v>
      </c>
      <c r="AF90" s="137" t="s">
        <v>345</v>
      </c>
      <c r="AG90" s="137" t="s">
        <v>346</v>
      </c>
      <c r="AH90" s="58"/>
      <c r="AI90" s="59"/>
      <c r="AJ90" s="59"/>
      <c r="AK90" s="59"/>
      <c r="AL90" s="59"/>
      <c r="AM90" s="59"/>
      <c r="AN90" s="59"/>
      <c r="AO90" s="59"/>
      <c r="AP90" s="59"/>
      <c r="AQ90" s="59"/>
      <c r="AR90" s="59"/>
      <c r="AS90" s="59"/>
      <c r="AT90" s="59"/>
      <c r="AU90" s="59"/>
      <c r="AV90" s="59"/>
    </row>
    <row r="91" spans="1:48" s="172" customFormat="1" ht="161.25" customHeight="1" x14ac:dyDescent="0.25">
      <c r="A91" s="26" t="s">
        <v>186</v>
      </c>
      <c r="B91" s="43">
        <v>80101706</v>
      </c>
      <c r="C91" s="26" t="s">
        <v>246</v>
      </c>
      <c r="D91" s="26" t="s">
        <v>189</v>
      </c>
      <c r="E91" s="44" t="s">
        <v>255</v>
      </c>
      <c r="F91" s="45">
        <v>2</v>
      </c>
      <c r="G91" s="45" t="s">
        <v>143</v>
      </c>
      <c r="H91" s="45" t="s">
        <v>193</v>
      </c>
      <c r="I91" s="26" t="s">
        <v>159</v>
      </c>
      <c r="J91" s="63">
        <v>20880000</v>
      </c>
      <c r="K91" s="64">
        <v>20880000</v>
      </c>
      <c r="L91" s="26" t="s">
        <v>115</v>
      </c>
      <c r="M91" s="26" t="s">
        <v>67</v>
      </c>
      <c r="N91" s="48" t="s">
        <v>190</v>
      </c>
      <c r="O91" s="167"/>
      <c r="P91" s="51" t="s">
        <v>463</v>
      </c>
      <c r="Q91" s="61" t="s">
        <v>464</v>
      </c>
      <c r="R91" s="135">
        <v>42387</v>
      </c>
      <c r="S91" s="136" t="s">
        <v>465</v>
      </c>
      <c r="T91" s="137" t="s">
        <v>339</v>
      </c>
      <c r="U91" s="138">
        <v>20880000</v>
      </c>
      <c r="V91" s="137" t="s">
        <v>466</v>
      </c>
      <c r="W91" s="137" t="s">
        <v>467</v>
      </c>
      <c r="X91" s="137" t="s">
        <v>342</v>
      </c>
      <c r="Y91" s="137" t="s">
        <v>468</v>
      </c>
      <c r="Z91" s="137" t="s">
        <v>67</v>
      </c>
      <c r="AA91" s="137" t="s">
        <v>67</v>
      </c>
      <c r="AB91" s="137" t="s">
        <v>67</v>
      </c>
      <c r="AC91" s="137" t="s">
        <v>354</v>
      </c>
      <c r="AD91" s="139">
        <v>42387</v>
      </c>
      <c r="AE91" s="139">
        <v>42446</v>
      </c>
      <c r="AF91" s="137" t="s">
        <v>345</v>
      </c>
      <c r="AG91" s="137" t="s">
        <v>346</v>
      </c>
      <c r="AH91" s="58"/>
      <c r="AI91" s="59"/>
      <c r="AJ91" s="59"/>
      <c r="AK91" s="59"/>
      <c r="AL91" s="59"/>
      <c r="AM91" s="59"/>
      <c r="AN91" s="59"/>
      <c r="AO91" s="59"/>
      <c r="AP91" s="59"/>
      <c r="AQ91" s="59"/>
      <c r="AR91" s="59"/>
      <c r="AS91" s="59"/>
      <c r="AT91" s="59"/>
      <c r="AU91" s="59"/>
      <c r="AV91" s="59"/>
    </row>
    <row r="92" spans="1:48" s="14" customFormat="1" ht="165" x14ac:dyDescent="0.25">
      <c r="A92" s="26" t="s">
        <v>187</v>
      </c>
      <c r="B92" s="43">
        <v>80101706</v>
      </c>
      <c r="C92" s="45" t="s">
        <v>296</v>
      </c>
      <c r="D92" s="26" t="s">
        <v>189</v>
      </c>
      <c r="E92" s="60" t="s">
        <v>255</v>
      </c>
      <c r="F92" s="26">
        <v>2</v>
      </c>
      <c r="G92" s="45" t="s">
        <v>143</v>
      </c>
      <c r="H92" s="45" t="s">
        <v>192</v>
      </c>
      <c r="I92" s="26" t="s">
        <v>159</v>
      </c>
      <c r="J92" s="46">
        <v>9000000</v>
      </c>
      <c r="K92" s="47">
        <v>9000000</v>
      </c>
      <c r="L92" s="26" t="s">
        <v>115</v>
      </c>
      <c r="M92" s="26" t="s">
        <v>67</v>
      </c>
      <c r="N92" s="48" t="s">
        <v>190</v>
      </c>
      <c r="O92" s="70"/>
      <c r="P92" s="51" t="s">
        <v>546</v>
      </c>
      <c r="Q92" s="61" t="s">
        <v>547</v>
      </c>
      <c r="R92" s="135">
        <v>42395</v>
      </c>
      <c r="S92" s="136" t="s">
        <v>550</v>
      </c>
      <c r="T92" s="137" t="s">
        <v>339</v>
      </c>
      <c r="U92" s="138">
        <v>9000000</v>
      </c>
      <c r="V92" s="137" t="s">
        <v>551</v>
      </c>
      <c r="W92" s="137" t="s">
        <v>552</v>
      </c>
      <c r="X92" s="137" t="s">
        <v>352</v>
      </c>
      <c r="Y92" s="137" t="s">
        <v>553</v>
      </c>
      <c r="Z92" s="137" t="s">
        <v>67</v>
      </c>
      <c r="AA92" s="137" t="s">
        <v>67</v>
      </c>
      <c r="AB92" s="137" t="s">
        <v>67</v>
      </c>
      <c r="AC92" s="137" t="s">
        <v>344</v>
      </c>
      <c r="AD92" s="139">
        <v>42395</v>
      </c>
      <c r="AE92" s="139">
        <v>42454</v>
      </c>
      <c r="AF92" s="137" t="s">
        <v>554</v>
      </c>
      <c r="AG92" s="137" t="s">
        <v>545</v>
      </c>
      <c r="AH92" s="58"/>
      <c r="AI92" s="59"/>
      <c r="AJ92" s="59"/>
      <c r="AK92" s="59"/>
      <c r="AL92" s="59"/>
      <c r="AM92" s="59"/>
      <c r="AN92" s="59"/>
      <c r="AO92" s="59"/>
      <c r="AP92" s="59"/>
      <c r="AQ92" s="59"/>
      <c r="AR92" s="59"/>
      <c r="AS92" s="59"/>
      <c r="AT92" s="59"/>
      <c r="AU92" s="59"/>
      <c r="AV92" s="59"/>
    </row>
    <row r="93" spans="1:48" s="14" customFormat="1" ht="114.75" customHeight="1" x14ac:dyDescent="0.25">
      <c r="A93" s="26" t="s">
        <v>187</v>
      </c>
      <c r="B93" s="43">
        <v>80101706</v>
      </c>
      <c r="C93" s="45" t="s">
        <v>296</v>
      </c>
      <c r="D93" s="26" t="s">
        <v>189</v>
      </c>
      <c r="E93" s="60" t="s">
        <v>255</v>
      </c>
      <c r="F93" s="26">
        <v>2</v>
      </c>
      <c r="G93" s="45" t="s">
        <v>143</v>
      </c>
      <c r="H93" s="45" t="s">
        <v>192</v>
      </c>
      <c r="I93" s="26" t="s">
        <v>159</v>
      </c>
      <c r="J93" s="46">
        <v>9000000</v>
      </c>
      <c r="K93" s="47">
        <v>9000000</v>
      </c>
      <c r="L93" s="26" t="s">
        <v>115</v>
      </c>
      <c r="M93" s="26" t="s">
        <v>67</v>
      </c>
      <c r="N93" s="48" t="s">
        <v>190</v>
      </c>
      <c r="O93" s="70"/>
      <c r="P93" s="51" t="s">
        <v>548</v>
      </c>
      <c r="Q93" s="61" t="s">
        <v>549</v>
      </c>
      <c r="R93" s="135">
        <v>42395</v>
      </c>
      <c r="S93" s="136" t="s">
        <v>550</v>
      </c>
      <c r="T93" s="137" t="s">
        <v>339</v>
      </c>
      <c r="U93" s="138">
        <v>9000000</v>
      </c>
      <c r="V93" s="137" t="s">
        <v>551</v>
      </c>
      <c r="W93" s="137" t="s">
        <v>555</v>
      </c>
      <c r="X93" s="137" t="s">
        <v>352</v>
      </c>
      <c r="Y93" s="137" t="s">
        <v>556</v>
      </c>
      <c r="Z93" s="137" t="s">
        <v>67</v>
      </c>
      <c r="AA93" s="137" t="s">
        <v>67</v>
      </c>
      <c r="AB93" s="137" t="s">
        <v>67</v>
      </c>
      <c r="AC93" s="137" t="s">
        <v>344</v>
      </c>
      <c r="AD93" s="139">
        <v>42395</v>
      </c>
      <c r="AE93" s="139">
        <v>42454</v>
      </c>
      <c r="AF93" s="137" t="s">
        <v>554</v>
      </c>
      <c r="AG93" s="137" t="s">
        <v>545</v>
      </c>
      <c r="AH93" s="58"/>
      <c r="AI93" s="59"/>
      <c r="AJ93" s="59"/>
      <c r="AK93" s="59"/>
      <c r="AL93" s="59"/>
      <c r="AM93" s="59"/>
      <c r="AN93" s="59"/>
      <c r="AO93" s="59"/>
      <c r="AP93" s="59"/>
      <c r="AQ93" s="59"/>
      <c r="AR93" s="59"/>
      <c r="AS93" s="59"/>
      <c r="AT93" s="59"/>
      <c r="AU93" s="59"/>
      <c r="AV93" s="59"/>
    </row>
    <row r="94" spans="1:48" s="14" customFormat="1" ht="210" x14ac:dyDescent="0.25">
      <c r="A94" s="26" t="s">
        <v>187</v>
      </c>
      <c r="B94" s="43">
        <v>80101706</v>
      </c>
      <c r="C94" s="45" t="s">
        <v>297</v>
      </c>
      <c r="D94" s="26" t="s">
        <v>189</v>
      </c>
      <c r="E94" s="60" t="s">
        <v>255</v>
      </c>
      <c r="F94" s="26">
        <v>2</v>
      </c>
      <c r="G94" s="45" t="s">
        <v>143</v>
      </c>
      <c r="H94" s="45" t="s">
        <v>192</v>
      </c>
      <c r="I94" s="26" t="s">
        <v>159</v>
      </c>
      <c r="J94" s="46">
        <v>10000000</v>
      </c>
      <c r="K94" s="47">
        <v>10000000</v>
      </c>
      <c r="L94" s="26" t="s">
        <v>115</v>
      </c>
      <c r="M94" s="26" t="s">
        <v>67</v>
      </c>
      <c r="N94" s="48" t="s">
        <v>190</v>
      </c>
      <c r="O94" s="70"/>
      <c r="P94" s="51" t="s">
        <v>539</v>
      </c>
      <c r="Q94" s="61" t="s">
        <v>540</v>
      </c>
      <c r="R94" s="135">
        <v>42394</v>
      </c>
      <c r="S94" s="136" t="s">
        <v>541</v>
      </c>
      <c r="T94" s="137" t="s">
        <v>339</v>
      </c>
      <c r="U94" s="138">
        <v>10000000</v>
      </c>
      <c r="V94" s="137" t="s">
        <v>523</v>
      </c>
      <c r="W94" s="137" t="s">
        <v>542</v>
      </c>
      <c r="X94" s="137" t="s">
        <v>352</v>
      </c>
      <c r="Y94" s="137" t="s">
        <v>543</v>
      </c>
      <c r="Z94" s="137" t="s">
        <v>67</v>
      </c>
      <c r="AA94" s="137" t="s">
        <v>67</v>
      </c>
      <c r="AB94" s="137" t="s">
        <v>67</v>
      </c>
      <c r="AC94" s="137" t="s">
        <v>344</v>
      </c>
      <c r="AD94" s="139">
        <v>42394</v>
      </c>
      <c r="AE94" s="139">
        <v>42453</v>
      </c>
      <c r="AF94" s="137" t="s">
        <v>544</v>
      </c>
      <c r="AG94" s="137" t="s">
        <v>545</v>
      </c>
      <c r="AH94" s="58"/>
      <c r="AI94" s="59"/>
      <c r="AJ94" s="59"/>
      <c r="AK94" s="59"/>
      <c r="AL94" s="59"/>
      <c r="AM94" s="59"/>
      <c r="AN94" s="59"/>
      <c r="AO94" s="59"/>
      <c r="AP94" s="59"/>
      <c r="AQ94" s="59"/>
      <c r="AR94" s="59"/>
      <c r="AS94" s="59"/>
      <c r="AT94" s="59"/>
      <c r="AU94" s="59"/>
      <c r="AV94" s="59"/>
    </row>
    <row r="95" spans="1:48" s="14" customFormat="1" ht="128.25" x14ac:dyDescent="0.25">
      <c r="A95" s="26" t="s">
        <v>187</v>
      </c>
      <c r="B95" s="43">
        <v>80101706</v>
      </c>
      <c r="C95" s="45" t="s">
        <v>298</v>
      </c>
      <c r="D95" s="26" t="s">
        <v>189</v>
      </c>
      <c r="E95" s="60" t="s">
        <v>255</v>
      </c>
      <c r="F95" s="26">
        <v>2</v>
      </c>
      <c r="G95" s="45" t="s">
        <v>143</v>
      </c>
      <c r="H95" s="45" t="s">
        <v>192</v>
      </c>
      <c r="I95" s="26" t="s">
        <v>159</v>
      </c>
      <c r="J95" s="46">
        <v>17000000</v>
      </c>
      <c r="K95" s="47">
        <v>17000000</v>
      </c>
      <c r="L95" s="26" t="s">
        <v>115</v>
      </c>
      <c r="M95" s="26" t="s">
        <v>67</v>
      </c>
      <c r="N95" s="48" t="s">
        <v>190</v>
      </c>
      <c r="O95" s="70"/>
      <c r="P95" s="45"/>
      <c r="Q95" s="76"/>
      <c r="R95" s="51"/>
      <c r="S95" s="52"/>
      <c r="T95" s="53"/>
      <c r="U95" s="54"/>
      <c r="V95" s="55"/>
      <c r="W95" s="53"/>
      <c r="X95" s="54"/>
      <c r="Y95" s="54"/>
      <c r="Z95" s="54"/>
      <c r="AA95" s="54"/>
      <c r="AB95" s="54"/>
      <c r="AC95" s="66"/>
      <c r="AD95" s="66"/>
      <c r="AE95" s="67"/>
      <c r="AF95" s="67"/>
      <c r="AG95" s="68"/>
      <c r="AH95" s="58"/>
      <c r="AI95" s="59"/>
      <c r="AJ95" s="59"/>
      <c r="AK95" s="59"/>
      <c r="AL95" s="59"/>
      <c r="AM95" s="59"/>
      <c r="AN95" s="59"/>
      <c r="AO95" s="59"/>
      <c r="AP95" s="59"/>
      <c r="AQ95" s="59"/>
      <c r="AR95" s="59"/>
      <c r="AS95" s="59"/>
      <c r="AT95" s="59"/>
      <c r="AU95" s="59"/>
      <c r="AV95" s="59"/>
    </row>
    <row r="96" spans="1:48" s="14" customFormat="1" ht="28.5" x14ac:dyDescent="0.25">
      <c r="A96" s="26" t="s">
        <v>187</v>
      </c>
      <c r="B96" s="43">
        <v>80101706</v>
      </c>
      <c r="C96" s="26" t="s">
        <v>175</v>
      </c>
      <c r="D96" s="26" t="s">
        <v>189</v>
      </c>
      <c r="E96" s="60" t="s">
        <v>255</v>
      </c>
      <c r="F96" s="26">
        <v>2</v>
      </c>
      <c r="G96" s="45" t="s">
        <v>143</v>
      </c>
      <c r="H96" s="45" t="s">
        <v>192</v>
      </c>
      <c r="I96" s="26" t="s">
        <v>159</v>
      </c>
      <c r="J96" s="46">
        <v>10000000</v>
      </c>
      <c r="K96" s="47">
        <v>10000000</v>
      </c>
      <c r="L96" s="26" t="s">
        <v>115</v>
      </c>
      <c r="M96" s="26" t="s">
        <v>67</v>
      </c>
      <c r="N96" s="48" t="s">
        <v>190</v>
      </c>
      <c r="O96" s="70"/>
      <c r="P96" s="45"/>
      <c r="Q96" s="76"/>
      <c r="R96" s="51"/>
      <c r="S96" s="52"/>
      <c r="T96" s="53"/>
      <c r="U96" s="54"/>
      <c r="V96" s="55"/>
      <c r="W96" s="53"/>
      <c r="X96" s="54"/>
      <c r="Y96" s="54"/>
      <c r="Z96" s="54"/>
      <c r="AA96" s="54"/>
      <c r="AB96" s="54"/>
      <c r="AC96" s="43"/>
      <c r="AD96" s="43"/>
      <c r="AE96" s="56"/>
      <c r="AF96" s="56"/>
      <c r="AG96" s="57"/>
      <c r="AH96" s="58"/>
      <c r="AI96" s="59"/>
      <c r="AJ96" s="59"/>
      <c r="AK96" s="59"/>
      <c r="AL96" s="59"/>
      <c r="AM96" s="59"/>
      <c r="AN96" s="59"/>
      <c r="AO96" s="59"/>
      <c r="AP96" s="59"/>
      <c r="AQ96" s="59"/>
      <c r="AR96" s="59"/>
      <c r="AS96" s="59"/>
      <c r="AT96" s="59"/>
      <c r="AU96" s="59"/>
      <c r="AV96" s="59"/>
    </row>
    <row r="97" spans="1:48" s="14" customFormat="1" ht="118.5" customHeight="1" x14ac:dyDescent="0.25">
      <c r="A97" s="26" t="s">
        <v>188</v>
      </c>
      <c r="B97" s="43">
        <v>80101706</v>
      </c>
      <c r="C97" s="26" t="s">
        <v>301</v>
      </c>
      <c r="D97" s="26" t="s">
        <v>189</v>
      </c>
      <c r="E97" s="60" t="s">
        <v>255</v>
      </c>
      <c r="F97" s="26">
        <v>2</v>
      </c>
      <c r="G97" s="45" t="s">
        <v>143</v>
      </c>
      <c r="H97" s="45" t="s">
        <v>192</v>
      </c>
      <c r="I97" s="26" t="s">
        <v>159</v>
      </c>
      <c r="J97" s="46">
        <v>16000000</v>
      </c>
      <c r="K97" s="47">
        <v>16000000</v>
      </c>
      <c r="L97" s="26" t="s">
        <v>115</v>
      </c>
      <c r="M97" s="26" t="s">
        <v>67</v>
      </c>
      <c r="N97" s="48" t="s">
        <v>190</v>
      </c>
      <c r="O97" s="70"/>
      <c r="P97" s="45"/>
      <c r="Q97" s="76"/>
      <c r="R97" s="51"/>
      <c r="S97" s="52"/>
      <c r="T97" s="53"/>
      <c r="U97" s="54"/>
      <c r="V97" s="55"/>
      <c r="W97" s="53"/>
      <c r="X97" s="54"/>
      <c r="Y97" s="54"/>
      <c r="Z97" s="54"/>
      <c r="AA97" s="54"/>
      <c r="AB97" s="54"/>
      <c r="AC97" s="43"/>
      <c r="AD97" s="43"/>
      <c r="AE97" s="56"/>
      <c r="AF97" s="56"/>
      <c r="AG97" s="57"/>
      <c r="AH97" s="58"/>
      <c r="AI97" s="59"/>
      <c r="AJ97" s="59"/>
      <c r="AK97" s="59"/>
      <c r="AL97" s="59"/>
      <c r="AM97" s="59"/>
      <c r="AN97" s="59"/>
      <c r="AO97" s="59"/>
      <c r="AP97" s="59"/>
      <c r="AQ97" s="59"/>
      <c r="AR97" s="59"/>
      <c r="AS97" s="59"/>
      <c r="AT97" s="59"/>
      <c r="AU97" s="59"/>
      <c r="AV97" s="59"/>
    </row>
    <row r="98" spans="1:48" s="14" customFormat="1" ht="120.75" customHeight="1" x14ac:dyDescent="0.25">
      <c r="A98" s="26" t="s">
        <v>188</v>
      </c>
      <c r="B98" s="43">
        <v>80101706</v>
      </c>
      <c r="C98" s="26" t="s">
        <v>303</v>
      </c>
      <c r="D98" s="26" t="s">
        <v>189</v>
      </c>
      <c r="E98" s="60" t="s">
        <v>255</v>
      </c>
      <c r="F98" s="26">
        <v>2</v>
      </c>
      <c r="G98" s="45" t="s">
        <v>143</v>
      </c>
      <c r="H98" s="45" t="s">
        <v>192</v>
      </c>
      <c r="I98" s="26" t="s">
        <v>159</v>
      </c>
      <c r="J98" s="46">
        <v>18000000</v>
      </c>
      <c r="K98" s="47">
        <v>18000000</v>
      </c>
      <c r="L98" s="26" t="s">
        <v>115</v>
      </c>
      <c r="M98" s="26" t="s">
        <v>67</v>
      </c>
      <c r="N98" s="48" t="s">
        <v>190</v>
      </c>
      <c r="O98" s="70"/>
      <c r="P98" s="45"/>
      <c r="Q98" s="76"/>
      <c r="R98" s="51"/>
      <c r="S98" s="52"/>
      <c r="T98" s="53"/>
      <c r="U98" s="54"/>
      <c r="V98" s="55"/>
      <c r="W98" s="53"/>
      <c r="X98" s="54"/>
      <c r="Y98" s="54"/>
      <c r="Z98" s="54"/>
      <c r="AA98" s="54"/>
      <c r="AB98" s="54"/>
      <c r="AC98" s="66"/>
      <c r="AD98" s="66"/>
      <c r="AE98" s="67"/>
      <c r="AF98" s="67"/>
      <c r="AG98" s="68"/>
      <c r="AH98" s="58"/>
      <c r="AI98" s="59"/>
      <c r="AJ98" s="59"/>
      <c r="AK98" s="59"/>
      <c r="AL98" s="59"/>
      <c r="AM98" s="59"/>
      <c r="AN98" s="59"/>
      <c r="AO98" s="59"/>
      <c r="AP98" s="59"/>
      <c r="AQ98" s="59"/>
      <c r="AR98" s="59"/>
      <c r="AS98" s="59"/>
      <c r="AT98" s="59"/>
      <c r="AU98" s="59"/>
      <c r="AV98" s="59"/>
    </row>
    <row r="99" spans="1:48" s="14" customFormat="1" ht="99.75" customHeight="1" x14ac:dyDescent="0.25">
      <c r="A99" s="26" t="s">
        <v>188</v>
      </c>
      <c r="B99" s="43">
        <v>80101706</v>
      </c>
      <c r="C99" s="26" t="s">
        <v>302</v>
      </c>
      <c r="D99" s="26" t="s">
        <v>189</v>
      </c>
      <c r="E99" s="60" t="s">
        <v>255</v>
      </c>
      <c r="F99" s="26">
        <v>2</v>
      </c>
      <c r="G99" s="45" t="s">
        <v>143</v>
      </c>
      <c r="H99" s="45" t="s">
        <v>192</v>
      </c>
      <c r="I99" s="26" t="s">
        <v>159</v>
      </c>
      <c r="J99" s="46">
        <v>7800000</v>
      </c>
      <c r="K99" s="47">
        <v>7800000</v>
      </c>
      <c r="L99" s="26" t="s">
        <v>115</v>
      </c>
      <c r="M99" s="26" t="s">
        <v>67</v>
      </c>
      <c r="N99" s="48" t="s">
        <v>190</v>
      </c>
      <c r="O99" s="70"/>
      <c r="P99" s="51" t="s">
        <v>469</v>
      </c>
      <c r="Q99" s="61" t="s">
        <v>470</v>
      </c>
      <c r="R99" s="135">
        <v>42389</v>
      </c>
      <c r="S99" s="136" t="s">
        <v>471</v>
      </c>
      <c r="T99" s="137" t="s">
        <v>339</v>
      </c>
      <c r="U99" s="138">
        <v>7800000</v>
      </c>
      <c r="V99" s="137" t="s">
        <v>472</v>
      </c>
      <c r="W99" s="137" t="s">
        <v>473</v>
      </c>
      <c r="X99" s="137" t="s">
        <v>352</v>
      </c>
      <c r="Y99" s="137" t="s">
        <v>474</v>
      </c>
      <c r="Z99" s="137" t="s">
        <v>67</v>
      </c>
      <c r="AA99" s="137" t="s">
        <v>67</v>
      </c>
      <c r="AB99" s="137" t="s">
        <v>67</v>
      </c>
      <c r="AC99" s="137" t="s">
        <v>344</v>
      </c>
      <c r="AD99" s="139">
        <v>42387</v>
      </c>
      <c r="AE99" s="139">
        <v>42446</v>
      </c>
      <c r="AF99" s="137" t="s">
        <v>475</v>
      </c>
      <c r="AG99" s="137" t="s">
        <v>476</v>
      </c>
      <c r="AH99" s="58"/>
      <c r="AI99" s="59"/>
      <c r="AJ99" s="59"/>
      <c r="AK99" s="59"/>
      <c r="AL99" s="59"/>
      <c r="AM99" s="59"/>
      <c r="AN99" s="59"/>
      <c r="AO99" s="59"/>
      <c r="AP99" s="59"/>
      <c r="AQ99" s="59"/>
      <c r="AR99" s="59"/>
      <c r="AS99" s="59"/>
      <c r="AT99" s="59"/>
      <c r="AU99" s="59"/>
      <c r="AV99" s="59"/>
    </row>
    <row r="100" spans="1:48" s="14" customFormat="1" ht="57" customHeight="1" x14ac:dyDescent="0.25">
      <c r="A100" s="26" t="s">
        <v>188</v>
      </c>
      <c r="B100" s="43">
        <v>80101706</v>
      </c>
      <c r="C100" s="26" t="s">
        <v>176</v>
      </c>
      <c r="D100" s="26" t="s">
        <v>189</v>
      </c>
      <c r="E100" s="60" t="s">
        <v>255</v>
      </c>
      <c r="F100" s="26">
        <v>4</v>
      </c>
      <c r="G100" s="45" t="s">
        <v>143</v>
      </c>
      <c r="H100" s="45" t="s">
        <v>194</v>
      </c>
      <c r="I100" s="26" t="s">
        <v>159</v>
      </c>
      <c r="J100" s="46">
        <v>44000000</v>
      </c>
      <c r="K100" s="47">
        <v>44000000</v>
      </c>
      <c r="L100" s="26" t="s">
        <v>115</v>
      </c>
      <c r="M100" s="26" t="s">
        <v>67</v>
      </c>
      <c r="N100" s="48" t="s">
        <v>190</v>
      </c>
      <c r="O100" s="70"/>
      <c r="P100" s="45"/>
      <c r="Q100" s="76"/>
      <c r="R100" s="51"/>
      <c r="S100" s="52"/>
      <c r="T100" s="53"/>
      <c r="U100" s="54"/>
      <c r="V100" s="55"/>
      <c r="W100" s="53"/>
      <c r="X100" s="54"/>
      <c r="Y100" s="54"/>
      <c r="Z100" s="54"/>
      <c r="AA100" s="54"/>
      <c r="AB100" s="54"/>
      <c r="AC100" s="43"/>
      <c r="AD100" s="43"/>
      <c r="AE100" s="56"/>
      <c r="AF100" s="56"/>
      <c r="AG100" s="57"/>
      <c r="AH100" s="85"/>
      <c r="AI100" s="59"/>
      <c r="AJ100" s="59"/>
      <c r="AK100" s="59"/>
      <c r="AL100" s="59"/>
      <c r="AM100" s="59"/>
      <c r="AN100" s="59"/>
      <c r="AO100" s="59"/>
      <c r="AP100" s="59"/>
      <c r="AQ100" s="59"/>
      <c r="AR100" s="59"/>
      <c r="AS100" s="59"/>
      <c r="AT100" s="59"/>
      <c r="AU100" s="59"/>
      <c r="AV100" s="59"/>
    </row>
    <row r="101" spans="1:48" s="14" customFormat="1" ht="57" x14ac:dyDescent="0.25">
      <c r="A101" s="26" t="s">
        <v>91</v>
      </c>
      <c r="B101" s="43">
        <v>80101706</v>
      </c>
      <c r="C101" s="26" t="s">
        <v>177</v>
      </c>
      <c r="D101" s="26" t="s">
        <v>189</v>
      </c>
      <c r="E101" s="60" t="s">
        <v>255</v>
      </c>
      <c r="F101" s="26">
        <v>11</v>
      </c>
      <c r="G101" s="45" t="s">
        <v>143</v>
      </c>
      <c r="H101" s="45" t="s">
        <v>193</v>
      </c>
      <c r="I101" s="26" t="s">
        <v>159</v>
      </c>
      <c r="J101" s="46">
        <v>48400000</v>
      </c>
      <c r="K101" s="47">
        <v>48400000</v>
      </c>
      <c r="L101" s="26" t="s">
        <v>115</v>
      </c>
      <c r="M101" s="26" t="s">
        <v>67</v>
      </c>
      <c r="N101" s="48" t="s">
        <v>190</v>
      </c>
      <c r="O101" s="70"/>
      <c r="P101" s="45"/>
      <c r="Q101" s="76"/>
      <c r="R101" s="51"/>
      <c r="S101" s="52"/>
      <c r="T101" s="53"/>
      <c r="U101" s="54"/>
      <c r="V101" s="55"/>
      <c r="W101" s="53"/>
      <c r="X101" s="54"/>
      <c r="Y101" s="54"/>
      <c r="Z101" s="54"/>
      <c r="AA101" s="54"/>
      <c r="AB101" s="54"/>
      <c r="AC101" s="66"/>
      <c r="AD101" s="66"/>
      <c r="AE101" s="67"/>
      <c r="AF101" s="67"/>
      <c r="AG101" s="68"/>
      <c r="AH101" s="58"/>
      <c r="AI101" s="59"/>
      <c r="AJ101" s="59"/>
      <c r="AK101" s="59"/>
      <c r="AL101" s="59"/>
      <c r="AM101" s="59"/>
      <c r="AN101" s="59"/>
      <c r="AO101" s="59"/>
      <c r="AP101" s="59"/>
      <c r="AQ101" s="59"/>
      <c r="AR101" s="59"/>
      <c r="AS101" s="59"/>
      <c r="AT101" s="59"/>
      <c r="AU101" s="59"/>
      <c r="AV101" s="59"/>
    </row>
    <row r="102" spans="1:48" s="14" customFormat="1" ht="57" x14ac:dyDescent="0.25">
      <c r="A102" s="26" t="s">
        <v>91</v>
      </c>
      <c r="B102" s="43">
        <v>80101706</v>
      </c>
      <c r="C102" s="26" t="s">
        <v>177</v>
      </c>
      <c r="D102" s="26" t="s">
        <v>189</v>
      </c>
      <c r="E102" s="60" t="s">
        <v>255</v>
      </c>
      <c r="F102" s="26">
        <v>11</v>
      </c>
      <c r="G102" s="45" t="s">
        <v>143</v>
      </c>
      <c r="H102" s="45" t="s">
        <v>193</v>
      </c>
      <c r="I102" s="26" t="s">
        <v>159</v>
      </c>
      <c r="J102" s="46">
        <v>48400000</v>
      </c>
      <c r="K102" s="47">
        <v>48400000</v>
      </c>
      <c r="L102" s="26" t="s">
        <v>115</v>
      </c>
      <c r="M102" s="26" t="s">
        <v>67</v>
      </c>
      <c r="N102" s="48" t="s">
        <v>190</v>
      </c>
      <c r="O102" s="70"/>
      <c r="P102" s="45"/>
      <c r="Q102" s="76"/>
      <c r="R102" s="51"/>
      <c r="S102" s="52"/>
      <c r="T102" s="53"/>
      <c r="U102" s="54"/>
      <c r="V102" s="55"/>
      <c r="W102" s="53"/>
      <c r="X102" s="54"/>
      <c r="Y102" s="54"/>
      <c r="Z102" s="54"/>
      <c r="AA102" s="54"/>
      <c r="AB102" s="54"/>
      <c r="AC102" s="43"/>
      <c r="AD102" s="43"/>
      <c r="AE102" s="56"/>
      <c r="AF102" s="56"/>
      <c r="AG102" s="57"/>
      <c r="AH102" s="58"/>
      <c r="AI102" s="59"/>
      <c r="AJ102" s="59"/>
      <c r="AK102" s="59"/>
      <c r="AL102" s="59"/>
      <c r="AM102" s="59"/>
      <c r="AN102" s="59"/>
      <c r="AO102" s="59"/>
      <c r="AP102" s="59"/>
      <c r="AQ102" s="59"/>
      <c r="AR102" s="59"/>
      <c r="AS102" s="59"/>
      <c r="AT102" s="59"/>
      <c r="AU102" s="59"/>
      <c r="AV102" s="59"/>
    </row>
    <row r="103" spans="1:48" s="14" customFormat="1" ht="71.25" x14ac:dyDescent="0.25">
      <c r="A103" s="26" t="s">
        <v>185</v>
      </c>
      <c r="B103" s="43">
        <v>80101706</v>
      </c>
      <c r="C103" s="26" t="s">
        <v>178</v>
      </c>
      <c r="D103" s="26" t="s">
        <v>189</v>
      </c>
      <c r="E103" s="60" t="s">
        <v>263</v>
      </c>
      <c r="F103" s="26">
        <v>1</v>
      </c>
      <c r="G103" s="45" t="s">
        <v>143</v>
      </c>
      <c r="H103" s="45" t="s">
        <v>192</v>
      </c>
      <c r="I103" s="26" t="s">
        <v>159</v>
      </c>
      <c r="J103" s="46">
        <v>6000000</v>
      </c>
      <c r="K103" s="47">
        <v>6000000</v>
      </c>
      <c r="L103" s="26" t="s">
        <v>115</v>
      </c>
      <c r="M103" s="26" t="s">
        <v>67</v>
      </c>
      <c r="N103" s="48" t="s">
        <v>190</v>
      </c>
      <c r="O103" s="70"/>
      <c r="P103" s="45"/>
      <c r="Q103" s="76"/>
      <c r="R103" s="51"/>
      <c r="S103" s="52"/>
      <c r="T103" s="53"/>
      <c r="U103" s="54"/>
      <c r="V103" s="55"/>
      <c r="W103" s="53"/>
      <c r="X103" s="54"/>
      <c r="Y103" s="54"/>
      <c r="Z103" s="54"/>
      <c r="AA103" s="54"/>
      <c r="AB103" s="54"/>
      <c r="AC103" s="43"/>
      <c r="AD103" s="43"/>
      <c r="AE103" s="56"/>
      <c r="AF103" s="56"/>
      <c r="AG103" s="57"/>
      <c r="AH103" s="58"/>
      <c r="AI103" s="59"/>
      <c r="AJ103" s="59"/>
      <c r="AK103" s="59"/>
      <c r="AL103" s="59"/>
      <c r="AM103" s="59"/>
      <c r="AN103" s="59"/>
      <c r="AO103" s="59"/>
      <c r="AP103" s="59"/>
      <c r="AQ103" s="59"/>
      <c r="AR103" s="59"/>
      <c r="AS103" s="59"/>
      <c r="AT103" s="59"/>
      <c r="AU103" s="59"/>
      <c r="AV103" s="59"/>
    </row>
    <row r="104" spans="1:48" s="14" customFormat="1" ht="42.75" x14ac:dyDescent="0.25">
      <c r="A104" s="26" t="s">
        <v>141</v>
      </c>
      <c r="B104" s="43">
        <v>80101706</v>
      </c>
      <c r="C104" s="26" t="s">
        <v>179</v>
      </c>
      <c r="D104" s="26" t="s">
        <v>189</v>
      </c>
      <c r="E104" s="60" t="s">
        <v>255</v>
      </c>
      <c r="F104" s="26">
        <v>2</v>
      </c>
      <c r="G104" s="45" t="s">
        <v>143</v>
      </c>
      <c r="H104" s="45" t="s">
        <v>194</v>
      </c>
      <c r="I104" s="26" t="s">
        <v>159</v>
      </c>
      <c r="J104" s="46">
        <v>16400000</v>
      </c>
      <c r="K104" s="47">
        <v>16400000</v>
      </c>
      <c r="L104" s="26" t="s">
        <v>115</v>
      </c>
      <c r="M104" s="26" t="s">
        <v>67</v>
      </c>
      <c r="N104" s="48" t="s">
        <v>190</v>
      </c>
      <c r="O104" s="70"/>
      <c r="P104" s="45"/>
      <c r="Q104" s="76"/>
      <c r="R104" s="51"/>
      <c r="S104" s="52"/>
      <c r="T104" s="53"/>
      <c r="U104" s="54"/>
      <c r="V104" s="55"/>
      <c r="W104" s="53"/>
      <c r="X104" s="54"/>
      <c r="Y104" s="54"/>
      <c r="Z104" s="54"/>
      <c r="AA104" s="54"/>
      <c r="AB104" s="54"/>
      <c r="AC104" s="66"/>
      <c r="AD104" s="66"/>
      <c r="AE104" s="67"/>
      <c r="AF104" s="67"/>
      <c r="AG104" s="68"/>
      <c r="AH104" s="26"/>
      <c r="AI104" s="26"/>
      <c r="AJ104" s="26"/>
      <c r="AK104" s="26"/>
      <c r="AL104" s="26"/>
      <c r="AM104" s="26"/>
      <c r="AN104" s="26"/>
      <c r="AO104" s="26"/>
      <c r="AP104" s="26"/>
      <c r="AQ104" s="69"/>
      <c r="AR104" s="26"/>
      <c r="AS104" s="26"/>
      <c r="AT104" s="26"/>
      <c r="AU104" s="26"/>
      <c r="AV104" s="26"/>
    </row>
    <row r="105" spans="1:48" s="14" customFormat="1" ht="57" x14ac:dyDescent="0.25">
      <c r="A105" s="26" t="s">
        <v>141</v>
      </c>
      <c r="B105" s="43">
        <v>80101706</v>
      </c>
      <c r="C105" s="26" t="s">
        <v>180</v>
      </c>
      <c r="D105" s="26" t="s">
        <v>189</v>
      </c>
      <c r="E105" s="60" t="s">
        <v>263</v>
      </c>
      <c r="F105" s="26">
        <v>1</v>
      </c>
      <c r="G105" s="45" t="s">
        <v>143</v>
      </c>
      <c r="H105" s="45" t="s">
        <v>192</v>
      </c>
      <c r="I105" s="26" t="s">
        <v>159</v>
      </c>
      <c r="J105" s="46">
        <v>4000000</v>
      </c>
      <c r="K105" s="47">
        <v>4000000</v>
      </c>
      <c r="L105" s="26" t="s">
        <v>115</v>
      </c>
      <c r="M105" s="26" t="s">
        <v>67</v>
      </c>
      <c r="N105" s="48" t="s">
        <v>190</v>
      </c>
      <c r="O105" s="70"/>
      <c r="P105" s="45"/>
      <c r="Q105" s="76"/>
      <c r="R105" s="51"/>
      <c r="S105" s="68"/>
      <c r="T105" s="83"/>
      <c r="U105" s="66"/>
      <c r="V105" s="84"/>
      <c r="W105" s="83"/>
      <c r="X105" s="66"/>
      <c r="Y105" s="66"/>
      <c r="Z105" s="66"/>
      <c r="AA105" s="66"/>
      <c r="AB105" s="66"/>
      <c r="AC105" s="43"/>
      <c r="AD105" s="43"/>
      <c r="AE105" s="56"/>
      <c r="AF105" s="56"/>
      <c r="AG105" s="57"/>
      <c r="AH105" s="58"/>
      <c r="AI105" s="59"/>
      <c r="AJ105" s="59"/>
      <c r="AK105" s="59"/>
      <c r="AL105" s="59"/>
      <c r="AM105" s="59"/>
      <c r="AN105" s="59"/>
      <c r="AO105" s="59"/>
      <c r="AP105" s="59"/>
      <c r="AQ105" s="59"/>
      <c r="AR105" s="59"/>
      <c r="AS105" s="59"/>
      <c r="AT105" s="59"/>
      <c r="AU105" s="59"/>
      <c r="AV105" s="59"/>
    </row>
    <row r="106" spans="1:48" s="14" customFormat="1" ht="57" x14ac:dyDescent="0.25">
      <c r="A106" s="26" t="s">
        <v>141</v>
      </c>
      <c r="B106" s="43">
        <v>80101706</v>
      </c>
      <c r="C106" s="26" t="s">
        <v>180</v>
      </c>
      <c r="D106" s="26" t="s">
        <v>189</v>
      </c>
      <c r="E106" s="60" t="s">
        <v>263</v>
      </c>
      <c r="F106" s="26">
        <v>1</v>
      </c>
      <c r="G106" s="45" t="s">
        <v>143</v>
      </c>
      <c r="H106" s="45" t="s">
        <v>192</v>
      </c>
      <c r="I106" s="26" t="s">
        <v>159</v>
      </c>
      <c r="J106" s="46">
        <v>4000000</v>
      </c>
      <c r="K106" s="47">
        <v>4000000</v>
      </c>
      <c r="L106" s="26" t="s">
        <v>115</v>
      </c>
      <c r="M106" s="26" t="s">
        <v>67</v>
      </c>
      <c r="N106" s="48" t="s">
        <v>190</v>
      </c>
      <c r="O106" s="70"/>
      <c r="P106" s="45"/>
      <c r="Q106" s="76"/>
      <c r="R106" s="51"/>
      <c r="S106" s="68"/>
      <c r="T106" s="83"/>
      <c r="U106" s="66"/>
      <c r="V106" s="84"/>
      <c r="W106" s="83"/>
      <c r="X106" s="66"/>
      <c r="Y106" s="174"/>
      <c r="Z106" s="174"/>
      <c r="AA106" s="66"/>
      <c r="AB106" s="66"/>
      <c r="AC106" s="43"/>
      <c r="AD106" s="43"/>
      <c r="AE106" s="56"/>
      <c r="AF106" s="56"/>
      <c r="AG106" s="57"/>
      <c r="AH106" s="58"/>
      <c r="AI106" s="59"/>
      <c r="AJ106" s="59"/>
      <c r="AK106" s="59"/>
      <c r="AL106" s="59"/>
      <c r="AM106" s="59"/>
      <c r="AN106" s="59"/>
      <c r="AO106" s="59"/>
      <c r="AP106" s="59"/>
      <c r="AQ106" s="59"/>
      <c r="AR106" s="59"/>
      <c r="AS106" s="59"/>
      <c r="AT106" s="59"/>
      <c r="AU106" s="59"/>
      <c r="AV106" s="59"/>
    </row>
    <row r="107" spans="1:48" s="14" customFormat="1" ht="210" x14ac:dyDescent="0.25">
      <c r="A107" s="26" t="s">
        <v>141</v>
      </c>
      <c r="B107" s="43">
        <v>80101706</v>
      </c>
      <c r="C107" s="26" t="s">
        <v>181</v>
      </c>
      <c r="D107" s="26" t="s">
        <v>189</v>
      </c>
      <c r="E107" s="60" t="s">
        <v>255</v>
      </c>
      <c r="F107" s="26">
        <v>2</v>
      </c>
      <c r="G107" s="45" t="s">
        <v>143</v>
      </c>
      <c r="H107" s="45" t="s">
        <v>192</v>
      </c>
      <c r="I107" s="26" t="s">
        <v>159</v>
      </c>
      <c r="J107" s="46">
        <v>10000000</v>
      </c>
      <c r="K107" s="47">
        <v>10000000</v>
      </c>
      <c r="L107" s="26" t="s">
        <v>115</v>
      </c>
      <c r="M107" s="26" t="s">
        <v>67</v>
      </c>
      <c r="N107" s="48" t="s">
        <v>190</v>
      </c>
      <c r="O107" s="70"/>
      <c r="P107" s="51" t="s">
        <v>520</v>
      </c>
      <c r="Q107" s="61" t="s">
        <v>521</v>
      </c>
      <c r="R107" s="135">
        <v>42391</v>
      </c>
      <c r="S107" s="136" t="s">
        <v>522</v>
      </c>
      <c r="T107" s="137" t="s">
        <v>339</v>
      </c>
      <c r="U107" s="138">
        <v>10000000</v>
      </c>
      <c r="V107" s="137" t="s">
        <v>523</v>
      </c>
      <c r="W107" s="137" t="s">
        <v>524</v>
      </c>
      <c r="X107" s="137" t="s">
        <v>352</v>
      </c>
      <c r="Y107" s="137" t="s">
        <v>525</v>
      </c>
      <c r="Z107" s="137" t="s">
        <v>67</v>
      </c>
      <c r="AA107" s="137" t="s">
        <v>67</v>
      </c>
      <c r="AB107" s="137" t="s">
        <v>67</v>
      </c>
      <c r="AC107" s="137" t="s">
        <v>344</v>
      </c>
      <c r="AD107" s="139">
        <v>42391</v>
      </c>
      <c r="AE107" s="139">
        <v>42450</v>
      </c>
      <c r="AF107" s="137" t="s">
        <v>526</v>
      </c>
      <c r="AG107" s="137" t="s">
        <v>527</v>
      </c>
      <c r="AH107" s="72"/>
      <c r="AI107" s="59"/>
      <c r="AJ107" s="59"/>
      <c r="AK107" s="59"/>
      <c r="AL107" s="59"/>
      <c r="AM107" s="59"/>
      <c r="AN107" s="59"/>
      <c r="AO107" s="59"/>
      <c r="AP107" s="59"/>
      <c r="AQ107" s="59"/>
      <c r="AR107" s="59"/>
      <c r="AS107" s="59"/>
      <c r="AT107" s="59"/>
      <c r="AU107" s="59"/>
      <c r="AV107" s="59"/>
    </row>
    <row r="108" spans="1:48" s="14" customFormat="1" ht="42.75" x14ac:dyDescent="0.25">
      <c r="A108" s="26" t="s">
        <v>141</v>
      </c>
      <c r="B108" s="43">
        <v>80101706</v>
      </c>
      <c r="C108" s="26" t="s">
        <v>182</v>
      </c>
      <c r="D108" s="26" t="s">
        <v>189</v>
      </c>
      <c r="E108" s="60" t="s">
        <v>263</v>
      </c>
      <c r="F108" s="26">
        <v>1</v>
      </c>
      <c r="G108" s="45" t="s">
        <v>143</v>
      </c>
      <c r="H108" s="45" t="s">
        <v>192</v>
      </c>
      <c r="I108" s="26" t="s">
        <v>159</v>
      </c>
      <c r="J108" s="46">
        <v>2300000</v>
      </c>
      <c r="K108" s="47">
        <v>2300000</v>
      </c>
      <c r="L108" s="26" t="s">
        <v>115</v>
      </c>
      <c r="M108" s="26" t="s">
        <v>67</v>
      </c>
      <c r="N108" s="48" t="s">
        <v>190</v>
      </c>
      <c r="O108" s="70"/>
      <c r="P108" s="45"/>
      <c r="Q108" s="76"/>
      <c r="R108" s="51"/>
      <c r="S108" s="52"/>
      <c r="T108" s="53"/>
      <c r="U108" s="54"/>
      <c r="V108" s="55"/>
      <c r="W108" s="53"/>
      <c r="X108" s="54"/>
      <c r="Y108" s="54"/>
      <c r="Z108" s="54"/>
      <c r="AA108" s="54"/>
      <c r="AB108" s="54"/>
      <c r="AC108" s="43"/>
      <c r="AD108" s="43"/>
      <c r="AE108" s="56"/>
      <c r="AF108" s="56"/>
      <c r="AG108" s="57"/>
      <c r="AH108" s="58"/>
      <c r="AI108" s="59"/>
      <c r="AJ108" s="59"/>
      <c r="AK108" s="59"/>
      <c r="AL108" s="59"/>
      <c r="AM108" s="59"/>
      <c r="AN108" s="59"/>
      <c r="AO108" s="59"/>
      <c r="AP108" s="59"/>
      <c r="AQ108" s="59"/>
      <c r="AR108" s="59"/>
      <c r="AS108" s="59"/>
      <c r="AT108" s="59"/>
      <c r="AU108" s="59"/>
      <c r="AV108" s="59"/>
    </row>
    <row r="109" spans="1:48" s="14" customFormat="1" ht="42.75" x14ac:dyDescent="0.25">
      <c r="A109" s="26" t="s">
        <v>141</v>
      </c>
      <c r="B109" s="43">
        <v>80101706</v>
      </c>
      <c r="C109" s="26" t="s">
        <v>182</v>
      </c>
      <c r="D109" s="26" t="s">
        <v>189</v>
      </c>
      <c r="E109" s="60" t="s">
        <v>263</v>
      </c>
      <c r="F109" s="26">
        <v>1</v>
      </c>
      <c r="G109" s="45" t="s">
        <v>143</v>
      </c>
      <c r="H109" s="45" t="s">
        <v>192</v>
      </c>
      <c r="I109" s="26" t="s">
        <v>159</v>
      </c>
      <c r="J109" s="46">
        <v>2300000</v>
      </c>
      <c r="K109" s="47">
        <v>2300000</v>
      </c>
      <c r="L109" s="26" t="s">
        <v>115</v>
      </c>
      <c r="M109" s="26" t="s">
        <v>67</v>
      </c>
      <c r="N109" s="48" t="s">
        <v>190</v>
      </c>
      <c r="O109" s="70"/>
      <c r="P109" s="45"/>
      <c r="Q109" s="76"/>
      <c r="R109" s="51"/>
      <c r="S109" s="52"/>
      <c r="T109" s="53"/>
      <c r="U109" s="54"/>
      <c r="V109" s="55"/>
      <c r="W109" s="53"/>
      <c r="X109" s="54"/>
      <c r="Y109" s="54"/>
      <c r="Z109" s="54"/>
      <c r="AA109" s="54"/>
      <c r="AB109" s="54"/>
      <c r="AC109" s="43"/>
      <c r="AD109" s="43"/>
      <c r="AE109" s="56"/>
      <c r="AF109" s="56"/>
      <c r="AG109" s="57"/>
      <c r="AH109" s="58"/>
      <c r="AI109" s="59"/>
      <c r="AJ109" s="59"/>
      <c r="AK109" s="59"/>
      <c r="AL109" s="59"/>
      <c r="AM109" s="59"/>
      <c r="AN109" s="59"/>
      <c r="AO109" s="59"/>
      <c r="AP109" s="59"/>
      <c r="AQ109" s="59"/>
      <c r="AR109" s="59"/>
      <c r="AS109" s="59"/>
      <c r="AT109" s="59"/>
      <c r="AU109" s="59"/>
      <c r="AV109" s="59"/>
    </row>
    <row r="110" spans="1:48" s="14" customFormat="1" ht="57" x14ac:dyDescent="0.25">
      <c r="A110" s="26" t="s">
        <v>141</v>
      </c>
      <c r="B110" s="43">
        <v>80101706</v>
      </c>
      <c r="C110" s="26" t="s">
        <v>183</v>
      </c>
      <c r="D110" s="26" t="s">
        <v>189</v>
      </c>
      <c r="E110" s="60" t="s">
        <v>255</v>
      </c>
      <c r="F110" s="26">
        <v>2</v>
      </c>
      <c r="G110" s="45" t="s">
        <v>143</v>
      </c>
      <c r="H110" s="45" t="s">
        <v>192</v>
      </c>
      <c r="I110" s="26" t="s">
        <v>159</v>
      </c>
      <c r="J110" s="46">
        <v>3000000</v>
      </c>
      <c r="K110" s="47">
        <v>3000000</v>
      </c>
      <c r="L110" s="26" t="s">
        <v>115</v>
      </c>
      <c r="M110" s="26" t="s">
        <v>67</v>
      </c>
      <c r="N110" s="48" t="s">
        <v>190</v>
      </c>
      <c r="O110" s="70"/>
      <c r="P110" s="45"/>
      <c r="Q110" s="76"/>
      <c r="R110" s="51"/>
      <c r="S110" s="52"/>
      <c r="T110" s="53"/>
      <c r="U110" s="54"/>
      <c r="V110" s="55"/>
      <c r="W110" s="53"/>
      <c r="X110" s="54"/>
      <c r="Y110" s="54"/>
      <c r="Z110" s="54"/>
      <c r="AA110" s="54"/>
      <c r="AB110" s="54"/>
      <c r="AC110" s="66"/>
      <c r="AD110" s="66"/>
      <c r="AE110" s="67"/>
      <c r="AF110" s="67"/>
      <c r="AG110" s="68"/>
      <c r="AH110" s="58"/>
      <c r="AI110" s="59"/>
      <c r="AJ110" s="59"/>
      <c r="AK110" s="59"/>
      <c r="AL110" s="59"/>
      <c r="AM110" s="59"/>
      <c r="AN110" s="59"/>
      <c r="AO110" s="59"/>
      <c r="AP110" s="59"/>
      <c r="AQ110" s="59"/>
      <c r="AR110" s="59"/>
      <c r="AS110" s="59"/>
      <c r="AT110" s="59"/>
      <c r="AU110" s="59"/>
      <c r="AV110" s="59"/>
    </row>
    <row r="111" spans="1:48" s="14" customFormat="1" ht="57" x14ac:dyDescent="0.25">
      <c r="A111" s="26" t="s">
        <v>141</v>
      </c>
      <c r="B111" s="43">
        <v>80101706</v>
      </c>
      <c r="C111" s="26" t="s">
        <v>183</v>
      </c>
      <c r="D111" s="26" t="s">
        <v>189</v>
      </c>
      <c r="E111" s="60" t="s">
        <v>263</v>
      </c>
      <c r="F111" s="26">
        <v>1</v>
      </c>
      <c r="G111" s="45" t="s">
        <v>143</v>
      </c>
      <c r="H111" s="45" t="s">
        <v>192</v>
      </c>
      <c r="I111" s="26" t="s">
        <v>159</v>
      </c>
      <c r="J111" s="46">
        <v>1500000</v>
      </c>
      <c r="K111" s="47">
        <v>1500000</v>
      </c>
      <c r="L111" s="26" t="s">
        <v>115</v>
      </c>
      <c r="M111" s="26" t="s">
        <v>67</v>
      </c>
      <c r="N111" s="48" t="s">
        <v>190</v>
      </c>
      <c r="O111" s="70"/>
      <c r="P111" s="45"/>
      <c r="Q111" s="76"/>
      <c r="R111" s="51"/>
      <c r="S111" s="52"/>
      <c r="T111" s="53"/>
      <c r="U111" s="54"/>
      <c r="V111" s="55"/>
      <c r="W111" s="53"/>
      <c r="X111" s="54"/>
      <c r="Y111" s="54"/>
      <c r="Z111" s="54"/>
      <c r="AA111" s="54"/>
      <c r="AB111" s="54"/>
      <c r="AC111" s="43"/>
      <c r="AD111" s="43"/>
      <c r="AE111" s="56"/>
      <c r="AF111" s="56"/>
      <c r="AG111" s="57"/>
      <c r="AH111" s="72"/>
      <c r="AI111" s="59"/>
      <c r="AJ111" s="59"/>
      <c r="AK111" s="59"/>
      <c r="AL111" s="59"/>
      <c r="AM111" s="59"/>
      <c r="AN111" s="59"/>
      <c r="AO111" s="59"/>
      <c r="AP111" s="59"/>
      <c r="AQ111" s="59"/>
      <c r="AR111" s="59"/>
      <c r="AS111" s="59"/>
      <c r="AT111" s="59"/>
      <c r="AU111" s="59"/>
      <c r="AV111" s="59"/>
    </row>
    <row r="112" spans="1:48" s="14" customFormat="1" ht="71.25" x14ac:dyDescent="0.25">
      <c r="A112" s="26" t="s">
        <v>141</v>
      </c>
      <c r="B112" s="43">
        <v>80101706</v>
      </c>
      <c r="C112" s="26" t="s">
        <v>184</v>
      </c>
      <c r="D112" s="26" t="s">
        <v>189</v>
      </c>
      <c r="E112" s="60" t="s">
        <v>263</v>
      </c>
      <c r="F112" s="26">
        <v>2</v>
      </c>
      <c r="G112" s="45" t="s">
        <v>143</v>
      </c>
      <c r="H112" s="45" t="s">
        <v>194</v>
      </c>
      <c r="I112" s="26" t="s">
        <v>159</v>
      </c>
      <c r="J112" s="46">
        <v>8000000</v>
      </c>
      <c r="K112" s="47">
        <v>8000000</v>
      </c>
      <c r="L112" s="26" t="s">
        <v>115</v>
      </c>
      <c r="M112" s="26" t="s">
        <v>67</v>
      </c>
      <c r="N112" s="48" t="s">
        <v>190</v>
      </c>
      <c r="O112" s="70"/>
      <c r="P112" s="209"/>
      <c r="Q112" s="76"/>
      <c r="R112" s="51"/>
      <c r="S112" s="52"/>
      <c r="T112" s="53"/>
      <c r="U112" s="54"/>
      <c r="V112" s="55"/>
      <c r="W112" s="175"/>
      <c r="X112" s="54"/>
      <c r="Y112" s="54"/>
      <c r="Z112" s="54"/>
      <c r="AA112" s="54"/>
      <c r="AB112" s="54"/>
      <c r="AC112" s="66"/>
      <c r="AD112" s="66"/>
      <c r="AE112" s="67"/>
      <c r="AF112" s="67"/>
      <c r="AG112" s="68"/>
      <c r="AH112" s="58"/>
      <c r="AI112" s="59"/>
      <c r="AJ112" s="59"/>
      <c r="AK112" s="59"/>
      <c r="AL112" s="59"/>
      <c r="AM112" s="59"/>
      <c r="AN112" s="59"/>
      <c r="AO112" s="59"/>
      <c r="AP112" s="59"/>
      <c r="AQ112" s="59"/>
      <c r="AR112" s="59"/>
      <c r="AS112" s="59"/>
      <c r="AT112" s="59"/>
      <c r="AU112" s="59"/>
      <c r="AV112" s="59"/>
    </row>
    <row r="113" spans="1:48" s="86" customFormat="1" ht="60" x14ac:dyDescent="0.4">
      <c r="A113" s="45" t="s">
        <v>72</v>
      </c>
      <c r="B113" s="66">
        <v>43233004</v>
      </c>
      <c r="C113" s="176" t="s">
        <v>320</v>
      </c>
      <c r="D113" s="45" t="s">
        <v>189</v>
      </c>
      <c r="E113" s="44" t="s">
        <v>255</v>
      </c>
      <c r="F113" s="177">
        <v>12</v>
      </c>
      <c r="G113" s="45" t="s">
        <v>226</v>
      </c>
      <c r="H113" s="45" t="s">
        <v>194</v>
      </c>
      <c r="I113" s="45" t="s">
        <v>159</v>
      </c>
      <c r="J113" s="178">
        <v>70000000</v>
      </c>
      <c r="K113" s="178">
        <v>70000000</v>
      </c>
      <c r="L113" s="45" t="s">
        <v>115</v>
      </c>
      <c r="M113" s="45" t="s">
        <v>67</v>
      </c>
      <c r="N113" s="121" t="s">
        <v>73</v>
      </c>
      <c r="O113" s="179"/>
      <c r="P113" s="210"/>
      <c r="Q113" s="180"/>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c r="AQ113" s="179"/>
      <c r="AR113" s="179"/>
      <c r="AS113" s="179"/>
      <c r="AT113" s="179"/>
      <c r="AU113" s="179"/>
      <c r="AV113" s="179"/>
    </row>
    <row r="114" spans="1:48" s="86" customFormat="1" ht="60" x14ac:dyDescent="0.4">
      <c r="A114" s="45" t="s">
        <v>72</v>
      </c>
      <c r="B114" s="66">
        <v>81111812</v>
      </c>
      <c r="C114" s="181" t="s">
        <v>281</v>
      </c>
      <c r="D114" s="45" t="s">
        <v>189</v>
      </c>
      <c r="E114" s="182" t="s">
        <v>260</v>
      </c>
      <c r="F114" s="177">
        <v>12</v>
      </c>
      <c r="G114" s="183" t="s">
        <v>226</v>
      </c>
      <c r="H114" s="45" t="s">
        <v>194</v>
      </c>
      <c r="I114" s="45" t="s">
        <v>159</v>
      </c>
      <c r="J114" s="63">
        <f>16700000*1.15</f>
        <v>19205000</v>
      </c>
      <c r="K114" s="63">
        <f>16700000*1.15</f>
        <v>19205000</v>
      </c>
      <c r="L114" s="45" t="s">
        <v>115</v>
      </c>
      <c r="M114" s="45" t="s">
        <v>67</v>
      </c>
      <c r="N114" s="121" t="s">
        <v>73</v>
      </c>
      <c r="O114" s="179"/>
      <c r="P114" s="210"/>
      <c r="Q114" s="180"/>
      <c r="R114" s="179"/>
      <c r="S114" s="179"/>
      <c r="T114" s="179"/>
      <c r="U114" s="179"/>
      <c r="V114" s="179"/>
      <c r="W114" s="179"/>
      <c r="X114" s="179"/>
      <c r="Y114" s="179"/>
      <c r="Z114" s="179"/>
      <c r="AA114" s="179"/>
      <c r="AB114" s="179"/>
      <c r="AC114" s="179"/>
      <c r="AD114" s="179"/>
      <c r="AE114" s="179"/>
      <c r="AF114" s="179"/>
      <c r="AG114" s="179"/>
      <c r="AH114" s="179"/>
      <c r="AI114" s="179"/>
      <c r="AJ114" s="179"/>
      <c r="AK114" s="179"/>
      <c r="AL114" s="179"/>
      <c r="AM114" s="179"/>
      <c r="AN114" s="179"/>
      <c r="AO114" s="179"/>
      <c r="AP114" s="179"/>
      <c r="AQ114" s="179"/>
      <c r="AR114" s="179"/>
      <c r="AS114" s="179"/>
      <c r="AT114" s="179"/>
      <c r="AU114" s="179"/>
      <c r="AV114" s="179"/>
    </row>
    <row r="115" spans="1:48" s="86" customFormat="1" ht="42.75" x14ac:dyDescent="0.4">
      <c r="A115" s="45" t="s">
        <v>72</v>
      </c>
      <c r="B115" s="66">
        <v>81112501</v>
      </c>
      <c r="C115" s="181" t="s">
        <v>282</v>
      </c>
      <c r="D115" s="45" t="s">
        <v>189</v>
      </c>
      <c r="E115" s="182" t="s">
        <v>262</v>
      </c>
      <c r="F115" s="177">
        <v>12</v>
      </c>
      <c r="G115" s="183" t="s">
        <v>230</v>
      </c>
      <c r="H115" s="45" t="s">
        <v>71</v>
      </c>
      <c r="I115" s="45" t="s">
        <v>159</v>
      </c>
      <c r="J115" s="63">
        <f>7000000*1.2</f>
        <v>8400000</v>
      </c>
      <c r="K115" s="184">
        <v>8400000</v>
      </c>
      <c r="L115" s="45" t="s">
        <v>115</v>
      </c>
      <c r="M115" s="45" t="s">
        <v>67</v>
      </c>
      <c r="N115" s="121" t="s">
        <v>73</v>
      </c>
      <c r="O115" s="179"/>
      <c r="P115" s="210"/>
      <c r="Q115" s="180"/>
      <c r="R115" s="179"/>
      <c r="S115" s="179"/>
      <c r="T115" s="179"/>
      <c r="U115" s="179"/>
      <c r="V115" s="179"/>
      <c r="W115" s="179"/>
      <c r="X115" s="179"/>
      <c r="Y115" s="179"/>
      <c r="Z115" s="179"/>
      <c r="AA115" s="179"/>
      <c r="AB115" s="179"/>
      <c r="AC115" s="179"/>
      <c r="AD115" s="179"/>
      <c r="AE115" s="179"/>
      <c r="AF115" s="179"/>
      <c r="AG115" s="179"/>
      <c r="AH115" s="179"/>
      <c r="AI115" s="179"/>
      <c r="AJ115" s="179"/>
      <c r="AK115" s="179"/>
      <c r="AL115" s="179"/>
      <c r="AM115" s="179"/>
      <c r="AN115" s="179"/>
      <c r="AO115" s="179"/>
      <c r="AP115" s="179"/>
      <c r="AQ115" s="179"/>
      <c r="AR115" s="179"/>
      <c r="AS115" s="179"/>
      <c r="AT115" s="179"/>
      <c r="AU115" s="179"/>
      <c r="AV115" s="179"/>
    </row>
    <row r="116" spans="1:48" s="86" customFormat="1" ht="105" x14ac:dyDescent="0.4">
      <c r="A116" s="45" t="s">
        <v>72</v>
      </c>
      <c r="B116" s="66">
        <v>81112501</v>
      </c>
      <c r="C116" s="181" t="s">
        <v>198</v>
      </c>
      <c r="D116" s="45" t="s">
        <v>189</v>
      </c>
      <c r="E116" s="185" t="s">
        <v>257</v>
      </c>
      <c r="F116" s="177">
        <v>12</v>
      </c>
      <c r="G116" s="183" t="s">
        <v>227</v>
      </c>
      <c r="H116" s="45" t="s">
        <v>194</v>
      </c>
      <c r="I116" s="45" t="s">
        <v>159</v>
      </c>
      <c r="J116" s="63">
        <v>41120974</v>
      </c>
      <c r="K116" s="63">
        <v>41120974</v>
      </c>
      <c r="L116" s="45" t="s">
        <v>115</v>
      </c>
      <c r="M116" s="45" t="s">
        <v>67</v>
      </c>
      <c r="N116" s="121" t="s">
        <v>73</v>
      </c>
      <c r="O116" s="179"/>
      <c r="P116" s="210"/>
      <c r="Q116" s="180"/>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79"/>
      <c r="AM116" s="179"/>
      <c r="AN116" s="179"/>
      <c r="AO116" s="179"/>
      <c r="AP116" s="179"/>
      <c r="AQ116" s="179"/>
      <c r="AR116" s="179"/>
      <c r="AS116" s="179"/>
      <c r="AT116" s="179"/>
      <c r="AU116" s="179"/>
      <c r="AV116" s="179"/>
    </row>
    <row r="117" spans="1:48" s="86" customFormat="1" ht="45" x14ac:dyDescent="0.4">
      <c r="A117" s="45" t="s">
        <v>72</v>
      </c>
      <c r="B117" s="66">
        <v>71151007</v>
      </c>
      <c r="C117" s="181" t="s">
        <v>204</v>
      </c>
      <c r="D117" s="45" t="s">
        <v>189</v>
      </c>
      <c r="E117" s="182" t="s">
        <v>261</v>
      </c>
      <c r="F117" s="177">
        <v>12</v>
      </c>
      <c r="G117" s="183" t="s">
        <v>229</v>
      </c>
      <c r="H117" s="45" t="s">
        <v>194</v>
      </c>
      <c r="I117" s="45" t="s">
        <v>159</v>
      </c>
      <c r="J117" s="63">
        <v>50000000</v>
      </c>
      <c r="K117" s="63">
        <v>50000000</v>
      </c>
      <c r="L117" s="45" t="s">
        <v>115</v>
      </c>
      <c r="M117" s="45" t="s">
        <v>67</v>
      </c>
      <c r="N117" s="121" t="s">
        <v>73</v>
      </c>
      <c r="O117" s="186"/>
      <c r="P117" s="210"/>
      <c r="Q117" s="187"/>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c r="AT117" s="186"/>
      <c r="AU117" s="186"/>
      <c r="AV117" s="186"/>
    </row>
    <row r="118" spans="1:48" s="86" customFormat="1" ht="75" x14ac:dyDescent="0.4">
      <c r="A118" s="45" t="s">
        <v>72</v>
      </c>
      <c r="B118" s="66">
        <v>81112501</v>
      </c>
      <c r="C118" s="181" t="s">
        <v>199</v>
      </c>
      <c r="D118" s="45" t="s">
        <v>189</v>
      </c>
      <c r="E118" s="44" t="s">
        <v>265</v>
      </c>
      <c r="F118" s="177">
        <v>12</v>
      </c>
      <c r="G118" s="183" t="s">
        <v>227</v>
      </c>
      <c r="H118" s="45" t="s">
        <v>194</v>
      </c>
      <c r="I118" s="45" t="s">
        <v>159</v>
      </c>
      <c r="J118" s="63">
        <f>215250334*1.3</f>
        <v>279825434.19999999</v>
      </c>
      <c r="K118" s="63">
        <f>215250334*1.3</f>
        <v>279825434.19999999</v>
      </c>
      <c r="L118" s="45" t="s">
        <v>115</v>
      </c>
      <c r="M118" s="45" t="s">
        <v>67</v>
      </c>
      <c r="N118" s="121" t="s">
        <v>73</v>
      </c>
      <c r="O118" s="179"/>
      <c r="P118" s="210"/>
      <c r="Q118" s="180"/>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row>
    <row r="119" spans="1:48" s="86" customFormat="1" ht="75" x14ac:dyDescent="0.4">
      <c r="A119" s="45" t="s">
        <v>72</v>
      </c>
      <c r="B119" s="66">
        <v>81112501</v>
      </c>
      <c r="C119" s="181" t="s">
        <v>268</v>
      </c>
      <c r="D119" s="45" t="s">
        <v>189</v>
      </c>
      <c r="E119" s="44" t="s">
        <v>265</v>
      </c>
      <c r="F119" s="177">
        <v>1</v>
      </c>
      <c r="G119" s="183" t="s">
        <v>227</v>
      </c>
      <c r="H119" s="45" t="s">
        <v>194</v>
      </c>
      <c r="I119" s="45" t="s">
        <v>159</v>
      </c>
      <c r="J119" s="63">
        <f>391958037.6+189790207.68</f>
        <v>581748245.27999997</v>
      </c>
      <c r="K119" s="63">
        <f>391958037.6+189790207.68</f>
        <v>581748245.27999997</v>
      </c>
      <c r="L119" s="45" t="s">
        <v>115</v>
      </c>
      <c r="M119" s="45" t="s">
        <v>67</v>
      </c>
      <c r="N119" s="121" t="s">
        <v>73</v>
      </c>
      <c r="O119" s="179"/>
      <c r="P119" s="210"/>
      <c r="Q119" s="180"/>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c r="AS119" s="179"/>
      <c r="AT119" s="179"/>
      <c r="AU119" s="179"/>
      <c r="AV119" s="179"/>
    </row>
    <row r="120" spans="1:48" s="86" customFormat="1" ht="45" x14ac:dyDescent="0.4">
      <c r="A120" s="45" t="s">
        <v>72</v>
      </c>
      <c r="B120" s="66">
        <v>93151502</v>
      </c>
      <c r="C120" s="181" t="s">
        <v>200</v>
      </c>
      <c r="D120" s="45" t="s">
        <v>189</v>
      </c>
      <c r="E120" s="44" t="s">
        <v>265</v>
      </c>
      <c r="F120" s="177">
        <v>6</v>
      </c>
      <c r="G120" s="183" t="s">
        <v>227</v>
      </c>
      <c r="H120" s="45" t="s">
        <v>194</v>
      </c>
      <c r="I120" s="45" t="s">
        <v>159</v>
      </c>
      <c r="J120" s="63">
        <f>540905448-250000000+10000000-905448</f>
        <v>300000000</v>
      </c>
      <c r="K120" s="63">
        <f>540905448-250000000+10000000-905448</f>
        <v>300000000</v>
      </c>
      <c r="L120" s="45" t="s">
        <v>115</v>
      </c>
      <c r="M120" s="45" t="s">
        <v>67</v>
      </c>
      <c r="N120" s="121" t="s">
        <v>73</v>
      </c>
      <c r="O120" s="179"/>
      <c r="P120" s="210"/>
      <c r="Q120" s="180"/>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79"/>
      <c r="AM120" s="179"/>
      <c r="AN120" s="179"/>
      <c r="AO120" s="179"/>
      <c r="AP120" s="179"/>
      <c r="AQ120" s="179"/>
      <c r="AR120" s="179"/>
      <c r="AS120" s="179"/>
      <c r="AT120" s="179"/>
      <c r="AU120" s="179"/>
      <c r="AV120" s="179"/>
    </row>
    <row r="121" spans="1:48" s="86" customFormat="1" ht="45" x14ac:dyDescent="0.4">
      <c r="A121" s="45" t="s">
        <v>72</v>
      </c>
      <c r="B121" s="66">
        <v>43201827</v>
      </c>
      <c r="C121" s="181" t="s">
        <v>201</v>
      </c>
      <c r="D121" s="45" t="s">
        <v>189</v>
      </c>
      <c r="E121" s="44" t="s">
        <v>262</v>
      </c>
      <c r="F121" s="177">
        <v>2.5</v>
      </c>
      <c r="G121" s="183" t="s">
        <v>226</v>
      </c>
      <c r="H121" s="45" t="s">
        <v>194</v>
      </c>
      <c r="I121" s="45" t="s">
        <v>159</v>
      </c>
      <c r="J121" s="63">
        <v>50000000</v>
      </c>
      <c r="K121" s="63">
        <v>50000000</v>
      </c>
      <c r="L121" s="45" t="s">
        <v>115</v>
      </c>
      <c r="M121" s="45" t="s">
        <v>67</v>
      </c>
      <c r="N121" s="121" t="s">
        <v>73</v>
      </c>
      <c r="O121" s="179"/>
      <c r="P121" s="210"/>
      <c r="Q121" s="180"/>
      <c r="R121" s="179"/>
      <c r="S121" s="179"/>
      <c r="T121" s="179"/>
      <c r="U121" s="179"/>
      <c r="V121" s="179"/>
      <c r="W121" s="179"/>
      <c r="X121" s="179"/>
      <c r="Y121" s="179"/>
      <c r="Z121" s="179"/>
      <c r="AA121" s="179"/>
      <c r="AB121" s="179"/>
      <c r="AC121" s="179"/>
      <c r="AD121" s="179"/>
      <c r="AE121" s="179"/>
      <c r="AF121" s="179"/>
      <c r="AG121" s="179"/>
      <c r="AH121" s="179"/>
      <c r="AI121" s="179"/>
      <c r="AJ121" s="179"/>
      <c r="AK121" s="179"/>
      <c r="AL121" s="179"/>
      <c r="AM121" s="179"/>
      <c r="AN121" s="179"/>
      <c r="AO121" s="179"/>
      <c r="AP121" s="179"/>
      <c r="AQ121" s="179"/>
      <c r="AR121" s="179"/>
      <c r="AS121" s="179"/>
      <c r="AT121" s="179"/>
      <c r="AU121" s="179"/>
      <c r="AV121" s="179"/>
    </row>
    <row r="122" spans="1:48" s="86" customFormat="1" ht="45" x14ac:dyDescent="0.4">
      <c r="A122" s="45" t="s">
        <v>72</v>
      </c>
      <c r="B122" s="66">
        <v>43211508</v>
      </c>
      <c r="C122" s="181" t="s">
        <v>202</v>
      </c>
      <c r="D122" s="45" t="s">
        <v>189</v>
      </c>
      <c r="E122" s="44" t="s">
        <v>259</v>
      </c>
      <c r="F122" s="177">
        <v>1</v>
      </c>
      <c r="G122" s="183" t="s">
        <v>227</v>
      </c>
      <c r="H122" s="45" t="s">
        <v>194</v>
      </c>
      <c r="I122" s="45" t="s">
        <v>159</v>
      </c>
      <c r="J122" s="63">
        <f>(16093000)*1.15-1603272</f>
        <v>16903678</v>
      </c>
      <c r="K122" s="63">
        <f>(16093000)*1.15-1603272</f>
        <v>16903678</v>
      </c>
      <c r="L122" s="45" t="s">
        <v>115</v>
      </c>
      <c r="M122" s="45" t="s">
        <v>67</v>
      </c>
      <c r="N122" s="121" t="s">
        <v>73</v>
      </c>
      <c r="O122" s="179"/>
      <c r="P122" s="210"/>
      <c r="Q122" s="180"/>
      <c r="R122" s="179"/>
      <c r="S122" s="179"/>
      <c r="T122" s="179"/>
      <c r="U122" s="179"/>
      <c r="V122" s="179"/>
      <c r="W122" s="179"/>
      <c r="X122" s="179"/>
      <c r="Y122" s="179"/>
      <c r="Z122" s="179"/>
      <c r="AA122" s="179"/>
      <c r="AB122" s="179"/>
      <c r="AC122" s="179"/>
      <c r="AD122" s="179"/>
      <c r="AE122" s="179"/>
      <c r="AF122" s="179"/>
      <c r="AG122" s="179"/>
      <c r="AH122" s="179"/>
      <c r="AI122" s="179"/>
      <c r="AJ122" s="179"/>
      <c r="AK122" s="179"/>
      <c r="AL122" s="179"/>
      <c r="AM122" s="179"/>
      <c r="AN122" s="179"/>
      <c r="AO122" s="179"/>
      <c r="AP122" s="179"/>
      <c r="AQ122" s="179"/>
      <c r="AR122" s="179"/>
      <c r="AS122" s="179"/>
      <c r="AT122" s="179"/>
      <c r="AU122" s="179"/>
      <c r="AV122" s="179"/>
    </row>
    <row r="123" spans="1:48" s="86" customFormat="1" ht="90" x14ac:dyDescent="0.4">
      <c r="A123" s="45" t="s">
        <v>72</v>
      </c>
      <c r="B123" s="66">
        <v>43232309</v>
      </c>
      <c r="C123" s="181" t="s">
        <v>203</v>
      </c>
      <c r="D123" s="45" t="s">
        <v>189</v>
      </c>
      <c r="E123" s="182" t="s">
        <v>264</v>
      </c>
      <c r="F123" s="177">
        <v>24</v>
      </c>
      <c r="G123" s="183" t="s">
        <v>228</v>
      </c>
      <c r="H123" s="45" t="s">
        <v>194</v>
      </c>
      <c r="I123" s="45" t="s">
        <v>159</v>
      </c>
      <c r="J123" s="63">
        <f>855000000-300000000</f>
        <v>555000000</v>
      </c>
      <c r="K123" s="63">
        <f>855000000-300000000</f>
        <v>555000000</v>
      </c>
      <c r="L123" s="45" t="s">
        <v>115</v>
      </c>
      <c r="M123" s="45" t="s">
        <v>67</v>
      </c>
      <c r="N123" s="121" t="s">
        <v>73</v>
      </c>
      <c r="O123" s="179"/>
      <c r="P123" s="210"/>
      <c r="Q123" s="180"/>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c r="AQ123" s="179"/>
      <c r="AR123" s="179"/>
      <c r="AS123" s="179"/>
      <c r="AT123" s="179"/>
      <c r="AU123" s="179"/>
      <c r="AV123" s="179"/>
    </row>
    <row r="124" spans="1:48" s="86" customFormat="1" ht="45" x14ac:dyDescent="0.4">
      <c r="A124" s="45" t="s">
        <v>72</v>
      </c>
      <c r="B124" s="66">
        <v>43232309</v>
      </c>
      <c r="C124" s="181" t="s">
        <v>205</v>
      </c>
      <c r="D124" s="45" t="s">
        <v>189</v>
      </c>
      <c r="E124" s="182" t="s">
        <v>265</v>
      </c>
      <c r="F124" s="177">
        <v>12</v>
      </c>
      <c r="G124" s="183" t="s">
        <v>226</v>
      </c>
      <c r="H124" s="45" t="s">
        <v>194</v>
      </c>
      <c r="I124" s="45" t="s">
        <v>159</v>
      </c>
      <c r="J124" s="63">
        <f>74386107*0.4*1.07+7000000</f>
        <v>38837253.796000004</v>
      </c>
      <c r="K124" s="63">
        <f>74386107*0.4*1.07+7000000</f>
        <v>38837253.796000004</v>
      </c>
      <c r="L124" s="45" t="s">
        <v>115</v>
      </c>
      <c r="M124" s="45" t="s">
        <v>67</v>
      </c>
      <c r="N124" s="121" t="s">
        <v>73</v>
      </c>
      <c r="O124" s="179"/>
      <c r="P124" s="210"/>
      <c r="Q124" s="180"/>
      <c r="R124" s="179"/>
      <c r="S124" s="179"/>
      <c r="T124" s="179"/>
      <c r="U124" s="179"/>
      <c r="V124" s="179"/>
      <c r="W124" s="179"/>
      <c r="X124" s="179"/>
      <c r="Y124" s="179"/>
      <c r="Z124" s="179"/>
      <c r="AA124" s="179"/>
      <c r="AB124" s="179"/>
      <c r="AC124" s="179"/>
      <c r="AD124" s="179"/>
      <c r="AE124" s="179"/>
      <c r="AF124" s="179"/>
      <c r="AG124" s="179"/>
      <c r="AH124" s="179"/>
      <c r="AI124" s="179"/>
      <c r="AJ124" s="179"/>
      <c r="AK124" s="179"/>
      <c r="AL124" s="179"/>
      <c r="AM124" s="179"/>
      <c r="AN124" s="179"/>
      <c r="AO124" s="179"/>
      <c r="AP124" s="179"/>
      <c r="AQ124" s="179"/>
      <c r="AR124" s="179"/>
      <c r="AS124" s="179"/>
      <c r="AT124" s="179"/>
      <c r="AU124" s="179"/>
      <c r="AV124" s="179"/>
    </row>
    <row r="125" spans="1:48" s="86" customFormat="1" ht="45" x14ac:dyDescent="0.4">
      <c r="A125" s="45" t="s">
        <v>72</v>
      </c>
      <c r="B125" s="66">
        <v>81161712</v>
      </c>
      <c r="C125" s="181" t="s">
        <v>206</v>
      </c>
      <c r="D125" s="45" t="s">
        <v>189</v>
      </c>
      <c r="E125" s="182" t="s">
        <v>262</v>
      </c>
      <c r="F125" s="177">
        <v>9</v>
      </c>
      <c r="G125" s="183" t="s">
        <v>226</v>
      </c>
      <c r="H125" s="45" t="s">
        <v>194</v>
      </c>
      <c r="I125" s="45" t="s">
        <v>159</v>
      </c>
      <c r="J125" s="63">
        <f>350000000-50000000</f>
        <v>300000000</v>
      </c>
      <c r="K125" s="63">
        <f>350000000-50000000</f>
        <v>300000000</v>
      </c>
      <c r="L125" s="45" t="s">
        <v>115</v>
      </c>
      <c r="M125" s="45" t="s">
        <v>67</v>
      </c>
      <c r="N125" s="121" t="s">
        <v>73</v>
      </c>
      <c r="O125" s="179"/>
      <c r="P125" s="210"/>
      <c r="Q125" s="180"/>
      <c r="R125" s="179"/>
      <c r="S125" s="179"/>
      <c r="T125" s="179"/>
      <c r="U125" s="179"/>
      <c r="V125" s="179"/>
      <c r="W125" s="179"/>
      <c r="X125" s="179"/>
      <c r="Y125" s="179"/>
      <c r="Z125" s="179"/>
      <c r="AA125" s="179"/>
      <c r="AB125" s="179"/>
      <c r="AC125" s="179"/>
      <c r="AD125" s="179"/>
      <c r="AE125" s="179"/>
      <c r="AF125" s="179"/>
      <c r="AG125" s="179"/>
      <c r="AH125" s="179"/>
      <c r="AI125" s="179"/>
      <c r="AJ125" s="179"/>
      <c r="AK125" s="179"/>
      <c r="AL125" s="179"/>
      <c r="AM125" s="179"/>
      <c r="AN125" s="179"/>
      <c r="AO125" s="179"/>
      <c r="AP125" s="179"/>
      <c r="AQ125" s="179"/>
      <c r="AR125" s="179"/>
      <c r="AS125" s="179"/>
      <c r="AT125" s="179"/>
      <c r="AU125" s="179"/>
      <c r="AV125" s="179"/>
    </row>
    <row r="126" spans="1:48" s="86" customFormat="1" ht="45" x14ac:dyDescent="0.4">
      <c r="A126" s="45" t="s">
        <v>72</v>
      </c>
      <c r="B126" s="66">
        <v>43222815</v>
      </c>
      <c r="C126" s="181" t="s">
        <v>207</v>
      </c>
      <c r="D126" s="45" t="s">
        <v>189</v>
      </c>
      <c r="E126" s="182" t="s">
        <v>262</v>
      </c>
      <c r="F126" s="177">
        <v>2</v>
      </c>
      <c r="G126" s="183" t="s">
        <v>226</v>
      </c>
      <c r="H126" s="45" t="s">
        <v>194</v>
      </c>
      <c r="I126" s="45" t="s">
        <v>159</v>
      </c>
      <c r="J126" s="63">
        <v>60000000</v>
      </c>
      <c r="K126" s="63">
        <v>60000000</v>
      </c>
      <c r="L126" s="45" t="s">
        <v>115</v>
      </c>
      <c r="M126" s="45" t="s">
        <v>67</v>
      </c>
      <c r="N126" s="121" t="s">
        <v>73</v>
      </c>
      <c r="O126" s="179"/>
      <c r="P126" s="210"/>
      <c r="Q126" s="180"/>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c r="AQ126" s="179"/>
      <c r="AR126" s="179"/>
      <c r="AS126" s="179"/>
      <c r="AT126" s="179"/>
      <c r="AU126" s="179"/>
      <c r="AV126" s="179"/>
    </row>
    <row r="127" spans="1:48" s="86" customFormat="1" ht="45" x14ac:dyDescent="0.4">
      <c r="A127" s="45" t="s">
        <v>72</v>
      </c>
      <c r="B127" s="66">
        <v>43222815</v>
      </c>
      <c r="C127" s="181" t="s">
        <v>208</v>
      </c>
      <c r="D127" s="45" t="s">
        <v>189</v>
      </c>
      <c r="E127" s="182" t="s">
        <v>262</v>
      </c>
      <c r="F127" s="177">
        <v>2</v>
      </c>
      <c r="G127" s="183" t="s">
        <v>226</v>
      </c>
      <c r="H127" s="45" t="s">
        <v>194</v>
      </c>
      <c r="I127" s="45" t="s">
        <v>159</v>
      </c>
      <c r="J127" s="63">
        <v>300000000</v>
      </c>
      <c r="K127" s="63">
        <v>300000000</v>
      </c>
      <c r="L127" s="45" t="s">
        <v>115</v>
      </c>
      <c r="M127" s="45" t="s">
        <v>67</v>
      </c>
      <c r="N127" s="121" t="s">
        <v>73</v>
      </c>
      <c r="O127" s="179"/>
      <c r="P127" s="210"/>
      <c r="Q127" s="180"/>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179"/>
      <c r="AR127" s="179"/>
      <c r="AS127" s="179"/>
      <c r="AT127" s="179"/>
      <c r="AU127" s="179"/>
      <c r="AV127" s="179"/>
    </row>
    <row r="128" spans="1:48" s="86" customFormat="1" ht="60" x14ac:dyDescent="0.4">
      <c r="A128" s="45" t="s">
        <v>72</v>
      </c>
      <c r="B128" s="66">
        <v>81100000</v>
      </c>
      <c r="C128" s="181" t="s">
        <v>209</v>
      </c>
      <c r="D128" s="45" t="s">
        <v>189</v>
      </c>
      <c r="E128" s="182" t="s">
        <v>262</v>
      </c>
      <c r="F128" s="177">
        <v>1</v>
      </c>
      <c r="G128" s="183" t="s">
        <v>227</v>
      </c>
      <c r="H128" s="45" t="s">
        <v>194</v>
      </c>
      <c r="I128" s="45" t="s">
        <v>159</v>
      </c>
      <c r="J128" s="63">
        <f>3512749.3*1.07</f>
        <v>3758641.7510000002</v>
      </c>
      <c r="K128" s="63">
        <f>3512749.3*1.07</f>
        <v>3758641.7510000002</v>
      </c>
      <c r="L128" s="45" t="s">
        <v>115</v>
      </c>
      <c r="M128" s="45" t="s">
        <v>67</v>
      </c>
      <c r="N128" s="121" t="s">
        <v>73</v>
      </c>
      <c r="O128" s="179"/>
      <c r="P128" s="210"/>
      <c r="Q128" s="180"/>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179"/>
      <c r="AR128" s="179"/>
      <c r="AS128" s="179"/>
      <c r="AT128" s="179"/>
      <c r="AU128" s="179"/>
      <c r="AV128" s="179"/>
    </row>
    <row r="129" spans="1:48" s="86" customFormat="1" ht="60" x14ac:dyDescent="0.4">
      <c r="A129" s="45" t="s">
        <v>72</v>
      </c>
      <c r="B129" s="66">
        <v>81112501</v>
      </c>
      <c r="C129" s="181" t="s">
        <v>210</v>
      </c>
      <c r="D129" s="45" t="s">
        <v>189</v>
      </c>
      <c r="E129" s="182" t="s">
        <v>264</v>
      </c>
      <c r="F129" s="177">
        <v>1</v>
      </c>
      <c r="G129" s="183" t="s">
        <v>226</v>
      </c>
      <c r="H129" s="45" t="s">
        <v>194</v>
      </c>
      <c r="I129" s="45" t="s">
        <v>159</v>
      </c>
      <c r="J129" s="63">
        <f>22509039*1.15</f>
        <v>25885394.849999998</v>
      </c>
      <c r="K129" s="63">
        <f>22509039*1.15</f>
        <v>25885394.849999998</v>
      </c>
      <c r="L129" s="45" t="s">
        <v>115</v>
      </c>
      <c r="M129" s="45" t="s">
        <v>67</v>
      </c>
      <c r="N129" s="121" t="s">
        <v>73</v>
      </c>
      <c r="O129" s="179"/>
      <c r="P129" s="210"/>
      <c r="Q129" s="180"/>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179"/>
      <c r="AR129" s="179"/>
      <c r="AS129" s="179"/>
      <c r="AT129" s="179"/>
      <c r="AU129" s="179"/>
      <c r="AV129" s="179"/>
    </row>
    <row r="130" spans="1:48" s="86" customFormat="1" ht="75" x14ac:dyDescent="0.4">
      <c r="A130" s="45" t="s">
        <v>72</v>
      </c>
      <c r="B130" s="66">
        <v>81112501</v>
      </c>
      <c r="C130" s="181" t="s">
        <v>211</v>
      </c>
      <c r="D130" s="45" t="s">
        <v>189</v>
      </c>
      <c r="E130" s="182" t="s">
        <v>259</v>
      </c>
      <c r="F130" s="177">
        <v>12</v>
      </c>
      <c r="G130" s="183" t="s">
        <v>230</v>
      </c>
      <c r="H130" s="45" t="s">
        <v>194</v>
      </c>
      <c r="I130" s="45" t="s">
        <v>159</v>
      </c>
      <c r="J130" s="63">
        <f>8500000*1.15+1387746</f>
        <v>11162746</v>
      </c>
      <c r="K130" s="63">
        <f>8500000*1.15+1387746</f>
        <v>11162746</v>
      </c>
      <c r="L130" s="45" t="s">
        <v>115</v>
      </c>
      <c r="M130" s="45" t="s">
        <v>67</v>
      </c>
      <c r="N130" s="121" t="s">
        <v>73</v>
      </c>
      <c r="O130" s="179"/>
      <c r="P130" s="210"/>
      <c r="Q130" s="180"/>
      <c r="R130" s="179"/>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c r="AQ130" s="179"/>
      <c r="AR130" s="179"/>
      <c r="AS130" s="179"/>
      <c r="AT130" s="179"/>
      <c r="AU130" s="179"/>
      <c r="AV130" s="179"/>
    </row>
    <row r="131" spans="1:48" s="86" customFormat="1" ht="90" x14ac:dyDescent="0.4">
      <c r="A131" s="45" t="s">
        <v>72</v>
      </c>
      <c r="B131" s="66">
        <v>93151502</v>
      </c>
      <c r="C131" s="181" t="s">
        <v>314</v>
      </c>
      <c r="D131" s="45" t="s">
        <v>189</v>
      </c>
      <c r="E131" s="182" t="s">
        <v>257</v>
      </c>
      <c r="F131" s="177">
        <v>9</v>
      </c>
      <c r="G131" s="183" t="s">
        <v>231</v>
      </c>
      <c r="H131" s="45" t="s">
        <v>194</v>
      </c>
      <c r="I131" s="45" t="s">
        <v>159</v>
      </c>
      <c r="J131" s="63">
        <f>354000000-1000000-52002000-35000000-760816</f>
        <v>265237184</v>
      </c>
      <c r="K131" s="63">
        <f>354000000-1000000-52002000-35000000-760816</f>
        <v>265237184</v>
      </c>
      <c r="L131" s="45" t="s">
        <v>115</v>
      </c>
      <c r="M131" s="45" t="s">
        <v>67</v>
      </c>
      <c r="N131" s="121" t="s">
        <v>73</v>
      </c>
      <c r="O131" s="179"/>
      <c r="P131" s="210"/>
      <c r="Q131" s="180"/>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c r="AQ131" s="179"/>
      <c r="AR131" s="179"/>
      <c r="AS131" s="179"/>
      <c r="AT131" s="179"/>
      <c r="AU131" s="179"/>
      <c r="AV131" s="179"/>
    </row>
    <row r="132" spans="1:48" s="86" customFormat="1" ht="45" x14ac:dyDescent="0.4">
      <c r="A132" s="45" t="s">
        <v>72</v>
      </c>
      <c r="B132" s="66">
        <v>93151502</v>
      </c>
      <c r="C132" s="181" t="s">
        <v>212</v>
      </c>
      <c r="D132" s="45" t="s">
        <v>189</v>
      </c>
      <c r="E132" s="182" t="s">
        <v>255</v>
      </c>
      <c r="F132" s="177">
        <v>12</v>
      </c>
      <c r="G132" s="183" t="s">
        <v>232</v>
      </c>
      <c r="H132" s="45" t="s">
        <v>194</v>
      </c>
      <c r="I132" s="45" t="s">
        <v>159</v>
      </c>
      <c r="J132" s="63">
        <f>(64000000*1.07+198900000*1.04+20000000)-70000000</f>
        <v>225336000</v>
      </c>
      <c r="K132" s="63">
        <f>(64000000*1.07+198900000*1.04+20000000)-70000000</f>
        <v>225336000</v>
      </c>
      <c r="L132" s="45" t="s">
        <v>115</v>
      </c>
      <c r="M132" s="45" t="s">
        <v>67</v>
      </c>
      <c r="N132" s="121" t="s">
        <v>73</v>
      </c>
      <c r="O132" s="179"/>
      <c r="P132" s="210"/>
      <c r="Q132" s="180"/>
      <c r="R132" s="179"/>
      <c r="S132" s="179"/>
      <c r="T132" s="179"/>
      <c r="U132" s="179"/>
      <c r="V132" s="179"/>
      <c r="W132" s="179"/>
      <c r="X132" s="179"/>
      <c r="Y132" s="179"/>
      <c r="Z132" s="179"/>
      <c r="AA132" s="179"/>
      <c r="AB132" s="179"/>
      <c r="AC132" s="179"/>
      <c r="AD132" s="179"/>
      <c r="AE132" s="179"/>
      <c r="AF132" s="179"/>
      <c r="AG132" s="179"/>
      <c r="AH132" s="179"/>
      <c r="AI132" s="179"/>
      <c r="AJ132" s="179"/>
      <c r="AK132" s="179"/>
      <c r="AL132" s="179"/>
      <c r="AM132" s="179"/>
      <c r="AN132" s="179"/>
      <c r="AO132" s="179"/>
      <c r="AP132" s="179"/>
      <c r="AQ132" s="179"/>
      <c r="AR132" s="179"/>
      <c r="AS132" s="179"/>
      <c r="AT132" s="179"/>
      <c r="AU132" s="179"/>
      <c r="AV132" s="179"/>
    </row>
    <row r="133" spans="1:48" s="86" customFormat="1" ht="60" x14ac:dyDescent="0.4">
      <c r="A133" s="45" t="s">
        <v>72</v>
      </c>
      <c r="B133" s="66">
        <v>93151502</v>
      </c>
      <c r="C133" s="181" t="s">
        <v>213</v>
      </c>
      <c r="D133" s="45" t="s">
        <v>189</v>
      </c>
      <c r="E133" s="182" t="s">
        <v>257</v>
      </c>
      <c r="F133" s="177">
        <v>12</v>
      </c>
      <c r="G133" s="183" t="s">
        <v>226</v>
      </c>
      <c r="H133" s="45" t="s">
        <v>194</v>
      </c>
      <c r="I133" s="45" t="s">
        <v>159</v>
      </c>
      <c r="J133" s="63">
        <f>(193389837*1.14)+3500000+760816</f>
        <v>224725230.17999998</v>
      </c>
      <c r="K133" s="63">
        <f>(193389837*1.14)+3500000+760816</f>
        <v>224725230.17999998</v>
      </c>
      <c r="L133" s="45" t="s">
        <v>115</v>
      </c>
      <c r="M133" s="45" t="s">
        <v>67</v>
      </c>
      <c r="N133" s="121" t="s">
        <v>73</v>
      </c>
      <c r="O133" s="179"/>
      <c r="P133" s="210"/>
      <c r="Q133" s="180"/>
      <c r="R133" s="179"/>
      <c r="S133" s="179"/>
      <c r="T133" s="179"/>
      <c r="U133" s="179"/>
      <c r="V133" s="179"/>
      <c r="W133" s="179"/>
      <c r="X133" s="179"/>
      <c r="Y133" s="179"/>
      <c r="Z133" s="179"/>
      <c r="AA133" s="179"/>
      <c r="AB133" s="179"/>
      <c r="AC133" s="179"/>
      <c r="AD133" s="179"/>
      <c r="AE133" s="179"/>
      <c r="AF133" s="179"/>
      <c r="AG133" s="179"/>
      <c r="AH133" s="179"/>
      <c r="AI133" s="179"/>
      <c r="AJ133" s="179"/>
      <c r="AK133" s="179"/>
      <c r="AL133" s="179"/>
      <c r="AM133" s="179"/>
      <c r="AN133" s="179"/>
      <c r="AO133" s="179"/>
      <c r="AP133" s="179"/>
      <c r="AQ133" s="179"/>
      <c r="AR133" s="179"/>
      <c r="AS133" s="179"/>
      <c r="AT133" s="179"/>
      <c r="AU133" s="179"/>
      <c r="AV133" s="179"/>
    </row>
    <row r="134" spans="1:48" s="86" customFormat="1" ht="240" x14ac:dyDescent="0.25">
      <c r="A134" s="26" t="s">
        <v>72</v>
      </c>
      <c r="B134" s="43">
        <v>80101706</v>
      </c>
      <c r="C134" s="188" t="s">
        <v>214</v>
      </c>
      <c r="D134" s="26" t="s">
        <v>189</v>
      </c>
      <c r="E134" s="189" t="s">
        <v>255</v>
      </c>
      <c r="F134" s="190">
        <v>11.5</v>
      </c>
      <c r="G134" s="191" t="s">
        <v>232</v>
      </c>
      <c r="H134" s="45" t="s">
        <v>194</v>
      </c>
      <c r="I134" s="26" t="s">
        <v>159</v>
      </c>
      <c r="J134" s="46">
        <f>(6200000*11.5)</f>
        <v>71300000</v>
      </c>
      <c r="K134" s="46">
        <f>(6200000*11.5)</f>
        <v>71300000</v>
      </c>
      <c r="L134" s="26" t="s">
        <v>115</v>
      </c>
      <c r="M134" s="26" t="s">
        <v>67</v>
      </c>
      <c r="N134" s="48" t="s">
        <v>73</v>
      </c>
      <c r="P134" s="51" t="s">
        <v>477</v>
      </c>
      <c r="Q134" s="61" t="s">
        <v>478</v>
      </c>
      <c r="R134" s="135">
        <v>42387</v>
      </c>
      <c r="S134" s="136" t="s">
        <v>479</v>
      </c>
      <c r="T134" s="137" t="s">
        <v>339</v>
      </c>
      <c r="U134" s="138">
        <v>71300000</v>
      </c>
      <c r="V134" s="137" t="s">
        <v>480</v>
      </c>
      <c r="W134" s="137" t="s">
        <v>481</v>
      </c>
      <c r="X134" s="137" t="s">
        <v>482</v>
      </c>
      <c r="Y134" s="137" t="s">
        <v>483</v>
      </c>
      <c r="Z134" s="137" t="s">
        <v>67</v>
      </c>
      <c r="AA134" s="137" t="s">
        <v>67</v>
      </c>
      <c r="AB134" s="137" t="s">
        <v>67</v>
      </c>
      <c r="AC134" s="137" t="s">
        <v>484</v>
      </c>
      <c r="AD134" s="139">
        <v>42387</v>
      </c>
      <c r="AE134" s="139">
        <v>42734</v>
      </c>
      <c r="AF134" s="137" t="s">
        <v>485</v>
      </c>
      <c r="AG134" s="137" t="s">
        <v>486</v>
      </c>
      <c r="AH134" s="192"/>
      <c r="AI134" s="192"/>
      <c r="AJ134" s="192"/>
      <c r="AK134" s="192"/>
      <c r="AL134" s="192"/>
      <c r="AM134" s="192"/>
      <c r="AN134" s="192"/>
      <c r="AO134" s="192"/>
      <c r="AP134" s="192"/>
      <c r="AQ134" s="192"/>
      <c r="AR134" s="192"/>
      <c r="AS134" s="192"/>
      <c r="AT134" s="192"/>
      <c r="AU134" s="192"/>
      <c r="AV134" s="192"/>
    </row>
    <row r="135" spans="1:48" s="86" customFormat="1" ht="165" x14ac:dyDescent="0.25">
      <c r="A135" s="26" t="s">
        <v>72</v>
      </c>
      <c r="B135" s="43">
        <v>80101706</v>
      </c>
      <c r="C135" s="188" t="s">
        <v>215</v>
      </c>
      <c r="D135" s="26" t="s">
        <v>189</v>
      </c>
      <c r="E135" s="189" t="s">
        <v>255</v>
      </c>
      <c r="F135" s="190">
        <v>11.5</v>
      </c>
      <c r="G135" s="191" t="s">
        <v>232</v>
      </c>
      <c r="H135" s="45" t="s">
        <v>194</v>
      </c>
      <c r="I135" s="26" t="s">
        <v>159</v>
      </c>
      <c r="J135" s="46">
        <f>(6200000*11.5)</f>
        <v>71300000</v>
      </c>
      <c r="K135" s="46">
        <f>(6200000*11.5)</f>
        <v>71300000</v>
      </c>
      <c r="L135" s="26" t="s">
        <v>115</v>
      </c>
      <c r="M135" s="26" t="s">
        <v>67</v>
      </c>
      <c r="N135" s="48" t="s">
        <v>73</v>
      </c>
      <c r="P135" s="51" t="s">
        <v>487</v>
      </c>
      <c r="Q135" s="61" t="s">
        <v>488</v>
      </c>
      <c r="R135" s="135">
        <v>42387</v>
      </c>
      <c r="S135" s="136" t="s">
        <v>489</v>
      </c>
      <c r="T135" s="137" t="s">
        <v>339</v>
      </c>
      <c r="U135" s="138">
        <v>71300000</v>
      </c>
      <c r="V135" s="137" t="s">
        <v>480</v>
      </c>
      <c r="W135" s="137" t="s">
        <v>490</v>
      </c>
      <c r="X135" s="137" t="s">
        <v>482</v>
      </c>
      <c r="Y135" s="137" t="s">
        <v>491</v>
      </c>
      <c r="Z135" s="137" t="s">
        <v>67</v>
      </c>
      <c r="AA135" s="137" t="s">
        <v>67</v>
      </c>
      <c r="AB135" s="137" t="s">
        <v>67</v>
      </c>
      <c r="AC135" s="137" t="s">
        <v>484</v>
      </c>
      <c r="AD135" s="139">
        <v>42387</v>
      </c>
      <c r="AE135" s="139">
        <v>42734</v>
      </c>
      <c r="AF135" s="137" t="s">
        <v>492</v>
      </c>
      <c r="AG135" s="137" t="s">
        <v>486</v>
      </c>
      <c r="AH135" s="192"/>
      <c r="AI135" s="192"/>
      <c r="AJ135" s="192"/>
      <c r="AK135" s="192"/>
      <c r="AL135" s="192"/>
      <c r="AM135" s="192"/>
      <c r="AN135" s="192"/>
      <c r="AO135" s="192"/>
      <c r="AP135" s="192"/>
      <c r="AQ135" s="192"/>
      <c r="AR135" s="192"/>
      <c r="AS135" s="192"/>
      <c r="AT135" s="192"/>
      <c r="AU135" s="192"/>
      <c r="AV135" s="192"/>
    </row>
    <row r="136" spans="1:48" s="86" customFormat="1" ht="45" x14ac:dyDescent="0.25">
      <c r="A136" s="45" t="s">
        <v>72</v>
      </c>
      <c r="B136" s="66">
        <v>8</v>
      </c>
      <c r="C136" s="181" t="s">
        <v>216</v>
      </c>
      <c r="D136" s="45" t="s">
        <v>189</v>
      </c>
      <c r="E136" s="182" t="s">
        <v>262</v>
      </c>
      <c r="F136" s="177">
        <v>12</v>
      </c>
      <c r="G136" s="183" t="s">
        <v>229</v>
      </c>
      <c r="H136" s="45" t="s">
        <v>194</v>
      </c>
      <c r="I136" s="45" t="s">
        <v>159</v>
      </c>
      <c r="J136" s="63">
        <f>18000000*1.07</f>
        <v>19260000</v>
      </c>
      <c r="K136" s="63">
        <f>18000000*1.07</f>
        <v>19260000</v>
      </c>
      <c r="L136" s="45" t="s">
        <v>115</v>
      </c>
      <c r="M136" s="45" t="s">
        <v>67</v>
      </c>
      <c r="N136" s="121" t="s">
        <v>73</v>
      </c>
      <c r="O136" s="179"/>
      <c r="P136" s="210"/>
      <c r="Q136" s="193"/>
      <c r="R136" s="125"/>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c r="AQ136" s="179"/>
      <c r="AR136" s="179"/>
      <c r="AS136" s="179"/>
      <c r="AT136" s="179"/>
      <c r="AU136" s="179"/>
      <c r="AV136" s="179"/>
    </row>
    <row r="137" spans="1:48" s="86" customFormat="1" ht="45" x14ac:dyDescent="0.25">
      <c r="A137" s="45" t="s">
        <v>72</v>
      </c>
      <c r="B137" s="66">
        <v>81112501</v>
      </c>
      <c r="C137" s="181" t="s">
        <v>217</v>
      </c>
      <c r="D137" s="45" t="s">
        <v>189</v>
      </c>
      <c r="E137" s="182" t="s">
        <v>263</v>
      </c>
      <c r="F137" s="177">
        <v>12</v>
      </c>
      <c r="G137" s="183" t="s">
        <v>227</v>
      </c>
      <c r="H137" s="45" t="s">
        <v>194</v>
      </c>
      <c r="I137" s="45" t="s">
        <v>159</v>
      </c>
      <c r="J137" s="63">
        <f>54*8*18*3200</f>
        <v>24883200</v>
      </c>
      <c r="K137" s="63">
        <f>54*8*18*3200</f>
        <v>24883200</v>
      </c>
      <c r="L137" s="45" t="s">
        <v>115</v>
      </c>
      <c r="M137" s="45" t="s">
        <v>67</v>
      </c>
      <c r="N137" s="121" t="s">
        <v>73</v>
      </c>
      <c r="O137" s="179"/>
      <c r="P137" s="210"/>
      <c r="Q137" s="193"/>
      <c r="R137" s="125"/>
      <c r="S137" s="179"/>
      <c r="T137" s="179"/>
      <c r="U137" s="179"/>
      <c r="V137" s="179"/>
      <c r="W137" s="179"/>
      <c r="X137" s="179"/>
      <c r="Y137" s="179"/>
      <c r="Z137" s="179"/>
      <c r="AA137" s="179"/>
      <c r="AB137" s="179"/>
      <c r="AC137" s="179"/>
      <c r="AD137" s="179"/>
      <c r="AE137" s="179"/>
      <c r="AF137" s="179"/>
      <c r="AG137" s="179"/>
      <c r="AH137" s="179"/>
      <c r="AI137" s="179"/>
      <c r="AJ137" s="179"/>
      <c r="AK137" s="179"/>
      <c r="AL137" s="179"/>
      <c r="AM137" s="179"/>
      <c r="AN137" s="179"/>
      <c r="AO137" s="179"/>
      <c r="AP137" s="179"/>
      <c r="AQ137" s="179"/>
      <c r="AR137" s="179"/>
      <c r="AS137" s="179"/>
      <c r="AT137" s="179"/>
      <c r="AU137" s="179"/>
      <c r="AV137" s="179"/>
    </row>
    <row r="138" spans="1:48" s="86" customFormat="1" ht="45" x14ac:dyDescent="0.25">
      <c r="A138" s="45" t="s">
        <v>72</v>
      </c>
      <c r="B138" s="66">
        <v>43211507</v>
      </c>
      <c r="C138" s="181" t="s">
        <v>283</v>
      </c>
      <c r="D138" s="45" t="s">
        <v>189</v>
      </c>
      <c r="E138" s="182" t="s">
        <v>308</v>
      </c>
      <c r="F138" s="177">
        <v>2</v>
      </c>
      <c r="G138" s="183" t="s">
        <v>226</v>
      </c>
      <c r="H138" s="45" t="s">
        <v>194</v>
      </c>
      <c r="I138" s="45" t="s">
        <v>159</v>
      </c>
      <c r="J138" s="194">
        <v>60000000</v>
      </c>
      <c r="K138" s="194">
        <v>60000000</v>
      </c>
      <c r="L138" s="45" t="s">
        <v>115</v>
      </c>
      <c r="M138" s="45" t="s">
        <v>67</v>
      </c>
      <c r="N138" s="121" t="s">
        <v>73</v>
      </c>
      <c r="O138" s="179"/>
      <c r="P138" s="210"/>
      <c r="Q138" s="193"/>
      <c r="R138" s="125"/>
      <c r="S138" s="179"/>
      <c r="T138" s="179"/>
      <c r="U138" s="179"/>
      <c r="V138" s="179"/>
      <c r="W138" s="179"/>
      <c r="X138" s="179"/>
      <c r="Y138" s="179"/>
      <c r="Z138" s="179"/>
      <c r="AA138" s="179"/>
      <c r="AB138" s="179"/>
      <c r="AC138" s="179"/>
      <c r="AD138" s="179"/>
      <c r="AE138" s="179"/>
      <c r="AF138" s="179"/>
      <c r="AG138" s="179"/>
      <c r="AH138" s="179"/>
      <c r="AI138" s="179"/>
      <c r="AJ138" s="179"/>
      <c r="AK138" s="179"/>
      <c r="AL138" s="179"/>
      <c r="AM138" s="179"/>
      <c r="AN138" s="179"/>
      <c r="AO138" s="179"/>
      <c r="AP138" s="179"/>
      <c r="AQ138" s="179"/>
      <c r="AR138" s="179"/>
      <c r="AS138" s="179"/>
      <c r="AT138" s="179"/>
      <c r="AU138" s="179"/>
      <c r="AV138" s="179"/>
    </row>
    <row r="139" spans="1:48" s="86" customFormat="1" ht="42.75" x14ac:dyDescent="0.25">
      <c r="A139" s="66" t="s">
        <v>72</v>
      </c>
      <c r="B139" s="66">
        <v>43211507</v>
      </c>
      <c r="C139" s="195" t="s">
        <v>309</v>
      </c>
      <c r="D139" s="45" t="s">
        <v>189</v>
      </c>
      <c r="E139" s="182" t="s">
        <v>310</v>
      </c>
      <c r="F139" s="196">
        <v>2</v>
      </c>
      <c r="G139" s="83" t="s">
        <v>226</v>
      </c>
      <c r="H139" s="45" t="s">
        <v>194</v>
      </c>
      <c r="I139" s="45" t="s">
        <v>159</v>
      </c>
      <c r="J139" s="197">
        <v>6432248</v>
      </c>
      <c r="K139" s="197">
        <v>6432248</v>
      </c>
      <c r="L139" s="83" t="s">
        <v>311</v>
      </c>
      <c r="M139" s="66" t="s">
        <v>115</v>
      </c>
      <c r="N139" s="121" t="s">
        <v>312</v>
      </c>
      <c r="O139" s="179"/>
      <c r="P139" s="210"/>
      <c r="Q139" s="193"/>
      <c r="R139" s="125"/>
      <c r="S139" s="179"/>
      <c r="T139" s="179"/>
      <c r="U139" s="179"/>
      <c r="V139" s="179"/>
      <c r="W139" s="179"/>
      <c r="X139" s="179"/>
      <c r="Y139" s="179"/>
      <c r="Z139" s="179"/>
      <c r="AA139" s="179"/>
      <c r="AB139" s="179"/>
      <c r="AC139" s="179"/>
      <c r="AD139" s="179"/>
      <c r="AE139" s="179"/>
      <c r="AF139" s="179"/>
      <c r="AG139" s="179"/>
      <c r="AH139" s="179"/>
      <c r="AI139" s="179"/>
      <c r="AJ139" s="179"/>
      <c r="AK139" s="179"/>
      <c r="AL139" s="179"/>
      <c r="AM139" s="179"/>
      <c r="AN139" s="179"/>
      <c r="AO139" s="179"/>
      <c r="AP139" s="179"/>
      <c r="AQ139" s="179"/>
      <c r="AR139" s="179"/>
      <c r="AS139" s="179"/>
      <c r="AT139" s="179"/>
      <c r="AU139" s="179"/>
      <c r="AV139" s="179"/>
    </row>
    <row r="140" spans="1:48" s="86" customFormat="1" ht="45" x14ac:dyDescent="0.25">
      <c r="A140" s="45" t="s">
        <v>72</v>
      </c>
      <c r="B140" s="66">
        <v>43223100</v>
      </c>
      <c r="C140" s="181" t="s">
        <v>218</v>
      </c>
      <c r="D140" s="45" t="s">
        <v>189</v>
      </c>
      <c r="E140" s="182" t="s">
        <v>262</v>
      </c>
      <c r="F140" s="177">
        <v>3</v>
      </c>
      <c r="G140" s="183" t="s">
        <v>229</v>
      </c>
      <c r="H140" s="45" t="s">
        <v>194</v>
      </c>
      <c r="I140" s="45" t="s">
        <v>159</v>
      </c>
      <c r="J140" s="63">
        <f>100000000-20000000</f>
        <v>80000000</v>
      </c>
      <c r="K140" s="63">
        <f>100000000-20000000</f>
        <v>80000000</v>
      </c>
      <c r="L140" s="45" t="s">
        <v>115</v>
      </c>
      <c r="M140" s="45" t="s">
        <v>67</v>
      </c>
      <c r="N140" s="121" t="s">
        <v>73</v>
      </c>
      <c r="O140" s="179"/>
      <c r="P140" s="210"/>
      <c r="Q140" s="193"/>
      <c r="R140" s="125"/>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c r="AQ140" s="179"/>
      <c r="AR140" s="179"/>
      <c r="AS140" s="179"/>
      <c r="AT140" s="179"/>
      <c r="AU140" s="179"/>
      <c r="AV140" s="179"/>
    </row>
    <row r="141" spans="1:48" s="86" customFormat="1" ht="45" x14ac:dyDescent="0.25">
      <c r="A141" s="45" t="s">
        <v>72</v>
      </c>
      <c r="B141" s="66">
        <v>43212114</v>
      </c>
      <c r="C141" s="181" t="s">
        <v>219</v>
      </c>
      <c r="D141" s="45" t="s">
        <v>189</v>
      </c>
      <c r="E141" s="182" t="s">
        <v>262</v>
      </c>
      <c r="F141" s="177">
        <v>2</v>
      </c>
      <c r="G141" s="183" t="s">
        <v>226</v>
      </c>
      <c r="H141" s="45" t="s">
        <v>194</v>
      </c>
      <c r="I141" s="45" t="s">
        <v>159</v>
      </c>
      <c r="J141" s="63">
        <v>30000000</v>
      </c>
      <c r="K141" s="63">
        <v>30000000</v>
      </c>
      <c r="L141" s="45" t="s">
        <v>115</v>
      </c>
      <c r="M141" s="45" t="s">
        <v>67</v>
      </c>
      <c r="N141" s="121" t="s">
        <v>73</v>
      </c>
      <c r="O141" s="179"/>
      <c r="P141" s="210"/>
      <c r="Q141" s="193"/>
      <c r="R141" s="125"/>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c r="AQ141" s="179"/>
      <c r="AR141" s="179"/>
      <c r="AS141" s="179"/>
      <c r="AT141" s="179"/>
      <c r="AU141" s="179"/>
      <c r="AV141" s="179"/>
    </row>
    <row r="142" spans="1:48" s="86" customFormat="1" ht="90" x14ac:dyDescent="0.25">
      <c r="A142" s="45" t="s">
        <v>72</v>
      </c>
      <c r="B142" s="66">
        <v>81112501</v>
      </c>
      <c r="C142" s="181" t="s">
        <v>284</v>
      </c>
      <c r="D142" s="45" t="s">
        <v>189</v>
      </c>
      <c r="E142" s="182" t="s">
        <v>263</v>
      </c>
      <c r="F142" s="177">
        <v>2</v>
      </c>
      <c r="G142" s="183" t="s">
        <v>226</v>
      </c>
      <c r="H142" s="45" t="s">
        <v>194</v>
      </c>
      <c r="I142" s="45" t="s">
        <v>159</v>
      </c>
      <c r="J142" s="63">
        <f>100000000</f>
        <v>100000000</v>
      </c>
      <c r="K142" s="63">
        <f>100000000</f>
        <v>100000000</v>
      </c>
      <c r="L142" s="45" t="s">
        <v>115</v>
      </c>
      <c r="M142" s="45" t="s">
        <v>67</v>
      </c>
      <c r="N142" s="121" t="s">
        <v>73</v>
      </c>
      <c r="O142" s="179"/>
      <c r="P142" s="210"/>
      <c r="Q142" s="193"/>
      <c r="R142" s="125"/>
      <c r="S142" s="179"/>
      <c r="T142" s="179"/>
      <c r="U142" s="179"/>
      <c r="V142" s="179"/>
      <c r="W142" s="179"/>
      <c r="X142" s="179"/>
      <c r="Y142" s="179"/>
      <c r="Z142" s="179"/>
      <c r="AA142" s="179"/>
      <c r="AB142" s="179"/>
      <c r="AC142" s="179"/>
      <c r="AD142" s="179"/>
      <c r="AE142" s="179"/>
      <c r="AF142" s="179"/>
      <c r="AG142" s="179"/>
      <c r="AH142" s="179"/>
      <c r="AI142" s="179"/>
      <c r="AJ142" s="179"/>
      <c r="AK142" s="179"/>
      <c r="AL142" s="179"/>
      <c r="AM142" s="179"/>
      <c r="AN142" s="179"/>
      <c r="AO142" s="179"/>
      <c r="AP142" s="179"/>
      <c r="AQ142" s="179"/>
      <c r="AR142" s="179"/>
      <c r="AS142" s="179"/>
      <c r="AT142" s="179"/>
      <c r="AU142" s="179"/>
      <c r="AV142" s="179"/>
    </row>
    <row r="143" spans="1:48" s="86" customFormat="1" ht="135" x14ac:dyDescent="0.25">
      <c r="A143" s="26" t="s">
        <v>72</v>
      </c>
      <c r="B143" s="43">
        <v>80101706</v>
      </c>
      <c r="C143" s="188" t="s">
        <v>220</v>
      </c>
      <c r="D143" s="26" t="s">
        <v>189</v>
      </c>
      <c r="E143" s="60" t="s">
        <v>255</v>
      </c>
      <c r="F143" s="190">
        <v>11.5</v>
      </c>
      <c r="G143" s="191" t="s">
        <v>232</v>
      </c>
      <c r="H143" s="45" t="s">
        <v>194</v>
      </c>
      <c r="I143" s="26" t="s">
        <v>159</v>
      </c>
      <c r="J143" s="46">
        <f>(3500000*11.5)</f>
        <v>40250000</v>
      </c>
      <c r="K143" s="46">
        <f>(3500000*11.5)</f>
        <v>40250000</v>
      </c>
      <c r="L143" s="26" t="s">
        <v>115</v>
      </c>
      <c r="M143" s="26" t="s">
        <v>67</v>
      </c>
      <c r="N143" s="48" t="s">
        <v>73</v>
      </c>
      <c r="P143" s="51" t="s">
        <v>493</v>
      </c>
      <c r="Q143" s="61" t="s">
        <v>494</v>
      </c>
      <c r="R143" s="135">
        <v>42387</v>
      </c>
      <c r="S143" s="136" t="s">
        <v>495</v>
      </c>
      <c r="T143" s="137" t="s">
        <v>339</v>
      </c>
      <c r="U143" s="138">
        <v>40250000</v>
      </c>
      <c r="V143" s="137" t="s">
        <v>496</v>
      </c>
      <c r="W143" s="137" t="s">
        <v>497</v>
      </c>
      <c r="X143" s="137" t="s">
        <v>482</v>
      </c>
      <c r="Y143" s="137" t="s">
        <v>498</v>
      </c>
      <c r="Z143" s="137" t="s">
        <v>67</v>
      </c>
      <c r="AA143" s="137" t="s">
        <v>67</v>
      </c>
      <c r="AB143" s="137" t="s">
        <v>67</v>
      </c>
      <c r="AC143" s="137" t="s">
        <v>484</v>
      </c>
      <c r="AD143" s="139">
        <v>42387</v>
      </c>
      <c r="AE143" s="139">
        <v>42734</v>
      </c>
      <c r="AF143" s="137" t="s">
        <v>499</v>
      </c>
      <c r="AG143" s="137" t="s">
        <v>486</v>
      </c>
      <c r="AH143" s="192"/>
      <c r="AI143" s="192"/>
      <c r="AJ143" s="192"/>
      <c r="AK143" s="192"/>
      <c r="AL143" s="192"/>
      <c r="AM143" s="192"/>
      <c r="AN143" s="192"/>
      <c r="AO143" s="192"/>
      <c r="AP143" s="192"/>
      <c r="AQ143" s="192"/>
      <c r="AR143" s="192"/>
      <c r="AS143" s="192"/>
      <c r="AT143" s="192"/>
      <c r="AU143" s="192"/>
      <c r="AV143" s="192"/>
    </row>
    <row r="144" spans="1:48" s="86" customFormat="1" ht="75" x14ac:dyDescent="0.25">
      <c r="A144" s="45" t="s">
        <v>72</v>
      </c>
      <c r="B144" s="66">
        <v>80101706</v>
      </c>
      <c r="C144" s="181" t="s">
        <v>221</v>
      </c>
      <c r="D144" s="45" t="s">
        <v>189</v>
      </c>
      <c r="E144" s="44" t="s">
        <v>257</v>
      </c>
      <c r="F144" s="177">
        <v>9</v>
      </c>
      <c r="G144" s="183" t="s">
        <v>232</v>
      </c>
      <c r="H144" s="45" t="s">
        <v>194</v>
      </c>
      <c r="I144" s="45" t="s">
        <v>159</v>
      </c>
      <c r="J144" s="63">
        <f>4000000*9</f>
        <v>36000000</v>
      </c>
      <c r="K144" s="63">
        <f>4000000*9</f>
        <v>36000000</v>
      </c>
      <c r="L144" s="45" t="s">
        <v>115</v>
      </c>
      <c r="M144" s="45" t="s">
        <v>67</v>
      </c>
      <c r="N144" s="121" t="s">
        <v>73</v>
      </c>
      <c r="O144" s="179"/>
      <c r="P144" s="210"/>
      <c r="Q144" s="193"/>
      <c r="R144" s="125"/>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179"/>
      <c r="AV144" s="179"/>
    </row>
    <row r="145" spans="1:48" s="86" customFormat="1" ht="60" x14ac:dyDescent="0.25">
      <c r="A145" s="45" t="s">
        <v>72</v>
      </c>
      <c r="B145" s="66">
        <v>80101706</v>
      </c>
      <c r="C145" s="181" t="s">
        <v>222</v>
      </c>
      <c r="D145" s="45" t="s">
        <v>189</v>
      </c>
      <c r="E145" s="44" t="s">
        <v>255</v>
      </c>
      <c r="F145" s="177">
        <v>12</v>
      </c>
      <c r="G145" s="183" t="s">
        <v>232</v>
      </c>
      <c r="H145" s="45" t="s">
        <v>194</v>
      </c>
      <c r="I145" s="45" t="s">
        <v>159</v>
      </c>
      <c r="J145" s="63">
        <f>(369933430)*1.07</f>
        <v>395828770.10000002</v>
      </c>
      <c r="K145" s="63">
        <f>(369933430)*1.07</f>
        <v>395828770.10000002</v>
      </c>
      <c r="L145" s="45" t="s">
        <v>115</v>
      </c>
      <c r="M145" s="45" t="s">
        <v>67</v>
      </c>
      <c r="N145" s="121" t="s">
        <v>73</v>
      </c>
      <c r="O145" s="179"/>
      <c r="P145" s="210"/>
      <c r="Q145" s="193"/>
      <c r="R145" s="125"/>
      <c r="S145" s="179"/>
      <c r="T145" s="179"/>
      <c r="U145" s="179"/>
      <c r="V145" s="179"/>
      <c r="W145" s="179"/>
      <c r="X145" s="179"/>
      <c r="Y145" s="179"/>
      <c r="Z145" s="179"/>
      <c r="AA145" s="179"/>
      <c r="AB145" s="179"/>
      <c r="AC145" s="179"/>
      <c r="AD145" s="179"/>
      <c r="AE145" s="179"/>
      <c r="AF145" s="179"/>
      <c r="AG145" s="179"/>
      <c r="AH145" s="179"/>
      <c r="AI145" s="179"/>
      <c r="AJ145" s="179"/>
      <c r="AK145" s="179"/>
      <c r="AL145" s="179"/>
      <c r="AM145" s="179"/>
      <c r="AN145" s="179"/>
      <c r="AO145" s="179"/>
      <c r="AP145" s="179"/>
      <c r="AQ145" s="179"/>
      <c r="AR145" s="179"/>
      <c r="AS145" s="179"/>
      <c r="AT145" s="179"/>
      <c r="AU145" s="179"/>
      <c r="AV145" s="179"/>
    </row>
    <row r="146" spans="1:48" s="86" customFormat="1" ht="165" x14ac:dyDescent="0.25">
      <c r="A146" s="26" t="s">
        <v>72</v>
      </c>
      <c r="B146" s="43">
        <v>80101706</v>
      </c>
      <c r="C146" s="188" t="s">
        <v>223</v>
      </c>
      <c r="D146" s="26" t="s">
        <v>189</v>
      </c>
      <c r="E146" s="60" t="s">
        <v>255</v>
      </c>
      <c r="F146" s="190">
        <v>11.5</v>
      </c>
      <c r="G146" s="191" t="s">
        <v>232</v>
      </c>
      <c r="H146" s="45" t="s">
        <v>194</v>
      </c>
      <c r="I146" s="26" t="s">
        <v>159</v>
      </c>
      <c r="J146" s="46">
        <f>(6200000*11.5)</f>
        <v>71300000</v>
      </c>
      <c r="K146" s="46">
        <f>(6200000*11.5)</f>
        <v>71300000</v>
      </c>
      <c r="L146" s="26" t="s">
        <v>115</v>
      </c>
      <c r="M146" s="26" t="s">
        <v>67</v>
      </c>
      <c r="N146" s="48" t="s">
        <v>73</v>
      </c>
      <c r="P146" s="51" t="s">
        <v>500</v>
      </c>
      <c r="Q146" s="61" t="s">
        <v>501</v>
      </c>
      <c r="R146" s="135">
        <v>42387</v>
      </c>
      <c r="S146" s="136" t="s">
        <v>489</v>
      </c>
      <c r="T146" s="137" t="s">
        <v>339</v>
      </c>
      <c r="U146" s="138">
        <v>71300000</v>
      </c>
      <c r="V146" s="137" t="s">
        <v>480</v>
      </c>
      <c r="W146" s="137" t="s">
        <v>502</v>
      </c>
      <c r="X146" s="137" t="s">
        <v>482</v>
      </c>
      <c r="Y146" s="137" t="s">
        <v>503</v>
      </c>
      <c r="Z146" s="137" t="s">
        <v>67</v>
      </c>
      <c r="AA146" s="137" t="s">
        <v>67</v>
      </c>
      <c r="AB146" s="137" t="s">
        <v>67</v>
      </c>
      <c r="AC146" s="137" t="s">
        <v>484</v>
      </c>
      <c r="AD146" s="139">
        <v>42387</v>
      </c>
      <c r="AE146" s="139">
        <v>42734</v>
      </c>
      <c r="AF146" s="137" t="s">
        <v>492</v>
      </c>
      <c r="AG146" s="137" t="s">
        <v>486</v>
      </c>
      <c r="AH146" s="192"/>
      <c r="AI146" s="192"/>
      <c r="AJ146" s="192"/>
      <c r="AK146" s="192"/>
      <c r="AL146" s="192"/>
      <c r="AM146" s="192"/>
      <c r="AN146" s="192"/>
      <c r="AO146" s="192"/>
      <c r="AP146" s="192"/>
      <c r="AQ146" s="192"/>
      <c r="AR146" s="192"/>
      <c r="AS146" s="192"/>
      <c r="AT146" s="192"/>
      <c r="AU146" s="192"/>
      <c r="AV146" s="192"/>
    </row>
    <row r="147" spans="1:48" s="86" customFormat="1" ht="240" x14ac:dyDescent="0.25">
      <c r="A147" s="26" t="s">
        <v>72</v>
      </c>
      <c r="B147" s="43">
        <v>80101706</v>
      </c>
      <c r="C147" s="188" t="s">
        <v>223</v>
      </c>
      <c r="D147" s="26" t="s">
        <v>189</v>
      </c>
      <c r="E147" s="60" t="s">
        <v>255</v>
      </c>
      <c r="F147" s="190">
        <v>11.5</v>
      </c>
      <c r="G147" s="191" t="s">
        <v>232</v>
      </c>
      <c r="H147" s="45" t="s">
        <v>194</v>
      </c>
      <c r="I147" s="26" t="s">
        <v>159</v>
      </c>
      <c r="J147" s="46">
        <f>(6200000*11.5)</f>
        <v>71300000</v>
      </c>
      <c r="K147" s="46">
        <f>(6200000*11.5)</f>
        <v>71300000</v>
      </c>
      <c r="L147" s="26" t="s">
        <v>115</v>
      </c>
      <c r="M147" s="26" t="s">
        <v>67</v>
      </c>
      <c r="N147" s="48" t="s">
        <v>73</v>
      </c>
      <c r="P147" s="51" t="s">
        <v>504</v>
      </c>
      <c r="Q147" s="61" t="s">
        <v>505</v>
      </c>
      <c r="R147" s="135">
        <v>42387</v>
      </c>
      <c r="S147" s="136" t="s">
        <v>479</v>
      </c>
      <c r="T147" s="137" t="s">
        <v>339</v>
      </c>
      <c r="U147" s="138">
        <v>71300000</v>
      </c>
      <c r="V147" s="137" t="s">
        <v>480</v>
      </c>
      <c r="W147" s="137" t="s">
        <v>506</v>
      </c>
      <c r="X147" s="137" t="s">
        <v>482</v>
      </c>
      <c r="Y147" s="137" t="s">
        <v>507</v>
      </c>
      <c r="Z147" s="137" t="s">
        <v>67</v>
      </c>
      <c r="AA147" s="137" t="s">
        <v>67</v>
      </c>
      <c r="AB147" s="137" t="s">
        <v>67</v>
      </c>
      <c r="AC147" s="137" t="s">
        <v>484</v>
      </c>
      <c r="AD147" s="139">
        <v>42387</v>
      </c>
      <c r="AE147" s="139">
        <v>42734</v>
      </c>
      <c r="AF147" s="137" t="s">
        <v>485</v>
      </c>
      <c r="AG147" s="137" t="s">
        <v>486</v>
      </c>
      <c r="AH147" s="192"/>
      <c r="AI147" s="192"/>
      <c r="AJ147" s="192"/>
      <c r="AK147" s="192"/>
      <c r="AL147" s="192"/>
      <c r="AM147" s="192"/>
      <c r="AN147" s="192"/>
      <c r="AO147" s="192"/>
      <c r="AP147" s="192"/>
      <c r="AQ147" s="192"/>
      <c r="AR147" s="192"/>
      <c r="AS147" s="192"/>
      <c r="AT147" s="192"/>
      <c r="AU147" s="192"/>
      <c r="AV147" s="192"/>
    </row>
    <row r="148" spans="1:48" s="86" customFormat="1" ht="45" x14ac:dyDescent="0.25">
      <c r="A148" s="45" t="s">
        <v>72</v>
      </c>
      <c r="B148" s="66">
        <v>93151502</v>
      </c>
      <c r="C148" s="181" t="s">
        <v>224</v>
      </c>
      <c r="D148" s="45" t="s">
        <v>189</v>
      </c>
      <c r="E148" s="44" t="s">
        <v>262</v>
      </c>
      <c r="F148" s="177">
        <v>2</v>
      </c>
      <c r="G148" s="183" t="s">
        <v>226</v>
      </c>
      <c r="H148" s="45" t="s">
        <v>194</v>
      </c>
      <c r="I148" s="45" t="s">
        <v>159</v>
      </c>
      <c r="J148" s="63">
        <f>60000000</f>
        <v>60000000</v>
      </c>
      <c r="K148" s="63">
        <f>60000000</f>
        <v>60000000</v>
      </c>
      <c r="L148" s="45" t="s">
        <v>115</v>
      </c>
      <c r="M148" s="45" t="s">
        <v>67</v>
      </c>
      <c r="N148" s="121" t="s">
        <v>73</v>
      </c>
      <c r="O148" s="179"/>
      <c r="P148" s="210"/>
      <c r="Q148" s="193"/>
      <c r="R148" s="125"/>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c r="AQ148" s="179"/>
      <c r="AR148" s="179"/>
      <c r="AS148" s="179"/>
      <c r="AT148" s="179"/>
      <c r="AU148" s="179"/>
      <c r="AV148" s="179"/>
    </row>
    <row r="149" spans="1:48" s="86" customFormat="1" ht="45" x14ac:dyDescent="0.25">
      <c r="A149" s="45" t="s">
        <v>72</v>
      </c>
      <c r="B149" s="66">
        <v>43232303</v>
      </c>
      <c r="C149" s="176" t="s">
        <v>285</v>
      </c>
      <c r="D149" s="45" t="s">
        <v>189</v>
      </c>
      <c r="E149" s="44" t="s">
        <v>262</v>
      </c>
      <c r="F149" s="177">
        <v>12</v>
      </c>
      <c r="G149" s="183" t="s">
        <v>226</v>
      </c>
      <c r="H149" s="45" t="s">
        <v>194</v>
      </c>
      <c r="I149" s="45" t="s">
        <v>159</v>
      </c>
      <c r="J149" s="63">
        <f>(125*10*12*3200)+10000000</f>
        <v>58000000</v>
      </c>
      <c r="K149" s="63">
        <f>(125*10*12*3200)+10000000</f>
        <v>58000000</v>
      </c>
      <c r="L149" s="45" t="s">
        <v>115</v>
      </c>
      <c r="M149" s="45" t="s">
        <v>67</v>
      </c>
      <c r="N149" s="121" t="s">
        <v>73</v>
      </c>
      <c r="O149" s="179"/>
      <c r="P149" s="210"/>
      <c r="Q149" s="193"/>
      <c r="R149" s="125"/>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c r="AQ149" s="179"/>
      <c r="AR149" s="179"/>
      <c r="AS149" s="179"/>
      <c r="AT149" s="179"/>
      <c r="AU149" s="179"/>
      <c r="AV149" s="179"/>
    </row>
    <row r="150" spans="1:48" s="86" customFormat="1" ht="165" x14ac:dyDescent="0.25">
      <c r="A150" s="26" t="s">
        <v>72</v>
      </c>
      <c r="B150" s="43">
        <v>80101706</v>
      </c>
      <c r="C150" s="188" t="s">
        <v>286</v>
      </c>
      <c r="D150" s="26" t="s">
        <v>189</v>
      </c>
      <c r="E150" s="60" t="s">
        <v>255</v>
      </c>
      <c r="F150" s="190">
        <v>4</v>
      </c>
      <c r="G150" s="191" t="s">
        <v>232</v>
      </c>
      <c r="H150" s="45" t="s">
        <v>194</v>
      </c>
      <c r="I150" s="26" t="s">
        <v>159</v>
      </c>
      <c r="J150" s="46">
        <v>24800000</v>
      </c>
      <c r="K150" s="46">
        <v>24800000</v>
      </c>
      <c r="L150" s="26" t="s">
        <v>115</v>
      </c>
      <c r="M150" s="26" t="s">
        <v>67</v>
      </c>
      <c r="N150" s="48" t="s">
        <v>73</v>
      </c>
      <c r="P150" s="51" t="s">
        <v>508</v>
      </c>
      <c r="Q150" s="61" t="s">
        <v>509</v>
      </c>
      <c r="R150" s="135">
        <v>42387</v>
      </c>
      <c r="S150" s="136" t="s">
        <v>510</v>
      </c>
      <c r="T150" s="137" t="s">
        <v>339</v>
      </c>
      <c r="U150" s="138">
        <v>24800000</v>
      </c>
      <c r="V150" s="137" t="s">
        <v>511</v>
      </c>
      <c r="W150" s="137" t="s">
        <v>512</v>
      </c>
      <c r="X150" s="137" t="s">
        <v>482</v>
      </c>
      <c r="Y150" s="137" t="s">
        <v>513</v>
      </c>
      <c r="Z150" s="137" t="s">
        <v>67</v>
      </c>
      <c r="AA150" s="137" t="s">
        <v>67</v>
      </c>
      <c r="AB150" s="137" t="s">
        <v>67</v>
      </c>
      <c r="AC150" s="137" t="s">
        <v>514</v>
      </c>
      <c r="AD150" s="139">
        <v>42387</v>
      </c>
      <c r="AE150" s="139">
        <v>42507</v>
      </c>
      <c r="AF150" s="137" t="s">
        <v>499</v>
      </c>
      <c r="AG150" s="137" t="s">
        <v>486</v>
      </c>
    </row>
    <row r="151" spans="1:48" s="86" customFormat="1" ht="180" x14ac:dyDescent="0.25">
      <c r="A151" s="26" t="s">
        <v>72</v>
      </c>
      <c r="B151" s="43">
        <v>80101706</v>
      </c>
      <c r="C151" s="188" t="s">
        <v>287</v>
      </c>
      <c r="D151" s="26" t="s">
        <v>189</v>
      </c>
      <c r="E151" s="60" t="s">
        <v>255</v>
      </c>
      <c r="F151" s="190">
        <v>4</v>
      </c>
      <c r="G151" s="191" t="s">
        <v>232</v>
      </c>
      <c r="H151" s="45" t="s">
        <v>194</v>
      </c>
      <c r="I151" s="26" t="s">
        <v>159</v>
      </c>
      <c r="J151" s="46">
        <v>24800000</v>
      </c>
      <c r="K151" s="46">
        <v>24800000</v>
      </c>
      <c r="L151" s="26" t="s">
        <v>115</v>
      </c>
      <c r="M151" s="26" t="s">
        <v>67</v>
      </c>
      <c r="N151" s="48" t="s">
        <v>73</v>
      </c>
      <c r="P151" s="51" t="s">
        <v>515</v>
      </c>
      <c r="Q151" s="61" t="s">
        <v>516</v>
      </c>
      <c r="R151" s="135">
        <v>42387</v>
      </c>
      <c r="S151" s="136" t="s">
        <v>517</v>
      </c>
      <c r="T151" s="137" t="s">
        <v>339</v>
      </c>
      <c r="U151" s="138">
        <v>24800000</v>
      </c>
      <c r="V151" s="137" t="s">
        <v>511</v>
      </c>
      <c r="W151" s="137" t="s">
        <v>518</v>
      </c>
      <c r="X151" s="137" t="s">
        <v>482</v>
      </c>
      <c r="Y151" s="137" t="s">
        <v>519</v>
      </c>
      <c r="Z151" s="137" t="s">
        <v>67</v>
      </c>
      <c r="AA151" s="137" t="s">
        <v>67</v>
      </c>
      <c r="AB151" s="137" t="s">
        <v>67</v>
      </c>
      <c r="AC151" s="137" t="s">
        <v>514</v>
      </c>
      <c r="AD151" s="139">
        <v>42387</v>
      </c>
      <c r="AE151" s="139">
        <v>42507</v>
      </c>
      <c r="AF151" s="137" t="s">
        <v>499</v>
      </c>
      <c r="AG151" s="137" t="s">
        <v>486</v>
      </c>
    </row>
    <row r="152" spans="1:48" s="86" customFormat="1" ht="165" x14ac:dyDescent="0.25">
      <c r="A152" s="45" t="s">
        <v>72</v>
      </c>
      <c r="B152" s="66">
        <v>80101706</v>
      </c>
      <c r="C152" s="181" t="s">
        <v>299</v>
      </c>
      <c r="D152" s="45" t="s">
        <v>189</v>
      </c>
      <c r="E152" s="44" t="s">
        <v>255</v>
      </c>
      <c r="F152" s="177">
        <v>4</v>
      </c>
      <c r="G152" s="183" t="s">
        <v>232</v>
      </c>
      <c r="H152" s="45" t="s">
        <v>194</v>
      </c>
      <c r="I152" s="45" t="s">
        <v>159</v>
      </c>
      <c r="J152" s="63">
        <v>20000000</v>
      </c>
      <c r="K152" s="63">
        <v>20000000</v>
      </c>
      <c r="L152" s="45" t="s">
        <v>115</v>
      </c>
      <c r="M152" s="45" t="s">
        <v>67</v>
      </c>
      <c r="N152" s="121" t="s">
        <v>73</v>
      </c>
      <c r="O152" s="179"/>
      <c r="P152" s="51" t="s">
        <v>557</v>
      </c>
      <c r="Q152" s="61" t="s">
        <v>558</v>
      </c>
      <c r="R152" s="135">
        <v>42395</v>
      </c>
      <c r="S152" s="136" t="s">
        <v>559</v>
      </c>
      <c r="T152" s="137" t="s">
        <v>339</v>
      </c>
      <c r="U152" s="138">
        <v>20000000</v>
      </c>
      <c r="V152" s="137" t="s">
        <v>560</v>
      </c>
      <c r="W152" s="137" t="s">
        <v>561</v>
      </c>
      <c r="X152" s="137" t="s">
        <v>482</v>
      </c>
      <c r="Y152" s="137"/>
      <c r="Z152" s="137" t="s">
        <v>67</v>
      </c>
      <c r="AA152" s="137" t="s">
        <v>67</v>
      </c>
      <c r="AB152" s="137" t="s">
        <v>67</v>
      </c>
      <c r="AC152" s="137" t="s">
        <v>514</v>
      </c>
      <c r="AD152" s="139">
        <v>42395</v>
      </c>
      <c r="AE152" s="139">
        <v>42515</v>
      </c>
      <c r="AF152" s="137"/>
      <c r="AG152" s="137" t="s">
        <v>486</v>
      </c>
      <c r="AH152" s="179"/>
      <c r="AI152" s="179"/>
      <c r="AJ152" s="179"/>
      <c r="AK152" s="179"/>
      <c r="AL152" s="179"/>
      <c r="AM152" s="179"/>
      <c r="AN152" s="179"/>
      <c r="AO152" s="179"/>
      <c r="AP152" s="179"/>
      <c r="AQ152" s="179"/>
      <c r="AR152" s="179"/>
      <c r="AS152" s="179"/>
      <c r="AT152" s="179"/>
      <c r="AU152" s="179"/>
      <c r="AV152" s="179"/>
    </row>
    <row r="153" spans="1:48" s="86" customFormat="1" ht="60" x14ac:dyDescent="0.25">
      <c r="A153" s="45" t="s">
        <v>72</v>
      </c>
      <c r="B153" s="66">
        <v>80101706</v>
      </c>
      <c r="C153" s="181" t="s">
        <v>300</v>
      </c>
      <c r="D153" s="45" t="s">
        <v>189</v>
      </c>
      <c r="E153" s="44" t="s">
        <v>263</v>
      </c>
      <c r="F153" s="177">
        <v>4</v>
      </c>
      <c r="G153" s="183" t="s">
        <v>232</v>
      </c>
      <c r="H153" s="45" t="s">
        <v>194</v>
      </c>
      <c r="I153" s="45" t="s">
        <v>159</v>
      </c>
      <c r="J153" s="63">
        <v>20000000</v>
      </c>
      <c r="K153" s="63">
        <v>20000000</v>
      </c>
      <c r="L153" s="45" t="s">
        <v>115</v>
      </c>
      <c r="M153" s="45" t="s">
        <v>67</v>
      </c>
      <c r="N153" s="121" t="s">
        <v>73</v>
      </c>
      <c r="O153" s="179"/>
      <c r="P153" s="210"/>
      <c r="Q153" s="193"/>
      <c r="R153" s="125"/>
      <c r="S153" s="179"/>
      <c r="T153" s="179"/>
      <c r="U153" s="179"/>
      <c r="V153" s="179"/>
      <c r="W153" s="179"/>
      <c r="X153" s="179"/>
      <c r="Y153" s="179"/>
      <c r="Z153" s="179"/>
      <c r="AA153" s="179"/>
      <c r="AB153" s="179"/>
      <c r="AC153" s="179"/>
      <c r="AD153" s="179"/>
      <c r="AE153" s="179"/>
      <c r="AF153" s="179"/>
      <c r="AG153" s="179"/>
      <c r="AH153" s="179"/>
      <c r="AI153" s="179"/>
      <c r="AJ153" s="179"/>
      <c r="AK153" s="179"/>
      <c r="AL153" s="179"/>
      <c r="AM153" s="179"/>
      <c r="AN153" s="179"/>
      <c r="AO153" s="179"/>
      <c r="AP153" s="179"/>
      <c r="AQ153" s="179"/>
      <c r="AR153" s="179"/>
      <c r="AS153" s="179"/>
      <c r="AT153" s="179"/>
      <c r="AU153" s="179"/>
      <c r="AV153" s="179"/>
    </row>
    <row r="154" spans="1:48" s="86" customFormat="1" ht="165" x14ac:dyDescent="0.25">
      <c r="A154" s="45" t="s">
        <v>72</v>
      </c>
      <c r="B154" s="66">
        <v>80101706</v>
      </c>
      <c r="C154" s="181" t="s">
        <v>288</v>
      </c>
      <c r="D154" s="45" t="s">
        <v>189</v>
      </c>
      <c r="E154" s="44" t="s">
        <v>255</v>
      </c>
      <c r="F154" s="198">
        <v>2</v>
      </c>
      <c r="G154" s="183" t="s">
        <v>232</v>
      </c>
      <c r="H154" s="45" t="s">
        <v>194</v>
      </c>
      <c r="I154" s="45" t="s">
        <v>159</v>
      </c>
      <c r="J154" s="63">
        <v>16400000</v>
      </c>
      <c r="K154" s="63">
        <v>16400000</v>
      </c>
      <c r="L154" s="45" t="s">
        <v>115</v>
      </c>
      <c r="M154" s="45" t="s">
        <v>67</v>
      </c>
      <c r="N154" s="121" t="s">
        <v>73</v>
      </c>
      <c r="O154" s="179"/>
      <c r="P154" s="51" t="s">
        <v>562</v>
      </c>
      <c r="Q154" s="61" t="s">
        <v>563</v>
      </c>
      <c r="R154" s="135">
        <v>42395</v>
      </c>
      <c r="S154" s="136" t="s">
        <v>564</v>
      </c>
      <c r="T154" s="137" t="s">
        <v>339</v>
      </c>
      <c r="U154" s="138">
        <v>16400000</v>
      </c>
      <c r="V154" s="137" t="s">
        <v>565</v>
      </c>
      <c r="W154" s="137" t="s">
        <v>566</v>
      </c>
      <c r="X154" s="137" t="s">
        <v>482</v>
      </c>
      <c r="Y154" s="137"/>
      <c r="Z154" s="137" t="s">
        <v>67</v>
      </c>
      <c r="AA154" s="137" t="s">
        <v>67</v>
      </c>
      <c r="AB154" s="137" t="s">
        <v>67</v>
      </c>
      <c r="AC154" s="137" t="s">
        <v>344</v>
      </c>
      <c r="AD154" s="139">
        <v>42395</v>
      </c>
      <c r="AE154" s="139">
        <v>42454</v>
      </c>
      <c r="AF154" s="137"/>
      <c r="AG154" s="137" t="s">
        <v>486</v>
      </c>
      <c r="AH154" s="179"/>
      <c r="AI154" s="179"/>
      <c r="AJ154" s="179"/>
      <c r="AK154" s="179"/>
      <c r="AL154" s="179"/>
      <c r="AM154" s="179"/>
      <c r="AN154" s="179"/>
      <c r="AO154" s="179"/>
      <c r="AP154" s="179"/>
      <c r="AQ154" s="179"/>
      <c r="AR154" s="179"/>
      <c r="AS154" s="179"/>
      <c r="AT154" s="179"/>
      <c r="AU154" s="179"/>
      <c r="AV154" s="179"/>
    </row>
    <row r="155" spans="1:48" s="86" customFormat="1" ht="90" x14ac:dyDescent="0.25">
      <c r="A155" s="45" t="s">
        <v>72</v>
      </c>
      <c r="B155" s="66">
        <v>80101706</v>
      </c>
      <c r="C155" s="181" t="s">
        <v>289</v>
      </c>
      <c r="D155" s="45" t="s">
        <v>189</v>
      </c>
      <c r="E155" s="44" t="s">
        <v>255</v>
      </c>
      <c r="F155" s="198">
        <v>2</v>
      </c>
      <c r="G155" s="183" t="s">
        <v>232</v>
      </c>
      <c r="H155" s="45" t="s">
        <v>194</v>
      </c>
      <c r="I155" s="45" t="s">
        <v>159</v>
      </c>
      <c r="J155" s="63">
        <v>8000000</v>
      </c>
      <c r="K155" s="63">
        <v>8000000</v>
      </c>
      <c r="L155" s="45" t="s">
        <v>115</v>
      </c>
      <c r="M155" s="45" t="s">
        <v>67</v>
      </c>
      <c r="N155" s="121" t="s">
        <v>73</v>
      </c>
      <c r="O155" s="179"/>
      <c r="P155" s="210"/>
      <c r="Q155" s="193"/>
      <c r="R155" s="125"/>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c r="AT155" s="179"/>
      <c r="AU155" s="179"/>
      <c r="AV155" s="179"/>
    </row>
    <row r="156" spans="1:48" s="86" customFormat="1" ht="28.5" x14ac:dyDescent="0.25">
      <c r="A156" s="45" t="s">
        <v>72</v>
      </c>
      <c r="B156" s="66">
        <v>80101706</v>
      </c>
      <c r="C156" s="181" t="s">
        <v>290</v>
      </c>
      <c r="D156" s="45" t="s">
        <v>189</v>
      </c>
      <c r="E156" s="44" t="s">
        <v>263</v>
      </c>
      <c r="F156" s="198">
        <v>24</v>
      </c>
      <c r="G156" s="183" t="s">
        <v>230</v>
      </c>
      <c r="H156" s="45" t="s">
        <v>194</v>
      </c>
      <c r="I156" s="45" t="s">
        <v>159</v>
      </c>
      <c r="J156" s="63">
        <v>3000000</v>
      </c>
      <c r="K156" s="63">
        <v>3000000</v>
      </c>
      <c r="L156" s="45" t="s">
        <v>115</v>
      </c>
      <c r="M156" s="45" t="s">
        <v>67</v>
      </c>
      <c r="N156" s="121" t="s">
        <v>73</v>
      </c>
      <c r="O156" s="179"/>
      <c r="P156" s="210"/>
      <c r="Q156" s="193"/>
      <c r="R156" s="125"/>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c r="AS156" s="179"/>
      <c r="AT156" s="179"/>
      <c r="AU156" s="179"/>
      <c r="AV156" s="179"/>
    </row>
    <row r="157" spans="1:48" s="86" customFormat="1" ht="28.5" x14ac:dyDescent="0.25">
      <c r="A157" s="45" t="s">
        <v>72</v>
      </c>
      <c r="B157" s="66">
        <v>81100000</v>
      </c>
      <c r="C157" s="181" t="s">
        <v>225</v>
      </c>
      <c r="D157" s="45" t="s">
        <v>189</v>
      </c>
      <c r="E157" s="44" t="s">
        <v>255</v>
      </c>
      <c r="F157" s="177">
        <v>12</v>
      </c>
      <c r="G157" s="199" t="s">
        <v>232</v>
      </c>
      <c r="H157" s="45" t="s">
        <v>194</v>
      </c>
      <c r="I157" s="45" t="s">
        <v>159</v>
      </c>
      <c r="J157" s="63">
        <f>1200000000*1.05</f>
        <v>1260000000</v>
      </c>
      <c r="K157" s="63">
        <f>1200000000*1.05</f>
        <v>1260000000</v>
      </c>
      <c r="L157" s="45" t="s">
        <v>115</v>
      </c>
      <c r="M157" s="45" t="s">
        <v>67</v>
      </c>
      <c r="N157" s="121" t="s">
        <v>73</v>
      </c>
      <c r="O157" s="179"/>
      <c r="P157" s="210"/>
      <c r="Q157" s="193"/>
      <c r="R157" s="125"/>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AR157" s="179"/>
      <c r="AS157" s="179"/>
      <c r="AT157" s="179"/>
      <c r="AU157" s="179"/>
      <c r="AV157" s="179"/>
    </row>
    <row r="158" spans="1:48" s="86" customFormat="1" ht="90" x14ac:dyDescent="0.25">
      <c r="A158" s="26" t="s">
        <v>72</v>
      </c>
      <c r="B158" s="43">
        <v>81112502</v>
      </c>
      <c r="C158" s="188" t="s">
        <v>291</v>
      </c>
      <c r="D158" s="26" t="s">
        <v>189</v>
      </c>
      <c r="E158" s="200" t="s">
        <v>292</v>
      </c>
      <c r="F158" s="190">
        <v>12</v>
      </c>
      <c r="G158" s="191" t="s">
        <v>227</v>
      </c>
      <c r="H158" s="45" t="s">
        <v>99</v>
      </c>
      <c r="I158" s="188" t="s">
        <v>66</v>
      </c>
      <c r="J158" s="46">
        <f>527399361.66+(527399361.66/12)</f>
        <v>571349308.46500003</v>
      </c>
      <c r="K158" s="46">
        <f>527399361.66+(527399361.66/12)</f>
        <v>571349308.46500003</v>
      </c>
      <c r="L158" s="26" t="s">
        <v>115</v>
      </c>
      <c r="M158" s="26" t="s">
        <v>67</v>
      </c>
      <c r="N158" s="48" t="s">
        <v>73</v>
      </c>
      <c r="P158" s="210"/>
      <c r="Q158" s="76"/>
      <c r="R158" s="51"/>
    </row>
    <row r="159" spans="1:48" s="86" customFormat="1" ht="45" x14ac:dyDescent="0.25">
      <c r="A159" s="26" t="s">
        <v>72</v>
      </c>
      <c r="B159" s="43">
        <v>43222815</v>
      </c>
      <c r="C159" s="188" t="s">
        <v>293</v>
      </c>
      <c r="D159" s="26" t="s">
        <v>189</v>
      </c>
      <c r="E159" s="200" t="s">
        <v>292</v>
      </c>
      <c r="F159" s="190">
        <v>12</v>
      </c>
      <c r="G159" s="191" t="s">
        <v>227</v>
      </c>
      <c r="H159" s="45" t="s">
        <v>99</v>
      </c>
      <c r="I159" s="188" t="s">
        <v>66</v>
      </c>
      <c r="J159" s="46">
        <f>97810166.67+(97810166.67/12)</f>
        <v>105961013.8925</v>
      </c>
      <c r="K159" s="46">
        <f>97810166.67+(97810166.67/12)</f>
        <v>105961013.8925</v>
      </c>
      <c r="L159" s="26" t="s">
        <v>115</v>
      </c>
      <c r="M159" s="26" t="s">
        <v>67</v>
      </c>
      <c r="N159" s="48" t="s">
        <v>73</v>
      </c>
      <c r="P159" s="210"/>
      <c r="Q159" s="76"/>
      <c r="R159" s="51"/>
    </row>
    <row r="160" spans="1:48" s="86" customFormat="1" ht="114" x14ac:dyDescent="0.25">
      <c r="A160" s="45" t="s">
        <v>187</v>
      </c>
      <c r="B160" s="66">
        <v>80101706</v>
      </c>
      <c r="C160" s="45" t="s">
        <v>295</v>
      </c>
      <c r="D160" s="45" t="s">
        <v>189</v>
      </c>
      <c r="E160" s="44" t="s">
        <v>255</v>
      </c>
      <c r="F160" s="45">
        <v>2</v>
      </c>
      <c r="G160" s="45" t="s">
        <v>143</v>
      </c>
      <c r="H160" s="45" t="s">
        <v>192</v>
      </c>
      <c r="I160" s="45" t="s">
        <v>159</v>
      </c>
      <c r="J160" s="201">
        <v>10000000</v>
      </c>
      <c r="K160" s="64">
        <v>10000000</v>
      </c>
      <c r="L160" s="45" t="s">
        <v>115</v>
      </c>
      <c r="M160" s="45" t="s">
        <v>67</v>
      </c>
      <c r="N160" s="121" t="s">
        <v>190</v>
      </c>
      <c r="P160" s="210"/>
      <c r="Q160" s="76"/>
      <c r="R160" s="51"/>
    </row>
    <row r="161" spans="1:48" s="86" customFormat="1" ht="42.75" x14ac:dyDescent="0.25">
      <c r="A161" s="45" t="s">
        <v>276</v>
      </c>
      <c r="B161" s="66">
        <v>60101727</v>
      </c>
      <c r="C161" s="120" t="s">
        <v>318</v>
      </c>
      <c r="D161" s="45" t="s">
        <v>108</v>
      </c>
      <c r="E161" s="44" t="s">
        <v>255</v>
      </c>
      <c r="F161" s="45" t="s">
        <v>266</v>
      </c>
      <c r="G161" s="45" t="s">
        <v>304</v>
      </c>
      <c r="H161" s="45" t="s">
        <v>155</v>
      </c>
      <c r="I161" s="45" t="s">
        <v>66</v>
      </c>
      <c r="J161" s="63">
        <v>5400000</v>
      </c>
      <c r="K161" s="64">
        <v>5400000</v>
      </c>
      <c r="L161" s="45" t="s">
        <v>110</v>
      </c>
      <c r="M161" s="45" t="s">
        <v>67</v>
      </c>
      <c r="N161" s="121" t="s">
        <v>305</v>
      </c>
      <c r="O161" s="179"/>
      <c r="P161" s="210"/>
      <c r="Q161" s="193"/>
      <c r="R161" s="125"/>
      <c r="S161" s="179"/>
      <c r="T161" s="179"/>
      <c r="U161" s="179"/>
      <c r="V161" s="179"/>
      <c r="W161" s="179"/>
      <c r="X161" s="179"/>
      <c r="Y161" s="179"/>
      <c r="Z161" s="179"/>
      <c r="AA161" s="179"/>
      <c r="AB161" s="179"/>
      <c r="AC161" s="179"/>
      <c r="AD161" s="179"/>
      <c r="AE161" s="179"/>
      <c r="AF161" s="179"/>
      <c r="AG161" s="179"/>
      <c r="AH161" s="179"/>
      <c r="AI161" s="179"/>
      <c r="AJ161" s="179"/>
      <c r="AK161" s="179"/>
      <c r="AL161" s="179"/>
      <c r="AM161" s="179"/>
      <c r="AN161" s="179"/>
      <c r="AO161" s="179"/>
      <c r="AP161" s="179"/>
      <c r="AQ161" s="179"/>
      <c r="AR161" s="179"/>
      <c r="AS161" s="179"/>
      <c r="AT161" s="179"/>
      <c r="AU161" s="179"/>
      <c r="AV161" s="179"/>
    </row>
    <row r="162" spans="1:48" s="86" customFormat="1" ht="25.5" x14ac:dyDescent="0.25">
      <c r="B162" s="202"/>
      <c r="C162" s="203"/>
      <c r="J162" s="204"/>
      <c r="K162" s="205">
        <f>SUBTOTAL(9,K21:K161)</f>
        <v>7943916856.5145006</v>
      </c>
      <c r="Q162" s="211"/>
      <c r="R162" s="212"/>
    </row>
    <row r="163" spans="1:48" s="86" customFormat="1" ht="25.5" x14ac:dyDescent="0.25">
      <c r="B163" s="202"/>
      <c r="C163" s="203"/>
      <c r="J163" s="204"/>
      <c r="K163" s="205"/>
      <c r="P163" s="118"/>
      <c r="Q163" s="119"/>
      <c r="R163" s="116"/>
      <c r="S163" s="118"/>
      <c r="T163" s="118"/>
    </row>
    <row r="164" spans="1:48" s="86" customFormat="1" ht="25.5" x14ac:dyDescent="0.25">
      <c r="B164" s="202"/>
      <c r="C164" s="203"/>
      <c r="J164" s="204"/>
      <c r="K164" s="205"/>
      <c r="P164" s="118"/>
      <c r="Q164" s="119"/>
      <c r="R164" s="116"/>
      <c r="S164" s="118"/>
      <c r="T164" s="118"/>
    </row>
    <row r="165" spans="1:48" s="86" customFormat="1" ht="25.5" x14ac:dyDescent="0.25">
      <c r="B165" s="202"/>
      <c r="C165" s="203"/>
      <c r="J165" s="204"/>
      <c r="K165" s="205"/>
      <c r="P165" s="118"/>
      <c r="Q165" s="119"/>
      <c r="R165" s="116"/>
      <c r="S165" s="118"/>
      <c r="T165" s="118"/>
    </row>
    <row r="166" spans="1:48" s="86" customFormat="1" ht="25.5" x14ac:dyDescent="0.25">
      <c r="B166" s="202"/>
      <c r="C166" s="203"/>
      <c r="J166" s="204"/>
      <c r="K166" s="205"/>
      <c r="P166" s="118"/>
      <c r="Q166" s="119"/>
      <c r="R166" s="116"/>
      <c r="S166" s="118"/>
      <c r="T166" s="118"/>
    </row>
    <row r="167" spans="1:48" s="86" customFormat="1" ht="25.5" x14ac:dyDescent="0.25">
      <c r="B167" s="202"/>
      <c r="C167" s="203"/>
      <c r="J167" s="204"/>
      <c r="K167" s="205"/>
      <c r="P167" s="118"/>
      <c r="Q167" s="119"/>
      <c r="R167" s="116"/>
      <c r="S167" s="118"/>
      <c r="T167" s="118"/>
    </row>
    <row r="168" spans="1:48" s="86" customFormat="1" ht="25.5" x14ac:dyDescent="0.25">
      <c r="B168" s="202"/>
      <c r="C168" s="203"/>
      <c r="J168" s="204"/>
      <c r="K168" s="205"/>
      <c r="P168" s="118"/>
      <c r="Q168" s="119"/>
      <c r="R168" s="116"/>
      <c r="S168" s="118"/>
      <c r="T168" s="118"/>
    </row>
    <row r="169" spans="1:48" s="86" customFormat="1" ht="25.5" x14ac:dyDescent="0.25">
      <c r="B169" s="202"/>
      <c r="C169" s="203"/>
      <c r="J169" s="204"/>
      <c r="K169" s="205"/>
      <c r="P169" s="118"/>
      <c r="Q169" s="119"/>
      <c r="R169" s="116"/>
      <c r="S169" s="118"/>
      <c r="T169" s="118"/>
    </row>
    <row r="170" spans="1:48" s="86" customFormat="1" ht="25.5" x14ac:dyDescent="0.25">
      <c r="B170" s="202"/>
      <c r="C170" s="203"/>
      <c r="J170" s="204"/>
      <c r="K170" s="205"/>
      <c r="P170" s="118"/>
      <c r="Q170" s="119"/>
      <c r="R170" s="116"/>
      <c r="S170" s="118"/>
      <c r="T170" s="118"/>
    </row>
    <row r="171" spans="1:48" s="86" customFormat="1" ht="25.5" x14ac:dyDescent="0.25">
      <c r="B171" s="202"/>
      <c r="C171" s="203"/>
      <c r="J171" s="204"/>
      <c r="K171" s="205"/>
      <c r="P171" s="118"/>
      <c r="Q171" s="119"/>
      <c r="R171" s="116"/>
      <c r="S171" s="118"/>
      <c r="T171" s="118"/>
    </row>
    <row r="172" spans="1:48" s="86" customFormat="1" ht="25.5" x14ac:dyDescent="0.25">
      <c r="B172" s="202"/>
      <c r="C172" s="203"/>
      <c r="J172" s="204"/>
      <c r="K172" s="205"/>
      <c r="P172" s="118"/>
      <c r="Q172" s="119"/>
      <c r="R172" s="116"/>
      <c r="S172" s="118"/>
      <c r="T172" s="118"/>
    </row>
    <row r="173" spans="1:48" s="86" customFormat="1" ht="25.5" x14ac:dyDescent="0.25">
      <c r="B173" s="202"/>
      <c r="C173" s="203"/>
      <c r="J173" s="204"/>
      <c r="K173" s="205"/>
      <c r="P173" s="118"/>
      <c r="Q173" s="119"/>
      <c r="R173" s="116"/>
      <c r="S173" s="118"/>
      <c r="T173" s="118"/>
    </row>
    <row r="174" spans="1:48" s="86" customFormat="1" ht="25.5" x14ac:dyDescent="0.25">
      <c r="B174" s="202"/>
      <c r="C174" s="203"/>
      <c r="J174" s="204"/>
      <c r="K174" s="205"/>
      <c r="P174" s="118"/>
      <c r="Q174" s="119"/>
      <c r="R174" s="116"/>
      <c r="S174" s="118"/>
      <c r="T174" s="118"/>
    </row>
    <row r="175" spans="1:48" s="86" customFormat="1" ht="25.5" x14ac:dyDescent="0.25">
      <c r="B175" s="202"/>
      <c r="C175" s="203"/>
      <c r="J175" s="204"/>
      <c r="K175" s="205"/>
      <c r="P175" s="118"/>
      <c r="Q175" s="119"/>
      <c r="R175" s="116"/>
      <c r="S175" s="118"/>
      <c r="T175" s="118"/>
    </row>
    <row r="176" spans="1:48" s="86" customFormat="1" ht="25.5" x14ac:dyDescent="0.25">
      <c r="B176" s="202"/>
      <c r="C176" s="203"/>
      <c r="J176" s="204"/>
      <c r="K176" s="205"/>
      <c r="P176" s="118"/>
      <c r="Q176" s="119"/>
      <c r="R176" s="116"/>
      <c r="S176" s="118"/>
      <c r="T176" s="118"/>
    </row>
    <row r="177" spans="2:20" s="86" customFormat="1" ht="25.5" x14ac:dyDescent="0.25">
      <c r="B177" s="202"/>
      <c r="C177" s="203"/>
      <c r="J177" s="204"/>
      <c r="K177" s="205"/>
      <c r="P177" s="118"/>
      <c r="Q177" s="119"/>
      <c r="R177" s="116"/>
      <c r="S177" s="118"/>
      <c r="T177" s="118"/>
    </row>
    <row r="178" spans="2:20" s="86" customFormat="1" ht="25.5" x14ac:dyDescent="0.25">
      <c r="B178" s="202"/>
      <c r="C178" s="203"/>
      <c r="J178" s="204"/>
      <c r="K178" s="205"/>
      <c r="P178" s="118"/>
      <c r="Q178" s="119"/>
      <c r="R178" s="116"/>
      <c r="S178" s="118"/>
      <c r="T178" s="118"/>
    </row>
    <row r="179" spans="2:20" s="86" customFormat="1" ht="25.5" x14ac:dyDescent="0.25">
      <c r="B179" s="202"/>
      <c r="C179" s="203"/>
      <c r="J179" s="204"/>
      <c r="K179" s="205"/>
      <c r="P179" s="118"/>
      <c r="Q179" s="119"/>
      <c r="R179" s="116"/>
      <c r="S179" s="118"/>
      <c r="T179" s="118"/>
    </row>
    <row r="180" spans="2:20" s="86" customFormat="1" ht="25.5" x14ac:dyDescent="0.25">
      <c r="B180" s="202"/>
      <c r="C180" s="203"/>
      <c r="J180" s="204"/>
      <c r="K180" s="205"/>
      <c r="P180" s="118"/>
      <c r="Q180" s="119"/>
      <c r="R180" s="116"/>
      <c r="S180" s="118"/>
      <c r="T180" s="118"/>
    </row>
    <row r="181" spans="2:20" s="86" customFormat="1" ht="25.5" x14ac:dyDescent="0.25">
      <c r="B181" s="202"/>
      <c r="C181" s="203"/>
      <c r="J181" s="204"/>
      <c r="K181" s="205"/>
      <c r="P181" s="118"/>
      <c r="Q181" s="119"/>
      <c r="R181" s="116"/>
      <c r="S181" s="118"/>
      <c r="T181" s="118"/>
    </row>
    <row r="182" spans="2:20" s="86" customFormat="1" ht="25.5" x14ac:dyDescent="0.25">
      <c r="B182" s="202"/>
      <c r="C182" s="203"/>
      <c r="J182" s="204"/>
      <c r="K182" s="205"/>
      <c r="P182" s="118"/>
      <c r="Q182" s="119"/>
      <c r="R182" s="116"/>
      <c r="S182" s="118"/>
      <c r="T182" s="118"/>
    </row>
    <row r="183" spans="2:20" s="86" customFormat="1" ht="25.5" x14ac:dyDescent="0.25">
      <c r="B183" s="202"/>
      <c r="C183" s="203"/>
      <c r="J183" s="204"/>
      <c r="K183" s="205"/>
      <c r="P183" s="118"/>
      <c r="Q183" s="119"/>
      <c r="R183" s="116"/>
      <c r="S183" s="118"/>
      <c r="T183" s="118"/>
    </row>
    <row r="184" spans="2:20" s="86" customFormat="1" ht="25.5" x14ac:dyDescent="0.25">
      <c r="B184" s="202"/>
      <c r="C184" s="203"/>
      <c r="J184" s="204"/>
      <c r="K184" s="205"/>
      <c r="P184" s="118"/>
      <c r="Q184" s="119"/>
      <c r="R184" s="116"/>
      <c r="S184" s="118"/>
      <c r="T184" s="118"/>
    </row>
    <row r="185" spans="2:20" s="86" customFormat="1" ht="25.5" x14ac:dyDescent="0.25">
      <c r="B185" s="202"/>
      <c r="C185" s="203"/>
      <c r="J185" s="204"/>
      <c r="K185" s="205"/>
      <c r="P185" s="118"/>
      <c r="Q185" s="119"/>
      <c r="R185" s="116"/>
      <c r="S185" s="118"/>
      <c r="T185" s="118"/>
    </row>
    <row r="186" spans="2:20" s="86" customFormat="1" ht="25.5" x14ac:dyDescent="0.25">
      <c r="B186" s="202"/>
      <c r="C186" s="203"/>
      <c r="J186" s="204"/>
      <c r="K186" s="205"/>
      <c r="P186" s="118"/>
      <c r="Q186" s="119"/>
      <c r="R186" s="116"/>
      <c r="S186" s="118"/>
      <c r="T186" s="118"/>
    </row>
    <row r="187" spans="2:20" s="86" customFormat="1" ht="25.5" x14ac:dyDescent="0.25">
      <c r="B187" s="202"/>
      <c r="C187" s="203"/>
      <c r="J187" s="204"/>
      <c r="K187" s="205"/>
      <c r="P187" s="118"/>
      <c r="Q187" s="119"/>
      <c r="R187" s="116"/>
      <c r="S187" s="118"/>
      <c r="T187" s="118"/>
    </row>
    <row r="188" spans="2:20" s="86" customFormat="1" ht="25.5" x14ac:dyDescent="0.25">
      <c r="B188" s="202"/>
      <c r="C188" s="203"/>
      <c r="J188" s="204"/>
      <c r="K188" s="205"/>
      <c r="P188" s="118"/>
      <c r="Q188" s="119"/>
      <c r="R188" s="116"/>
      <c r="S188" s="118"/>
      <c r="T188" s="118"/>
    </row>
    <row r="189" spans="2:20" s="86" customFormat="1" ht="25.5" x14ac:dyDescent="0.25">
      <c r="B189" s="202"/>
      <c r="C189" s="203"/>
      <c r="J189" s="204"/>
      <c r="K189" s="205"/>
      <c r="P189" s="118"/>
      <c r="Q189" s="119"/>
      <c r="R189" s="116"/>
      <c r="S189" s="118"/>
      <c r="T189" s="118"/>
    </row>
    <row r="190" spans="2:20" s="86" customFormat="1" ht="25.5" x14ac:dyDescent="0.25">
      <c r="B190" s="202"/>
      <c r="C190" s="203"/>
      <c r="J190" s="204"/>
      <c r="K190" s="205"/>
      <c r="P190" s="118"/>
      <c r="Q190" s="119"/>
      <c r="R190" s="116"/>
      <c r="S190" s="118"/>
      <c r="T190" s="118"/>
    </row>
    <row r="191" spans="2:20" s="86" customFormat="1" ht="25.5" x14ac:dyDescent="0.25">
      <c r="B191" s="202"/>
      <c r="C191" s="203"/>
      <c r="J191" s="204"/>
      <c r="K191" s="205"/>
      <c r="P191" s="118"/>
      <c r="Q191" s="119"/>
      <c r="R191" s="116"/>
      <c r="S191" s="118"/>
      <c r="T191" s="118"/>
    </row>
    <row r="192" spans="2:20" s="86" customFormat="1" ht="25.5" x14ac:dyDescent="0.25">
      <c r="B192" s="202"/>
      <c r="C192" s="203"/>
      <c r="J192" s="204"/>
      <c r="K192" s="205"/>
      <c r="P192" s="118"/>
      <c r="Q192" s="119"/>
      <c r="R192" s="116"/>
      <c r="S192" s="118"/>
      <c r="T192" s="118"/>
    </row>
    <row r="193" spans="2:20" s="86" customFormat="1" ht="25.5" x14ac:dyDescent="0.25">
      <c r="B193" s="202"/>
      <c r="C193" s="203"/>
      <c r="J193" s="204"/>
      <c r="K193" s="205"/>
      <c r="P193" s="118"/>
      <c r="Q193" s="119"/>
      <c r="R193" s="116"/>
      <c r="S193" s="118"/>
      <c r="T193" s="118"/>
    </row>
    <row r="194" spans="2:20" s="86" customFormat="1" ht="25.5" x14ac:dyDescent="0.25">
      <c r="B194" s="202"/>
      <c r="C194" s="203"/>
      <c r="J194" s="204"/>
      <c r="K194" s="205"/>
      <c r="P194" s="118"/>
      <c r="Q194" s="119"/>
      <c r="R194" s="116"/>
      <c r="S194" s="118"/>
      <c r="T194" s="118"/>
    </row>
    <row r="195" spans="2:20" s="86" customFormat="1" ht="25.5" x14ac:dyDescent="0.25">
      <c r="B195" s="202"/>
      <c r="C195" s="203"/>
      <c r="J195" s="204"/>
      <c r="K195" s="205"/>
      <c r="P195" s="118"/>
      <c r="Q195" s="119"/>
      <c r="R195" s="116"/>
      <c r="S195" s="118"/>
      <c r="T195" s="118"/>
    </row>
    <row r="196" spans="2:20" s="86" customFormat="1" ht="25.5" x14ac:dyDescent="0.25">
      <c r="B196" s="202"/>
      <c r="C196" s="203"/>
      <c r="J196" s="204"/>
      <c r="K196" s="205"/>
      <c r="P196" s="118"/>
      <c r="Q196" s="119"/>
      <c r="R196" s="116"/>
      <c r="S196" s="118"/>
      <c r="T196" s="118"/>
    </row>
    <row r="197" spans="2:20" s="86" customFormat="1" ht="25.5" x14ac:dyDescent="0.25">
      <c r="B197" s="202"/>
      <c r="C197" s="203"/>
      <c r="J197" s="204"/>
      <c r="K197" s="205"/>
      <c r="P197" s="118"/>
      <c r="Q197" s="119"/>
      <c r="R197" s="116"/>
      <c r="S197" s="118"/>
      <c r="T197" s="118"/>
    </row>
    <row r="198" spans="2:20" s="86" customFormat="1" ht="25.5" x14ac:dyDescent="0.25">
      <c r="B198" s="202"/>
      <c r="C198" s="203"/>
      <c r="J198" s="204"/>
      <c r="K198" s="205"/>
      <c r="P198" s="118"/>
      <c r="Q198" s="119"/>
      <c r="R198" s="116"/>
      <c r="S198" s="118"/>
      <c r="T198" s="118"/>
    </row>
    <row r="199" spans="2:20" s="86" customFormat="1" ht="25.5" x14ac:dyDescent="0.25">
      <c r="B199" s="202"/>
      <c r="C199" s="203"/>
      <c r="J199" s="204"/>
      <c r="K199" s="205"/>
      <c r="P199" s="118"/>
      <c r="Q199" s="119"/>
      <c r="R199" s="116"/>
      <c r="S199" s="118"/>
      <c r="T199" s="118"/>
    </row>
    <row r="200" spans="2:20" s="86" customFormat="1" ht="25.5" x14ac:dyDescent="0.25">
      <c r="B200" s="202"/>
      <c r="C200" s="203"/>
      <c r="J200" s="204"/>
      <c r="K200" s="205"/>
      <c r="P200" s="118"/>
      <c r="Q200" s="119"/>
      <c r="R200" s="116"/>
      <c r="S200" s="118"/>
      <c r="T200" s="118"/>
    </row>
    <row r="201" spans="2:20" s="86" customFormat="1" ht="25.5" x14ac:dyDescent="0.25">
      <c r="B201" s="202"/>
      <c r="C201" s="203"/>
      <c r="J201" s="204"/>
      <c r="K201" s="205"/>
      <c r="P201" s="118"/>
      <c r="Q201" s="119"/>
      <c r="R201" s="116"/>
      <c r="S201" s="118"/>
      <c r="T201" s="118"/>
    </row>
    <row r="202" spans="2:20" s="86" customFormat="1" ht="25.5" x14ac:dyDescent="0.25">
      <c r="B202" s="202"/>
      <c r="C202" s="203"/>
      <c r="J202" s="204"/>
      <c r="K202" s="205"/>
      <c r="P202" s="118"/>
      <c r="Q202" s="119"/>
      <c r="R202" s="116"/>
      <c r="S202" s="118"/>
      <c r="T202" s="118"/>
    </row>
    <row r="203" spans="2:20" s="86" customFormat="1" ht="25.5" x14ac:dyDescent="0.25">
      <c r="B203" s="202"/>
      <c r="C203" s="203"/>
      <c r="J203" s="204"/>
      <c r="K203" s="205"/>
      <c r="P203" s="118"/>
      <c r="Q203" s="119"/>
      <c r="R203" s="116"/>
      <c r="S203" s="118"/>
      <c r="T203" s="118"/>
    </row>
    <row r="204" spans="2:20" s="86" customFormat="1" ht="25.5" x14ac:dyDescent="0.25">
      <c r="B204" s="202"/>
      <c r="C204" s="203"/>
      <c r="J204" s="204"/>
      <c r="K204" s="205"/>
      <c r="P204" s="118"/>
      <c r="Q204" s="119"/>
      <c r="R204" s="116"/>
      <c r="S204" s="118"/>
      <c r="T204" s="118"/>
    </row>
    <row r="205" spans="2:20" s="86" customFormat="1" ht="25.5" x14ac:dyDescent="0.25">
      <c r="B205" s="202"/>
      <c r="C205" s="203"/>
      <c r="J205" s="204"/>
      <c r="K205" s="205"/>
      <c r="P205" s="118"/>
      <c r="Q205" s="119"/>
      <c r="R205" s="116"/>
      <c r="S205" s="118"/>
      <c r="T205" s="118"/>
    </row>
    <row r="206" spans="2:20" s="86" customFormat="1" ht="25.5" x14ac:dyDescent="0.25">
      <c r="B206" s="202"/>
      <c r="C206" s="203"/>
      <c r="J206" s="204"/>
      <c r="K206" s="205"/>
      <c r="P206" s="118"/>
      <c r="Q206" s="119"/>
      <c r="R206" s="116"/>
      <c r="S206" s="118"/>
      <c r="T206" s="118"/>
    </row>
    <row r="207" spans="2:20" s="86" customFormat="1" ht="25.5" x14ac:dyDescent="0.25">
      <c r="B207" s="202"/>
      <c r="C207" s="203"/>
      <c r="J207" s="204"/>
      <c r="K207" s="205"/>
      <c r="P207" s="118"/>
      <c r="Q207" s="119"/>
      <c r="R207" s="116"/>
      <c r="S207" s="118"/>
      <c r="T207" s="118"/>
    </row>
    <row r="208" spans="2:20" s="86" customFormat="1" ht="25.5" x14ac:dyDescent="0.25">
      <c r="B208" s="202"/>
      <c r="C208" s="203"/>
      <c r="J208" s="204"/>
      <c r="K208" s="205"/>
      <c r="P208" s="118"/>
      <c r="Q208" s="119"/>
      <c r="R208" s="116"/>
      <c r="S208" s="118"/>
      <c r="T208" s="118"/>
    </row>
    <row r="209" spans="2:20" s="86" customFormat="1" ht="25.5" x14ac:dyDescent="0.25">
      <c r="B209" s="202"/>
      <c r="C209" s="203"/>
      <c r="J209" s="204"/>
      <c r="K209" s="205"/>
      <c r="P209" s="118"/>
      <c r="Q209" s="119"/>
      <c r="R209" s="116"/>
      <c r="S209" s="118"/>
      <c r="T209" s="118"/>
    </row>
    <row r="210" spans="2:20" s="86" customFormat="1" ht="25.5" x14ac:dyDescent="0.25">
      <c r="B210" s="202"/>
      <c r="C210" s="203"/>
      <c r="J210" s="204"/>
      <c r="K210" s="205"/>
      <c r="P210" s="118"/>
      <c r="Q210" s="119"/>
      <c r="R210" s="116"/>
      <c r="S210" s="118"/>
      <c r="T210" s="118"/>
    </row>
    <row r="211" spans="2:20" s="86" customFormat="1" ht="25.5" x14ac:dyDescent="0.25">
      <c r="B211" s="202"/>
      <c r="C211" s="203"/>
      <c r="J211" s="204"/>
      <c r="K211" s="205"/>
      <c r="P211" s="118"/>
      <c r="Q211" s="119"/>
      <c r="R211" s="116"/>
      <c r="S211" s="118"/>
      <c r="T211" s="118"/>
    </row>
    <row r="212" spans="2:20" s="86" customFormat="1" ht="25.5" x14ac:dyDescent="0.25">
      <c r="B212" s="202"/>
      <c r="C212" s="203"/>
      <c r="J212" s="204"/>
      <c r="K212" s="205"/>
      <c r="P212" s="118"/>
      <c r="Q212" s="119"/>
      <c r="R212" s="116"/>
      <c r="S212" s="118"/>
      <c r="T212" s="118"/>
    </row>
    <row r="213" spans="2:20" s="86" customFormat="1" ht="25.5" x14ac:dyDescent="0.25">
      <c r="B213" s="202"/>
      <c r="C213" s="203"/>
      <c r="J213" s="204"/>
      <c r="K213" s="205"/>
      <c r="P213" s="118"/>
      <c r="Q213" s="119"/>
      <c r="R213" s="116"/>
      <c r="S213" s="118"/>
      <c r="T213" s="118"/>
    </row>
    <row r="214" spans="2:20" s="86" customFormat="1" ht="25.5" x14ac:dyDescent="0.25">
      <c r="B214" s="202"/>
      <c r="C214" s="203"/>
      <c r="J214" s="204"/>
      <c r="K214" s="205"/>
      <c r="P214" s="118"/>
      <c r="Q214" s="119"/>
      <c r="R214" s="116"/>
      <c r="S214" s="118"/>
      <c r="T214" s="118"/>
    </row>
    <row r="215" spans="2:20" s="86" customFormat="1" ht="25.5" x14ac:dyDescent="0.25">
      <c r="B215" s="202"/>
      <c r="C215" s="203"/>
      <c r="J215" s="204"/>
      <c r="K215" s="205"/>
      <c r="P215" s="118"/>
      <c r="Q215" s="119"/>
      <c r="R215" s="116"/>
      <c r="S215" s="118"/>
      <c r="T215" s="118"/>
    </row>
    <row r="216" spans="2:20" s="86" customFormat="1" ht="25.5" x14ac:dyDescent="0.25">
      <c r="B216" s="202"/>
      <c r="C216" s="203"/>
      <c r="J216" s="204"/>
      <c r="K216" s="205"/>
      <c r="P216" s="118"/>
      <c r="Q216" s="119"/>
      <c r="R216" s="116"/>
      <c r="S216" s="118"/>
      <c r="T216" s="118"/>
    </row>
    <row r="217" spans="2:20" s="86" customFormat="1" ht="25.5" x14ac:dyDescent="0.25">
      <c r="B217" s="202"/>
      <c r="C217" s="203"/>
      <c r="J217" s="204"/>
      <c r="K217" s="205"/>
      <c r="P217" s="118"/>
      <c r="Q217" s="119"/>
      <c r="R217" s="116"/>
      <c r="S217" s="118"/>
      <c r="T217" s="118"/>
    </row>
    <row r="218" spans="2:20" s="86" customFormat="1" ht="25.5" x14ac:dyDescent="0.25">
      <c r="B218" s="202"/>
      <c r="C218" s="203"/>
      <c r="J218" s="204"/>
      <c r="K218" s="205"/>
      <c r="P218" s="118"/>
      <c r="Q218" s="119"/>
      <c r="R218" s="116"/>
      <c r="S218" s="118"/>
      <c r="T218" s="118"/>
    </row>
    <row r="219" spans="2:20" s="86" customFormat="1" ht="25.5" x14ac:dyDescent="0.25">
      <c r="B219" s="202"/>
      <c r="C219" s="203"/>
      <c r="J219" s="204"/>
      <c r="K219" s="205"/>
      <c r="P219" s="118"/>
      <c r="Q219" s="119"/>
      <c r="R219" s="116"/>
      <c r="S219" s="118"/>
      <c r="T219" s="118"/>
    </row>
    <row r="220" spans="2:20" s="86" customFormat="1" ht="25.5" x14ac:dyDescent="0.25">
      <c r="B220" s="202"/>
      <c r="C220" s="203"/>
      <c r="J220" s="204"/>
      <c r="K220" s="205"/>
      <c r="P220" s="118"/>
      <c r="Q220" s="119"/>
      <c r="R220" s="116"/>
      <c r="S220" s="118"/>
      <c r="T220" s="118"/>
    </row>
    <row r="221" spans="2:20" s="86" customFormat="1" ht="26.25" x14ac:dyDescent="0.4">
      <c r="B221" s="202"/>
      <c r="C221" s="203"/>
      <c r="J221" s="204"/>
      <c r="K221" s="205"/>
      <c r="P221" s="118"/>
      <c r="Q221" s="213"/>
      <c r="R221" s="118"/>
      <c r="S221" s="118"/>
      <c r="T221" s="118"/>
    </row>
    <row r="222" spans="2:20" s="86" customFormat="1" ht="26.25" x14ac:dyDescent="0.4">
      <c r="B222" s="202"/>
      <c r="C222" s="203"/>
      <c r="J222" s="204"/>
      <c r="K222" s="205"/>
      <c r="Q222" s="206"/>
    </row>
    <row r="223" spans="2:20" ht="26.25" x14ac:dyDescent="0.4">
      <c r="Q223" s="78"/>
    </row>
    <row r="224" spans="2:20" ht="26.25" x14ac:dyDescent="0.4">
      <c r="Q224" s="78"/>
    </row>
    <row r="225" spans="17:17" ht="26.25" x14ac:dyDescent="0.4">
      <c r="Q225" s="78"/>
    </row>
    <row r="226" spans="17:17" ht="26.25" x14ac:dyDescent="0.4">
      <c r="Q226" s="78"/>
    </row>
    <row r="227" spans="17:17" ht="26.25" x14ac:dyDescent="0.4">
      <c r="Q227" s="78"/>
    </row>
    <row r="228" spans="17:17" ht="26.25" x14ac:dyDescent="0.4">
      <c r="Q228" s="78"/>
    </row>
    <row r="229" spans="17:17" ht="26.25" x14ac:dyDescent="0.4">
      <c r="Q229" s="78"/>
    </row>
    <row r="230" spans="17:17" ht="26.25" x14ac:dyDescent="0.4">
      <c r="Q230" s="78"/>
    </row>
    <row r="231" spans="17:17" ht="26.25" x14ac:dyDescent="0.4">
      <c r="Q231" s="78"/>
    </row>
    <row r="232" spans="17:17" ht="26.25" x14ac:dyDescent="0.4">
      <c r="Q232" s="78"/>
    </row>
    <row r="233" spans="17:17" ht="26.25" x14ac:dyDescent="0.4">
      <c r="Q233" s="78"/>
    </row>
    <row r="234" spans="17:17" ht="26.25" x14ac:dyDescent="0.4">
      <c r="Q234" s="78"/>
    </row>
    <row r="235" spans="17:17" ht="26.25" x14ac:dyDescent="0.4">
      <c r="Q235" s="78"/>
    </row>
    <row r="236" spans="17:17" ht="26.25" x14ac:dyDescent="0.4">
      <c r="Q236" s="78"/>
    </row>
    <row r="237" spans="17:17" ht="26.25" x14ac:dyDescent="0.4">
      <c r="Q237" s="78"/>
    </row>
    <row r="238" spans="17:17" ht="26.25" x14ac:dyDescent="0.4">
      <c r="Q238" s="78"/>
    </row>
    <row r="239" spans="17:17" ht="26.25" x14ac:dyDescent="0.4">
      <c r="Q239" s="78"/>
    </row>
    <row r="240" spans="17:17" ht="26.25" x14ac:dyDescent="0.4">
      <c r="Q240" s="78"/>
    </row>
    <row r="241" spans="17:17" ht="26.25" x14ac:dyDescent="0.4">
      <c r="Q241" s="78"/>
    </row>
    <row r="242" spans="17:17" ht="26.25" x14ac:dyDescent="0.4">
      <c r="Q242" s="78"/>
    </row>
    <row r="243" spans="17:17" ht="26.25" x14ac:dyDescent="0.4">
      <c r="Q243" s="78"/>
    </row>
    <row r="244" spans="17:17" x14ac:dyDescent="0.25"/>
    <row r="245" spans="17:17" x14ac:dyDescent="0.25"/>
  </sheetData>
  <autoFilter ref="A20:JI20"/>
  <mergeCells count="16">
    <mergeCell ref="B18:C18"/>
    <mergeCell ref="A2:N2"/>
    <mergeCell ref="B4:C4"/>
    <mergeCell ref="C5:D5"/>
    <mergeCell ref="G5:K9"/>
    <mergeCell ref="C6:D6"/>
    <mergeCell ref="C7:D7"/>
    <mergeCell ref="C8:D8"/>
    <mergeCell ref="C9:D9"/>
    <mergeCell ref="C10:D10"/>
    <mergeCell ref="C11:D11"/>
    <mergeCell ref="G11:K15"/>
    <mergeCell ref="C12:D12"/>
    <mergeCell ref="C13:D13"/>
    <mergeCell ref="C14:D14"/>
    <mergeCell ref="C15:D15"/>
  </mergeCells>
  <hyperlinks>
    <hyperlink ref="C8" r:id="rId1" display="www.dafp.gov.co"/>
  </hyperlinks>
  <pageMargins left="0.7" right="0.7" top="0.75" bottom="0.75" header="0.3" footer="0.3"/>
  <pageSetup scale="10" orientation="portrait" r:id="rId2"/>
  <rowBreaks count="1" manualBreakCount="1">
    <brk id="89" max="32"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dcterms:created xsi:type="dcterms:W3CDTF">2015-12-14T22:18:47Z</dcterms:created>
  <dcterms:modified xsi:type="dcterms:W3CDTF">2016-01-26T23:16:39Z</dcterms:modified>
</cp:coreProperties>
</file>