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herrera\Desktop\2018\EJECUCION 2018\EJECUCION PRESUPUESTAL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NOVIEMBRE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NOVIEMBRE 2018'!$B$6:$Y$45</definedName>
  </definedNames>
  <calcPr calcId="162913"/>
</workbook>
</file>

<file path=xl/calcChain.xml><?xml version="1.0" encoding="utf-8"?>
<calcChain xmlns="http://schemas.openxmlformats.org/spreadsheetml/2006/main">
  <c r="K7" i="4" l="1"/>
  <c r="P24" i="6"/>
  <c r="Q24" i="6"/>
  <c r="R24" i="6"/>
  <c r="S24" i="6"/>
  <c r="T24" i="6"/>
  <c r="U24" i="6"/>
  <c r="V24" i="6"/>
  <c r="W24" i="6"/>
  <c r="X24" i="6"/>
  <c r="Y24" i="6"/>
  <c r="Z24" i="6"/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L38" i="4" l="1"/>
  <c r="L37" i="4"/>
  <c r="V42" i="4"/>
  <c r="N42" i="4"/>
  <c r="L41" i="4"/>
  <c r="S41" i="4"/>
  <c r="T42" i="4"/>
  <c r="L42" i="4"/>
  <c r="O41" i="4"/>
  <c r="R42" i="4"/>
  <c r="V41" i="4"/>
  <c r="N41" i="4"/>
  <c r="Q42" i="4"/>
  <c r="O42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<sst xmlns="http://schemas.openxmlformats.org/spreadsheetml/2006/main" count="3103" uniqueCount="394">
  <si>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</si>
  <si>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</si>
  <si>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</si>
  <si>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</si>
  <si>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</si>
  <si>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</si>
  <si>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</si>
  <si>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</si>
  <si>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</si>
  <si>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</si>
  <si>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</si>
  <si>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</si>
  <si>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</si>
  <si>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</si>
  <si>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</si>
  <si>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</si>
  <si>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</si>
  <si>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</si>
  <si>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</si>
  <si>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</si>
  <si>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</si>
  <si>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</si>
  <si>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</si>
  <si>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</si>
  <si>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</si>
  <si>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</si>
  <si>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</si>
  <si>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</si>
  <si>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</si>
  <si>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</si>
  <si>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</si>
  <si>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</si>
  <si>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</si>
  <si>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</si>
  <si>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</si>
  <si>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</si>
  <si>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</si>
  <si>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</si>
  <si>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</si>
  <si>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</si>
  <si>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</si>
  <si>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</si>
  <si>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</si>
  <si>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</si>
  <si>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</si>
  <si>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</si>
  <si>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</si>
  <si>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</si>
  <si>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</si>
  <si>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</si>
  <si>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</si>
  <si>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</si>
  <si>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</si>
  <si>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</si>
  <si>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</si>
  <si>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</si>
  <si>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</si>
  <si>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</si>
  <si>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</si>
  <si>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</si>
  <si>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</si>
  <si>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</si>
  <si>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</si>
  <si>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</si>
  <si>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</si>
  <si>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</si>
  <si>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</si>
  <si>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</si>
  <si>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</si>
  <si>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</si>
  <si>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</si>
  <si>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</si>
  <si>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</si>
  <si>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</si>
  <si>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</si>
  <si>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</si>
  <si>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</si>
  <si>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</si>
  <si>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</si>
  <si>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</si>
  <si>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</si>
  <si>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</si>
  <si>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</si>
  <si>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</si>
  <si>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</si>
  <si>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</si>
  <si>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</si>
  <si>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</si>
  <si>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</si>
  <si>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</si>
  <si>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</si>
  <si>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</si>
  <si>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</si>
  <si>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</si>
  <si>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</si>
  <si>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</si>
  <si>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</si>
  <si>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</si>
  <si>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</si>
  <si>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</si>
  <si>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</si>
  <si>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</si>
  <si>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</si>
  <si>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</si>
  <si>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</si>
  <si>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</si>
  <si>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</si>
  <si>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</si>
  <si>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</si>
  <si>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</si>
  <si>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</si>
  <si>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</si>
  <si>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</si>
  <si>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</si>
  <si>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</si>
  <si>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</si>
  <si>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</si>
  <si>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</si>
  <si>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</si>
  <si>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</si>
  <si>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</si>
  <si>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</si>
  <si>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</si>
  <si>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</si>
  <si>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</si>
  <si>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</si>
  <si>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</si>
  <si>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</si>
  <si>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</si>
  <si>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</si>
  <si>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</si>
  <si>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</si>
  <si>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</si>
  <si>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</si>
  <si>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</si>
  <si>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</si>
  <si>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</si>
  <si>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</si>
  <si>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</si>
  <si>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</si>
  <si>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</si>
  <si>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</si>
  <si>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</si>
  <si>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</si>
  <si>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</si>
  <si>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</si>
  <si>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</si>
  <si>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</si>
  <si>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</si>
  <si>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</si>
  <si>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</si>
  <si>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</si>
  <si>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</si>
  <si>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</si>
  <si>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</si>
  <si>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</si>
  <si>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</si>
  <si>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</si>
  <si>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</si>
  <si>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</si>
  <si>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</si>
  <si>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</si>
  <si>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</si>
  <si>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</si>
  <si>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</si>
  <si>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</si>
  <si>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</si>
  <si>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</si>
  <si>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</si>
  <si>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</si>
  <si>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</si>
  <si>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</si>
  <si>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</si>
  <si>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</si>
  <si>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</si>
  <si>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</si>
  <si>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</si>
  <si>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</si>
  <si>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</si>
  <si>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</si>
  <si>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</si>
  <si>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</si>
  <si>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</si>
  <si>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</si>
  <si>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</si>
  <si>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</si>
  <si>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</si>
  <si>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</si>
  <si>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</si>
  <si>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</si>
  <si>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</si>
  <si>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</si>
  <si>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</si>
  <si>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</si>
  <si>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</si>
  <si>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</si>
  <si>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</si>
  <si>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</si>
  <si>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</si>
  <si>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</si>
  <si>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</si>
  <si>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</si>
  <si>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</si>
  <si>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</si>
  <si>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</si>
  <si>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</si>
  <si>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</si>
  <si>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</si>
  <si>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</si>
  <si>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</si>
  <si>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</si>
  <si>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</si>
  <si>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</si>
  <si>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</si>
  <si>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</si>
  <si>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</si>
  <si>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</si>
  <si>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</si>
  <si>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</si>
  <si>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</si>
  <si>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</si>
  <si>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</si>
  <si>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</si>
  <si>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</si>
  <si>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</si>
  <si>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</si>
  <si>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</si>
  <si>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</si>
  <si>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</si>
  <si>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</si>
  <si>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</si>
  <si>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</si>
  <si>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</si>
  <si>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</si>
  <si>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</si>
  <si>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</si>
  <si>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</si>
  <si>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</si>
  <si>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</si>
  <si>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</si>
  <si>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</si>
  <si>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</si>
  <si>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</si>
  <si>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</si>
  <si>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</si>
  <si>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</si>
  <si>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</si>
  <si>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</si>
  <si>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</si>
  <si>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</si>
  <si>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</si>
  <si>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</si>
  <si>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</si>
  <si>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</si>
  <si>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</si>
  <si>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</si>
  <si>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</si>
  <si>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</si>
  <si>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</si>
  <si>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</si>
  <si>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</si>
  <si>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</si>
  <si>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</si>
  <si>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</si>
  <si>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</si>
  <si>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</si>
  <si>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</si>
  <si>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</si>
  <si>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</si>
  <si>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</si>
  <si>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</si>
  <si>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</si>
  <si>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</si>
  <si>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</si>
  <si>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</si>
  <si>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</si>
  <si>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</si>
  <si>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</si>
  <si>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</si>
  <si>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</si>
  <si>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</si>
  <si>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</si>
  <si>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</si>
  <si>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</si>
  <si>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</si>
  <si>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</si>
  <si>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</si>
  <si>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</si>
  <si>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</si>
  <si>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</si>
  <si>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</si>
  <si>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</si>
  <si>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</si>
  <si>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</si>
  <si>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</si>
  <si>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</si>
  <si>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</si>
  <si>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</si>
  <si>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</si>
  <si>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</si>
  <si>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</si>
  <si>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</si>
  <si>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</si>
  <si>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</si>
  <si>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</si>
  <si>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</si>
  <si>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</si>
  <si>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</si>
  <si>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</si>
  <si>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</si>
  <si>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</si>
  <si>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</si>
  <si>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</si>
  <si>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</si>
  <si>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</si>
  <si>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</si>
  <si>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</si>
  <si>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</si>
  <si>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</si>
  <si>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</si>
  <si>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</si>
  <si>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</si>
  <si>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</si>
  <si>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</si>
  <si>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</si>
  <si>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</si>
  <si>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</si>
  <si>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</si>
  <si>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</si>
  <si>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</si>
  <si>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</si>
  <si>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</si>
  <si>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</si>
  <si>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</si>
  <si>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</si>
  <si>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</si>
  <si>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</si>
  <si>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</si>
  <si>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</si>
  <si>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</si>
  <si>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</si>
  <si>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</si>
  <si>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</si>
  <si>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</si>
  <si>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</si>
  <si>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</si>
  <si>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</si>
  <si>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</si>
  <si>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</si>
  <si>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</si>
  <si>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</si>
  <si>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</si>
  <si>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</si>
  <si>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</si>
  <si>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</si>
  <si>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</si>
  <si>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</si>
  <si>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</si>
  <si>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</si>
  <si>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</si>
  <si>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</si>
  <si>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</si>
  <si>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</si>
  <si>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</si>
  <si>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</si>
  <si>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</si>
  <si>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</si>
  <si>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</si>
  <si>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</si>
  <si>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</si>
  <si>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</si>
  <si>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</si>
  <si>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</si>
  <si>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</si>
  <si>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</si>
  <si>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</si>
  <si>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</si>
  <si>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</si>
  <si>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C-0501-1000-1</t>
  </si>
  <si>
    <t>0501</t>
  </si>
  <si>
    <t>C-0599-1000-1</t>
  </si>
  <si>
    <t>0599</t>
  </si>
  <si>
    <t>C-0599-1000-2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</si>
  <si>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</si>
  <si>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</si>
  <si>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</si>
  <si>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</si>
  <si>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</si>
  <si>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</si>
  <si>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Nohora Constanza Siabato Lozano</t>
  </si>
  <si>
    <t>Coordinadora Grupo de Gestion Financiera</t>
  </si>
  <si>
    <t>Yenny Marcela Herrera Martínez</t>
  </si>
  <si>
    <t>Enero-Noviembre</t>
  </si>
  <si>
    <t>Ejecución Presupuestal Acumulada a 30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</si>
</sst>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0" fontId="52" fillId="0" borderId="0" xfId="0" applyFont="1" applyFill="1" applyBorder="1"/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vertical="center" wrapText="1" readingOrder="1"/>
    </xf>
    <xf numFmtId="165" fontId="53" fillId="0" borderId="1" xfId="0" applyNumberFormat="1" applyFont="1" applyFill="1" applyBorder="1" applyAlignment="1">
      <alignment horizontal="right" vertical="center" wrapText="1" readingOrder="1"/>
    </xf>
    <xf numFmtId="165" fontId="54" fillId="0" borderId="1" xfId="0" applyNumberFormat="1" applyFont="1" applyFill="1" applyBorder="1" applyAlignment="1">
      <alignment horizontal="right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0.91627385200714595</c:v>
                </c:pt>
                <c:pt idx="2">
                  <c:v>0.91983862874214917</c:v>
                </c:pt>
                <c:pt idx="3">
                  <c:v>0.89751416537316464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1.6434449339622867</c:v>
                </c:pt>
                <c:pt idx="2">
                  <c:v>0.93122178299834424</c:v>
                </c:pt>
                <c:pt idx="3">
                  <c:v>1.06549459753262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1.2042466997858405</c:v>
                </c:pt>
                <c:pt idx="2">
                  <c:v>0.92434656288475425</c:v>
                </c:pt>
                <c:pt idx="3">
                  <c:v>0.96403744252273404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16756.29893135</c:v>
                </c:pt>
                <c:pt idx="1">
                  <c:v>16413.232372800001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19706.019999940003</c:v>
                </c:pt>
                <c:pt idx="1">
                  <c:v>12776.003269049999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36462.318931290007</c:v>
                </c:pt>
                <c:pt idx="1">
                  <c:v>29189.235641849999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89.768842028985503</c:v>
                </c:pt>
                <c:pt idx="1">
                  <c:v>11.127217391304347</c:v>
                </c:pt>
                <c:pt idx="2">
                  <c:v>11.127217391304347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99.334709677419355</c:v>
                </c:pt>
                <c:pt idx="1">
                  <c:v>99.302096774193544</c:v>
                </c:pt>
                <c:pt idx="2">
                  <c:v>99.302096774193544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92.324625521249999</c:v>
                </c:pt>
                <c:pt idx="1">
                  <c:v>82.797337728749994</c:v>
                </c:pt>
                <c:pt idx="2">
                  <c:v>81.988941603749993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85.040914566037742</c:v>
                </c:pt>
                <c:pt idx="1">
                  <c:v>82.28060415094339</c:v>
                </c:pt>
                <c:pt idx="2">
                  <c:v>82.28060415094339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74.692668212254901</c:v>
                </c:pt>
                <c:pt idx="1">
                  <c:v>71.046992437254914</c:v>
                </c:pt>
                <c:pt idx="2">
                  <c:v>71.046992437254914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zoomScaleNormal="100" workbookViewId="0">
      <selection activeCell="G25" sqref="G25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30" t="s">
        <v>347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132"/>
    </row>
    <row r="3" spans="2:26" ht="14.25" x14ac:dyDescent="0.2">
      <c r="B3" s="230" t="s">
        <v>348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133"/>
    </row>
    <row r="4" spans="2:26" ht="14.25" x14ac:dyDescent="0.2">
      <c r="B4" s="230" t="s">
        <v>393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132" t="str">
        <f>+TRIM(B4)</f>
        <v>Ejecución Presupuestal Acumulada a 30 de Noviembre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238000000</v>
      </c>
      <c r="N7" s="138">
        <f>+'datos iniciales'!R5</f>
        <v>0</v>
      </c>
      <c r="O7" s="138">
        <f>+'datos iniciales'!S5</f>
        <v>8505869021</v>
      </c>
      <c r="P7" s="138">
        <f>+'datos iniciales'!T5</f>
        <v>0</v>
      </c>
      <c r="Q7" s="138">
        <f>+'datos iniciales'!U5</f>
        <v>8505869021</v>
      </c>
      <c r="R7" s="138">
        <f>+'datos iniciales'!V5</f>
        <v>0</v>
      </c>
      <c r="S7" s="138">
        <f>+'datos iniciales'!W5</f>
        <v>7701491417</v>
      </c>
      <c r="T7" s="138">
        <f>+'datos iniciales'!X5</f>
        <v>7684198525</v>
      </c>
      <c r="U7" s="138">
        <f>+'datos iniciales'!Y5</f>
        <v>7684198525</v>
      </c>
      <c r="V7" s="138">
        <f>+'datos iniciales'!Z5</f>
        <v>7684198525</v>
      </c>
      <c r="W7" s="174">
        <f t="shared" ref="W7:W11" si="0">+S7/O7*100</f>
        <v>90.54326369223314</v>
      </c>
      <c r="X7" s="174">
        <f>+T7/O7*100</f>
        <v>90.339958280907084</v>
      </c>
      <c r="Y7" s="175">
        <f t="shared" ref="Y7" si="1">+V7/O7*100</f>
        <v>90.339958280907084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271000000</v>
      </c>
      <c r="N8" s="141">
        <f>+'datos iniciales'!R6</f>
        <v>0</v>
      </c>
      <c r="O8" s="141">
        <f>+'datos iniciales'!S6</f>
        <v>1248407797</v>
      </c>
      <c r="P8" s="141">
        <f>+'datos iniciales'!T6</f>
        <v>0</v>
      </c>
      <c r="Q8" s="141">
        <f>+'datos iniciales'!U6</f>
        <v>1248407797</v>
      </c>
      <c r="R8" s="141">
        <f>+'datos iniciales'!V6</f>
        <v>0</v>
      </c>
      <c r="S8" s="141">
        <f>+'datos iniciales'!W6</f>
        <v>1104683995</v>
      </c>
      <c r="T8" s="141">
        <f>+'datos iniciales'!X6</f>
        <v>1104683995</v>
      </c>
      <c r="U8" s="141">
        <f>+'datos iniciales'!Y6</f>
        <v>1104683995</v>
      </c>
      <c r="V8" s="141">
        <f>+'datos iniciales'!Z6</f>
        <v>1104683995</v>
      </c>
      <c r="W8" s="176">
        <f t="shared" si="0"/>
        <v>88.487431563197774</v>
      </c>
      <c r="X8" s="176">
        <f t="shared" ref="X8:X10" si="2">+T8/O8*100</f>
        <v>88.487431563197774</v>
      </c>
      <c r="Y8" s="177">
        <f t="shared" ref="Y8:Y10" si="3">+V8/O8*100</f>
        <v>88.487431563197774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726000000</v>
      </c>
      <c r="N9" s="141">
        <f>+'datos iniciales'!R7</f>
        <v>352000000</v>
      </c>
      <c r="O9" s="141">
        <f>+'datos iniciales'!S7</f>
        <v>2875347519</v>
      </c>
      <c r="P9" s="141">
        <f>+'datos iniciales'!T7</f>
        <v>0</v>
      </c>
      <c r="Q9" s="141">
        <f>+'datos iniciales'!U7</f>
        <v>2875347519</v>
      </c>
      <c r="R9" s="141">
        <f>+'datos iniciales'!V7</f>
        <v>0</v>
      </c>
      <c r="S9" s="141">
        <f>+'datos iniciales'!W7</f>
        <v>1860356000</v>
      </c>
      <c r="T9" s="141">
        <f>+'datos iniciales'!X7</f>
        <v>1857416198</v>
      </c>
      <c r="U9" s="141">
        <f>+'datos iniciales'!Y7</f>
        <v>1857416198</v>
      </c>
      <c r="V9" s="141">
        <f>+'datos iniciales'!Z7</f>
        <v>1857416198</v>
      </c>
      <c r="W9" s="176">
        <f t="shared" si="0"/>
        <v>64.700214068280772</v>
      </c>
      <c r="X9" s="176">
        <f t="shared" si="2"/>
        <v>64.597972444248398</v>
      </c>
      <c r="Y9" s="177">
        <f t="shared" si="3"/>
        <v>64.597972444248398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202755240</v>
      </c>
      <c r="T10" s="141">
        <f>+'datos iniciales'!X8</f>
        <v>202755240</v>
      </c>
      <c r="U10" s="141">
        <f>+'datos iniciales'!Y8</f>
        <v>202755240</v>
      </c>
      <c r="V10" s="141">
        <f>+'datos iniciales'!Z8</f>
        <v>202755240</v>
      </c>
      <c r="W10" s="176">
        <f t="shared" si="0"/>
        <v>71.536979725169189</v>
      </c>
      <c r="X10" s="176">
        <f t="shared" si="2"/>
        <v>71.536979725169189</v>
      </c>
      <c r="Y10" s="177">
        <f t="shared" si="3"/>
        <v>71.536979725169189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119244184</v>
      </c>
      <c r="R11" s="141">
        <f>+'datos iniciales'!V9</f>
        <v>5179709</v>
      </c>
      <c r="S11" s="141">
        <f>+'datos iniciales'!W9</f>
        <v>116069250</v>
      </c>
      <c r="T11" s="141">
        <f>+'datos iniciales'!X9</f>
        <v>105907029</v>
      </c>
      <c r="U11" s="141">
        <f>+'datos iniciales'!Y9</f>
        <v>102107029</v>
      </c>
      <c r="V11" s="141">
        <f>+'datos iniciales'!Z9</f>
        <v>102107029</v>
      </c>
      <c r="W11" s="176">
        <f t="shared" si="0"/>
        <v>93.285338692947022</v>
      </c>
      <c r="X11" s="176">
        <f t="shared" ref="X11" si="4">+T11/O11*100</f>
        <v>85.11791943368948</v>
      </c>
      <c r="Y11" s="177">
        <f t="shared" ref="Y11" si="5">+V11/O11*100</f>
        <v>82.063843638134685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1030000000</v>
      </c>
      <c r="N12" s="144">
        <f>+'datos iniciales'!R10</f>
        <v>0</v>
      </c>
      <c r="O12" s="144">
        <f>+'datos iniciales'!S10</f>
        <v>3979091156</v>
      </c>
      <c r="P12" s="144">
        <f>+'datos iniciales'!T10</f>
        <v>0</v>
      </c>
      <c r="Q12" s="144">
        <f>+'datos iniciales'!U10</f>
        <v>3979091156</v>
      </c>
      <c r="R12" s="144">
        <f>+'datos iniciales'!V10</f>
        <v>0</v>
      </c>
      <c r="S12" s="144">
        <f>+'datos iniciales'!W10</f>
        <v>3522140814</v>
      </c>
      <c r="T12" s="144">
        <f>+'datos iniciales'!X10</f>
        <v>3521015614</v>
      </c>
      <c r="U12" s="144">
        <f>+'datos iniciales'!Y10</f>
        <v>3521015614</v>
      </c>
      <c r="V12" s="144">
        <f>+'datos iniciales'!Z10</f>
        <v>3311992014</v>
      </c>
      <c r="W12" s="178">
        <f t="shared" ref="W12" si="6">+S12/O12*100</f>
        <v>88.516213273702647</v>
      </c>
      <c r="X12" s="178">
        <f t="shared" ref="X12" si="7">+T12/O12*100</f>
        <v>88.487935459601715</v>
      </c>
      <c r="Y12" s="179">
        <f t="shared" ref="Y12" si="8">+V12/O12*100</f>
        <v>83.234886665159877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42213981</v>
      </c>
      <c r="O15" s="144">
        <f>+'datos iniciales'!S12</f>
        <v>2558959422</v>
      </c>
      <c r="P15" s="144">
        <f>+'datos iniciales'!T12</f>
        <v>0</v>
      </c>
      <c r="Q15" s="144">
        <f>+'datos iniciales'!U12</f>
        <v>2509925081.0799999</v>
      </c>
      <c r="R15" s="144">
        <f>+'datos iniciales'!V12</f>
        <v>49034340.920000002</v>
      </c>
      <c r="S15" s="144">
        <f>+'datos iniciales'!W12</f>
        <v>1932930234.3499999</v>
      </c>
      <c r="T15" s="144">
        <f>+'datos iniciales'!X12</f>
        <v>1621383790.8</v>
      </c>
      <c r="U15" s="144">
        <f>+'datos iniciales'!Y12</f>
        <v>1520380845.1099999</v>
      </c>
      <c r="V15" s="144">
        <f>+'datos iniciales'!Z12</f>
        <v>1520380845.1099999</v>
      </c>
      <c r="W15" s="178">
        <f>+S15/O15*100</f>
        <v>75.535790748853842</v>
      </c>
      <c r="X15" s="178">
        <f t="shared" si="9"/>
        <v>63.361059064108908</v>
      </c>
      <c r="Y15" s="179">
        <f t="shared" si="10"/>
        <v>59.414027125202296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22491897</v>
      </c>
      <c r="N17" s="138">
        <f>+'datos iniciales'!R13</f>
        <v>22491897</v>
      </c>
      <c r="O17" s="138">
        <f>+'datos iniciales'!S13</f>
        <v>53527078</v>
      </c>
      <c r="P17" s="138">
        <f>+'datos iniciales'!T13</f>
        <v>0</v>
      </c>
      <c r="Q17" s="138">
        <f>+'datos iniciales'!U13</f>
        <v>53527078</v>
      </c>
      <c r="R17" s="138">
        <f>+'datos iniciales'!V13</f>
        <v>0</v>
      </c>
      <c r="S17" s="138">
        <f>+'datos iniciales'!W13</f>
        <v>53527078</v>
      </c>
      <c r="T17" s="138">
        <f>+'datos iniciales'!X13</f>
        <v>53527078</v>
      </c>
      <c r="U17" s="138">
        <f>+'datos iniciales'!Y13</f>
        <v>53527078</v>
      </c>
      <c r="V17" s="138">
        <f>+'datos iniciales'!Z13</f>
        <v>53527078</v>
      </c>
      <c r="W17" s="174">
        <f t="shared" ref="W17:W19" si="11">+S17/O17*100</f>
        <v>100</v>
      </c>
      <c r="X17" s="174">
        <f t="shared" ref="X17:X19" si="12">+T17/O17*100</f>
        <v>100</v>
      </c>
      <c r="Y17" s="175">
        <f t="shared" ref="Y17:Y19" si="13">+V17/O17*100</f>
        <v>100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11627084</v>
      </c>
      <c r="N18" s="141">
        <f>+'datos iniciales'!R14</f>
        <v>0</v>
      </c>
      <c r="O18" s="141">
        <f>+'datos iniciales'!S14</f>
        <v>212059316</v>
      </c>
      <c r="P18" s="141">
        <f>+'datos iniciales'!T14</f>
        <v>0</v>
      </c>
      <c r="Q18" s="141">
        <f>+'datos iniciales'!U14</f>
        <v>212059316</v>
      </c>
      <c r="R18" s="141">
        <f>+'datos iniciales'!V14</f>
        <v>0</v>
      </c>
      <c r="S18" s="141">
        <f>+'datos iniciales'!W14</f>
        <v>181653522</v>
      </c>
      <c r="T18" s="141">
        <f>+'datos iniciales'!X14</f>
        <v>181653522</v>
      </c>
      <c r="U18" s="141">
        <f>+'datos iniciales'!Y14</f>
        <v>181653522</v>
      </c>
      <c r="V18" s="141">
        <f>+'datos iniciales'!Z14</f>
        <v>181653522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42746781</v>
      </c>
      <c r="R19" s="144">
        <f>+'datos iniciales'!V15</f>
        <v>278611302</v>
      </c>
      <c r="S19" s="144">
        <f>+'datos iniciales'!W15</f>
        <v>42746781</v>
      </c>
      <c r="T19" s="144">
        <f>+'datos iniciales'!X15</f>
        <v>42746781</v>
      </c>
      <c r="U19" s="144">
        <f>+'datos iniciales'!Y15</f>
        <v>42746781</v>
      </c>
      <c r="V19" s="144">
        <f>+'datos iniciales'!Z15</f>
        <v>42746781</v>
      </c>
      <c r="W19" s="178">
        <f t="shared" si="11"/>
        <v>13.301915607954381</v>
      </c>
      <c r="X19" s="178">
        <f t="shared" si="12"/>
        <v>13.301915607954381</v>
      </c>
      <c r="Y19" s="179">
        <f t="shared" si="13"/>
        <v>13.301915607954381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379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375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290000000</v>
      </c>
      <c r="Q22" s="138">
        <f>+'datos iniciales'!U16</f>
        <v>6245416100</v>
      </c>
      <c r="R22" s="138">
        <f>+'datos iniciales'!V16</f>
        <v>364583900</v>
      </c>
      <c r="S22" s="138">
        <f>+'datos iniciales'!W16</f>
        <v>6194050100</v>
      </c>
      <c r="T22" s="138">
        <f>+'datos iniciales'!X16</f>
        <v>767778000</v>
      </c>
      <c r="U22" s="138">
        <f>+'datos iniciales'!Y16</f>
        <v>767778000</v>
      </c>
      <c r="V22" s="138">
        <f>+'datos iniciales'!Z16</f>
        <v>767778000</v>
      </c>
      <c r="W22" s="174">
        <f t="shared" ref="W22:W29" si="14">+S22/O22*100</f>
        <v>89.768842028985503</v>
      </c>
      <c r="X22" s="174">
        <f t="shared" ref="X22:X29" si="15">+T22/O22*100</f>
        <v>11.127217391304347</v>
      </c>
      <c r="Y22" s="175">
        <f t="shared" ref="Y22:Y29" si="16">+V22/O22*100</f>
        <v>11.127217391304347</v>
      </c>
    </row>
    <row r="23" spans="2:25" ht="36" x14ac:dyDescent="0.2">
      <c r="B23" s="139" t="s">
        <v>71</v>
      </c>
      <c r="C23" s="140" t="s">
        <v>384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385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307937600</v>
      </c>
      <c r="R23" s="141">
        <f>+'datos iniciales'!V17</f>
        <v>2062400</v>
      </c>
      <c r="S23" s="141">
        <f>+'datos iniciales'!W17</f>
        <v>307937600</v>
      </c>
      <c r="T23" s="141">
        <f>+'datos iniciales'!X17</f>
        <v>307836500</v>
      </c>
      <c r="U23" s="141">
        <f>+'datos iniciales'!Y17</f>
        <v>307836500</v>
      </c>
      <c r="V23" s="141">
        <f>+'datos iniciales'!Z17</f>
        <v>307836500</v>
      </c>
      <c r="W23" s="176">
        <f t="shared" si="14"/>
        <v>99.334709677419355</v>
      </c>
      <c r="X23" s="176">
        <f t="shared" si="15"/>
        <v>99.302096774193544</v>
      </c>
      <c r="Y23" s="177">
        <f t="shared" si="16"/>
        <v>99.302096774193544</v>
      </c>
    </row>
    <row r="24" spans="2:25" ht="36" x14ac:dyDescent="0.2">
      <c r="B24" s="139" t="s">
        <v>71</v>
      </c>
      <c r="C24" s="140" t="s">
        <v>384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385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3803208375</v>
      </c>
      <c r="R24" s="141">
        <f>+'datos iniciales'!V18</f>
        <v>217967891.5</v>
      </c>
      <c r="S24" s="141">
        <f>+'datos iniciales'!W18</f>
        <v>3692985020.8499999</v>
      </c>
      <c r="T24" s="141">
        <f>+'datos iniciales'!X18</f>
        <v>3311893509.1500001</v>
      </c>
      <c r="U24" s="141">
        <f>+'datos iniciales'!Y18</f>
        <v>3279557664.1500001</v>
      </c>
      <c r="V24" s="141">
        <f>+'datos iniciales'!Z18</f>
        <v>3279557664.1500001</v>
      </c>
      <c r="W24" s="176">
        <f t="shared" si="14"/>
        <v>92.324625521249999</v>
      </c>
      <c r="X24" s="176">
        <f t="shared" si="15"/>
        <v>82.797337728749994</v>
      </c>
      <c r="Y24" s="177">
        <f t="shared" si="16"/>
        <v>81.988941603749993</v>
      </c>
    </row>
    <row r="25" spans="2:25" ht="36" x14ac:dyDescent="0.2">
      <c r="B25" s="139" t="s">
        <v>71</v>
      </c>
      <c r="C25" s="140" t="s">
        <v>384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387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2638252601</v>
      </c>
      <c r="R25" s="141">
        <f>+'datos iniciales'!V19</f>
        <v>11747399</v>
      </c>
      <c r="S25" s="141">
        <f>+'datos iniciales'!W19</f>
        <v>2253584236</v>
      </c>
      <c r="T25" s="141">
        <f>+'datos iniciales'!X19</f>
        <v>2180436010</v>
      </c>
      <c r="U25" s="141">
        <f>+'datos iniciales'!Y19</f>
        <v>2180436010</v>
      </c>
      <c r="V25" s="141">
        <f>+'datos iniciales'!Z19</f>
        <v>2180436010</v>
      </c>
      <c r="W25" s="176">
        <f t="shared" si="14"/>
        <v>85.040914566037742</v>
      </c>
      <c r="X25" s="176">
        <f t="shared" si="15"/>
        <v>82.28060415094339</v>
      </c>
      <c r="Y25" s="177">
        <f t="shared" si="16"/>
        <v>82.28060415094339</v>
      </c>
    </row>
    <row r="26" spans="2:25" ht="36" x14ac:dyDescent="0.2">
      <c r="B26" s="139" t="s">
        <v>71</v>
      </c>
      <c r="C26" s="140" t="s">
        <v>384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387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4847889968.5200005</v>
      </c>
      <c r="R26" s="141">
        <f>+'datos iniciales'!V20</f>
        <v>152110031.47999999</v>
      </c>
      <c r="S26" s="141">
        <f>+'datos iniciales'!W20</f>
        <v>4799283894.5200005</v>
      </c>
      <c r="T26" s="141">
        <f>+'datos iniciales'!X20</f>
        <v>4238644923.23</v>
      </c>
      <c r="U26" s="141">
        <f>+'datos iniciales'!Y20</f>
        <v>4232037535.23</v>
      </c>
      <c r="V26" s="141">
        <f>+'datos iniciales'!Z20</f>
        <v>4232037535.23</v>
      </c>
      <c r="W26" s="176">
        <f t="shared" si="14"/>
        <v>95.985677890400012</v>
      </c>
      <c r="X26" s="176">
        <f t="shared" si="15"/>
        <v>84.772898464600004</v>
      </c>
      <c r="Y26" s="177">
        <f t="shared" si="16"/>
        <v>84.640750704599995</v>
      </c>
    </row>
    <row r="27" spans="2:25" ht="33.75" customHeight="1" x14ac:dyDescent="0.2">
      <c r="B27" s="139" t="s">
        <v>71</v>
      </c>
      <c r="C27" s="140" t="s">
        <v>381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376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90281299.030000001</v>
      </c>
      <c r="U27" s="141">
        <f>+'datos iniciales'!Y21</f>
        <v>15646867</v>
      </c>
      <c r="V27" s="141">
        <f>+'datos iniciales'!Z21</f>
        <v>15646867</v>
      </c>
      <c r="W27" s="176">
        <f t="shared" si="14"/>
        <v>99.567651981834743</v>
      </c>
      <c r="X27" s="176">
        <f t="shared" si="15"/>
        <v>99.561858067945479</v>
      </c>
      <c r="Y27" s="177">
        <f t="shared" si="16"/>
        <v>17.255302794705695</v>
      </c>
    </row>
    <row r="28" spans="2:25" ht="36" x14ac:dyDescent="0.2">
      <c r="B28" s="139" t="s">
        <v>71</v>
      </c>
      <c r="C28" s="140" t="s">
        <v>381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200000000</v>
      </c>
      <c r="Q28" s="141">
        <f>+'datos iniciales'!U22</f>
        <v>1745327926.53</v>
      </c>
      <c r="R28" s="141">
        <f>+'datos iniciales'!V22</f>
        <v>94672073.469999999</v>
      </c>
      <c r="S28" s="141">
        <f>+'datos iniciales'!W22</f>
        <v>1523730431.53</v>
      </c>
      <c r="T28" s="141">
        <f>+'datos iniciales'!X22</f>
        <v>1449358645.72</v>
      </c>
      <c r="U28" s="141">
        <f>+'datos iniciales'!Y22</f>
        <v>1449358645.72</v>
      </c>
      <c r="V28" s="141">
        <f>+'datos iniciales'!Z22</f>
        <v>1449358645.72</v>
      </c>
      <c r="W28" s="176">
        <f t="shared" si="14"/>
        <v>74.692668212254901</v>
      </c>
      <c r="X28" s="176">
        <f t="shared" si="15"/>
        <v>71.046992437254914</v>
      </c>
      <c r="Y28" s="177">
        <f t="shared" si="16"/>
        <v>71.046992437254914</v>
      </c>
    </row>
    <row r="29" spans="2:25" ht="36.75" thickBot="1" x14ac:dyDescent="0.25">
      <c r="B29" s="142" t="s">
        <v>71</v>
      </c>
      <c r="C29" s="143" t="s">
        <v>381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999431186.22000003</v>
      </c>
      <c r="R29" s="144">
        <f>+'datos iniciales'!V23</f>
        <v>568813.78</v>
      </c>
      <c r="S29" s="144">
        <f>+'datos iniciales'!W23</f>
        <v>844162164.16999996</v>
      </c>
      <c r="T29" s="144">
        <f>+'datos iniciales'!X23</f>
        <v>429774381.92000002</v>
      </c>
      <c r="U29" s="144">
        <f>+'datos iniciales'!Y23</f>
        <v>400990582.92000002</v>
      </c>
      <c r="V29" s="144">
        <f>+'datos iniciales'!Z23</f>
        <v>400990582.92000002</v>
      </c>
      <c r="W29" s="178">
        <f t="shared" si="14"/>
        <v>84.416216417000001</v>
      </c>
      <c r="X29" s="178">
        <f t="shared" si="15"/>
        <v>42.977438192000001</v>
      </c>
      <c r="Y29" s="179">
        <f t="shared" si="16"/>
        <v>40.099058292000002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12307213981</v>
      </c>
      <c r="N30" s="204">
        <f t="shared" si="17"/>
        <v>416705878</v>
      </c>
      <c r="O30" s="204">
        <f t="shared" si="17"/>
        <v>42191114059</v>
      </c>
      <c r="P30" s="204">
        <f t="shared" si="17"/>
        <v>490000000</v>
      </c>
      <c r="Q30" s="204">
        <f t="shared" si="17"/>
        <v>40545360417.220001</v>
      </c>
      <c r="R30" s="204">
        <f t="shared" si="17"/>
        <v>1176929908.28</v>
      </c>
      <c r="S30" s="204">
        <f t="shared" si="17"/>
        <v>36462318931.290001</v>
      </c>
      <c r="T30" s="204">
        <f t="shared" si="17"/>
        <v>29189235641.849998</v>
      </c>
      <c r="U30" s="204">
        <f t="shared" si="17"/>
        <v>28942071232.129997</v>
      </c>
      <c r="V30" s="204">
        <f t="shared" si="17"/>
        <v>28733047632.129997</v>
      </c>
      <c r="W30" s="205">
        <f t="shared" ref="W30" si="18">+S30/O30*100</f>
        <v>86.42179696962053</v>
      </c>
      <c r="X30" s="206">
        <f t="shared" ref="X30" si="19">+T30/O30*100</f>
        <v>69.183372596020604</v>
      </c>
      <c r="Y30" s="207">
        <f t="shared" ref="Y30" si="20">+V30/O30*100</f>
        <v>68.102130680763111</v>
      </c>
    </row>
    <row r="31" spans="2:25" x14ac:dyDescent="0.2"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27" t="s">
        <v>333</v>
      </c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9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2265000000</v>
      </c>
      <c r="N36" s="160">
        <f t="shared" si="21"/>
        <v>352000000</v>
      </c>
      <c r="O36" s="160">
        <f t="shared" si="21"/>
        <v>17016566560</v>
      </c>
      <c r="P36" s="160">
        <f t="shared" si="21"/>
        <v>0</v>
      </c>
      <c r="Q36" s="160">
        <f t="shared" si="21"/>
        <v>17011386851</v>
      </c>
      <c r="R36" s="160">
        <f t="shared" si="21"/>
        <v>5179709</v>
      </c>
      <c r="S36" s="160">
        <f t="shared" si="21"/>
        <v>14507496716</v>
      </c>
      <c r="T36" s="160">
        <f t="shared" si="21"/>
        <v>14475976601</v>
      </c>
      <c r="U36" s="160">
        <f t="shared" si="21"/>
        <v>14472176601</v>
      </c>
      <c r="V36" s="160">
        <f t="shared" si="21"/>
        <v>14263153001</v>
      </c>
      <c r="W36" s="174">
        <f>+S36/O36*100</f>
        <v>85.25513454695411</v>
      </c>
      <c r="X36" s="174">
        <f>+T36/O36*100</f>
        <v>85.069902614949129</v>
      </c>
      <c r="Y36" s="175">
        <f>+V36/O36*100</f>
        <v>83.819217882223597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42213981</v>
      </c>
      <c r="O37" s="162">
        <f t="shared" si="22"/>
        <v>2596924422</v>
      </c>
      <c r="P37" s="162">
        <f t="shared" si="22"/>
        <v>0</v>
      </c>
      <c r="Q37" s="162">
        <f t="shared" si="22"/>
        <v>2547890081.0799999</v>
      </c>
      <c r="R37" s="162">
        <f t="shared" si="22"/>
        <v>49034340.920000002</v>
      </c>
      <c r="S37" s="162">
        <f t="shared" si="22"/>
        <v>1970874834.3499999</v>
      </c>
      <c r="T37" s="162">
        <f t="shared" si="22"/>
        <v>1659328390.8</v>
      </c>
      <c r="U37" s="162">
        <f t="shared" si="22"/>
        <v>1558325445.1099999</v>
      </c>
      <c r="V37" s="162">
        <f t="shared" si="22"/>
        <v>1558325445.1099999</v>
      </c>
      <c r="W37" s="176">
        <f>+S37/O37*100</f>
        <v>75.892652772395536</v>
      </c>
      <c r="X37" s="176">
        <f>+T37/O37*100</f>
        <v>63.895906124294591</v>
      </c>
      <c r="Y37" s="177">
        <f>+V37/O37*100</f>
        <v>60.006576699289091</v>
      </c>
    </row>
    <row r="38" spans="11:25" ht="20.25" customHeight="1" thickBot="1" x14ac:dyDescent="0.25">
      <c r="K38" s="163" t="s">
        <v>336</v>
      </c>
      <c r="L38" s="164">
        <f>SUM(L17:L19)</f>
        <v>552825496</v>
      </c>
      <c r="M38" s="164">
        <f t="shared" ref="M38:V38" si="23">SUM(M17:M19)</f>
        <v>34118981</v>
      </c>
      <c r="N38" s="164">
        <f t="shared" si="23"/>
        <v>22491897</v>
      </c>
      <c r="O38" s="164">
        <f t="shared" si="23"/>
        <v>586944477</v>
      </c>
      <c r="P38" s="164">
        <f t="shared" si="23"/>
        <v>0</v>
      </c>
      <c r="Q38" s="164">
        <f t="shared" si="23"/>
        <v>308333175</v>
      </c>
      <c r="R38" s="164">
        <f t="shared" si="23"/>
        <v>278611302</v>
      </c>
      <c r="S38" s="164">
        <f t="shared" si="23"/>
        <v>277927381</v>
      </c>
      <c r="T38" s="164">
        <f t="shared" si="23"/>
        <v>277927381</v>
      </c>
      <c r="U38" s="164">
        <f t="shared" si="23"/>
        <v>277927381</v>
      </c>
      <c r="V38" s="164">
        <f t="shared" si="23"/>
        <v>277927381</v>
      </c>
      <c r="W38" s="178">
        <f>+S38/O38*100</f>
        <v>47.351562522667713</v>
      </c>
      <c r="X38" s="178">
        <f>+T38/O38*100</f>
        <v>47.351562522667713</v>
      </c>
      <c r="Y38" s="179">
        <f>+V38/O38*100</f>
        <v>47.351562522667713</v>
      </c>
    </row>
    <row r="39" spans="11:25" ht="21.75" customHeight="1" thickBot="1" x14ac:dyDescent="0.25">
      <c r="K39" s="157" t="s">
        <v>337</v>
      </c>
      <c r="L39" s="208">
        <f>SUM(L36:L38)</f>
        <v>18287435459</v>
      </c>
      <c r="M39" s="208">
        <f t="shared" ref="M39:U39" si="24">SUM(M36:M38)</f>
        <v>2307213981</v>
      </c>
      <c r="N39" s="208">
        <f t="shared" si="24"/>
        <v>416705878</v>
      </c>
      <c r="O39" s="208">
        <f t="shared" si="24"/>
        <v>20200435459</v>
      </c>
      <c r="P39" s="208">
        <f t="shared" si="24"/>
        <v>0</v>
      </c>
      <c r="Q39" s="208">
        <f t="shared" si="24"/>
        <v>19867610107.080002</v>
      </c>
      <c r="R39" s="208">
        <f t="shared" si="24"/>
        <v>332825351.92000002</v>
      </c>
      <c r="S39" s="208">
        <f t="shared" si="24"/>
        <v>16756298931.35</v>
      </c>
      <c r="T39" s="208">
        <f t="shared" si="24"/>
        <v>16413232372.799999</v>
      </c>
      <c r="U39" s="208">
        <f t="shared" si="24"/>
        <v>16308429427.110001</v>
      </c>
      <c r="V39" s="209">
        <f>SUM(V36:V38)</f>
        <v>16099405827.110001</v>
      </c>
      <c r="W39" s="210">
        <f>+S39/O39*100</f>
        <v>82.950186719289178</v>
      </c>
      <c r="X39" s="210">
        <f>+T39/O39*100</f>
        <v>81.251874030702297</v>
      </c>
      <c r="Y39" s="210">
        <f>+V39/O39*100</f>
        <v>79.698310760608635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490000000</v>
      </c>
      <c r="Q41" s="160">
        <f t="shared" si="25"/>
        <v>11027220780.4</v>
      </c>
      <c r="R41" s="160">
        <f t="shared" si="25"/>
        <v>473457819.60000002</v>
      </c>
      <c r="S41" s="160">
        <f t="shared" si="25"/>
        <v>10369588920.4</v>
      </c>
      <c r="T41" s="160">
        <f t="shared" si="25"/>
        <v>4795690454.75</v>
      </c>
      <c r="U41" s="160">
        <f t="shared" si="25"/>
        <v>4721056022.7200003</v>
      </c>
      <c r="V41" s="160">
        <f t="shared" si="25"/>
        <v>4721056022.7200003</v>
      </c>
      <c r="W41" s="182">
        <f>+S41/O41*100</f>
        <v>86.480417550346147</v>
      </c>
      <c r="X41" s="182">
        <f>+T41/O41*100</f>
        <v>39.995154692495888</v>
      </c>
      <c r="Y41" s="183">
        <f>+V41/O41*100</f>
        <v>39.372717593481326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9650529529.7399998</v>
      </c>
      <c r="R42" s="185">
        <f t="shared" si="26"/>
        <v>370646736.75999999</v>
      </c>
      <c r="S42" s="185">
        <f t="shared" si="26"/>
        <v>9336431079.5400009</v>
      </c>
      <c r="T42" s="185">
        <f t="shared" si="26"/>
        <v>7980312814.3000002</v>
      </c>
      <c r="U42" s="185">
        <f t="shared" si="26"/>
        <v>7912585782.3000002</v>
      </c>
      <c r="V42" s="185">
        <f t="shared" si="26"/>
        <v>7912585782.3000002</v>
      </c>
      <c r="W42" s="182">
        <f>+S42/O42*100</f>
        <v>93.364310795400002</v>
      </c>
      <c r="X42" s="182">
        <f>+T42/O42*100</f>
        <v>79.803128142999995</v>
      </c>
      <c r="Y42" s="183">
        <f>+V42/O42*100</f>
        <v>79.125857823000004</v>
      </c>
    </row>
    <row r="43" spans="11:25" ht="20.25" customHeight="1" thickBot="1" x14ac:dyDescent="0.25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490000000</v>
      </c>
      <c r="Q43" s="208">
        <f t="shared" si="27"/>
        <v>20677750310.139999</v>
      </c>
      <c r="R43" s="208">
        <f t="shared" si="27"/>
        <v>844104556.36000001</v>
      </c>
      <c r="S43" s="208">
        <f t="shared" si="27"/>
        <v>19706019999.940002</v>
      </c>
      <c r="T43" s="208">
        <f t="shared" si="27"/>
        <v>12776003269.049999</v>
      </c>
      <c r="U43" s="208">
        <f t="shared" si="27"/>
        <v>12633641805.02</v>
      </c>
      <c r="V43" s="208">
        <f t="shared" si="27"/>
        <v>12633641805.02</v>
      </c>
      <c r="W43" s="211">
        <f>+S43/O43*100</f>
        <v>89.610786271688781</v>
      </c>
      <c r="X43" s="211">
        <f>+T43/O43*100</f>
        <v>58.09735798262269</v>
      </c>
      <c r="Y43" s="212">
        <f>+V43/O43*100</f>
        <v>57.449986127394901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13">
        <f t="shared" ref="L45:V45" si="28">+L43+L39</f>
        <v>30278114059</v>
      </c>
      <c r="M45" s="213">
        <f>+M43+M39</f>
        <v>12307213981</v>
      </c>
      <c r="N45" s="213">
        <f t="shared" si="28"/>
        <v>416705878</v>
      </c>
      <c r="O45" s="213">
        <f t="shared" si="28"/>
        <v>42191114059</v>
      </c>
      <c r="P45" s="213">
        <f t="shared" si="28"/>
        <v>490000000</v>
      </c>
      <c r="Q45" s="213">
        <f t="shared" si="28"/>
        <v>40545360417.220001</v>
      </c>
      <c r="R45" s="213">
        <f t="shared" si="28"/>
        <v>1176929908.28</v>
      </c>
      <c r="S45" s="213">
        <f t="shared" si="28"/>
        <v>36462318931.290001</v>
      </c>
      <c r="T45" s="213">
        <f t="shared" si="28"/>
        <v>29189235641.849998</v>
      </c>
      <c r="U45" s="213">
        <f t="shared" si="28"/>
        <v>28942071232.130001</v>
      </c>
      <c r="V45" s="213">
        <f t="shared" si="28"/>
        <v>28733047632.130001</v>
      </c>
      <c r="W45" s="214">
        <f>+S45/O45*100</f>
        <v>86.42179696962053</v>
      </c>
      <c r="X45" s="214">
        <f>+T45/O45*100</f>
        <v>69.183372596020604</v>
      </c>
      <c r="Y45" s="215">
        <f>+V45/O45*100</f>
        <v>68.102130680763111</v>
      </c>
    </row>
    <row r="46" spans="11:25" ht="7.5" customHeight="1" x14ac:dyDescent="0.2"/>
    <row r="47" spans="11:25" ht="12.75" customHeight="1" x14ac:dyDescent="0.2">
      <c r="K47" s="168" t="s">
        <v>371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372</v>
      </c>
      <c r="N54" s="172" t="s">
        <v>391</v>
      </c>
      <c r="O54" s="172"/>
      <c r="P54" s="172"/>
      <c r="Q54" s="173"/>
      <c r="R54" s="172"/>
      <c r="S54" s="172" t="s">
        <v>373</v>
      </c>
      <c r="T54" s="172" t="s">
        <v>389</v>
      </c>
      <c r="U54" s="172"/>
      <c r="V54" s="172"/>
    </row>
    <row r="55" spans="12:22" ht="15.75" x14ac:dyDescent="0.25">
      <c r="M55" s="172"/>
      <c r="N55" s="172" t="s">
        <v>388</v>
      </c>
      <c r="O55" s="172"/>
      <c r="P55" s="172"/>
      <c r="Q55" s="172"/>
      <c r="R55" s="172"/>
      <c r="S55" s="172"/>
      <c r="T55" s="172" t="s">
        <v>390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31" t="s">
        <v>347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</row>
    <row r="3" spans="1:23" x14ac:dyDescent="0.2">
      <c r="A3" s="231" t="s">
        <v>348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</row>
    <row r="4" spans="1:23" x14ac:dyDescent="0.2">
      <c r="A4" s="231" t="s">
        <v>349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57" t="s">
        <v>377</v>
      </c>
      <c r="E4" s="258"/>
      <c r="F4" s="258"/>
      <c r="G4" s="258"/>
      <c r="H4" s="258"/>
      <c r="I4" s="258"/>
      <c r="J4" s="258"/>
      <c r="K4" s="259"/>
    </row>
    <row r="5" spans="2:11" ht="21" x14ac:dyDescent="0.25">
      <c r="B5" s="260" t="s">
        <v>351</v>
      </c>
      <c r="C5" s="262" t="s">
        <v>352</v>
      </c>
      <c r="D5" s="261" t="s">
        <v>353</v>
      </c>
      <c r="E5" s="263"/>
      <c r="F5" s="263"/>
      <c r="G5" s="263"/>
      <c r="H5" s="263" t="s">
        <v>354</v>
      </c>
      <c r="I5" s="263"/>
      <c r="J5" s="263"/>
      <c r="K5" s="264"/>
    </row>
    <row r="6" spans="2:11" ht="21" x14ac:dyDescent="0.25">
      <c r="B6" s="261"/>
      <c r="C6" s="250"/>
      <c r="D6" s="261" t="s">
        <v>355</v>
      </c>
      <c r="E6" s="263"/>
      <c r="F6" s="263" t="s">
        <v>356</v>
      </c>
      <c r="G6" s="263"/>
      <c r="H6" s="263" t="s">
        <v>355</v>
      </c>
      <c r="I6" s="263"/>
      <c r="J6" s="263" t="s">
        <v>356</v>
      </c>
      <c r="K6" s="264"/>
    </row>
    <row r="7" spans="2:11" ht="21" x14ac:dyDescent="0.35">
      <c r="B7" s="261"/>
      <c r="C7" s="25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NOVIEMBRE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0.91627385200714595</v>
      </c>
      <c r="G8" s="91">
        <f>+'EJE NOVIEMBRE 2018'!S39/1000000</f>
        <v>16756.29893135</v>
      </c>
      <c r="H8" s="90">
        <v>0.91983862874214917</v>
      </c>
      <c r="I8" s="91">
        <f>+C8*H8</f>
        <v>16821.489555817116</v>
      </c>
      <c r="J8" s="90">
        <f>+K8/C8</f>
        <v>0.89751416537316464</v>
      </c>
      <c r="K8" s="99">
        <f>+'EJE NOVIEMBRE 2018'!T39/1000000</f>
        <v>16413.232372800001</v>
      </c>
    </row>
    <row r="9" spans="2:11" ht="21" x14ac:dyDescent="0.25">
      <c r="B9" s="105" t="s">
        <v>360</v>
      </c>
      <c r="C9" s="128">
        <f>+'EJE NOVIEMBRE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1.6434449339622867</v>
      </c>
      <c r="G9" s="91">
        <f>+'EJE NOVIEMBRE 2018'!S43/1000000</f>
        <v>19706.019999940003</v>
      </c>
      <c r="H9" s="90">
        <v>0.93122178299834424</v>
      </c>
      <c r="I9" s="91">
        <f>H9*C9</f>
        <v>11165.981105252089</v>
      </c>
      <c r="J9" s="90">
        <f>+K9/C9</f>
        <v>1.06549459753262</v>
      </c>
      <c r="K9" s="100">
        <f>+'EJE NOVIEMBRE 2018'!T43/1000000</f>
        <v>12776.003269049999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1.2042466997858405</v>
      </c>
      <c r="G10" s="102">
        <f>SUM(G8:G9)</f>
        <v>36462.318931290007</v>
      </c>
      <c r="H10" s="103">
        <f>+I10/C10</f>
        <v>0.92434656288475425</v>
      </c>
      <c r="I10" s="102">
        <f>SUM(I8:I9)</f>
        <v>27987.470661069205</v>
      </c>
      <c r="J10" s="103">
        <f>+K10/C10</f>
        <v>0.96403744252273404</v>
      </c>
      <c r="K10" s="104">
        <f>SUM(K8:K9)</f>
        <v>29189.235641849999</v>
      </c>
    </row>
    <row r="11" spans="2:11" x14ac:dyDescent="0.25">
      <c r="B11" s="242" t="s">
        <v>362</v>
      </c>
      <c r="C11" s="242"/>
      <c r="D11" s="242"/>
      <c r="E11" s="242"/>
      <c r="F11" s="242"/>
      <c r="G11" s="242"/>
      <c r="H11" s="242"/>
      <c r="I11" s="242"/>
      <c r="J11" s="242"/>
      <c r="K11" s="242"/>
    </row>
    <row r="12" spans="2:11" ht="20.25" customHeight="1" x14ac:dyDescent="0.25">
      <c r="B12" s="256" t="s">
        <v>365</v>
      </c>
      <c r="C12" s="256"/>
      <c r="D12" s="85"/>
      <c r="E12" s="242" t="s">
        <v>363</v>
      </c>
      <c r="F12" s="242"/>
      <c r="G12" s="85"/>
      <c r="H12" s="69"/>
      <c r="I12" s="242" t="s">
        <v>364</v>
      </c>
      <c r="J12" s="242"/>
      <c r="K12" s="84"/>
    </row>
    <row r="15" spans="2:11" x14ac:dyDescent="0.25">
      <c r="D15" s="241"/>
      <c r="E15" s="24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4"/>
      <c r="C18" s="252" t="s">
        <v>28</v>
      </c>
      <c r="D18" s="252"/>
      <c r="E18" s="253" t="s">
        <v>29</v>
      </c>
      <c r="F18" s="253"/>
    </row>
    <row r="19" spans="2:6" ht="29.25" customHeight="1" thickBot="1" x14ac:dyDescent="0.3">
      <c r="B19" s="25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0.91627385200714595</v>
      </c>
      <c r="E20" s="86">
        <f>+H8</f>
        <v>0.91983862874214917</v>
      </c>
      <c r="F20" s="86">
        <f>+J8</f>
        <v>0.89751416537316464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1.6434449339622867</v>
      </c>
      <c r="E21" s="86">
        <f>+H9</f>
        <v>0.93122178299834424</v>
      </c>
      <c r="F21" s="86">
        <f>+J9</f>
        <v>1.06549459753262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1.2042466997858405</v>
      </c>
      <c r="E22" s="86">
        <f>+H10</f>
        <v>0.92434656288475425</v>
      </c>
      <c r="F22" s="86">
        <f>+J10</f>
        <v>0.96403744252273404</v>
      </c>
    </row>
    <row r="57" spans="2:8" ht="15.75" thickBot="1" x14ac:dyDescent="0.3"/>
    <row r="58" spans="2:8" ht="24" thickBot="1" x14ac:dyDescent="0.4">
      <c r="B58" s="87"/>
      <c r="C58" s="243" t="str">
        <f>+MID(D4,13,35)</f>
        <v xml:space="preserve">Ejecucion a 31 de enero de 2016 </v>
      </c>
      <c r="D58" s="244"/>
      <c r="E58" s="244"/>
      <c r="F58" s="244"/>
      <c r="G58" s="245"/>
      <c r="H58" s="92"/>
    </row>
    <row r="59" spans="2:8" ht="42.75" customHeight="1" x14ac:dyDescent="0.25">
      <c r="B59" s="246" t="s">
        <v>351</v>
      </c>
      <c r="C59" s="248" t="s">
        <v>352</v>
      </c>
      <c r="D59" s="249" t="s">
        <v>353</v>
      </c>
      <c r="E59" s="249"/>
      <c r="F59" s="249" t="s">
        <v>354</v>
      </c>
      <c r="G59" s="250"/>
      <c r="H59" s="92"/>
    </row>
    <row r="60" spans="2:8" ht="21" x14ac:dyDescent="0.35">
      <c r="B60" s="247"/>
      <c r="C60" s="24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0.91627385200714595</v>
      </c>
      <c r="E61" s="91">
        <f>+G8</f>
        <v>16756.29893135</v>
      </c>
      <c r="F61" s="90">
        <f>+G61/C61</f>
        <v>0.89751416537316464</v>
      </c>
      <c r="G61" s="99">
        <f>+K8</f>
        <v>16413.232372800001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1.6434449339622867</v>
      </c>
      <c r="E62" s="91">
        <f>+G9</f>
        <v>19706.019999940003</v>
      </c>
      <c r="F62" s="90">
        <f>+G62/C62</f>
        <v>1.06549459753262</v>
      </c>
      <c r="G62" s="100">
        <f>+K9</f>
        <v>12776.003269049999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1.2042466997858405</v>
      </c>
      <c r="E63" s="102">
        <f>SUM(E61:E62)</f>
        <v>36462.318931290007</v>
      </c>
      <c r="F63" s="103">
        <f>+G63/C63</f>
        <v>0.96403744252273404</v>
      </c>
      <c r="G63" s="104">
        <f>SUM(G61:G62)</f>
        <v>29189.235641849999</v>
      </c>
      <c r="H63" s="92"/>
    </row>
    <row r="64" spans="2:8" ht="35.25" customHeight="1" x14ac:dyDescent="0.25">
      <c r="B64" s="251" t="s">
        <v>362</v>
      </c>
      <c r="C64" s="251"/>
      <c r="D64" s="251"/>
      <c r="E64" s="251"/>
      <c r="F64" s="251"/>
      <c r="G64" s="251"/>
      <c r="H64" s="92"/>
    </row>
    <row r="65" spans="2:7" x14ac:dyDescent="0.25">
      <c r="B65" s="242"/>
      <c r="C65" s="24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5"/>
      <c r="C69" s="237" t="s">
        <v>28</v>
      </c>
      <c r="D69" s="238"/>
      <c r="E69" s="237" t="s">
        <v>29</v>
      </c>
      <c r="F69" s="238"/>
    </row>
    <row r="70" spans="2:7" ht="15.75" thickBot="1" x14ac:dyDescent="0.3">
      <c r="B70" s="236"/>
      <c r="C70" s="239"/>
      <c r="D70" s="240"/>
      <c r="E70" s="239"/>
      <c r="F70" s="24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0.91627385200714595</v>
      </c>
      <c r="D71" s="75">
        <f>+E61</f>
        <v>16756.29893135</v>
      </c>
      <c r="E71" s="74">
        <f t="shared" si="0"/>
        <v>0.89751416537316464</v>
      </c>
      <c r="F71" s="75">
        <f t="shared" si="0"/>
        <v>16413.232372800001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1.6434449339622867</v>
      </c>
      <c r="D72" s="75">
        <f t="shared" si="0"/>
        <v>19706.019999940003</v>
      </c>
      <c r="E72" s="74">
        <f t="shared" si="0"/>
        <v>1.06549459753262</v>
      </c>
      <c r="F72" s="75">
        <f t="shared" si="0"/>
        <v>12776.003269049999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1.2042466997858405</v>
      </c>
      <c r="D73" s="75">
        <f t="shared" si="0"/>
        <v>36462.318931290007</v>
      </c>
      <c r="E73" s="74">
        <f t="shared" si="0"/>
        <v>0.96403744252273404</v>
      </c>
      <c r="F73" s="75">
        <f t="shared" si="0"/>
        <v>29189.235641849999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2" t="s">
        <v>374</v>
      </c>
      <c r="C110" s="233"/>
      <c r="D110" s="23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NOVIEMBRE 2018'!W22</f>
        <v>89.768842028985503</v>
      </c>
      <c r="F111" s="122">
        <f>+'EJE NOVIEMBRE 2018'!X22</f>
        <v>11.127217391304347</v>
      </c>
      <c r="G111" s="123">
        <f>+'EJE NOVIEMBRE 2018'!Y22</f>
        <v>11.127217391304347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NOVIEMBRE 2018'!W23</f>
        <v>99.334709677419355</v>
      </c>
      <c r="F112" s="124">
        <f>+'EJE NOVIEMBRE 2018'!X23</f>
        <v>99.302096774193544</v>
      </c>
      <c r="G112" s="125">
        <f>+'EJE NOVIEMBRE 2018'!Y23</f>
        <v>99.302096774193544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NOVIEMBRE 2018'!W24</f>
        <v>92.324625521249999</v>
      </c>
      <c r="F113" s="124">
        <f>+'EJE NOVIEMBRE 2018'!X24</f>
        <v>82.797337728749994</v>
      </c>
      <c r="G113" s="125">
        <f>+'EJE NOVIEMBRE 2018'!Y24</f>
        <v>81.988941603749993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NOVIEMBRE 2018'!W25</f>
        <v>85.040914566037742</v>
      </c>
      <c r="F114" s="124">
        <f>+'EJE NOVIEMBRE 2018'!X25</f>
        <v>82.28060415094339</v>
      </c>
      <c r="G114" s="125">
        <f>+'EJE NOVIEMBRE 2018'!Y25</f>
        <v>82.28060415094339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NOVIEMBRE 2018'!W28</f>
        <v>74.692668212254901</v>
      </c>
      <c r="F115" s="126">
        <f>+'EJE NOVIEMBRE 2018'!X28</f>
        <v>71.046992437254914</v>
      </c>
      <c r="G115" s="127">
        <f>+'EJE NOVIEMBRE 2018'!Y28</f>
        <v>71.046992437254914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E25"/>
  <sheetViews>
    <sheetView zoomScale="80" zoomScaleNormal="80" workbookViewId="0">
      <selection activeCell="A16" sqref="A16"/>
    </sheetView>
  </sheetViews>
  <sheetFormatPr baseColWidth="10" defaultRowHeight="12.75" x14ac:dyDescent="0.2"/>
  <cols>
    <col min="1" max="1" width="13.42578125" style="221" customWidth="1"/>
    <col min="2" max="2" width="27" style="221" customWidth="1"/>
    <col min="3" max="3" width="14.85546875" style="221" customWidth="1"/>
    <col min="4" max="11" width="5.42578125" style="221" customWidth="1"/>
    <col min="12" max="12" width="9.5703125" style="221" customWidth="1"/>
    <col min="13" max="13" width="8" style="221" customWidth="1"/>
    <col min="14" max="14" width="9.5703125" style="221" customWidth="1"/>
    <col min="15" max="15" width="27.5703125" style="221" customWidth="1"/>
    <col min="16" max="16" width="19.7109375" style="221" bestFit="1" customWidth="1"/>
    <col min="17" max="17" width="21" style="221" bestFit="1" customWidth="1"/>
    <col min="18" max="18" width="18.85546875" style="221" customWidth="1"/>
    <col min="19" max="19" width="19.7109375" style="221" bestFit="1" customWidth="1"/>
    <col min="20" max="20" width="18.85546875" style="221" customWidth="1"/>
    <col min="21" max="21" width="19.7109375" style="221" bestFit="1" customWidth="1"/>
    <col min="22" max="22" width="18.85546875" style="221" customWidth="1"/>
    <col min="23" max="23" width="19.7109375" style="221" bestFit="1" customWidth="1"/>
    <col min="24" max="26" width="18.85546875" style="221" customWidth="1"/>
    <col min="27" max="27" width="0" style="221" hidden="1" customWidth="1"/>
    <col min="28" max="28" width="13.42578125" style="221" customWidth="1"/>
    <col min="29" max="16384" width="11.42578125" style="221"/>
  </cols>
  <sheetData>
    <row r="1" spans="1:31" x14ac:dyDescent="0.2">
      <c r="A1" s="216" t="s">
        <v>0</v>
      </c>
      <c r="B1" s="216">
        <v>2018</v>
      </c>
      <c r="C1" s="220" t="s">
        <v>1</v>
      </c>
      <c r="D1" s="220" t="s">
        <v>1</v>
      </c>
      <c r="E1" s="220" t="s">
        <v>1</v>
      </c>
      <c r="F1" s="220" t="s">
        <v>1</v>
      </c>
      <c r="G1" s="220" t="s">
        <v>1</v>
      </c>
      <c r="H1" s="220" t="s">
        <v>1</v>
      </c>
      <c r="I1" s="220" t="s">
        <v>1</v>
      </c>
      <c r="J1" s="220" t="s">
        <v>1</v>
      </c>
      <c r="K1" s="220" t="s">
        <v>1</v>
      </c>
      <c r="L1" s="220" t="s">
        <v>1</v>
      </c>
      <c r="M1" s="220" t="s">
        <v>1</v>
      </c>
      <c r="N1" s="220" t="s">
        <v>1</v>
      </c>
      <c r="O1" s="220" t="s">
        <v>1</v>
      </c>
      <c r="P1" s="220" t="s">
        <v>1</v>
      </c>
      <c r="Q1" s="220" t="s">
        <v>1</v>
      </c>
      <c r="R1" s="220" t="s">
        <v>1</v>
      </c>
      <c r="S1" s="220" t="s">
        <v>1</v>
      </c>
      <c r="T1" s="220" t="s">
        <v>1</v>
      </c>
      <c r="U1" s="220" t="s">
        <v>1</v>
      </c>
      <c r="V1" s="220" t="s">
        <v>1</v>
      </c>
      <c r="W1" s="220" t="s">
        <v>1</v>
      </c>
      <c r="X1" s="220" t="s">
        <v>1</v>
      </c>
      <c r="Y1" s="220" t="s">
        <v>1</v>
      </c>
      <c r="Z1" s="220" t="s">
        <v>1</v>
      </c>
    </row>
    <row r="2" spans="1:31" x14ac:dyDescent="0.2">
      <c r="A2" s="216" t="s">
        <v>2</v>
      </c>
      <c r="B2" s="216" t="s">
        <v>3</v>
      </c>
      <c r="C2" s="220" t="s">
        <v>1</v>
      </c>
      <c r="D2" s="220" t="s">
        <v>1</v>
      </c>
      <c r="E2" s="220" t="s">
        <v>1</v>
      </c>
      <c r="F2" s="220" t="s">
        <v>1</v>
      </c>
      <c r="G2" s="220" t="s">
        <v>1</v>
      </c>
      <c r="H2" s="220" t="s">
        <v>1</v>
      </c>
      <c r="I2" s="220" t="s">
        <v>1</v>
      </c>
      <c r="J2" s="220" t="s">
        <v>1</v>
      </c>
      <c r="K2" s="220" t="s">
        <v>1</v>
      </c>
      <c r="L2" s="220" t="s">
        <v>1</v>
      </c>
      <c r="M2" s="220" t="s">
        <v>1</v>
      </c>
      <c r="N2" s="220" t="s">
        <v>1</v>
      </c>
      <c r="O2" s="220" t="s">
        <v>1</v>
      </c>
      <c r="P2" s="220" t="s">
        <v>1</v>
      </c>
      <c r="Q2" s="220" t="s">
        <v>1</v>
      </c>
      <c r="R2" s="220" t="s">
        <v>1</v>
      </c>
      <c r="S2" s="220" t="s">
        <v>1</v>
      </c>
      <c r="T2" s="220" t="s">
        <v>1</v>
      </c>
      <c r="U2" s="220" t="s">
        <v>1</v>
      </c>
      <c r="V2" s="220" t="s">
        <v>1</v>
      </c>
      <c r="W2" s="220" t="s">
        <v>1</v>
      </c>
      <c r="X2" s="220" t="s">
        <v>1</v>
      </c>
      <c r="Y2" s="220" t="s">
        <v>1</v>
      </c>
      <c r="Z2" s="220" t="s">
        <v>1</v>
      </c>
    </row>
    <row r="3" spans="1:31" x14ac:dyDescent="0.2">
      <c r="A3" s="216" t="s">
        <v>4</v>
      </c>
      <c r="B3" s="216" t="s">
        <v>392</v>
      </c>
      <c r="C3" s="220" t="s">
        <v>1</v>
      </c>
      <c r="D3" s="220" t="s">
        <v>1</v>
      </c>
      <c r="E3" s="220" t="s">
        <v>1</v>
      </c>
      <c r="F3" s="220" t="s">
        <v>1</v>
      </c>
      <c r="G3" s="220" t="s">
        <v>1</v>
      </c>
      <c r="H3" s="220" t="s">
        <v>1</v>
      </c>
      <c r="I3" s="220" t="s">
        <v>1</v>
      </c>
      <c r="J3" s="220" t="s">
        <v>1</v>
      </c>
      <c r="K3" s="220" t="s">
        <v>1</v>
      </c>
      <c r="L3" s="220" t="s">
        <v>1</v>
      </c>
      <c r="M3" s="220" t="s">
        <v>1</v>
      </c>
      <c r="N3" s="220" t="s">
        <v>1</v>
      </c>
      <c r="O3" s="220" t="s">
        <v>1</v>
      </c>
      <c r="P3" s="220" t="s">
        <v>1</v>
      </c>
      <c r="Q3" s="220" t="s">
        <v>1</v>
      </c>
      <c r="R3" s="220" t="s">
        <v>1</v>
      </c>
      <c r="S3" s="220" t="s">
        <v>1</v>
      </c>
      <c r="T3" s="220" t="s">
        <v>1</v>
      </c>
      <c r="U3" s="220" t="s">
        <v>1</v>
      </c>
      <c r="V3" s="220" t="s">
        <v>1</v>
      </c>
      <c r="W3" s="220" t="s">
        <v>1</v>
      </c>
      <c r="X3" s="220" t="s">
        <v>1</v>
      </c>
      <c r="Y3" s="220" t="s">
        <v>1</v>
      </c>
      <c r="Z3" s="220" t="s">
        <v>1</v>
      </c>
    </row>
    <row r="4" spans="1:31" ht="25.5" x14ac:dyDescent="0.2">
      <c r="A4" s="216" t="s">
        <v>6</v>
      </c>
      <c r="B4" s="216" t="s">
        <v>7</v>
      </c>
      <c r="C4" s="216" t="s">
        <v>8</v>
      </c>
      <c r="D4" s="216" t="s">
        <v>9</v>
      </c>
      <c r="E4" s="216" t="s">
        <v>10</v>
      </c>
      <c r="F4" s="216" t="s">
        <v>11</v>
      </c>
      <c r="G4" s="216" t="s">
        <v>12</v>
      </c>
      <c r="H4" s="216" t="s">
        <v>13</v>
      </c>
      <c r="I4" s="216" t="s">
        <v>14</v>
      </c>
      <c r="J4" s="216" t="s">
        <v>15</v>
      </c>
      <c r="K4" s="216" t="s">
        <v>16</v>
      </c>
      <c r="L4" s="216" t="s">
        <v>17</v>
      </c>
      <c r="M4" s="216" t="s">
        <v>18</v>
      </c>
      <c r="N4" s="216" t="s">
        <v>19</v>
      </c>
      <c r="O4" s="216" t="s">
        <v>20</v>
      </c>
      <c r="P4" s="216" t="s">
        <v>21</v>
      </c>
      <c r="Q4" s="216" t="s">
        <v>22</v>
      </c>
      <c r="R4" s="216" t="s">
        <v>23</v>
      </c>
      <c r="S4" s="216" t="s">
        <v>24</v>
      </c>
      <c r="T4" s="216" t="s">
        <v>25</v>
      </c>
      <c r="U4" s="216" t="s">
        <v>26</v>
      </c>
      <c r="V4" s="216" t="s">
        <v>27</v>
      </c>
      <c r="W4" s="216" t="s">
        <v>28</v>
      </c>
      <c r="X4" s="216" t="s">
        <v>29</v>
      </c>
      <c r="Y4" s="216" t="s">
        <v>30</v>
      </c>
      <c r="Z4" s="216" t="s">
        <v>31</v>
      </c>
    </row>
    <row r="5" spans="1:31" ht="25.5" x14ac:dyDescent="0.2">
      <c r="A5" s="222" t="s">
        <v>32</v>
      </c>
      <c r="B5" s="223" t="s">
        <v>33</v>
      </c>
      <c r="C5" s="224" t="s">
        <v>34</v>
      </c>
      <c r="D5" s="222" t="s">
        <v>35</v>
      </c>
      <c r="E5" s="222" t="s">
        <v>36</v>
      </c>
      <c r="F5" s="222" t="s">
        <v>37</v>
      </c>
      <c r="G5" s="222" t="s">
        <v>36</v>
      </c>
      <c r="H5" s="222" t="s">
        <v>36</v>
      </c>
      <c r="I5" s="222"/>
      <c r="J5" s="222"/>
      <c r="K5" s="222"/>
      <c r="L5" s="222" t="s">
        <v>38</v>
      </c>
      <c r="M5" s="222" t="s">
        <v>39</v>
      </c>
      <c r="N5" s="222" t="s">
        <v>40</v>
      </c>
      <c r="O5" s="223" t="s">
        <v>41</v>
      </c>
      <c r="P5" s="225">
        <v>8267869021</v>
      </c>
      <c r="Q5" s="225">
        <v>238000000</v>
      </c>
      <c r="R5" s="225">
        <v>0</v>
      </c>
      <c r="S5" s="225">
        <v>8505869021</v>
      </c>
      <c r="T5" s="225">
        <v>0</v>
      </c>
      <c r="U5" s="225">
        <v>8505869021</v>
      </c>
      <c r="V5" s="225">
        <v>0</v>
      </c>
      <c r="W5" s="225">
        <v>7701491417</v>
      </c>
      <c r="X5" s="225">
        <v>7684198525</v>
      </c>
      <c r="Y5" s="225">
        <v>7684198525</v>
      </c>
      <c r="Z5" s="225">
        <v>7684198525</v>
      </c>
      <c r="AD5" s="224"/>
      <c r="AE5" s="224"/>
    </row>
    <row r="6" spans="1:31" ht="25.5" x14ac:dyDescent="0.2">
      <c r="A6" s="222" t="s">
        <v>32</v>
      </c>
      <c r="B6" s="223" t="s">
        <v>33</v>
      </c>
      <c r="C6" s="224" t="s">
        <v>42</v>
      </c>
      <c r="D6" s="222" t="s">
        <v>35</v>
      </c>
      <c r="E6" s="222" t="s">
        <v>36</v>
      </c>
      <c r="F6" s="222" t="s">
        <v>37</v>
      </c>
      <c r="G6" s="222" t="s">
        <v>36</v>
      </c>
      <c r="H6" s="222" t="s">
        <v>43</v>
      </c>
      <c r="I6" s="222"/>
      <c r="J6" s="222"/>
      <c r="K6" s="222"/>
      <c r="L6" s="222" t="s">
        <v>38</v>
      </c>
      <c r="M6" s="222" t="s">
        <v>39</v>
      </c>
      <c r="N6" s="222" t="s">
        <v>40</v>
      </c>
      <c r="O6" s="223" t="s">
        <v>44</v>
      </c>
      <c r="P6" s="225">
        <v>977407797</v>
      </c>
      <c r="Q6" s="225">
        <v>271000000</v>
      </c>
      <c r="R6" s="225">
        <v>0</v>
      </c>
      <c r="S6" s="225">
        <v>1248407797</v>
      </c>
      <c r="T6" s="225">
        <v>0</v>
      </c>
      <c r="U6" s="225">
        <v>1248407797</v>
      </c>
      <c r="V6" s="225">
        <v>0</v>
      </c>
      <c r="W6" s="225">
        <v>1104683995</v>
      </c>
      <c r="X6" s="225">
        <v>1104683995</v>
      </c>
      <c r="Y6" s="225">
        <v>1104683995</v>
      </c>
      <c r="Z6" s="225">
        <v>1104683995</v>
      </c>
      <c r="AD6" s="224"/>
      <c r="AE6" s="224"/>
    </row>
    <row r="7" spans="1:31" ht="25.5" x14ac:dyDescent="0.2">
      <c r="A7" s="222" t="s">
        <v>32</v>
      </c>
      <c r="B7" s="223" t="s">
        <v>33</v>
      </c>
      <c r="C7" s="224" t="s">
        <v>45</v>
      </c>
      <c r="D7" s="222" t="s">
        <v>35</v>
      </c>
      <c r="E7" s="222" t="s">
        <v>36</v>
      </c>
      <c r="F7" s="222" t="s">
        <v>37</v>
      </c>
      <c r="G7" s="222" t="s">
        <v>36</v>
      </c>
      <c r="H7" s="222" t="s">
        <v>46</v>
      </c>
      <c r="I7" s="222"/>
      <c r="J7" s="222"/>
      <c r="K7" s="222"/>
      <c r="L7" s="222" t="s">
        <v>38</v>
      </c>
      <c r="M7" s="222" t="s">
        <v>39</v>
      </c>
      <c r="N7" s="222" t="s">
        <v>40</v>
      </c>
      <c r="O7" s="223" t="s">
        <v>47</v>
      </c>
      <c r="P7" s="225">
        <v>2501347519</v>
      </c>
      <c r="Q7" s="225">
        <v>726000000</v>
      </c>
      <c r="R7" s="225">
        <v>352000000</v>
      </c>
      <c r="S7" s="225">
        <v>2875347519</v>
      </c>
      <c r="T7" s="225">
        <v>0</v>
      </c>
      <c r="U7" s="225">
        <v>2875347519</v>
      </c>
      <c r="V7" s="225">
        <v>0</v>
      </c>
      <c r="W7" s="225">
        <v>1860356000</v>
      </c>
      <c r="X7" s="225">
        <v>1857416198</v>
      </c>
      <c r="Y7" s="225">
        <v>1857416198</v>
      </c>
      <c r="Z7" s="225">
        <v>1857416198</v>
      </c>
      <c r="AD7" s="224"/>
      <c r="AE7" s="224"/>
    </row>
    <row r="8" spans="1:31" ht="38.25" x14ac:dyDescent="0.2">
      <c r="A8" s="222" t="s">
        <v>32</v>
      </c>
      <c r="B8" s="223" t="s">
        <v>33</v>
      </c>
      <c r="C8" s="224" t="s">
        <v>48</v>
      </c>
      <c r="D8" s="222" t="s">
        <v>35</v>
      </c>
      <c r="E8" s="222" t="s">
        <v>36</v>
      </c>
      <c r="F8" s="222" t="s">
        <v>37</v>
      </c>
      <c r="G8" s="222" t="s">
        <v>36</v>
      </c>
      <c r="H8" s="222" t="s">
        <v>49</v>
      </c>
      <c r="I8" s="222"/>
      <c r="J8" s="222"/>
      <c r="K8" s="222"/>
      <c r="L8" s="222" t="s">
        <v>38</v>
      </c>
      <c r="M8" s="222" t="s">
        <v>39</v>
      </c>
      <c r="N8" s="222" t="s">
        <v>40</v>
      </c>
      <c r="O8" s="223" t="s">
        <v>50</v>
      </c>
      <c r="P8" s="225">
        <v>283427174</v>
      </c>
      <c r="Q8" s="225">
        <v>0</v>
      </c>
      <c r="R8" s="225">
        <v>0</v>
      </c>
      <c r="S8" s="225">
        <v>283427174</v>
      </c>
      <c r="T8" s="225">
        <v>0</v>
      </c>
      <c r="U8" s="225">
        <v>283427174</v>
      </c>
      <c r="V8" s="225">
        <v>0</v>
      </c>
      <c r="W8" s="225">
        <v>202755240</v>
      </c>
      <c r="X8" s="225">
        <v>202755240</v>
      </c>
      <c r="Y8" s="225">
        <v>202755240</v>
      </c>
      <c r="Z8" s="225">
        <v>202755240</v>
      </c>
      <c r="AD8" s="224"/>
      <c r="AE8" s="224"/>
    </row>
    <row r="9" spans="1:31" ht="25.5" x14ac:dyDescent="0.2">
      <c r="A9" s="222" t="s">
        <v>32</v>
      </c>
      <c r="B9" s="223" t="s">
        <v>33</v>
      </c>
      <c r="C9" s="224" t="s">
        <v>51</v>
      </c>
      <c r="D9" s="222" t="s">
        <v>35</v>
      </c>
      <c r="E9" s="222" t="s">
        <v>36</v>
      </c>
      <c r="F9" s="222" t="s">
        <v>37</v>
      </c>
      <c r="G9" s="222" t="s">
        <v>52</v>
      </c>
      <c r="H9" s="222"/>
      <c r="I9" s="222"/>
      <c r="J9" s="222"/>
      <c r="K9" s="222"/>
      <c r="L9" s="222" t="s">
        <v>38</v>
      </c>
      <c r="M9" s="222" t="s">
        <v>39</v>
      </c>
      <c r="N9" s="222" t="s">
        <v>40</v>
      </c>
      <c r="O9" s="223" t="s">
        <v>53</v>
      </c>
      <c r="P9" s="225">
        <v>124423893</v>
      </c>
      <c r="Q9" s="225">
        <v>0</v>
      </c>
      <c r="R9" s="225">
        <v>0</v>
      </c>
      <c r="S9" s="225">
        <v>124423893</v>
      </c>
      <c r="T9" s="225">
        <v>0</v>
      </c>
      <c r="U9" s="225">
        <v>119244184</v>
      </c>
      <c r="V9" s="225">
        <v>5179709</v>
      </c>
      <c r="W9" s="225">
        <v>116069250</v>
      </c>
      <c r="X9" s="225">
        <v>105907029</v>
      </c>
      <c r="Y9" s="225">
        <v>102107029</v>
      </c>
      <c r="Z9" s="225">
        <v>102107029</v>
      </c>
      <c r="AD9" s="224"/>
      <c r="AE9" s="224"/>
    </row>
    <row r="10" spans="1:31" ht="38.25" x14ac:dyDescent="0.2">
      <c r="A10" s="222" t="s">
        <v>32</v>
      </c>
      <c r="B10" s="223" t="s">
        <v>33</v>
      </c>
      <c r="C10" s="224" t="s">
        <v>54</v>
      </c>
      <c r="D10" s="222" t="s">
        <v>35</v>
      </c>
      <c r="E10" s="222" t="s">
        <v>36</v>
      </c>
      <c r="F10" s="222" t="s">
        <v>37</v>
      </c>
      <c r="G10" s="222" t="s">
        <v>46</v>
      </c>
      <c r="H10" s="222"/>
      <c r="I10" s="222"/>
      <c r="J10" s="222"/>
      <c r="K10" s="222"/>
      <c r="L10" s="222" t="s">
        <v>38</v>
      </c>
      <c r="M10" s="222" t="s">
        <v>39</v>
      </c>
      <c r="N10" s="222" t="s">
        <v>40</v>
      </c>
      <c r="O10" s="223" t="s">
        <v>55</v>
      </c>
      <c r="P10" s="225">
        <v>2949091156</v>
      </c>
      <c r="Q10" s="225">
        <v>1030000000</v>
      </c>
      <c r="R10" s="225">
        <v>0</v>
      </c>
      <c r="S10" s="225">
        <v>3979091156</v>
      </c>
      <c r="T10" s="225">
        <v>0</v>
      </c>
      <c r="U10" s="225">
        <v>3979091156</v>
      </c>
      <c r="V10" s="225">
        <v>0</v>
      </c>
      <c r="W10" s="225">
        <v>3522140814</v>
      </c>
      <c r="X10" s="225">
        <v>3521015614</v>
      </c>
      <c r="Y10" s="225">
        <v>3521015614</v>
      </c>
      <c r="Z10" s="225">
        <v>3311992014</v>
      </c>
      <c r="AD10" s="224"/>
      <c r="AE10" s="224"/>
    </row>
    <row r="11" spans="1:31" ht="25.5" x14ac:dyDescent="0.2">
      <c r="A11" s="222" t="s">
        <v>32</v>
      </c>
      <c r="B11" s="223" t="s">
        <v>33</v>
      </c>
      <c r="C11" s="224" t="s">
        <v>56</v>
      </c>
      <c r="D11" s="222" t="s">
        <v>35</v>
      </c>
      <c r="E11" s="222" t="s">
        <v>52</v>
      </c>
      <c r="F11" s="222" t="s">
        <v>37</v>
      </c>
      <c r="G11" s="222" t="s">
        <v>57</v>
      </c>
      <c r="H11" s="222"/>
      <c r="I11" s="222"/>
      <c r="J11" s="222"/>
      <c r="K11" s="222"/>
      <c r="L11" s="222" t="s">
        <v>38</v>
      </c>
      <c r="M11" s="222" t="s">
        <v>39</v>
      </c>
      <c r="N11" s="222" t="s">
        <v>40</v>
      </c>
      <c r="O11" s="223" t="s">
        <v>58</v>
      </c>
      <c r="P11" s="225">
        <v>29870000</v>
      </c>
      <c r="Q11" s="225">
        <v>8095000</v>
      </c>
      <c r="R11" s="225">
        <v>0</v>
      </c>
      <c r="S11" s="225">
        <v>37965000</v>
      </c>
      <c r="T11" s="225">
        <v>0</v>
      </c>
      <c r="U11" s="225">
        <v>37965000</v>
      </c>
      <c r="V11" s="225">
        <v>0</v>
      </c>
      <c r="W11" s="225">
        <v>37944600</v>
      </c>
      <c r="X11" s="225">
        <v>37944600</v>
      </c>
      <c r="Y11" s="225">
        <v>37944600</v>
      </c>
      <c r="Z11" s="225">
        <v>37944600</v>
      </c>
      <c r="AD11" s="224"/>
      <c r="AE11" s="224"/>
    </row>
    <row r="12" spans="1:31" ht="25.5" x14ac:dyDescent="0.2">
      <c r="A12" s="222" t="s">
        <v>32</v>
      </c>
      <c r="B12" s="223" t="s">
        <v>33</v>
      </c>
      <c r="C12" s="224" t="s">
        <v>59</v>
      </c>
      <c r="D12" s="222" t="s">
        <v>35</v>
      </c>
      <c r="E12" s="222" t="s">
        <v>52</v>
      </c>
      <c r="F12" s="222" t="s">
        <v>37</v>
      </c>
      <c r="G12" s="222" t="s">
        <v>43</v>
      </c>
      <c r="H12" s="222"/>
      <c r="I12" s="222"/>
      <c r="J12" s="222"/>
      <c r="K12" s="222"/>
      <c r="L12" s="222" t="s">
        <v>38</v>
      </c>
      <c r="M12" s="222" t="s">
        <v>39</v>
      </c>
      <c r="N12" s="222" t="s">
        <v>40</v>
      </c>
      <c r="O12" s="223" t="s">
        <v>60</v>
      </c>
      <c r="P12" s="225">
        <v>2601173403</v>
      </c>
      <c r="Q12" s="225">
        <v>0</v>
      </c>
      <c r="R12" s="225">
        <v>42213981</v>
      </c>
      <c r="S12" s="225">
        <v>2558959422</v>
      </c>
      <c r="T12" s="225">
        <v>0</v>
      </c>
      <c r="U12" s="225">
        <v>2509925081.0799999</v>
      </c>
      <c r="V12" s="225">
        <v>49034340.920000002</v>
      </c>
      <c r="W12" s="225">
        <v>1932930234.3499999</v>
      </c>
      <c r="X12" s="225">
        <v>1621383790.8</v>
      </c>
      <c r="Y12" s="225">
        <v>1520380845.1099999</v>
      </c>
      <c r="Z12" s="225">
        <v>1520380845.1099999</v>
      </c>
      <c r="AD12" s="224"/>
      <c r="AE12" s="224"/>
    </row>
    <row r="13" spans="1:31" ht="25.5" x14ac:dyDescent="0.2">
      <c r="A13" s="222" t="s">
        <v>32</v>
      </c>
      <c r="B13" s="223" t="s">
        <v>33</v>
      </c>
      <c r="C13" s="224" t="s">
        <v>61</v>
      </c>
      <c r="D13" s="222" t="s">
        <v>35</v>
      </c>
      <c r="E13" s="222" t="s">
        <v>57</v>
      </c>
      <c r="F13" s="222" t="s">
        <v>52</v>
      </c>
      <c r="G13" s="222" t="s">
        <v>36</v>
      </c>
      <c r="H13" s="222" t="s">
        <v>36</v>
      </c>
      <c r="I13" s="222"/>
      <c r="J13" s="222"/>
      <c r="K13" s="222"/>
      <c r="L13" s="222" t="s">
        <v>38</v>
      </c>
      <c r="M13" s="222" t="s">
        <v>62</v>
      </c>
      <c r="N13" s="222" t="s">
        <v>63</v>
      </c>
      <c r="O13" s="223" t="s">
        <v>64</v>
      </c>
      <c r="P13" s="225">
        <v>31035181</v>
      </c>
      <c r="Q13" s="225">
        <v>22491897</v>
      </c>
      <c r="R13" s="225">
        <v>22491897</v>
      </c>
      <c r="S13" s="225">
        <v>53527078</v>
      </c>
      <c r="T13" s="225">
        <v>0</v>
      </c>
      <c r="U13" s="225">
        <v>53527078</v>
      </c>
      <c r="V13" s="225">
        <v>0</v>
      </c>
      <c r="W13" s="225">
        <v>53527078</v>
      </c>
      <c r="X13" s="225">
        <v>53527078</v>
      </c>
      <c r="Y13" s="225">
        <v>53527078</v>
      </c>
      <c r="Z13" s="225">
        <v>53527078</v>
      </c>
      <c r="AD13" s="224"/>
      <c r="AE13" s="224"/>
    </row>
    <row r="14" spans="1:31" ht="25.5" x14ac:dyDescent="0.2">
      <c r="A14" s="222" t="s">
        <v>32</v>
      </c>
      <c r="B14" s="223" t="s">
        <v>33</v>
      </c>
      <c r="C14" s="224" t="s">
        <v>65</v>
      </c>
      <c r="D14" s="222" t="s">
        <v>35</v>
      </c>
      <c r="E14" s="222" t="s">
        <v>57</v>
      </c>
      <c r="F14" s="222" t="s">
        <v>46</v>
      </c>
      <c r="G14" s="222" t="s">
        <v>36</v>
      </c>
      <c r="H14" s="222" t="s">
        <v>36</v>
      </c>
      <c r="I14" s="222"/>
      <c r="J14" s="222"/>
      <c r="K14" s="222"/>
      <c r="L14" s="222" t="s">
        <v>38</v>
      </c>
      <c r="M14" s="222" t="s">
        <v>39</v>
      </c>
      <c r="N14" s="222" t="s">
        <v>40</v>
      </c>
      <c r="O14" s="223" t="s">
        <v>66</v>
      </c>
      <c r="P14" s="225">
        <v>200432232</v>
      </c>
      <c r="Q14" s="225">
        <v>11627084</v>
      </c>
      <c r="R14" s="225">
        <v>0</v>
      </c>
      <c r="S14" s="225">
        <v>212059316</v>
      </c>
      <c r="T14" s="225">
        <v>0</v>
      </c>
      <c r="U14" s="225">
        <v>212059316</v>
      </c>
      <c r="V14" s="225">
        <v>0</v>
      </c>
      <c r="W14" s="225">
        <v>181653522</v>
      </c>
      <c r="X14" s="225">
        <v>181653522</v>
      </c>
      <c r="Y14" s="225">
        <v>181653522</v>
      </c>
      <c r="Z14" s="225">
        <v>181653522</v>
      </c>
      <c r="AD14" s="224"/>
      <c r="AE14" s="224"/>
    </row>
    <row r="15" spans="1:31" ht="25.5" x14ac:dyDescent="0.2">
      <c r="A15" s="222" t="s">
        <v>32</v>
      </c>
      <c r="B15" s="223" t="s">
        <v>33</v>
      </c>
      <c r="C15" s="224" t="s">
        <v>67</v>
      </c>
      <c r="D15" s="222" t="s">
        <v>35</v>
      </c>
      <c r="E15" s="222" t="s">
        <v>57</v>
      </c>
      <c r="F15" s="222" t="s">
        <v>68</v>
      </c>
      <c r="G15" s="222" t="s">
        <v>36</v>
      </c>
      <c r="H15" s="222" t="s">
        <v>36</v>
      </c>
      <c r="I15" s="222"/>
      <c r="J15" s="222"/>
      <c r="K15" s="222"/>
      <c r="L15" s="222" t="s">
        <v>38</v>
      </c>
      <c r="M15" s="222" t="s">
        <v>39</v>
      </c>
      <c r="N15" s="222" t="s">
        <v>40</v>
      </c>
      <c r="O15" s="223" t="s">
        <v>69</v>
      </c>
      <c r="P15" s="225">
        <v>321358083</v>
      </c>
      <c r="Q15" s="225">
        <v>0</v>
      </c>
      <c r="R15" s="225">
        <v>0</v>
      </c>
      <c r="S15" s="225">
        <v>321358083</v>
      </c>
      <c r="T15" s="225">
        <v>0</v>
      </c>
      <c r="U15" s="225">
        <v>42746781</v>
      </c>
      <c r="V15" s="225">
        <v>278611302</v>
      </c>
      <c r="W15" s="225">
        <v>42746781</v>
      </c>
      <c r="X15" s="225">
        <v>42746781</v>
      </c>
      <c r="Y15" s="225">
        <v>42746781</v>
      </c>
      <c r="Z15" s="225">
        <v>42746781</v>
      </c>
      <c r="AD15" s="224"/>
      <c r="AE15" s="224"/>
    </row>
    <row r="16" spans="1:31" ht="51" x14ac:dyDescent="0.2">
      <c r="A16" s="222" t="s">
        <v>32</v>
      </c>
      <c r="B16" s="223" t="s">
        <v>33</v>
      </c>
      <c r="C16" s="224" t="s">
        <v>378</v>
      </c>
      <c r="D16" s="222" t="s">
        <v>71</v>
      </c>
      <c r="E16" s="222" t="s">
        <v>379</v>
      </c>
      <c r="F16" s="222" t="s">
        <v>73</v>
      </c>
      <c r="G16" s="222" t="s">
        <v>36</v>
      </c>
      <c r="H16" s="222"/>
      <c r="I16" s="222"/>
      <c r="J16" s="222"/>
      <c r="K16" s="222"/>
      <c r="L16" s="222" t="s">
        <v>38</v>
      </c>
      <c r="M16" s="222" t="s">
        <v>39</v>
      </c>
      <c r="N16" s="222" t="s">
        <v>40</v>
      </c>
      <c r="O16" s="223" t="s">
        <v>375</v>
      </c>
      <c r="P16" s="225">
        <v>6900000000</v>
      </c>
      <c r="Q16" s="225">
        <v>0</v>
      </c>
      <c r="R16" s="225">
        <v>0</v>
      </c>
      <c r="S16" s="225">
        <v>6900000000</v>
      </c>
      <c r="T16" s="225">
        <v>290000000</v>
      </c>
      <c r="U16" s="225">
        <v>6245416100</v>
      </c>
      <c r="V16" s="225">
        <v>364583900</v>
      </c>
      <c r="W16" s="225">
        <v>6194050100</v>
      </c>
      <c r="X16" s="225">
        <v>767778000</v>
      </c>
      <c r="Y16" s="225">
        <v>767778000</v>
      </c>
      <c r="Z16" s="225">
        <v>767778000</v>
      </c>
      <c r="AD16" s="224"/>
      <c r="AE16" s="224"/>
    </row>
    <row r="17" spans="1:31" ht="76.5" x14ac:dyDescent="0.2">
      <c r="A17" s="222" t="s">
        <v>32</v>
      </c>
      <c r="B17" s="223" t="s">
        <v>33</v>
      </c>
      <c r="C17" s="224" t="s">
        <v>383</v>
      </c>
      <c r="D17" s="222" t="s">
        <v>71</v>
      </c>
      <c r="E17" s="222" t="s">
        <v>384</v>
      </c>
      <c r="F17" s="222" t="s">
        <v>73</v>
      </c>
      <c r="G17" s="222" t="s">
        <v>36</v>
      </c>
      <c r="H17" s="222" t="s">
        <v>1</v>
      </c>
      <c r="I17" s="222" t="s">
        <v>1</v>
      </c>
      <c r="J17" s="222" t="s">
        <v>1</v>
      </c>
      <c r="K17" s="222" t="s">
        <v>1</v>
      </c>
      <c r="L17" s="222" t="s">
        <v>38</v>
      </c>
      <c r="M17" s="222" t="s">
        <v>39</v>
      </c>
      <c r="N17" s="222" t="s">
        <v>40</v>
      </c>
      <c r="O17" s="223" t="s">
        <v>385</v>
      </c>
      <c r="P17" s="225">
        <v>310000000</v>
      </c>
      <c r="Q17" s="225">
        <v>0</v>
      </c>
      <c r="R17" s="225">
        <v>0</v>
      </c>
      <c r="S17" s="225">
        <v>310000000</v>
      </c>
      <c r="T17" s="225">
        <v>0</v>
      </c>
      <c r="U17" s="225">
        <v>307937600</v>
      </c>
      <c r="V17" s="225">
        <v>2062400</v>
      </c>
      <c r="W17" s="225">
        <v>307937600</v>
      </c>
      <c r="X17" s="225">
        <v>307836500</v>
      </c>
      <c r="Y17" s="225">
        <v>307836500</v>
      </c>
      <c r="Z17" s="225">
        <v>307836500</v>
      </c>
      <c r="AD17" s="224"/>
      <c r="AE17" s="224"/>
    </row>
    <row r="18" spans="1:31" ht="76.5" x14ac:dyDescent="0.2">
      <c r="A18" s="222" t="s">
        <v>32</v>
      </c>
      <c r="B18" s="223" t="s">
        <v>33</v>
      </c>
      <c r="C18" s="224" t="s">
        <v>383</v>
      </c>
      <c r="D18" s="222" t="s">
        <v>71</v>
      </c>
      <c r="E18" s="222" t="s">
        <v>384</v>
      </c>
      <c r="F18" s="222" t="s">
        <v>73</v>
      </c>
      <c r="G18" s="222" t="s">
        <v>36</v>
      </c>
      <c r="H18" s="222" t="s">
        <v>1</v>
      </c>
      <c r="I18" s="222" t="s">
        <v>1</v>
      </c>
      <c r="J18" s="222" t="s">
        <v>1</v>
      </c>
      <c r="K18" s="222" t="s">
        <v>1</v>
      </c>
      <c r="L18" s="222" t="s">
        <v>38</v>
      </c>
      <c r="M18" s="222" t="s">
        <v>62</v>
      </c>
      <c r="N18" s="222" t="s">
        <v>63</v>
      </c>
      <c r="O18" s="223" t="s">
        <v>385</v>
      </c>
      <c r="P18" s="225">
        <v>0</v>
      </c>
      <c r="Q18" s="225">
        <v>4000000000</v>
      </c>
      <c r="R18" s="225">
        <v>0</v>
      </c>
      <c r="S18" s="225">
        <v>4000000000</v>
      </c>
      <c r="T18" s="225">
        <v>0</v>
      </c>
      <c r="U18" s="225">
        <v>3803208375</v>
      </c>
      <c r="V18" s="225">
        <v>217967891.5</v>
      </c>
      <c r="W18" s="225">
        <v>3692985020.8499999</v>
      </c>
      <c r="X18" s="225">
        <v>3311893509.1500001</v>
      </c>
      <c r="Y18" s="225">
        <v>3279557664.1500001</v>
      </c>
      <c r="Z18" s="225">
        <v>3279557664.1500001</v>
      </c>
      <c r="AD18" s="224"/>
      <c r="AE18" s="224"/>
    </row>
    <row r="19" spans="1:31" ht="63.75" x14ac:dyDescent="0.2">
      <c r="A19" s="222" t="s">
        <v>32</v>
      </c>
      <c r="B19" s="223" t="s">
        <v>33</v>
      </c>
      <c r="C19" s="224" t="s">
        <v>386</v>
      </c>
      <c r="D19" s="222" t="s">
        <v>71</v>
      </c>
      <c r="E19" s="222" t="s">
        <v>384</v>
      </c>
      <c r="F19" s="222" t="s">
        <v>73</v>
      </c>
      <c r="G19" s="222" t="s">
        <v>52</v>
      </c>
      <c r="H19" s="222" t="s">
        <v>1</v>
      </c>
      <c r="I19" s="222" t="s">
        <v>1</v>
      </c>
      <c r="J19" s="222" t="s">
        <v>1</v>
      </c>
      <c r="K19" s="222" t="s">
        <v>1</v>
      </c>
      <c r="L19" s="222" t="s">
        <v>38</v>
      </c>
      <c r="M19" s="222" t="s">
        <v>39</v>
      </c>
      <c r="N19" s="222" t="s">
        <v>40</v>
      </c>
      <c r="O19" s="223" t="s">
        <v>387</v>
      </c>
      <c r="P19" s="225">
        <v>2650000000</v>
      </c>
      <c r="Q19" s="225">
        <v>0</v>
      </c>
      <c r="R19" s="225">
        <v>0</v>
      </c>
      <c r="S19" s="225">
        <v>2650000000</v>
      </c>
      <c r="T19" s="225">
        <v>0</v>
      </c>
      <c r="U19" s="225">
        <v>2638252601</v>
      </c>
      <c r="V19" s="225">
        <v>11747399</v>
      </c>
      <c r="W19" s="225">
        <v>2253584236</v>
      </c>
      <c r="X19" s="225">
        <v>2180436010</v>
      </c>
      <c r="Y19" s="225">
        <v>2180436010</v>
      </c>
      <c r="Z19" s="225">
        <v>2180436010</v>
      </c>
      <c r="AD19" s="224"/>
      <c r="AE19" s="224"/>
    </row>
    <row r="20" spans="1:31" ht="63.75" x14ac:dyDescent="0.2">
      <c r="A20" s="222" t="s">
        <v>32</v>
      </c>
      <c r="B20" s="223" t="s">
        <v>33</v>
      </c>
      <c r="C20" s="224" t="s">
        <v>386</v>
      </c>
      <c r="D20" s="222" t="s">
        <v>71</v>
      </c>
      <c r="E20" s="222" t="s">
        <v>384</v>
      </c>
      <c r="F20" s="222" t="s">
        <v>73</v>
      </c>
      <c r="G20" s="222" t="s">
        <v>52</v>
      </c>
      <c r="H20" s="222" t="s">
        <v>1</v>
      </c>
      <c r="I20" s="222" t="s">
        <v>1</v>
      </c>
      <c r="J20" s="222" t="s">
        <v>1</v>
      </c>
      <c r="K20" s="222" t="s">
        <v>1</v>
      </c>
      <c r="L20" s="222" t="s">
        <v>38</v>
      </c>
      <c r="M20" s="222" t="s">
        <v>62</v>
      </c>
      <c r="N20" s="222" t="s">
        <v>63</v>
      </c>
      <c r="O20" s="223" t="s">
        <v>387</v>
      </c>
      <c r="P20" s="225">
        <v>0</v>
      </c>
      <c r="Q20" s="225">
        <v>5000000000</v>
      </c>
      <c r="R20" s="225">
        <v>0</v>
      </c>
      <c r="S20" s="225">
        <v>5000000000</v>
      </c>
      <c r="T20" s="225">
        <v>0</v>
      </c>
      <c r="U20" s="225">
        <v>4847889968.5200005</v>
      </c>
      <c r="V20" s="225">
        <v>152110031.47999999</v>
      </c>
      <c r="W20" s="225">
        <v>4799283894.5200005</v>
      </c>
      <c r="X20" s="225">
        <v>4238644923.23</v>
      </c>
      <c r="Y20" s="225">
        <v>4232037535.23</v>
      </c>
      <c r="Z20" s="225">
        <v>4232037535.23</v>
      </c>
      <c r="AD20" s="224"/>
      <c r="AE20" s="224"/>
    </row>
    <row r="21" spans="1:31" ht="38.25" x14ac:dyDescent="0.2">
      <c r="A21" s="222" t="s">
        <v>32</v>
      </c>
      <c r="B21" s="223" t="s">
        <v>33</v>
      </c>
      <c r="C21" s="224" t="s">
        <v>380</v>
      </c>
      <c r="D21" s="222" t="s">
        <v>71</v>
      </c>
      <c r="E21" s="222" t="s">
        <v>381</v>
      </c>
      <c r="F21" s="222" t="s">
        <v>73</v>
      </c>
      <c r="G21" s="222" t="s">
        <v>36</v>
      </c>
      <c r="H21" s="222"/>
      <c r="I21" s="222"/>
      <c r="J21" s="222"/>
      <c r="K21" s="222"/>
      <c r="L21" s="222" t="s">
        <v>38</v>
      </c>
      <c r="M21" s="222" t="s">
        <v>39</v>
      </c>
      <c r="N21" s="222" t="s">
        <v>40</v>
      </c>
      <c r="O21" s="223" t="s">
        <v>376</v>
      </c>
      <c r="P21" s="225">
        <v>90678600</v>
      </c>
      <c r="Q21" s="225">
        <v>0</v>
      </c>
      <c r="R21" s="225">
        <v>0</v>
      </c>
      <c r="S21" s="225">
        <v>90678600</v>
      </c>
      <c r="T21" s="225">
        <v>0</v>
      </c>
      <c r="U21" s="225">
        <v>90286552.870000005</v>
      </c>
      <c r="V21" s="225">
        <v>392047.13</v>
      </c>
      <c r="W21" s="225">
        <v>90286552.870000005</v>
      </c>
      <c r="X21" s="225">
        <v>90281299.030000001</v>
      </c>
      <c r="Y21" s="225">
        <v>15646867</v>
      </c>
      <c r="Z21" s="225">
        <v>15646867</v>
      </c>
      <c r="AD21" s="224"/>
      <c r="AE21" s="224"/>
    </row>
    <row r="22" spans="1:31" ht="63.75" x14ac:dyDescent="0.2">
      <c r="A22" s="222" t="s">
        <v>32</v>
      </c>
      <c r="B22" s="223" t="s">
        <v>33</v>
      </c>
      <c r="C22" s="224" t="s">
        <v>382</v>
      </c>
      <c r="D22" s="222" t="s">
        <v>71</v>
      </c>
      <c r="E22" s="222" t="s">
        <v>381</v>
      </c>
      <c r="F22" s="222" t="s">
        <v>73</v>
      </c>
      <c r="G22" s="222" t="s">
        <v>52</v>
      </c>
      <c r="H22" s="222"/>
      <c r="I22" s="222"/>
      <c r="J22" s="222"/>
      <c r="K22" s="222"/>
      <c r="L22" s="222" t="s">
        <v>38</v>
      </c>
      <c r="M22" s="222" t="s">
        <v>39</v>
      </c>
      <c r="N22" s="222" t="s">
        <v>40</v>
      </c>
      <c r="O22" s="223" t="s">
        <v>83</v>
      </c>
      <c r="P22" s="225">
        <v>2040000000</v>
      </c>
      <c r="Q22" s="225">
        <v>0</v>
      </c>
      <c r="R22" s="225">
        <v>0</v>
      </c>
      <c r="S22" s="225">
        <v>2040000000</v>
      </c>
      <c r="T22" s="225">
        <v>200000000</v>
      </c>
      <c r="U22" s="225">
        <v>1745327926.53</v>
      </c>
      <c r="V22" s="225">
        <v>94672073.469999999</v>
      </c>
      <c r="W22" s="225">
        <v>1523730431.53</v>
      </c>
      <c r="X22" s="225">
        <v>1449358645.72</v>
      </c>
      <c r="Y22" s="225">
        <v>1449358645.72</v>
      </c>
      <c r="Z22" s="225">
        <v>1449358645.72</v>
      </c>
      <c r="AD22" s="224"/>
      <c r="AE22" s="224"/>
    </row>
    <row r="23" spans="1:31" ht="63.75" x14ac:dyDescent="0.2">
      <c r="A23" s="222" t="s">
        <v>32</v>
      </c>
      <c r="B23" s="223" t="s">
        <v>33</v>
      </c>
      <c r="C23" s="224" t="s">
        <v>382</v>
      </c>
      <c r="D23" s="222" t="s">
        <v>71</v>
      </c>
      <c r="E23" s="222" t="s">
        <v>381</v>
      </c>
      <c r="F23" s="222" t="s">
        <v>73</v>
      </c>
      <c r="G23" s="222" t="s">
        <v>52</v>
      </c>
      <c r="H23" s="222"/>
      <c r="I23" s="222"/>
      <c r="J23" s="222"/>
      <c r="K23" s="222"/>
      <c r="L23" s="222" t="s">
        <v>38</v>
      </c>
      <c r="M23" s="222" t="s">
        <v>62</v>
      </c>
      <c r="N23" s="222" t="s">
        <v>63</v>
      </c>
      <c r="O23" s="223" t="s">
        <v>83</v>
      </c>
      <c r="P23" s="225">
        <v>0</v>
      </c>
      <c r="Q23" s="225">
        <v>1000000000</v>
      </c>
      <c r="R23" s="225">
        <v>0</v>
      </c>
      <c r="S23" s="225">
        <v>1000000000</v>
      </c>
      <c r="T23" s="225">
        <v>0</v>
      </c>
      <c r="U23" s="225">
        <v>999431186.22000003</v>
      </c>
      <c r="V23" s="225">
        <v>568813.78</v>
      </c>
      <c r="W23" s="225">
        <v>844162164.16999996</v>
      </c>
      <c r="X23" s="225">
        <v>429774381.92000002</v>
      </c>
      <c r="Y23" s="225">
        <v>400990582.92000002</v>
      </c>
      <c r="Z23" s="225">
        <v>400990582.92000002</v>
      </c>
      <c r="AD23" s="224"/>
      <c r="AE23" s="224"/>
    </row>
    <row r="24" spans="1:31" s="59" customFormat="1" ht="27" customHeight="1" x14ac:dyDescent="0.2">
      <c r="A24" s="216" t="s">
        <v>1</v>
      </c>
      <c r="B24" s="217" t="s">
        <v>1</v>
      </c>
      <c r="C24" s="218" t="s">
        <v>1</v>
      </c>
      <c r="D24" s="216" t="s">
        <v>1</v>
      </c>
      <c r="E24" s="216" t="s">
        <v>1</v>
      </c>
      <c r="F24" s="216" t="s">
        <v>1</v>
      </c>
      <c r="G24" s="216" t="s">
        <v>1</v>
      </c>
      <c r="H24" s="216" t="s">
        <v>1</v>
      </c>
      <c r="I24" s="216" t="s">
        <v>1</v>
      </c>
      <c r="J24" s="216" t="s">
        <v>1</v>
      </c>
      <c r="K24" s="216" t="s">
        <v>1</v>
      </c>
      <c r="L24" s="216" t="s">
        <v>1</v>
      </c>
      <c r="M24" s="216" t="s">
        <v>1</v>
      </c>
      <c r="N24" s="216" t="s">
        <v>1</v>
      </c>
      <c r="O24" s="217" t="s">
        <v>1</v>
      </c>
      <c r="P24" s="219">
        <f>SUM(P5:P23)</f>
        <v>30278114059</v>
      </c>
      <c r="Q24" s="219">
        <f t="shared" ref="Q24:Z24" si="0">SUM(Q5:Q23)</f>
        <v>12307213981</v>
      </c>
      <c r="R24" s="219">
        <f t="shared" si="0"/>
        <v>416705878</v>
      </c>
      <c r="S24" s="219">
        <f t="shared" si="0"/>
        <v>42191114059</v>
      </c>
      <c r="T24" s="219">
        <f t="shared" si="0"/>
        <v>490000000</v>
      </c>
      <c r="U24" s="219">
        <f t="shared" si="0"/>
        <v>40545360417.220009</v>
      </c>
      <c r="V24" s="219">
        <f t="shared" si="0"/>
        <v>1176929908.2800002</v>
      </c>
      <c r="W24" s="219">
        <f t="shared" si="0"/>
        <v>36462318931.289993</v>
      </c>
      <c r="X24" s="219">
        <f t="shared" si="0"/>
        <v>29189235641.849998</v>
      </c>
      <c r="Y24" s="219">
        <f t="shared" si="0"/>
        <v>28942071232.130001</v>
      </c>
      <c r="Z24" s="219">
        <f t="shared" si="0"/>
        <v>28733047632.130001</v>
      </c>
      <c r="AD24" s="224"/>
    </row>
    <row r="25" spans="1:31" ht="17.25" customHeight="1" x14ac:dyDescent="0.2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NOVIEMBRE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2018-07-09T14:04:58Z</cp:lastPrinted>
  <dcterms:created xsi:type="dcterms:W3CDTF">2015-08-03T13:34:35Z</dcterms:created>
  <dcterms:modified xsi:type="dcterms:W3CDTF">2018-12-04T16:38:18Z</dcterms:modified>
</cp:coreProperties>
</file>