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240" windowWidth="9270" windowHeight="4725" tabRatio="624" firstSheet="3" activeTab="3"/>
  </bookViews>
  <sheets>
    <sheet name="Hoja1" sheetId="156" r:id="rId1"/>
    <sheet name="traslados (2)" sheetId="142" r:id="rId2"/>
    <sheet name="DISTRIBUCION PRESUP. 2018" sheetId="161" r:id="rId3"/>
    <sheet name="PAA -25-01-2018" sheetId="160" r:id="rId4"/>
  </sheets>
  <externalReferences>
    <externalReference r:id="rId5"/>
    <externalReference r:id="rId6"/>
    <externalReference r:id="rId7"/>
    <externalReference r:id="rId8"/>
  </externalReferences>
  <definedNames>
    <definedName name="_xlnm._FilterDatabase" localSheetId="3" hidden="1">'PAA -25-01-2018'!$A$19:$AM$242</definedName>
    <definedName name="_xlnm.Print_Area" localSheetId="3">'PAA -25-01-2018'!$A$1:$AL$244</definedName>
    <definedName name="base_1">[1]BASE_DATOS!$A$1:$C$147</definedName>
    <definedName name="ELEMENTOS_DE_ASEO">"BASE_DATOS"</definedName>
    <definedName name="Fuente3">[2]Hoja2!$A$1:$C$207</definedName>
    <definedName name="JUAN" localSheetId="3">#REF!</definedName>
    <definedName name="JUAN" localSheetId="1">#REF!</definedName>
    <definedName name="JUAN">#REF!</definedName>
    <definedName name="julian" localSheetId="3">#REF!</definedName>
    <definedName name="julian">#REF!</definedName>
    <definedName name="MAO">'[3]PLAN COMPRAS_2003'!$A$4:$D$382</definedName>
    <definedName name="MOA">'[3]PLAN COMPRAS_2003'!$A$4:$D$382</definedName>
    <definedName name="RUTH" localSheetId="3">#REF!</definedName>
    <definedName name="RUTH">#REF!</definedName>
    <definedName name="_xlnm.Print_Titles" localSheetId="3">'PAA -25-01-2018'!$19:$19</definedName>
  </definedNames>
  <calcPr calcId="145621"/>
</workbook>
</file>

<file path=xl/calcChain.xml><?xml version="1.0" encoding="utf-8"?>
<calcChain xmlns="http://schemas.openxmlformats.org/spreadsheetml/2006/main">
  <c r="A241" i="160" l="1"/>
  <c r="Z98" i="160" l="1"/>
  <c r="Z97" i="160"/>
  <c r="Z96" i="160"/>
  <c r="Z95" i="160"/>
  <c r="M240" i="160" l="1"/>
  <c r="L240" i="160"/>
  <c r="N18" i="160" l="1"/>
  <c r="T11" i="160" l="1"/>
  <c r="T10" i="160"/>
  <c r="T12" i="160" s="1"/>
  <c r="L18" i="160" l="1"/>
  <c r="S69" i="156" l="1"/>
  <c r="T69" i="156"/>
  <c r="R69" i="156"/>
  <c r="Q69" i="156"/>
  <c r="T67" i="156"/>
  <c r="S67" i="156"/>
  <c r="R67" i="156"/>
  <c r="Q67" i="156"/>
  <c r="P67" i="156"/>
  <c r="O67" i="156"/>
  <c r="N67" i="156"/>
  <c r="M67" i="156"/>
  <c r="L67" i="156"/>
  <c r="K67" i="156"/>
  <c r="J67" i="156"/>
  <c r="T66" i="156"/>
  <c r="P66" i="156"/>
  <c r="P65" i="156"/>
  <c r="P64" i="156"/>
  <c r="P63" i="156"/>
  <c r="T61" i="156"/>
  <c r="S61" i="156"/>
  <c r="R61" i="156"/>
  <c r="O61" i="156"/>
  <c r="N61" i="156"/>
  <c r="M61" i="156"/>
  <c r="L61" i="156"/>
  <c r="K61" i="156"/>
  <c r="J61" i="156"/>
  <c r="P60" i="156"/>
  <c r="P61" i="156" s="1"/>
  <c r="P59" i="156"/>
  <c r="T57" i="156"/>
  <c r="S57" i="156"/>
  <c r="R57" i="156"/>
  <c r="O57" i="156"/>
  <c r="N57" i="156"/>
  <c r="M57" i="156"/>
  <c r="L57" i="156"/>
  <c r="K57" i="156"/>
  <c r="J57" i="156"/>
  <c r="P56" i="156"/>
  <c r="P55" i="156"/>
  <c r="P54" i="156"/>
  <c r="P53" i="156"/>
  <c r="P52" i="156"/>
  <c r="P57" i="156" s="1"/>
  <c r="O50" i="156"/>
  <c r="N50" i="156"/>
  <c r="M50" i="156"/>
  <c r="P49" i="156"/>
  <c r="P48" i="156"/>
  <c r="P47" i="156"/>
  <c r="P46" i="156"/>
  <c r="P50" i="156" s="1"/>
  <c r="S44" i="156"/>
  <c r="R44" i="156"/>
  <c r="Q44" i="156"/>
  <c r="O44" i="156"/>
  <c r="N44" i="156"/>
  <c r="M44" i="156"/>
  <c r="K44" i="156"/>
  <c r="J44" i="156"/>
  <c r="T43" i="156"/>
  <c r="P43" i="156"/>
  <c r="L43" i="156"/>
  <c r="L44" i="156" s="1"/>
  <c r="T42" i="156"/>
  <c r="P42" i="156"/>
  <c r="T41" i="156"/>
  <c r="P41" i="156"/>
  <c r="T40" i="156"/>
  <c r="T44" i="156" s="1"/>
  <c r="P40" i="156"/>
  <c r="P44" i="156" s="1"/>
  <c r="S38" i="156"/>
  <c r="R38" i="156"/>
  <c r="Q38" i="156"/>
  <c r="O38" i="156"/>
  <c r="N38" i="156"/>
  <c r="M38" i="156"/>
  <c r="K38" i="156"/>
  <c r="J38" i="156"/>
  <c r="T37" i="156"/>
  <c r="P37" i="156"/>
  <c r="L37" i="156"/>
  <c r="L38" i="156" s="1"/>
  <c r="T36" i="156"/>
  <c r="P36" i="156"/>
  <c r="T35" i="156"/>
  <c r="P35" i="156"/>
  <c r="T34" i="156"/>
  <c r="T38" i="156" s="1"/>
  <c r="P34" i="156"/>
  <c r="P38" i="156" s="1"/>
  <c r="S32" i="156"/>
  <c r="R32" i="156"/>
  <c r="Q32" i="156"/>
  <c r="O32" i="156"/>
  <c r="N32" i="156"/>
  <c r="M32" i="156"/>
  <c r="L32" i="156"/>
  <c r="K32" i="156"/>
  <c r="J32" i="156"/>
  <c r="T31" i="156"/>
  <c r="P31" i="156"/>
  <c r="T30" i="156"/>
  <c r="P30" i="156"/>
  <c r="T29" i="156"/>
  <c r="P29" i="156"/>
  <c r="T28" i="156"/>
  <c r="P28" i="156"/>
  <c r="T27" i="156"/>
  <c r="P27" i="156"/>
  <c r="T26" i="156"/>
  <c r="P26" i="156"/>
  <c r="T25" i="156"/>
  <c r="T32" i="156" s="1"/>
  <c r="P25" i="156"/>
  <c r="P32" i="156" s="1"/>
  <c r="T23" i="156"/>
  <c r="S23" i="156"/>
  <c r="R23" i="156"/>
  <c r="Q23" i="156"/>
  <c r="O23" i="156"/>
  <c r="N23" i="156"/>
  <c r="M23" i="156"/>
  <c r="L23" i="156"/>
  <c r="K23" i="156"/>
  <c r="J23" i="156"/>
  <c r="T22" i="156"/>
  <c r="P22" i="156"/>
  <c r="T21" i="156"/>
  <c r="P21" i="156"/>
  <c r="T20" i="156"/>
  <c r="P20" i="156"/>
  <c r="T19" i="156"/>
  <c r="P19" i="156"/>
  <c r="T18" i="156"/>
  <c r="P18" i="156"/>
  <c r="T17" i="156"/>
  <c r="P17" i="156"/>
  <c r="P16" i="156"/>
  <c r="P15" i="156"/>
  <c r="P23" i="156" s="1"/>
  <c r="P14" i="156"/>
  <c r="T12" i="156"/>
  <c r="S12" i="156"/>
  <c r="R12" i="156"/>
  <c r="O12" i="156"/>
  <c r="N12" i="156"/>
  <c r="M12" i="156"/>
  <c r="L12" i="156"/>
  <c r="K12" i="156"/>
  <c r="J12" i="156"/>
  <c r="P11" i="156"/>
  <c r="P10" i="156"/>
  <c r="P12" i="156" s="1"/>
  <c r="S9" i="156"/>
  <c r="R9" i="156"/>
  <c r="Q9" i="156"/>
  <c r="O9" i="156"/>
  <c r="N9" i="156"/>
  <c r="P9" i="156" s="1"/>
  <c r="M9" i="156"/>
  <c r="L9" i="156"/>
  <c r="K9" i="156"/>
  <c r="J9" i="156"/>
  <c r="T8" i="156"/>
  <c r="P8" i="156"/>
  <c r="T7" i="156"/>
  <c r="P7" i="156"/>
  <c r="T6" i="156"/>
  <c r="P6" i="156"/>
  <c r="T5" i="156"/>
  <c r="T9" i="156" s="1"/>
  <c r="P5" i="156"/>
  <c r="X18" i="160"/>
  <c r="Y18" i="160"/>
  <c r="Z18" i="160"/>
  <c r="W18" i="160"/>
  <c r="M221" i="160" l="1"/>
  <c r="M220" i="160"/>
  <c r="M219" i="160"/>
  <c r="M218" i="160"/>
  <c r="M217" i="160"/>
  <c r="M216" i="160"/>
  <c r="M215" i="160"/>
  <c r="M214" i="160"/>
  <c r="M213" i="160"/>
  <c r="M212" i="160"/>
  <c r="M211" i="160"/>
  <c r="M210" i="160"/>
  <c r="M209" i="160"/>
  <c r="M208" i="160"/>
  <c r="M207" i="160"/>
  <c r="M206" i="160"/>
  <c r="M205" i="160"/>
  <c r="M204" i="160"/>
  <c r="M203" i="160"/>
  <c r="M202" i="160"/>
  <c r="M201" i="160"/>
  <c r="M200" i="160"/>
  <c r="M199" i="160"/>
  <c r="M198" i="160"/>
  <c r="M197" i="160"/>
  <c r="M196" i="160"/>
  <c r="M195" i="160"/>
  <c r="M194" i="160"/>
  <c r="M193" i="160"/>
  <c r="M192" i="160"/>
  <c r="M191" i="160"/>
  <c r="M190" i="160"/>
  <c r="M189" i="160"/>
  <c r="M188" i="160"/>
  <c r="M187" i="160"/>
  <c r="M186" i="160"/>
  <c r="M185" i="160"/>
  <c r="M183" i="160"/>
  <c r="M182" i="160"/>
  <c r="M181" i="160"/>
  <c r="M180" i="160"/>
  <c r="M179" i="160"/>
  <c r="M178" i="160"/>
  <c r="M177" i="160"/>
  <c r="M176" i="160"/>
  <c r="M175" i="160"/>
  <c r="M174" i="160"/>
  <c r="M173" i="160"/>
  <c r="M172" i="160"/>
  <c r="M171" i="160"/>
  <c r="M170" i="160"/>
  <c r="M169" i="160"/>
  <c r="M167" i="160"/>
  <c r="M166" i="160"/>
  <c r="M165" i="160"/>
  <c r="M164" i="160"/>
  <c r="M163" i="160"/>
  <c r="M162" i="160"/>
  <c r="M161" i="160"/>
  <c r="M160" i="160"/>
  <c r="M159" i="160"/>
  <c r="M158" i="160"/>
  <c r="M157" i="160"/>
  <c r="M156" i="160"/>
  <c r="M155" i="160"/>
  <c r="M154" i="160"/>
  <c r="M153" i="160"/>
  <c r="M152" i="160"/>
  <c r="M150" i="160"/>
  <c r="M149" i="160"/>
  <c r="M148" i="160"/>
  <c r="M147" i="160"/>
  <c r="M146" i="160"/>
  <c r="M145" i="160"/>
  <c r="M144" i="160"/>
  <c r="M18" i="160" l="1"/>
  <c r="J87" i="161"/>
  <c r="J84" i="161"/>
  <c r="J79" i="161"/>
  <c r="J73" i="161"/>
  <c r="J69" i="161"/>
  <c r="J62" i="161"/>
  <c r="J56" i="161"/>
  <c r="J50" i="161"/>
  <c r="J44" i="161"/>
  <c r="J35" i="161"/>
  <c r="J24" i="161"/>
  <c r="J21" i="161"/>
  <c r="J12" i="161"/>
  <c r="J90" i="161" s="1"/>
  <c r="J7" i="161"/>
  <c r="J89" i="161" s="1"/>
  <c r="J88" i="161" l="1"/>
  <c r="J91" i="161" s="1"/>
  <c r="A21" i="160"/>
  <c r="A22" i="160" s="1"/>
  <c r="A23" i="160" s="1"/>
  <c r="A24" i="160" s="1"/>
  <c r="A25" i="160" s="1"/>
  <c r="A26" i="160" s="1"/>
  <c r="A27" i="160" s="1"/>
  <c r="A28" i="160" s="1"/>
  <c r="A29" i="160" s="1"/>
  <c r="A30" i="160" s="1"/>
  <c r="A31" i="160" s="1"/>
  <c r="A32" i="160" s="1"/>
  <c r="A33" i="160" s="1"/>
  <c r="A36" i="160" s="1"/>
  <c r="A37" i="160" s="1"/>
  <c r="A38" i="160" s="1"/>
  <c r="A39" i="160" s="1"/>
  <c r="A40" i="160" s="1"/>
  <c r="A41" i="160" s="1"/>
  <c r="A42" i="160" s="1"/>
  <c r="A44" i="160" l="1"/>
  <c r="A45" i="160" s="1"/>
  <c r="A46" i="160" s="1"/>
  <c r="A47" i="160" s="1"/>
  <c r="A48" i="160" s="1"/>
  <c r="A49" i="160" s="1"/>
  <c r="A50" i="160" s="1"/>
  <c r="A51" i="160" s="1"/>
  <c r="A52" i="160" s="1"/>
  <c r="A53" i="160" s="1"/>
  <c r="A54" i="160" s="1"/>
  <c r="A55" i="160" s="1"/>
  <c r="A56" i="160" s="1"/>
  <c r="A57" i="160" s="1"/>
  <c r="A58" i="160" s="1"/>
  <c r="A59" i="160" s="1"/>
  <c r="A60" i="160" s="1"/>
  <c r="A61" i="160" s="1"/>
  <c r="A62" i="160" s="1"/>
  <c r="A63" i="160" s="1"/>
  <c r="A64" i="160" s="1"/>
  <c r="A65" i="160" s="1"/>
  <c r="A66" i="160" s="1"/>
  <c r="A67" i="160" s="1"/>
  <c r="A68" i="160" s="1"/>
  <c r="A69" i="160" s="1"/>
  <c r="A70" i="160" s="1"/>
  <c r="A71" i="160" s="1"/>
  <c r="A72" i="160" s="1"/>
  <c r="A73" i="160" s="1"/>
  <c r="A74" i="160" s="1"/>
  <c r="A75" i="160" s="1"/>
  <c r="A76" i="160" s="1"/>
  <c r="A77" i="160" s="1"/>
  <c r="A78" i="160" s="1"/>
  <c r="A79" i="160" s="1"/>
  <c r="A80" i="160" s="1"/>
  <c r="A81" i="160" s="1"/>
  <c r="A82" i="160" s="1"/>
  <c r="A83" i="160" s="1"/>
  <c r="A84" i="160" s="1"/>
  <c r="A85" i="160" s="1"/>
  <c r="A86" i="160" s="1"/>
  <c r="A87" i="160" l="1"/>
  <c r="A88" i="160" s="1"/>
  <c r="A89" i="160" s="1"/>
  <c r="A90" i="160" s="1"/>
  <c r="A91" i="160" s="1"/>
  <c r="A92" i="160" l="1"/>
  <c r="A93" i="160" s="1"/>
  <c r="A94" i="160" s="1"/>
  <c r="A95" i="160" s="1"/>
  <c r="A97" i="160" s="1"/>
  <c r="A99" i="160" s="1"/>
  <c r="A102" i="160" s="1"/>
  <c r="A103" i="160" s="1"/>
  <c r="A104" i="160" s="1"/>
  <c r="A105" i="160" s="1"/>
  <c r="A106" i="160" s="1"/>
  <c r="A107" i="160" s="1"/>
  <c r="A108" i="160" s="1"/>
  <c r="A109" i="160" s="1"/>
  <c r="A110" i="160" s="1"/>
  <c r="A111" i="160" s="1"/>
  <c r="A112" i="160" s="1"/>
  <c r="A113" i="160" s="1"/>
  <c r="A114" i="160" s="1"/>
  <c r="A115" i="160" s="1"/>
  <c r="A116" i="160" s="1"/>
  <c r="A117" i="160" l="1"/>
  <c r="A118" i="160" s="1"/>
  <c r="A119" i="160" s="1"/>
  <c r="A120" i="160" s="1"/>
  <c r="A121" i="160" s="1"/>
  <c r="A122" i="160" s="1"/>
  <c r="A123" i="160" s="1"/>
  <c r="A124" i="160" s="1"/>
  <c r="A126" i="160" s="1"/>
  <c r="A127" i="160" s="1"/>
  <c r="A128" i="160" s="1"/>
  <c r="A129" i="160" s="1"/>
  <c r="A130" i="160" s="1"/>
  <c r="A131" i="160" s="1"/>
  <c r="A133" i="160" s="1"/>
  <c r="A134" i="160" s="1"/>
  <c r="A135" i="160" s="1"/>
  <c r="A136" i="160" s="1"/>
  <c r="A137" i="160" s="1"/>
  <c r="A138" i="160" s="1"/>
  <c r="A139" i="160" s="1"/>
  <c r="A140" i="160" s="1"/>
  <c r="A141" i="160" s="1"/>
  <c r="A142" i="160" s="1"/>
  <c r="A143" i="160" s="1"/>
  <c r="A144" i="160" s="1"/>
  <c r="A145" i="160" s="1"/>
  <c r="A146" i="160" s="1"/>
  <c r="A147" i="160" s="1"/>
  <c r="A148" i="160" s="1"/>
  <c r="A149" i="160" s="1"/>
  <c r="A150" i="160" s="1"/>
  <c r="A151" i="160" s="1"/>
  <c r="A152" i="160" s="1"/>
  <c r="A153" i="160" s="1"/>
  <c r="A154" i="160" s="1"/>
  <c r="A155" i="160" s="1"/>
  <c r="A156" i="160" s="1"/>
  <c r="A157" i="160" s="1"/>
  <c r="A158" i="160" s="1"/>
  <c r="A159" i="160" s="1"/>
  <c r="A160" i="160" s="1"/>
  <c r="A161" i="160" s="1"/>
  <c r="A162" i="160" s="1"/>
  <c r="A163" i="160" s="1"/>
  <c r="A164" i="160" s="1"/>
  <c r="A165" i="160" s="1"/>
  <c r="A166" i="160" s="1"/>
  <c r="A167" i="160" s="1"/>
  <c r="A168" i="160" s="1"/>
  <c r="A169" i="160" s="1"/>
  <c r="A170" i="160" s="1"/>
  <c r="A171" i="160" s="1"/>
  <c r="A172" i="160" s="1"/>
  <c r="A173" i="160" s="1"/>
  <c r="A174" i="160" s="1"/>
  <c r="A175" i="160" s="1"/>
  <c r="A176" i="160" s="1"/>
  <c r="A177" i="160" s="1"/>
  <c r="A178" i="160" s="1"/>
  <c r="A179" i="160" s="1"/>
  <c r="A180" i="160" s="1"/>
  <c r="A181" i="160" s="1"/>
  <c r="A182" i="160" s="1"/>
  <c r="A183" i="160" s="1"/>
  <c r="A184" i="160" s="1"/>
  <c r="A185" i="160" s="1"/>
  <c r="A186" i="160" s="1"/>
  <c r="A187" i="160" s="1"/>
  <c r="A188" i="160" s="1"/>
  <c r="A189" i="160" s="1"/>
  <c r="A190" i="160" s="1"/>
  <c r="A191" i="160" s="1"/>
  <c r="A192" i="160" s="1"/>
  <c r="A193" i="160" s="1"/>
  <c r="A194" i="160" s="1"/>
  <c r="A195" i="160" s="1"/>
  <c r="A196" i="160" s="1"/>
  <c r="A197" i="160" s="1"/>
  <c r="A198" i="160" s="1"/>
  <c r="A199" i="160" s="1"/>
  <c r="A200" i="160" s="1"/>
  <c r="A201" i="160" s="1"/>
  <c r="A202" i="160" s="1"/>
  <c r="A203" i="160" s="1"/>
  <c r="A204" i="160" s="1"/>
  <c r="A205" i="160" s="1"/>
  <c r="A206" i="160" s="1"/>
  <c r="A207" i="160" s="1"/>
  <c r="A208" i="160" s="1"/>
  <c r="A209" i="160" s="1"/>
  <c r="A210" i="160" s="1"/>
  <c r="A211" i="160" s="1"/>
  <c r="A212" i="160" s="1"/>
  <c r="A213" i="160" s="1"/>
  <c r="A214" i="160" s="1"/>
  <c r="A215" i="160" s="1"/>
  <c r="A216" i="160" s="1"/>
  <c r="A217" i="160" s="1"/>
  <c r="A218" i="160" s="1"/>
  <c r="A219" i="160" s="1"/>
  <c r="A220" i="160" s="1"/>
  <c r="A221" i="160" s="1"/>
  <c r="A222" i="160" s="1"/>
  <c r="A223" i="160" s="1"/>
  <c r="A224" i="160" s="1"/>
  <c r="A225" i="160" s="1"/>
  <c r="A226" i="160" s="1"/>
  <c r="A227" i="160" s="1"/>
  <c r="A228" i="160" s="1"/>
  <c r="A229" i="160" s="1"/>
  <c r="A230" i="160" s="1"/>
  <c r="A231" i="160" s="1"/>
  <c r="A232" i="160" s="1"/>
  <c r="A233" i="160" s="1"/>
  <c r="A234" i="160" s="1"/>
  <c r="A235" i="160" s="1"/>
  <c r="A236" i="160" s="1"/>
  <c r="A237" i="160" s="1"/>
  <c r="A238" i="160" s="1"/>
  <c r="A239" i="160" s="1"/>
  <c r="A240" i="160" s="1"/>
  <c r="U11" i="160"/>
  <c r="S11" i="160"/>
  <c r="U14" i="160" s="1"/>
  <c r="U10" i="160" l="1"/>
  <c r="U12" i="160" s="1"/>
  <c r="S10" i="160" l="1"/>
  <c r="U13" i="160" l="1"/>
  <c r="S12" i="160"/>
  <c r="U15" i="160" s="1"/>
  <c r="O8" i="142" l="1"/>
  <c r="N8" i="142"/>
  <c r="T8" i="142"/>
  <c r="J8" i="142"/>
  <c r="K8" i="142"/>
  <c r="R8" i="142" l="1"/>
  <c r="S10" i="142" s="1"/>
  <c r="S8" i="142" l="1"/>
</calcChain>
</file>

<file path=xl/sharedStrings.xml><?xml version="1.0" encoding="utf-8"?>
<sst xmlns="http://schemas.openxmlformats.org/spreadsheetml/2006/main" count="3930" uniqueCount="1036">
  <si>
    <t>A. INFORMACIÓN GENERAL DE LA ENTIDAD</t>
  </si>
  <si>
    <t>Nombre</t>
  </si>
  <si>
    <t>DEPARTAMENTO ADMINISTRATIVO DE LA FUNCION PUBLICA</t>
  </si>
  <si>
    <t>Dirección</t>
  </si>
  <si>
    <t>Carrera 6 No. 12 - 62</t>
  </si>
  <si>
    <t>Teléfono</t>
  </si>
  <si>
    <t>Página web</t>
  </si>
  <si>
    <t>Misión y visión</t>
  </si>
  <si>
    <t>Perspectiva estratégica</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</si>
  <si>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</si>
  <si>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</si>
  <si>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</si>
  <si>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</si>
  <si>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</si>
  <si>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</si>
  <si>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</si>
  <si>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</si>
  <si>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</si>
  <si>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</si>
  <si>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</si>
  <si>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</si>
  <si>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</si>
  <si>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</si>
  <si>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</si>
  <si>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</si>
  <si>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</si>
  <si>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</si>
  <si>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</si>
  <si>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</si>
  <si>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</si>
  <si>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</si>
  <si>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</si>
  <si>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</si>
  <si>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</si>
  <si>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</si>
  <si>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</si>
  <si>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</si>
  <si>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</si>
  <si>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</si>
  <si>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</si>
  <si>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</si>
  <si>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</si>
  <si>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</si>
  <si>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</si>
  <si>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</si>
  <si>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</si>
  <si>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</si>
  <si>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</si>
  <si>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</si>
  <si>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</si>
  <si>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</si>
  <si>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</si>
  <si>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</si>
  <si>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</si>
  <si>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</si>
  <si>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</si>
  <si>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</si>
  <si>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</si>
  <si>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</si>
  <si>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</si>
  <si>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</si>
  <si>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</si>
  <si>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</si>
  <si>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</si>
  <si>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</si>
  <si>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</si>
  <si>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</si>
  <si>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</si>
  <si>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</si>
  <si>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</si>
  <si>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</si>
  <si>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</si>
  <si>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</si>
  <si>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</si>
  <si>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</si>
  <si>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</si>
  <si>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</si>
  <si>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</si>
  <si>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</si>
  <si>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</si>
  <si>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</si>
  <si>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</si>
  <si>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</si>
  <si>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</si>
  <si>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</si>
  <si>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</si>
  <si>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</si>
  <si>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</si>
  <si>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Nación</t>
  </si>
  <si>
    <t>C</t>
  </si>
  <si>
    <t>A</t>
  </si>
  <si>
    <t>2</t>
  </si>
  <si>
    <t>DESCRIPCION</t>
  </si>
  <si>
    <t>SIT</t>
  </si>
  <si>
    <t>REC</t>
  </si>
  <si>
    <t>FUENTE</t>
  </si>
  <si>
    <t>SOR
ORD</t>
  </si>
  <si>
    <t>ORD</t>
  </si>
  <si>
    <t>OBJ</t>
  </si>
  <si>
    <t>SUB
CTA</t>
  </si>
  <si>
    <t>CTA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</si>
  <si>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</si>
  <si>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</si>
  <si>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</si>
  <si>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</si>
  <si>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</si>
  <si>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</si>
  <si>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</si>
  <si>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</si>
  <si>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</si>
  <si>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</si>
  <si>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</si>
  <si>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</si>
  <si>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</si>
  <si>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</si>
  <si>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</si>
  <si>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</si>
  <si>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</si>
  <si>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</si>
  <si>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</si>
  <si>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</si>
  <si>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</si>
  <si>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</si>
  <si>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</si>
  <si>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</si>
  <si>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</si>
  <si>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</si>
  <si>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</si>
  <si>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</si>
  <si>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</si>
  <si>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</si>
  <si>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</si>
  <si>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</si>
  <si>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</si>
  <si>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</si>
  <si>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</si>
  <si>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</si>
  <si>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</si>
  <si>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</si>
  <si>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</si>
  <si>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</si>
  <si>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</si>
  <si>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</si>
  <si>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</si>
  <si>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Adquisición de bienes y suscripción a los servicios de soporte de TOAD, con el fin de fortalecer y modernizar los recursos tecnológicos de la FUNCIÓN PÚBLICA, acorde con las Especificaciones Técnicas</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</si>
  <si>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</si>
  <si>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</si>
  <si>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</si>
  <si>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</si>
  <si>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</si>
  <si>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</si>
  <si>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</si>
  <si>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</si>
  <si>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</si>
  <si>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</si>
  <si>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</si>
  <si>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</si>
  <si>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</si>
  <si>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</si>
  <si>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</si>
  <si>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</si>
  <si>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</si>
  <si>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</si>
  <si>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</si>
  <si>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</si>
  <si>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</si>
  <si>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</si>
  <si>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</si>
  <si>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</si>
  <si>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</si>
  <si>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</si>
  <si>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</si>
  <si>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</si>
  <si>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</si>
  <si>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</si>
  <si>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</si>
  <si>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</si>
  <si>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</si>
  <si>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</si>
  <si>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</si>
  <si>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</si>
  <si>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Suscripción al licenciamiento,  servicios de  soporte para las licencias del software Liferay Portal Enterprise Edition, así como entrenamiento y bolsa de horas de soporte especializado conforme lo especificado en la ficha técnica.</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</si>
  <si>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</si>
  <si>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</si>
  <si>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</si>
  <si>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</si>
  <si>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</si>
  <si>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</si>
  <si>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</si>
  <si>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</si>
  <si>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Julián Mauricio Martínez Alvarado - Coordinadora Grupo Gestion Administrativa 
Doris Atahualpa Polanco - Coordinadora Grupo de Gestión Contractual</t>
  </si>
  <si>
    <t>Tiquetes aereos nacionales</t>
  </si>
  <si>
    <t>Adquisición  de habladores en acrílico de 22 cm de ancho x 10 de alto x 4 cm de base en 2 mm transparente .</t>
  </si>
  <si>
    <t>ACREDITAR</t>
  </si>
  <si>
    <t>CONTRAACREDITAR</t>
  </si>
  <si>
    <t>REQUERIMIENTO</t>
  </si>
  <si>
    <t>3 MESES</t>
  </si>
  <si>
    <t>VALOR NETO DEL CONTRATO VIGENCIA 2017</t>
  </si>
  <si>
    <t>LINA PATRICIA DIMATÉ BENJUMEA</t>
  </si>
  <si>
    <t>OFICINA ASESORA DE PLANEACION</t>
  </si>
  <si>
    <t>EDINSON GABRIEL MALAGÓN MAYORGA</t>
  </si>
  <si>
    <t>MYRIAM ALINA ORMAZA ARANGO</t>
  </si>
  <si>
    <t>JHON EDINSON HALLEY MOSQUERA MIRANDA</t>
  </si>
  <si>
    <t>SECRETARIA GENERAL</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</si>
  <si>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</si>
  <si>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</si>
  <si>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</si>
  <si>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</si>
  <si>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</si>
  <si>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RUBRO PRESUPUESTAL</t>
  </si>
  <si>
    <t>LUZ ANDREA PIÑEROS LÓPEZ</t>
  </si>
  <si>
    <t>VIRGINIA GUEVARA SIERRA</t>
  </si>
  <si>
    <t xml:space="preserve">SECRETARÍA GENERAL - GRUPO DE GESTIÓN ADMINISTRATIVA </t>
  </si>
  <si>
    <t>DIRECCIÓN GENERAL</t>
  </si>
  <si>
    <t>DIRECCIÓN DE GESTIÓN DEL CONOCIMIENTO</t>
  </si>
  <si>
    <t>DIRECCIÓN DE GESTIÓN Y DESEMPEÑO INSTITUCIONAL</t>
  </si>
  <si>
    <t>Oracle Licenciamiento y soporte</t>
  </si>
  <si>
    <t>VALOR TOTAL DEL CTO2</t>
  </si>
  <si>
    <t>MICHEL FELIPE CORDOBA PEROZO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</si>
  <si>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</si>
  <si>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</si>
  <si>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</si>
  <si>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</si>
  <si>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</si>
  <si>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</si>
  <si>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ALFREDO SCHLESINGER FACCINI</t>
  </si>
  <si>
    <t xml:space="preserve"> 4 MESES</t>
  </si>
  <si>
    <t>SELECCIÓN ABREVIADA POR SUBASTA</t>
  </si>
  <si>
    <t>TRASLADO DEFINTIIVO DESPUES DE TRASLADO ENTRE RUBROS</t>
  </si>
  <si>
    <t>SECRETARÍA GENERAL - GRUPO DE GESTIÓN CONTRACTUAL</t>
  </si>
  <si>
    <t>B</t>
  </si>
  <si>
    <t>Soporte técnico UPS</t>
  </si>
  <si>
    <t>Suscripción al licenciamiento de software de antivirus</t>
  </si>
  <si>
    <t>Mejoramiento de solución Voz IP e integración con el CRM</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</si>
  <si>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</si>
  <si>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</si>
  <si>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</si>
  <si>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</si>
  <si>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</si>
  <si>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</si>
  <si>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</si>
  <si>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</si>
  <si>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</si>
  <si>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</si>
  <si>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</si>
  <si>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</si>
  <si>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</si>
  <si>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</si>
  <si>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</si>
  <si>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TOTAL TRASLADOS </t>
  </si>
  <si>
    <t>VERIFICACION DE TRASLADO ENTRE SUBRUBROS</t>
  </si>
  <si>
    <t>TRANSLADO ENTRE SUBRUBROS</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</si>
  <si>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</si>
  <si>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</si>
  <si>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</si>
  <si>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</si>
  <si>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</si>
  <si>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</si>
  <si>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EJECUCIÓN VIGENCIA 2013</t>
  </si>
  <si>
    <t>EJECUCIÓN VIGENCIA 2014</t>
  </si>
  <si>
    <t>EJECUCIÓN VIGENCIA 2015</t>
  </si>
  <si>
    <t>VIGENCIA 2017</t>
  </si>
  <si>
    <t>APR. INICIAL</t>
  </si>
  <si>
    <t>APR. ADICIONADA</t>
  </si>
  <si>
    <t>MENOS APR. REDUCIDA(AZUL APROPIAC BLOQUEADA)</t>
  </si>
  <si>
    <t>APR. VIGENTE</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</si>
  <si>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</si>
  <si>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</si>
  <si>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</si>
  <si>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</si>
  <si>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</si>
  <si>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</si>
  <si>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</si>
  <si>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</si>
  <si>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</si>
  <si>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</si>
  <si>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</si>
  <si>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</si>
  <si>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</si>
  <si>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</si>
  <si>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</si>
  <si>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</si>
  <si>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</si>
  <si>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MANTENIMIENTO DE BIENES INMUEBLES</t>
  </si>
  <si>
    <t>OTROS COMUNICACIONES Y TRANSPORTE</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</si>
  <si>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</si>
  <si>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</si>
  <si>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</si>
  <si>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</si>
  <si>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</si>
  <si>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</si>
  <si>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</si>
  <si>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</si>
  <si>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</si>
  <si>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</si>
  <si>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</si>
  <si>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</si>
  <si>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</si>
  <si>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</si>
  <si>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</si>
  <si>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</si>
  <si>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</si>
  <si>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</si>
  <si>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</si>
  <si>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</si>
  <si>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</si>
  <si>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</si>
  <si>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</si>
  <si>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</si>
  <si>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</si>
  <si>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</si>
  <si>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</si>
  <si>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</si>
  <si>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</si>
  <si>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totales</t>
  </si>
  <si>
    <t>TRASLADO ENTRE BRUBROS</t>
  </si>
  <si>
    <t>1 0 2 12 10 HONORARIOS</t>
  </si>
  <si>
    <t>MENOR CUANTÍA</t>
  </si>
  <si>
    <t>PENDIENTE</t>
  </si>
  <si>
    <t>Contratar el servicio de Mantenimiento y cargue de extintores de la Función Pública, incluidos repuestos.</t>
  </si>
  <si>
    <t xml:space="preserve">Revisión, mantenimiento preventivo y correctivo de los sistemas de sonido ambiental, hidráulico y sanitario  </t>
  </si>
  <si>
    <t>72101510
72101511    72101508</t>
  </si>
  <si>
    <t>Reparaciones locativas pisos9,  8 y 5 Humedades fachadas y culatas.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</si>
  <si>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</si>
  <si>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</si>
  <si>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</si>
  <si>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</si>
  <si>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</si>
  <si>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</si>
  <si>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</si>
  <si>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</si>
  <si>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</si>
  <si>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</si>
  <si>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</si>
  <si>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</si>
  <si>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</si>
  <si>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</si>
  <si>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</si>
  <si>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</si>
  <si>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</si>
  <si>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</si>
  <si>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</si>
  <si>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</si>
  <si>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</si>
  <si>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</si>
  <si>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 xml:space="preserve">OFICINA DE TECNOLOGIAS DE LA INFORMACIÓN Y LAS COMUNICACIONES </t>
  </si>
  <si>
    <t>Adquisición de perifericos</t>
  </si>
  <si>
    <t>C-0505-1000-1 RECURSO 10 DESARROLLO Y FORTALECIM DE CAPACIDADES DE DE LAS ENTIDADES TERRITORIALES DE LA CIRCUNSCRIPCION NACIONAL</t>
  </si>
  <si>
    <t>Soporte de las SAN</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</si>
  <si>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</si>
  <si>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</si>
  <si>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</si>
  <si>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</si>
  <si>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</si>
  <si>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</si>
  <si>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</si>
  <si>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</si>
  <si>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</si>
  <si>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</si>
  <si>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</si>
  <si>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</si>
  <si>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</si>
  <si>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</si>
  <si>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</si>
  <si>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</si>
  <si>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</si>
  <si>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</si>
  <si>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</si>
  <si>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</si>
  <si>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</si>
  <si>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</si>
  <si>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</si>
  <si>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</si>
  <si>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</si>
  <si>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</si>
  <si>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</si>
  <si>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</si>
  <si>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</si>
  <si>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</si>
  <si>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</si>
  <si>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</si>
  <si>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</si>
  <si>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</si>
  <si>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</si>
  <si>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</si>
  <si>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</si>
  <si>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</si>
  <si>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</si>
  <si>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</si>
  <si>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</si>
  <si>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</si>
  <si>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</si>
  <si>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</si>
  <si>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</si>
  <si>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Tajalápiz eléctrico</t>
  </si>
  <si>
    <t>PATRICIA GALINDO ARIAS</t>
  </si>
  <si>
    <t>JUAN DAVID CAMACHO PIÑEROS</t>
  </si>
  <si>
    <t>C-0599-1000-2 RECURSO 10 TECNOLOGÍAS DE LA INFORMACIÓN</t>
  </si>
  <si>
    <t xml:space="preserve">Compra elementos para la ejecución de actividades internas de la Entidad </t>
  </si>
  <si>
    <t xml:space="preserve">Revisión, mantenimiento preventivo y correctivo de los sistemas  de sonido ambiental, hidráulico y sanitario (repuestos) </t>
  </si>
  <si>
    <t>ANGELA MARÍA GONZÁLEZ  LOZADA
SECRETARIA GENERAL</t>
  </si>
  <si>
    <t>JULIÁN MAURICIO MARTÍNEZ ALVARADO
COORDINADOR GRUPO GESTIÓN ADMINISTRATIVA</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</si>
  <si>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</si>
  <si>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</si>
  <si>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</si>
  <si>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</si>
  <si>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</si>
  <si>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</si>
  <si>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</si>
  <si>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</si>
  <si>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</si>
  <si>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</si>
  <si>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</si>
  <si>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</si>
  <si>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</si>
  <si>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</si>
  <si>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</si>
  <si>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</si>
  <si>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</si>
  <si>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</si>
  <si>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</si>
  <si>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</si>
  <si>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</si>
  <si>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</si>
  <si>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</si>
  <si>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</si>
  <si>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</si>
  <si>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</si>
  <si>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</si>
  <si>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</si>
  <si>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Microsoft y la suscripción de una bolsa de horas de soporte especializado Microsoft office 365, conforme a las especificaciones del anexo técnico. </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</si>
  <si>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</si>
  <si>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</si>
  <si>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PLAN ANUAL DE ADQUISICIONES 2018 DAFP</t>
  </si>
  <si>
    <t>OFICINA DE TECNOLOGÍAS DE LA INFORMACIÓN Y LAS COMUNICACIONES</t>
  </si>
  <si>
    <t>Soporte y suscripción Liferay</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</si>
  <si>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</si>
  <si>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</si>
  <si>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</si>
  <si>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</si>
  <si>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</si>
  <si>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</si>
  <si>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</si>
  <si>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</si>
  <si>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</si>
  <si>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</si>
  <si>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</si>
  <si>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32131023.</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</si>
  <si>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</si>
  <si>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</si>
  <si>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</si>
  <si>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</si>
  <si>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</si>
  <si>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</si>
  <si>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</si>
  <si>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</si>
  <si>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</si>
  <si>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</si>
  <si>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</si>
  <si>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</si>
  <si>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</si>
  <si>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</si>
  <si>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</si>
  <si>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</si>
  <si>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PRESTACION DE SERVICIOS PROFESIONALES</t>
  </si>
  <si>
    <t>Cinco (5) mensualidades vencidas, cada una por valor de CINCO MILLONES DE PESOS ($5’000.000) M/CTE</t>
  </si>
  <si>
    <t>Cinco (05) meses, contado a partir del perfeccionamiento del mismo y registro presupuestal.</t>
  </si>
  <si>
    <t>DORIS ATAHUALPA POLANCO</t>
  </si>
  <si>
    <t>GRUPO DE GESTION CONTRACTUAL</t>
  </si>
  <si>
    <t>002-2018</t>
  </si>
  <si>
    <t>DIANA BERMUDEZ CETINA</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</si>
  <si>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</si>
  <si>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</si>
  <si>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</si>
  <si>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</si>
  <si>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FERNANDO AUGUSTO MEDINA GUTIERREZ</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</si>
  <si>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</si>
  <si>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</si>
  <si>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</si>
  <si>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</si>
  <si>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</si>
  <si>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</si>
  <si>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</si>
  <si>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</si>
  <si>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</si>
  <si>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DIRECCION GENERAL</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</si>
  <si>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</si>
  <si>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</si>
  <si>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</si>
  <si>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</si>
  <si>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</si>
  <si>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</si>
  <si>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</si>
  <si>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</si>
  <si>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</si>
  <si>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</si>
  <si>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008-2018</t>
  </si>
  <si>
    <t>CLAUDIA ANDREA CELY RUIZ                  CEDIDO A                                                       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</si>
  <si>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</si>
  <si>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</si>
  <si>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</si>
  <si>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</si>
  <si>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</si>
  <si>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Seis (06) meses, contado a partir del perfeccionamiento del mismo y registro presupuestal.</t>
  </si>
  <si>
    <t>JULIAN MAURICIO MARTINEZ ALVARADO</t>
  </si>
  <si>
    <t xml:space="preserve">GRUPO DE GESTION ADMINISTRATIVA </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</si>
  <si>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</si>
  <si>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</si>
  <si>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</si>
  <si>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</si>
  <si>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</si>
  <si>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</si>
  <si>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</si>
  <si>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</si>
  <si>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</si>
  <si>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</si>
  <si>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</si>
  <si>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GUILLERMO MARTÍNEZ DAZA</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</si>
  <si>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</si>
  <si>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</si>
  <si>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</si>
  <si>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</si>
  <si>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</si>
  <si>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</si>
  <si>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</si>
  <si>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</si>
  <si>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</si>
  <si>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</si>
  <si>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</si>
  <si>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</si>
  <si>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</si>
  <si>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</si>
  <si>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</si>
  <si>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</si>
  <si>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</si>
  <si>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</si>
  <si>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</si>
  <si>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</si>
  <si>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</si>
  <si>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</si>
  <si>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 xml:space="preserve">OLGA LUCÍA ARANGO  </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</si>
  <si>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</si>
  <si>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</si>
  <si>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</si>
  <si>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</si>
  <si>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</si>
  <si>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</si>
  <si>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</si>
  <si>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</si>
  <si>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</si>
  <si>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</si>
  <si>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</si>
  <si>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</si>
  <si>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Cinco (5) mensualidades vencidas, cada una por valor de ONCE MILLONES DOSCIENTOS NOVENTA MIL PESOS ($11’290.000) M/CTE.</t>
  </si>
  <si>
    <t>ALEJANDRO BECKER ROJAS</t>
  </si>
  <si>
    <t xml:space="preserve">DIRECCION DE DESARROLLO ORGANIZACIONAL  </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</si>
  <si>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</si>
  <si>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</si>
  <si>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</si>
  <si>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</si>
  <si>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</si>
  <si>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</si>
  <si>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</si>
  <si>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</si>
  <si>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</si>
  <si>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 xml:space="preserve">GUILLERMO MARTINEZ DAZA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</si>
  <si>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</si>
  <si>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</si>
  <si>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</si>
  <si>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</si>
  <si>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DIRECCION DE PARTICIPACION, TRANSPARENCIA Y SERVICIO AL CIUDADANO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</si>
  <si>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</si>
  <si>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</si>
  <si>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</si>
  <si>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DIEGO ALEJANDRO BELTRAN OGILVIE-BROWNE</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</si>
  <si>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</si>
  <si>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</si>
  <si>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</si>
  <si>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</si>
  <si>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</si>
  <si>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</si>
  <si>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</si>
  <si>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</si>
  <si>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FRANCISCO ALFONSO CAMRGO SALAS</t>
  </si>
  <si>
    <t>DIRECCION DE EMPLEO PUBLICO</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</si>
  <si>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</si>
  <si>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</si>
  <si>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</si>
  <si>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MANUEL FERNÁNDEZ OCHOA</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</si>
  <si>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</si>
  <si>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</si>
  <si>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</si>
  <si>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</si>
  <si>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</si>
  <si>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</si>
  <si>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</si>
  <si>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</si>
  <si>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</si>
  <si>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</si>
  <si>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</si>
  <si>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</si>
  <si>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</si>
  <si>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</si>
  <si>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</si>
  <si>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</si>
  <si>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</si>
  <si>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</si>
  <si>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</si>
  <si>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</si>
  <si>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JUDY MAGALI RODRIGUEZ SANTANA</t>
  </si>
  <si>
    <t>GRUPO DE GESTION DOCUMENTAL</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</si>
  <si>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</si>
  <si>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</si>
  <si>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</si>
  <si>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</si>
  <si>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</si>
  <si>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</si>
  <si>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</si>
  <si>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</si>
  <si>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</si>
  <si>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</si>
  <si>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</si>
  <si>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</si>
  <si>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</si>
  <si>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037-2018</t>
  </si>
  <si>
    <t>DIANA MARIA CALDAS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</si>
  <si>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</si>
  <si>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</si>
  <si>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</si>
  <si>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039-2018</t>
  </si>
  <si>
    <t>PEDRO ANTONIO GARCIA MEDINA</t>
  </si>
  <si>
    <t>Cinco (5) mensualidades vencidas de SEIS MILLONES QUINIENTOS DIEZ MIL PESOS ($6’510.000)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</si>
  <si>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</si>
  <si>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</si>
  <si>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</si>
  <si>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</si>
  <si>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DIANA MARIA BOHORQUEZ LOSADA</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</si>
  <si>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</si>
  <si>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</si>
  <si>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</si>
  <si>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</si>
  <si>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</si>
  <si>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</si>
  <si>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</si>
  <si>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</si>
  <si>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</si>
  <si>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</si>
  <si>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</si>
  <si>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DIANA MARÍA BOHÓRQUEZ LOSADA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</si>
  <si>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</si>
  <si>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</si>
  <si>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</si>
  <si>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</si>
  <si>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</si>
  <si>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</si>
  <si>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</si>
  <si>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</si>
  <si>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</si>
  <si>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</si>
  <si>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</si>
  <si>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</si>
  <si>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</si>
  <si>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</si>
  <si>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</si>
  <si>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</si>
  <si>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</si>
  <si>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</si>
  <si>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</si>
  <si>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</si>
  <si>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</si>
  <si>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048-2018</t>
  </si>
  <si>
    <t>ALEXANDER HERNANDEZ ZORRO</t>
  </si>
  <si>
    <t>Cinco (5) mensualidades vencidas, cada una por valor de CINCO MILLONES OCHO MIL PESOS ($5.008.000)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</si>
  <si>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</si>
  <si>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</si>
  <si>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</si>
  <si>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</si>
  <si>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</si>
  <si>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</si>
  <si>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</si>
  <si>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</si>
  <si>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</si>
  <si>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</si>
  <si>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</si>
  <si>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</si>
  <si>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</si>
  <si>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</si>
  <si>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ROGER QUIRAMA GARCIA</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</si>
  <si>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</si>
  <si>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</si>
  <si>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</si>
  <si>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Ocho (08) meses, contado a partir del perfeccionamiento del mismo y registro presupuestal.</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</si>
  <si>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</si>
  <si>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</si>
  <si>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</si>
  <si>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</si>
  <si>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054-2018</t>
  </si>
  <si>
    <t>CATALINA CARDONA OSORIO</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</si>
  <si>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</si>
  <si>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</si>
  <si>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</si>
  <si>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055-2018</t>
  </si>
  <si>
    <t xml:space="preserve">IVAN CARLOS RAFAEL BOBADILLA DAZA                         </t>
  </si>
  <si>
    <t>056-2018</t>
  </si>
  <si>
    <t>ANGELA MARÍA CASTILLO LOZADA</t>
  </si>
  <si>
    <t>057-2018</t>
  </si>
  <si>
    <t>MAURICIO ENRIQUE RAMIREZ ALVAREZ</t>
  </si>
  <si>
    <t>058-2018</t>
  </si>
  <si>
    <t>HECTOR ARMANDO BARÓN RODRIGUEZ</t>
  </si>
  <si>
    <t>059-2018</t>
  </si>
  <si>
    <t>JULIO CÉSAR OVALLE VARGAS</t>
  </si>
  <si>
    <t>060-2018</t>
  </si>
  <si>
    <t>IVONNE PATRICIA BERNAL LOPEZ</t>
  </si>
  <si>
    <t>061-2018</t>
  </si>
  <si>
    <t>ANDREA PAOLA PRIETO MOSQUERA</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</si>
  <si>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</si>
  <si>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</si>
  <si>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</si>
  <si>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</si>
  <si>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</si>
  <si>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</si>
  <si>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</si>
  <si>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</si>
  <si>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</si>
  <si>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</si>
  <si>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</si>
  <si>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</si>
  <si>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</si>
  <si>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</si>
  <si>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</si>
  <si>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</si>
  <si>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</si>
  <si>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</si>
  <si>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 xml:space="preserve">SUSAN SUÁREZ </t>
  </si>
  <si>
    <t>066-2018</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</si>
  <si>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</si>
  <si>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 xml:space="preserve">Ocho (8) mensualidades vencidas, cada una por valor de CINCO MILLONES DOSCIENTOS TREINTA Y UN MIL PESOS ($5.231.000) M/CTE </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</si>
  <si>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</si>
  <si>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</si>
  <si>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</si>
  <si>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</si>
  <si>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</si>
  <si>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068-2018</t>
  </si>
  <si>
    <t>PAULA CAROLINA VILLAMIZAR</t>
  </si>
  <si>
    <t>069-2018</t>
  </si>
  <si>
    <t>GLADYS RAMIREZ PEÑA</t>
  </si>
  <si>
    <t>070-2018</t>
  </si>
  <si>
    <t>GIOVANNA CONSUELO PARDO BERNAL</t>
  </si>
  <si>
    <t>071-2018</t>
  </si>
  <si>
    <t>EDIT YOHANA PALACIO ESPINOSA</t>
  </si>
  <si>
    <t>072-2018</t>
  </si>
  <si>
    <t>YOVANNA ALEXANDRA CADAVID HERRERA</t>
  </si>
  <si>
    <t>073-2018</t>
  </si>
  <si>
    <t>TRINA MARCELA BOCANEGRA MONTALVO</t>
  </si>
  <si>
    <t>074-2018</t>
  </si>
  <si>
    <t>RODRIGO DAVID NOGUERA FAJARDO</t>
  </si>
  <si>
    <t>075-2018</t>
  </si>
  <si>
    <t>ANA RAQUEL RODRIGUEZ RUIZ</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</si>
  <si>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</si>
  <si>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</si>
  <si>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Ocho (8) meses, contados a partir del perfeccionamiento del mismo y registro presupuestal.</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</si>
  <si>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</si>
  <si>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</si>
  <si>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</si>
  <si>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</si>
  <si>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</si>
  <si>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</si>
  <si>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</si>
  <si>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</si>
  <si>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078-2018</t>
  </si>
  <si>
    <t>YENNY STELLA CHACÓN SANTAMARIA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</si>
  <si>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</si>
  <si>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</si>
  <si>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</si>
  <si>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</si>
  <si>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</si>
  <si>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</si>
  <si>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 xml:space="preserve">LINA MARÍA MONCALEANO CUELLAR   </t>
  </si>
  <si>
    <t>080-2018</t>
  </si>
  <si>
    <t>JUAN PABLO ROJAS MESA</t>
  </si>
  <si>
    <t>081-2018</t>
  </si>
  <si>
    <t>OSCAR MANUEL RODRIGUEZ NIÑO</t>
  </si>
  <si>
    <t xml:space="preserve">MARÍA DEL PILAR GARCÍA GONZÁLEZ   </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</si>
  <si>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</si>
  <si>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</si>
  <si>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</si>
  <si>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</si>
  <si>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</si>
  <si>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</si>
  <si>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</si>
  <si>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</si>
  <si>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</si>
  <si>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</si>
  <si>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</si>
  <si>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</si>
  <si>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</si>
  <si>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</si>
  <si>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</si>
  <si>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</si>
  <si>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</si>
  <si>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</si>
  <si>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</si>
  <si>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</si>
  <si>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</si>
  <si>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</si>
  <si>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087-2018</t>
  </si>
  <si>
    <t>JUAN PABLO CENDALES
RODRIGUEZ</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</si>
  <si>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</si>
  <si>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</si>
  <si>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</si>
  <si>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</si>
  <si>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</si>
  <si>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</si>
  <si>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</si>
  <si>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</si>
  <si>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</si>
  <si>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</si>
  <si>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089-2018</t>
  </si>
  <si>
    <t>RICARDO ANDRES MOLINA SUAREZ</t>
  </si>
  <si>
    <t xml:space="preserve">ALEJANDRO BECKER ROJAS </t>
  </si>
  <si>
    <t>091-2018</t>
  </si>
  <si>
    <t>ORANGEL DE JESUS NORIEGA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</si>
  <si>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</si>
  <si>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</si>
  <si>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</si>
  <si>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</si>
  <si>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</si>
  <si>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</si>
  <si>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</si>
  <si>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Ocho (8) meses, contado a partir del perfeccionamiento del mismo y registro presupuestal.</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</si>
  <si>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</si>
  <si>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</si>
  <si>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</si>
  <si>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</si>
  <si>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</si>
  <si>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</si>
  <si>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</si>
  <si>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096-2018</t>
  </si>
  <si>
    <t>BEATRIZ HELENA HERNADEZ VARGAS</t>
  </si>
  <si>
    <t>097-2018</t>
  </si>
  <si>
    <t>DIANA PATRICIA GUERRERO VALENCIA</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</si>
  <si>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</si>
  <si>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</si>
  <si>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PRESTACION DE SERVICIOS DE APOYO A LA GESTION</t>
  </si>
  <si>
    <t>Ocho (8) mensualidades vencidas, cada una por valor de UN MILLON OCHOCIENTOS MIL PESOS ($1.800.000) M/CTE.</t>
  </si>
  <si>
    <t>NATALIA ASTRID CARDONA RAMIREZ</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</si>
  <si>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</si>
  <si>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</si>
  <si>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</si>
  <si>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</si>
  <si>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</si>
  <si>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</si>
  <si>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</si>
  <si>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</si>
  <si>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Tres (3) meses, contado a partir del perfeccionamiento del mismo y registro presupuestal.</t>
  </si>
  <si>
    <t>101-2018</t>
  </si>
  <si>
    <t>ALICIA BUSTACARA ROMERO</t>
  </si>
  <si>
    <t>102-2018</t>
  </si>
  <si>
    <t>JORGE MARIO SIMANCAS CARDONA</t>
  </si>
  <si>
    <t>Ocho (8) mensualidades vencidas, cada una por valor de CINCO MILLONES DOSCIENTOS TREINTA Y UN MIL PESOS ($5.231.000)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</si>
  <si>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</si>
  <si>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</si>
  <si>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</si>
  <si>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</si>
  <si>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</si>
  <si>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</si>
  <si>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</si>
  <si>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</si>
  <si>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</si>
  <si>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</si>
  <si>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</si>
  <si>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</si>
  <si>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</si>
  <si>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</si>
  <si>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</si>
  <si>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</si>
  <si>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</si>
  <si>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</si>
  <si>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</si>
  <si>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Ocho (8) mensualidades vencidas, cada una por valor de CINCO MILLONES DE PESOS ($5.000.000) M/CTE</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</si>
  <si>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</si>
  <si>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</si>
  <si>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</si>
  <si>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</si>
  <si>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</si>
  <si>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</si>
  <si>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</si>
  <si>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Ocho (8) mensualidades vencidas, cada una por valor de UN MILLÓN NOVECIENTOS NUEVE MIL PESOS ($1’909.000) M/CTE.</t>
  </si>
  <si>
    <t xml:space="preserve">DIANA MARÍA CALDAS GUALTEROS </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</si>
  <si>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</si>
  <si>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</si>
  <si>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</si>
  <si>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DIEGO ALEJANDRO BELTRAN OGILVIE BROWNE</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</si>
  <si>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</si>
  <si>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</si>
  <si>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</si>
  <si>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</si>
  <si>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112-2018</t>
  </si>
  <si>
    <t>SANDRA LUCIA BARRIGA MORENO</t>
  </si>
  <si>
    <t>113-2018</t>
  </si>
  <si>
    <t>LUZ STELLA CANTOR CARVAJAL</t>
  </si>
  <si>
    <t>114-2018</t>
  </si>
  <si>
    <t>NORA ELIZABETH ZAMORA SANTACRUZ</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</si>
  <si>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</si>
  <si>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</si>
  <si>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115-2018</t>
  </si>
  <si>
    <t>CAROLINA SANCHEZ BOHORQUEZ</t>
  </si>
  <si>
    <t>116-2018</t>
  </si>
  <si>
    <t>CLAUDIA PATRICIA HERNANDEZ DIAZ</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</si>
  <si>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</si>
  <si>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</si>
  <si>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</si>
  <si>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118-2018</t>
  </si>
  <si>
    <t>NOHORA MARCELA ACOSTA ORJUELA</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</si>
  <si>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</si>
  <si>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</si>
  <si>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</si>
  <si>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</si>
  <si>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</si>
  <si>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</si>
  <si>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</si>
  <si>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</si>
  <si>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Ocho (8) mensualidades vencidas, cada una por valor de CINCO MILLONES QUINIENTOS MIL PESOS ($5.500.000) M/CTE</t>
  </si>
  <si>
    <t>DOLLY AMAYA CABALLERO</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</si>
  <si>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</si>
  <si>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</si>
  <si>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</si>
  <si>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MONICA LILIANA HERRERA MEDINA</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</si>
  <si>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</si>
  <si>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</si>
  <si>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</si>
  <si>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</si>
  <si>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</si>
  <si>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</si>
  <si>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LUZ MARY RIAÑO CAMARGO</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</si>
  <si>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</si>
  <si>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</si>
  <si>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</si>
  <si>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</si>
  <si>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</si>
  <si>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</si>
  <si>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</si>
  <si>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</si>
  <si>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126-2018</t>
  </si>
  <si>
    <t>EDGAR ALBERTO SIMBAQUEBA MORENO</t>
  </si>
  <si>
    <t>ocho (8) mensualidades vencidas, cada una por valor de NUEVE MILLONES DE PESOS ($9.000.000) M/CTE.</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</si>
  <si>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</si>
  <si>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</si>
  <si>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</si>
  <si>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</si>
  <si>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</si>
  <si>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</si>
  <si>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</si>
  <si>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</si>
  <si>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</si>
  <si>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</si>
  <si>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</si>
  <si>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</si>
  <si>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 xml:space="preserve">DIEGO ALEJANDRO BELTRÁN OGILVIE-BROWNE </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</si>
  <si>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</si>
  <si>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</si>
  <si>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</si>
  <si>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</si>
  <si>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</si>
  <si>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</si>
  <si>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131-2018</t>
  </si>
  <si>
    <t>NATALIA CARRILLO MOLINA</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</si>
  <si>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</si>
  <si>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</si>
  <si>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</si>
  <si>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</si>
  <si>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</si>
  <si>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</si>
  <si>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</si>
  <si>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</si>
  <si>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</si>
  <si>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</si>
  <si>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</si>
  <si>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LAURA CÓRDOBA REYES</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</si>
  <si>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</si>
  <si>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</si>
  <si>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</si>
  <si>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</si>
  <si>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</si>
  <si>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</si>
  <si>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</si>
  <si>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</si>
  <si>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</si>
  <si>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</si>
  <si>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</si>
  <si>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</si>
  <si>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</si>
  <si>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</si>
  <si>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</si>
  <si>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</si>
  <si>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</si>
  <si>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</si>
  <si>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</si>
  <si>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</si>
  <si>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</si>
  <si>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</si>
  <si>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Ocho (8) mensualidades vencidas, cada una por valor de DOS MILLONES DE PESOS ($2.000.000) M/CTE.</t>
  </si>
  <si>
    <t xml:space="preserve">LAURA CORDOBA REYES  </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</si>
  <si>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</si>
  <si>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</si>
  <si>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</si>
  <si>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</si>
  <si>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</si>
  <si>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</si>
  <si>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</si>
  <si>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142-2018</t>
  </si>
  <si>
    <t>SOCIEDAD HOTELERA TEQUENDAMA S.A.</t>
  </si>
  <si>
    <t>Prestar los servicios de apoyo logistico, en la organización y desarrollo de los eventos requeridos por la Función Pública en la vigencia 2018.</t>
  </si>
  <si>
    <t xml:space="preserve"> PRESTACIÓN DE SERVICIOS </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</si>
  <si>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</si>
  <si>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Hasta el veintiocho (28) de diciembre de 2018, de conformidad con lo estipulado por el Acuerdo Marco de Precios de Colombia Compra Eficiente.</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</si>
  <si>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</si>
  <si>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</si>
  <si>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</si>
  <si>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</si>
  <si>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</si>
  <si>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</si>
  <si>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</si>
  <si>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</si>
  <si>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</si>
  <si>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</si>
  <si>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</si>
  <si>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</si>
  <si>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</si>
  <si>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</si>
  <si>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</si>
  <si>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</si>
  <si>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</si>
  <si>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</si>
  <si>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</si>
  <si>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4,5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</si>
</sst>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6" formatCode="_-&quot;$&quot;* #,##0_-;\-&quot;$&quot;* #,##0_-;_-&quot;$&quot;* &quot;-&quot;_-;_-@_-"/>
    <numFmt numFmtId="167" formatCode="_-&quot;$&quot;* #,##0.00_-;\-&quot;$&quot;* #,##0.00_-;_-&quot;$&quot;* &quot;-&quot;??_-;_-@_-"/>
    <numFmt numFmtId="168" formatCode="_ * #,##0.00_ ;_ * \-#,##0.00_ ;_ * &quot;-&quot;??_ ;_ @_ "/>
    <numFmt numFmtId="169" formatCode="_(&quot;$&quot;\ * #,##0_);_(&quot;$&quot;\ * \(#,##0\);_(&quot;$&quot;\ * &quot;-&quot;??_);_(@_)"/>
    <numFmt numFmtId="170" formatCode="_([$$-240A]\ * #,##0.00_);_([$$-240A]\ * \(#,##0.00\);_([$$-240A]\ * &quot;-&quot;??_);_(@_)"/>
    <numFmt numFmtId="171" formatCode="#,###\ &quot;MESES&quot;"/>
    <numFmt numFmtId="172" formatCode="&quot;$&quot;\ #,##0.00"/>
    <numFmt numFmtId="173" formatCode="_ &quot;$&quot;\ * #,##0.00_ ;_ &quot;$&quot;\ * \-#,##0.00_ ;_ &quot;$&quot;\ * &quot;-&quot;??_ ;_ @_ "/>
    <numFmt numFmtId="174" formatCode="_-&quot;$&quot;* #,##0.00_-;\-&quot;$&quot;* #,##0.00_-;_-&quot;$&quot;* &quot;-&quot;_-;_-@_-"/>
    <numFmt numFmtId="175" formatCode="#,##0.00_ ;\-#,##0.00\ "/>
    <numFmt numFmtId="180" formatCode="#,###.0\ &quot;MESES&quot;"/>
  </numFmts>
  <fonts count="75" x14ac:knownFonts="1">
    <font>
      <sz val="11"/>
      <color theme="1"/>
      <name val="Calibri"/>
      <family val="2"/>
      <scheme val="minor"/>
    </font>
    <font>
      <sz val="11"/>
      <name val="Arial"/>
      <family val="2"/>
    </font>
    <font>
      <sz val="10"/>
      <name val="Arial"/>
      <family val="2"/>
    </font>
    <font>
      <sz val="9"/>
      <name val="Arial"/>
      <family val="2"/>
    </font>
    <font>
      <sz val="14"/>
      <name val="Arial"/>
      <family val="2"/>
    </font>
    <font>
      <b/>
      <sz val="11"/>
      <name val="Arial"/>
      <family val="2"/>
    </font>
    <font>
      <sz val="8"/>
      <name val="Arial"/>
      <family val="2"/>
    </font>
    <font>
      <b/>
      <sz val="20"/>
      <name val="Arial"/>
      <family val="2"/>
    </font>
    <font>
      <b/>
      <sz val="16"/>
      <name val="Arial"/>
      <family val="2"/>
    </font>
    <font>
      <sz val="20"/>
      <name val="Calibri"/>
      <family val="2"/>
    </font>
    <font>
      <b/>
      <sz val="18"/>
      <name val="Arial"/>
      <family val="2"/>
    </font>
    <font>
      <sz val="16"/>
      <name val="Arial"/>
      <family val="2"/>
    </font>
    <font>
      <sz val="22"/>
      <name val="Calibri"/>
      <family val="2"/>
    </font>
    <font>
      <b/>
      <sz val="12"/>
      <name val="Arial"/>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b/>
      <sz val="11"/>
      <color theme="0"/>
      <name val="Arial"/>
      <family val="2"/>
    </font>
    <font>
      <sz val="11"/>
      <color theme="0"/>
      <name val="Arial"/>
      <family val="2"/>
    </font>
    <font>
      <b/>
      <sz val="11"/>
      <color theme="1"/>
      <name val="Arial"/>
      <family val="2"/>
    </font>
    <font>
      <sz val="14"/>
      <color theme="1"/>
      <name val="Calibri"/>
      <family val="2"/>
      <scheme val="minor"/>
    </font>
    <font>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4"/>
      <color rgb="FFFF0000"/>
      <name val="Calibri"/>
      <family val="2"/>
      <scheme val="minor"/>
    </font>
    <font>
      <sz val="16"/>
      <color theme="1"/>
      <name val="Calibri"/>
      <family val="2"/>
      <scheme val="minor"/>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0"/>
      <color rgb="FFFF0000"/>
      <name val="Calibri"/>
      <family val="2"/>
      <scheme val="minor"/>
    </font>
    <font>
      <sz val="20"/>
      <color theme="1"/>
      <name val="Calibri"/>
      <family val="2"/>
      <scheme val="minor"/>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sz val="20"/>
      <color theme="1"/>
      <name val="Arial"/>
      <family val="2"/>
    </font>
    <font>
      <sz val="20"/>
      <color theme="1"/>
      <name val="Calibri"/>
      <family val="2"/>
    </font>
    <font>
      <b/>
      <sz val="9"/>
      <color theme="0"/>
      <name val="Arial"/>
      <family val="2"/>
    </font>
    <font>
      <b/>
      <sz val="14"/>
      <name val="Arial"/>
      <family val="2"/>
    </font>
    <font>
      <b/>
      <sz val="18"/>
      <color rgb="FF002060"/>
      <name val="Arial"/>
      <family val="2"/>
    </font>
    <font>
      <sz val="18"/>
      <color rgb="FF002060"/>
      <name val="Arial"/>
      <family val="2"/>
    </font>
    <font>
      <sz val="28"/>
      <color theme="1"/>
      <name val="Calibri"/>
      <family val="2"/>
      <scheme val="minor"/>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20"/>
      <name val="Calibri"/>
      <family val="2"/>
      <scheme val="minor"/>
    </font>
    <font>
      <b/>
      <sz val="22"/>
      <color theme="1"/>
      <name val="Calibri"/>
      <family val="2"/>
      <scheme val="minor"/>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name val="Arial"/>
      <family val="2"/>
    </font>
    <font>
      <sz val="15"/>
      <color theme="1"/>
      <name val="Arial"/>
      <family val="2"/>
    </font>
    <font>
      <b/>
      <sz val="15"/>
      <color theme="1"/>
      <name val="Arial"/>
      <family val="2"/>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s>
  <cellStyleXfs count="18">
    <xf numFmtId="0" fontId="0" fillId="0" borderId="0"/>
    <xf numFmtId="0" fontId="15" fillId="2" borderId="0" applyNumberFormat="0" applyBorder="0" applyAlignment="0" applyProtection="0"/>
    <xf numFmtId="0" fontId="16" fillId="0" borderId="0" applyNumberFormat="0" applyFill="0" applyBorder="0" applyAlignment="0" applyProtection="0"/>
    <xf numFmtId="164" fontId="14" fillId="0" borderId="0" applyFont="0" applyFill="0" applyBorder="0" applyAlignment="0" applyProtection="0"/>
    <xf numFmtId="43" fontId="17" fillId="0" borderId="0" applyFont="0" applyFill="0" applyBorder="0" applyAlignment="0" applyProtection="0"/>
    <xf numFmtId="168"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7" fillId="0" borderId="0" applyFont="0" applyFill="0" applyBorder="0" applyAlignment="0" applyProtection="0"/>
    <xf numFmtId="166" fontId="14" fillId="0" borderId="0" applyFont="0" applyFill="0" applyBorder="0" applyAlignment="0" applyProtection="0"/>
    <xf numFmtId="173" fontId="2" fillId="0" borderId="0" applyFont="0" applyFill="0" applyBorder="0" applyAlignment="0" applyProtection="0"/>
    <xf numFmtId="44" fontId="14" fillId="0" borderId="0" applyFon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0" fontId="17" fillId="0" borderId="0"/>
    <xf numFmtId="0" fontId="2" fillId="0" borderId="0"/>
    <xf numFmtId="0" fontId="2" fillId="0" borderId="0"/>
    <xf numFmtId="44" fontId="14" fillId="0" borderId="0" applyFont="0" applyFill="0" applyBorder="0" applyAlignment="0" applyProtection="0"/>
  </cellStyleXfs>
  <cellXfs count="273">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0"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6" fillId="0" borderId="0" xfId="2" quotePrefix="1" applyFont="1" applyBorder="1" applyAlignment="1">
      <alignment horizontal="center" vertical="center" wrapText="1"/>
    </xf>
    <xf numFmtId="169" fontId="0" fillId="0" borderId="0" xfId="0" applyNumberFormat="1" applyFont="1" applyFill="1" applyBorder="1" applyAlignment="1">
      <alignment horizontal="center" vertical="center" wrapText="1"/>
    </xf>
    <xf numFmtId="172" fontId="0" fillId="0" borderId="0" xfId="0" applyNumberFormat="1" applyFont="1" applyFill="1" applyBorder="1" applyAlignment="1">
      <alignment horizontal="center" vertical="center" wrapText="1"/>
    </xf>
    <xf numFmtId="172" fontId="0" fillId="0" borderId="0" xfId="0" applyNumberFormat="1" applyFont="1"/>
    <xf numFmtId="172" fontId="0" fillId="0" borderId="0" xfId="0" applyNumberFormat="1" applyFont="1" applyAlignment="1">
      <alignment horizontal="center" vertical="center" wrapText="1"/>
    </xf>
    <xf numFmtId="0" fontId="22" fillId="0" borderId="0" xfId="0" applyFont="1" applyBorder="1" applyAlignment="1">
      <alignment vertical="center" wrapText="1"/>
    </xf>
    <xf numFmtId="0" fontId="0" fillId="0" borderId="3" xfId="0" applyFont="1" applyBorder="1"/>
    <xf numFmtId="0" fontId="22" fillId="0" borderId="0" xfId="0" applyFont="1" applyBorder="1" applyAlignment="1">
      <alignment horizontal="left" vertical="center" wrapText="1"/>
    </xf>
    <xf numFmtId="14" fontId="22" fillId="0" borderId="0" xfId="0" applyNumberFormat="1" applyFont="1" applyBorder="1" applyAlignment="1">
      <alignment horizontal="center" vertical="center" wrapText="1"/>
    </xf>
    <xf numFmtId="0" fontId="23" fillId="0" borderId="0" xfId="0" applyFont="1" applyBorder="1" applyAlignment="1">
      <alignment horizontal="left" vertical="center" wrapText="1"/>
    </xf>
    <xf numFmtId="0" fontId="3" fillId="3" borderId="1" xfId="14" applyNumberFormat="1" applyFont="1" applyFill="1" applyBorder="1" applyAlignment="1">
      <alignment vertical="center" wrapText="1" readingOrder="1"/>
    </xf>
    <xf numFmtId="0" fontId="3" fillId="6" borderId="1" xfId="14" applyNumberFormat="1" applyFont="1" applyFill="1" applyBorder="1" applyAlignment="1">
      <alignment horizontal="center" vertical="center" wrapText="1" readingOrder="1"/>
    </xf>
    <xf numFmtId="0" fontId="24" fillId="5" borderId="1" xfId="14" applyNumberFormat="1" applyFont="1" applyFill="1" applyBorder="1" applyAlignment="1">
      <alignment horizontal="center" vertical="center" wrapText="1" readingOrder="1"/>
    </xf>
    <xf numFmtId="0" fontId="24" fillId="5" borderId="1" xfId="14" applyNumberFormat="1" applyFont="1" applyFill="1" applyBorder="1" applyAlignment="1">
      <alignment vertical="center" wrapText="1" readingOrder="1"/>
    </xf>
    <xf numFmtId="0" fontId="26" fillId="5" borderId="1" xfId="14" applyNumberFormat="1" applyFont="1" applyFill="1" applyBorder="1" applyAlignment="1">
      <alignment horizontal="left" vertical="center" wrapText="1" readingOrder="1"/>
    </xf>
    <xf numFmtId="0" fontId="5" fillId="3" borderId="1" xfId="14" applyNumberFormat="1" applyFont="1" applyFill="1" applyBorder="1" applyAlignment="1">
      <alignment horizontal="left" vertical="center" wrapText="1" readingOrder="1"/>
    </xf>
    <xf numFmtId="0" fontId="5" fillId="7" borderId="6" xfId="14" applyNumberFormat="1" applyFont="1" applyFill="1" applyBorder="1" applyAlignment="1">
      <alignment horizontal="center" vertical="center" wrapText="1" readingOrder="1"/>
    </xf>
    <xf numFmtId="0" fontId="3" fillId="3" borderId="1" xfId="14" applyNumberFormat="1" applyFont="1" applyFill="1" applyBorder="1" applyAlignment="1">
      <alignment horizontal="center" vertical="center" wrapText="1" readingOrder="1"/>
    </xf>
    <xf numFmtId="0" fontId="19"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27" fillId="3" borderId="1" xfId="14" applyNumberFormat="1" applyFont="1" applyFill="1" applyBorder="1" applyAlignment="1">
      <alignment horizontal="left" vertical="center" wrapText="1" readingOrder="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39" fontId="11" fillId="3" borderId="1" xfId="14" applyNumberFormat="1" applyFont="1" applyFill="1" applyBorder="1" applyAlignment="1">
      <alignment horizontal="right" vertical="center" wrapText="1" readingOrder="1"/>
    </xf>
    <xf numFmtId="39" fontId="11" fillId="3" borderId="1" xfId="14" applyNumberFormat="1" applyFont="1" applyFill="1" applyBorder="1" applyAlignment="1">
      <alignment vertical="center" wrapText="1" readingOrder="1"/>
    </xf>
    <xf numFmtId="39" fontId="30" fillId="3" borderId="1" xfId="14" applyNumberFormat="1" applyFont="1" applyFill="1" applyBorder="1" applyAlignment="1">
      <alignment horizontal="right" vertical="center" wrapText="1" readingOrder="1"/>
    </xf>
    <xf numFmtId="39" fontId="29" fillId="9" borderId="1" xfId="14" applyNumberFormat="1" applyFont="1" applyFill="1" applyBorder="1" applyAlignment="1">
      <alignment horizontal="right" vertical="center" wrapText="1" readingOrder="1"/>
    </xf>
    <xf numFmtId="0" fontId="11" fillId="3" borderId="1" xfId="14" applyNumberFormat="1" applyFont="1" applyFill="1" applyBorder="1" applyAlignment="1">
      <alignment vertical="center" wrapText="1" readingOrder="1"/>
    </xf>
    <xf numFmtId="44" fontId="0" fillId="0" borderId="0" xfId="0" applyNumberFormat="1" applyFont="1"/>
    <xf numFmtId="174" fontId="9" fillId="3" borderId="1" xfId="7" applyNumberFormat="1" applyFont="1" applyFill="1" applyBorder="1" applyAlignment="1">
      <alignment horizontal="center" vertical="center"/>
    </xf>
    <xf numFmtId="0" fontId="28" fillId="3" borderId="0" xfId="0" applyFont="1" applyFill="1" applyBorder="1" applyAlignment="1">
      <alignment horizontal="center" vertical="center" wrapText="1"/>
    </xf>
    <xf numFmtId="0" fontId="20" fillId="0" borderId="0" xfId="0" applyFont="1" applyAlignment="1">
      <alignment horizontal="center" vertical="center"/>
    </xf>
    <xf numFmtId="172" fontId="20" fillId="0" borderId="0" xfId="0" applyNumberFormat="1" applyFont="1" applyAlignment="1">
      <alignment horizontal="center" vertical="center"/>
    </xf>
    <xf numFmtId="0" fontId="32" fillId="11" borderId="0" xfId="14" applyNumberFormat="1" applyFont="1" applyFill="1" applyBorder="1" applyAlignment="1">
      <alignment horizontal="center" vertical="center" wrapText="1" readingOrder="1"/>
    </xf>
    <xf numFmtId="0" fontId="33" fillId="11" borderId="12" xfId="14" applyNumberFormat="1" applyFont="1" applyFill="1" applyBorder="1" applyAlignment="1">
      <alignment horizontal="center" vertical="center" wrapText="1" readingOrder="1"/>
    </xf>
    <xf numFmtId="0" fontId="25" fillId="11" borderId="6" xfId="14" applyNumberFormat="1" applyFont="1" applyFill="1" applyBorder="1" applyAlignment="1">
      <alignment horizontal="center" vertical="center" wrapText="1" readingOrder="1"/>
    </xf>
    <xf numFmtId="164" fontId="14" fillId="0" borderId="0" xfId="3" applyFont="1" applyBorder="1" applyAlignment="1">
      <alignment horizontal="right" vertical="center" wrapText="1"/>
    </xf>
    <xf numFmtId="164" fontId="14" fillId="0" borderId="0" xfId="3" applyFont="1" applyFill="1" applyAlignment="1">
      <alignment horizontal="right" vertical="center" wrapText="1"/>
    </xf>
    <xf numFmtId="164" fontId="14" fillId="0" borderId="0" xfId="3" applyFont="1" applyFill="1" applyBorder="1" applyAlignment="1">
      <alignment horizontal="right" vertical="center" wrapText="1"/>
    </xf>
    <xf numFmtId="44" fontId="35"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0" fontId="28"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0" borderId="0" xfId="0" applyFill="1"/>
    <xf numFmtId="0" fontId="28" fillId="3" borderId="0" xfId="0" applyFont="1" applyFill="1" applyAlignment="1">
      <alignment horizontal="center" vertical="center" wrapText="1"/>
    </xf>
    <xf numFmtId="44" fontId="15" fillId="3" borderId="0" xfId="0" applyNumberFormat="1" applyFont="1" applyFill="1"/>
    <xf numFmtId="164" fontId="39" fillId="0" borderId="0" xfId="3" applyFont="1" applyFill="1" applyAlignment="1">
      <alignment horizontal="center" vertical="center" wrapText="1"/>
    </xf>
    <xf numFmtId="172" fontId="39" fillId="0" borderId="0" xfId="0" applyNumberFormat="1" applyFont="1" applyFill="1" applyAlignment="1">
      <alignment horizontal="center" vertical="center" wrapText="1"/>
    </xf>
    <xf numFmtId="44" fontId="39" fillId="0" borderId="0" xfId="0" applyNumberFormat="1" applyFont="1" applyFill="1" applyAlignment="1">
      <alignment horizontal="center" vertical="center"/>
    </xf>
    <xf numFmtId="170" fontId="0" fillId="0" borderId="0" xfId="0" applyNumberFormat="1" applyFont="1" applyFill="1" applyBorder="1" applyAlignment="1">
      <alignment horizontal="center" vertical="center" wrapText="1"/>
    </xf>
    <xf numFmtId="14" fontId="21" fillId="3" borderId="0" xfId="0" applyNumberFormat="1" applyFont="1" applyFill="1" applyBorder="1" applyAlignment="1">
      <alignment horizontal="center" vertical="center" wrapText="1"/>
    </xf>
    <xf numFmtId="0" fontId="47" fillId="0" borderId="0" xfId="3" applyNumberFormat="1" applyFont="1" applyAlignment="1">
      <alignment horizontal="left" wrapText="1"/>
    </xf>
    <xf numFmtId="0" fontId="48" fillId="0" borderId="0" xfId="0" applyFont="1" applyFill="1" applyBorder="1" applyAlignment="1">
      <alignment horizontal="center" vertical="center" wrapText="1"/>
    </xf>
    <xf numFmtId="0" fontId="48" fillId="0" borderId="0" xfId="0" applyFont="1" applyFill="1" applyAlignment="1">
      <alignment horizontal="center"/>
    </xf>
    <xf numFmtId="0" fontId="48" fillId="0" borderId="0" xfId="0" applyFont="1" applyFill="1" applyAlignment="1">
      <alignment horizontal="center" vertical="center" wrapText="1"/>
    </xf>
    <xf numFmtId="166" fontId="13" fillId="3" borderId="1" xfId="7" applyFont="1" applyFill="1" applyBorder="1" applyAlignment="1">
      <alignment horizontal="center" vertical="center" wrapText="1" readingOrder="1"/>
    </xf>
    <xf numFmtId="166" fontId="13" fillId="10" borderId="1" xfId="7" applyFont="1" applyFill="1" applyBorder="1" applyAlignment="1">
      <alignment horizontal="center" vertical="center" wrapText="1" readingOrder="1"/>
    </xf>
    <xf numFmtId="0" fontId="38" fillId="0" borderId="18" xfId="0" applyFont="1" applyBorder="1" applyAlignment="1"/>
    <xf numFmtId="0" fontId="38" fillId="13" borderId="1" xfId="0" applyFont="1" applyFill="1" applyBorder="1" applyAlignment="1">
      <alignment horizontal="center" vertical="center"/>
    </xf>
    <xf numFmtId="165" fontId="40" fillId="13" borderId="1" xfId="0" applyNumberFormat="1" applyFont="1" applyFill="1" applyBorder="1" applyAlignment="1">
      <alignment vertical="center"/>
    </xf>
    <xf numFmtId="165" fontId="40" fillId="13" borderId="1" xfId="0" applyNumberFormat="1" applyFont="1" applyFill="1" applyBorder="1"/>
    <xf numFmtId="0" fontId="18" fillId="10" borderId="0" xfId="0" applyFont="1" applyFill="1" applyBorder="1" applyAlignment="1">
      <alignment vertical="center"/>
    </xf>
    <xf numFmtId="0" fontId="41" fillId="10" borderId="0" xfId="0" applyFont="1" applyFill="1" applyBorder="1" applyAlignment="1">
      <alignment horizontal="center" vertical="center"/>
    </xf>
    <xf numFmtId="0" fontId="18" fillId="10" borderId="0" xfId="0" applyFont="1" applyFill="1" applyAlignment="1">
      <alignment vertical="center"/>
    </xf>
    <xf numFmtId="44" fontId="18" fillId="10" borderId="0" xfId="0" applyNumberFormat="1" applyFont="1" applyFill="1" applyAlignment="1">
      <alignment vertical="center"/>
    </xf>
    <xf numFmtId="172" fontId="18" fillId="10" borderId="0" xfId="0" applyNumberFormat="1" applyFont="1" applyFill="1" applyAlignment="1">
      <alignment vertical="center"/>
    </xf>
    <xf numFmtId="166" fontId="0" fillId="3" borderId="0" xfId="7" applyFont="1" applyFill="1"/>
    <xf numFmtId="166" fontId="13" fillId="3" borderId="1" xfId="7" applyFont="1" applyFill="1" applyBorder="1" applyAlignment="1">
      <alignment horizontal="center" vertical="center" wrapText="1"/>
    </xf>
    <xf numFmtId="166" fontId="38" fillId="0" borderId="1" xfId="7" applyFont="1" applyBorder="1" applyAlignment="1">
      <alignment horizontal="center" vertical="center"/>
    </xf>
    <xf numFmtId="166" fontId="0" fillId="0" borderId="1" xfId="7" applyFont="1" applyBorder="1" applyAlignment="1">
      <alignment horizontal="center" vertical="center"/>
    </xf>
    <xf numFmtId="166" fontId="0" fillId="0" borderId="0" xfId="7" applyFont="1" applyAlignment="1">
      <alignment horizontal="center" vertical="center"/>
    </xf>
    <xf numFmtId="166" fontId="28" fillId="3" borderId="0" xfId="7" applyFont="1" applyFill="1" applyAlignment="1">
      <alignment horizontal="center"/>
    </xf>
    <xf numFmtId="166" fontId="4" fillId="3" borderId="1" xfId="7" applyFont="1" applyFill="1" applyBorder="1" applyAlignment="1">
      <alignment horizontal="center" vertical="center" wrapText="1"/>
    </xf>
    <xf numFmtId="174" fontId="49" fillId="3" borderId="1" xfId="7" applyNumberFormat="1" applyFont="1" applyFill="1" applyBorder="1" applyAlignment="1">
      <alignment horizontal="center" vertical="center" wrapText="1"/>
    </xf>
    <xf numFmtId="174" fontId="37" fillId="10" borderId="1" xfId="7" applyNumberFormat="1" applyFont="1" applyFill="1" applyBorder="1" applyAlignment="1">
      <alignment horizontal="left" vertical="center" wrapText="1" readingOrder="1"/>
    </xf>
    <xf numFmtId="174" fontId="37" fillId="3" borderId="1" xfId="7" applyNumberFormat="1" applyFont="1" applyFill="1" applyBorder="1" applyAlignment="1">
      <alignment horizontal="left" vertical="center" wrapText="1" readingOrder="1"/>
    </xf>
    <xf numFmtId="174" fontId="0" fillId="0" borderId="1" xfId="7" applyNumberFormat="1" applyFont="1" applyBorder="1" applyAlignment="1">
      <alignment horizontal="center" vertical="center"/>
    </xf>
    <xf numFmtId="166" fontId="28" fillId="3" borderId="1" xfId="7" applyFont="1" applyFill="1" applyBorder="1" applyAlignment="1">
      <alignment horizontal="center"/>
    </xf>
    <xf numFmtId="0" fontId="13" fillId="10" borderId="12" xfId="14" applyNumberFormat="1" applyFont="1" applyFill="1" applyBorder="1" applyAlignment="1">
      <alignment horizontal="center" vertical="center" wrapText="1" readingOrder="1"/>
    </xf>
    <xf numFmtId="174" fontId="27" fillId="10" borderId="12" xfId="7" applyNumberFormat="1" applyFont="1" applyFill="1" applyBorder="1" applyAlignment="1">
      <alignment horizontal="left" vertical="center" wrapText="1" readingOrder="1"/>
    </xf>
    <xf numFmtId="166" fontId="19" fillId="0" borderId="1" xfId="7" applyFont="1" applyBorder="1" applyAlignment="1">
      <alignment horizontal="center" vertical="center"/>
    </xf>
    <xf numFmtId="0" fontId="33" fillId="11" borderId="0" xfId="14" applyNumberFormat="1" applyFont="1" applyFill="1" applyBorder="1" applyAlignment="1">
      <alignment horizontal="center" vertical="center" wrapText="1" readingOrder="1"/>
    </xf>
    <xf numFmtId="0" fontId="25" fillId="11" borderId="7" xfId="14" applyNumberFormat="1" applyFont="1" applyFill="1" applyBorder="1" applyAlignment="1">
      <alignment vertical="center" wrapText="1" readingOrder="1"/>
    </xf>
    <xf numFmtId="0" fontId="5" fillId="4" borderId="7" xfId="14" applyNumberFormat="1" applyFont="1" applyFill="1" applyBorder="1" applyAlignment="1">
      <alignment vertical="center" wrapText="1" readingOrder="1"/>
    </xf>
    <xf numFmtId="0" fontId="25" fillId="11" borderId="13" xfId="14" applyNumberFormat="1" applyFont="1" applyFill="1" applyBorder="1" applyAlignment="1">
      <alignment horizontal="center" vertical="center" wrapText="1" readingOrder="1"/>
    </xf>
    <xf numFmtId="0" fontId="6" fillId="3" borderId="1" xfId="14" applyNumberFormat="1" applyFont="1" applyFill="1" applyBorder="1" applyAlignment="1">
      <alignment horizontal="center" vertical="center" wrapText="1" readingOrder="1"/>
    </xf>
    <xf numFmtId="0" fontId="27" fillId="3" borderId="1" xfId="14" applyNumberFormat="1" applyFont="1" applyFill="1" applyBorder="1" applyAlignment="1">
      <alignment vertical="center" wrapText="1" readingOrder="1"/>
    </xf>
    <xf numFmtId="174" fontId="50" fillId="3" borderId="8" xfId="7" applyNumberFormat="1" applyFont="1" applyFill="1" applyBorder="1" applyAlignment="1">
      <alignment horizontal="center" vertical="center"/>
    </xf>
    <xf numFmtId="0" fontId="24" fillId="15" borderId="1" xfId="14" applyNumberFormat="1" applyFont="1" applyFill="1" applyBorder="1" applyAlignment="1">
      <alignment horizontal="center" vertical="center" wrapText="1" readingOrder="1"/>
    </xf>
    <xf numFmtId="0" fontId="25" fillId="15" borderId="1" xfId="14" applyNumberFormat="1" applyFont="1" applyFill="1" applyBorder="1" applyAlignment="1">
      <alignment horizontal="left" vertical="center" wrapText="1" readingOrder="1"/>
    </xf>
    <xf numFmtId="39" fontId="29" fillId="15" borderId="1" xfId="14" applyNumberFormat="1" applyFont="1" applyFill="1" applyBorder="1" applyAlignment="1">
      <alignment horizontal="right" vertical="center" wrapText="1" readingOrder="1"/>
    </xf>
    <xf numFmtId="39" fontId="11" fillId="4" borderId="1" xfId="14" applyNumberFormat="1" applyFont="1" applyFill="1" applyBorder="1" applyAlignment="1">
      <alignment horizontal="right" vertical="center" wrapText="1" readingOrder="1"/>
    </xf>
    <xf numFmtId="0" fontId="51" fillId="15" borderId="1" xfId="14" applyNumberFormat="1" applyFont="1" applyFill="1" applyBorder="1" applyAlignment="1">
      <alignment horizontal="center" vertical="center" wrapText="1" readingOrder="1"/>
    </xf>
    <xf numFmtId="0" fontId="3" fillId="0" borderId="1" xfId="14" applyNumberFormat="1" applyFont="1" applyFill="1" applyBorder="1" applyAlignment="1">
      <alignment horizontal="center" vertical="center" wrapText="1" readingOrder="1"/>
    </xf>
    <xf numFmtId="49" fontId="3" fillId="0" borderId="1" xfId="14" applyNumberFormat="1" applyFont="1" applyFill="1" applyBorder="1" applyAlignment="1">
      <alignment horizontal="center" vertical="center" wrapText="1" readingOrder="1"/>
    </xf>
    <xf numFmtId="49" fontId="24" fillId="15" borderId="1" xfId="14" applyNumberFormat="1" applyFont="1" applyFill="1" applyBorder="1" applyAlignment="1">
      <alignment horizontal="center" vertical="center" wrapText="1" readingOrder="1"/>
    </xf>
    <xf numFmtId="0" fontId="1" fillId="0" borderId="1" xfId="14" applyNumberFormat="1" applyFont="1" applyFill="1" applyBorder="1" applyAlignment="1">
      <alignment horizontal="left" vertical="center" wrapText="1" readingOrder="1"/>
    </xf>
    <xf numFmtId="0" fontId="6" fillId="5" borderId="21" xfId="14" applyNumberFormat="1" applyFont="1" applyFill="1" applyBorder="1" applyAlignment="1">
      <alignment horizontal="center" vertical="center" wrapText="1" readingOrder="1"/>
    </xf>
    <xf numFmtId="0" fontId="1" fillId="5" borderId="21" xfId="14" applyNumberFormat="1" applyFont="1" applyFill="1" applyBorder="1" applyAlignment="1">
      <alignment horizontal="left" vertical="center" wrapText="1" readingOrder="1"/>
    </xf>
    <xf numFmtId="39" fontId="8" fillId="5" borderId="21" xfId="14" applyNumberFormat="1" applyFont="1" applyFill="1" applyBorder="1" applyAlignment="1">
      <alignment horizontal="right" vertical="center" wrapText="1" readingOrder="1"/>
    </xf>
    <xf numFmtId="0" fontId="6" fillId="5" borderId="22" xfId="14" applyNumberFormat="1" applyFont="1" applyFill="1" applyBorder="1" applyAlignment="1">
      <alignment horizontal="center" vertical="center" wrapText="1" readingOrder="1"/>
    </xf>
    <xf numFmtId="0" fontId="1" fillId="5" borderId="22" xfId="14" applyNumberFormat="1" applyFont="1" applyFill="1" applyBorder="1" applyAlignment="1">
      <alignment horizontal="left" vertical="center" wrapText="1" readingOrder="1"/>
    </xf>
    <xf numFmtId="39" fontId="8" fillId="5" borderId="22" xfId="14" applyNumberFormat="1" applyFont="1" applyFill="1" applyBorder="1" applyAlignment="1">
      <alignment horizontal="right" vertical="center" wrapText="1" readingOrder="1"/>
    </xf>
    <xf numFmtId="0" fontId="3" fillId="3" borderId="1" xfId="0" applyNumberFormat="1" applyFont="1" applyFill="1" applyBorder="1" applyAlignment="1">
      <alignment horizontal="center" vertical="center" wrapText="1" readingOrder="1"/>
    </xf>
    <xf numFmtId="39" fontId="11" fillId="16" borderId="1" xfId="14" applyNumberFormat="1" applyFont="1" applyFill="1" applyBorder="1" applyAlignment="1">
      <alignment horizontal="right" vertical="center" wrapText="1" readingOrder="1"/>
    </xf>
    <xf numFmtId="39" fontId="11" fillId="16" borderId="1" xfId="14" applyNumberFormat="1" applyFont="1" applyFill="1" applyBorder="1" applyAlignment="1">
      <alignment horizontal="right" vertical="top" wrapText="1" readingOrder="1"/>
    </xf>
    <xf numFmtId="39" fontId="24" fillId="5" borderId="1" xfId="14" applyNumberFormat="1" applyFont="1" applyFill="1" applyBorder="1" applyAlignment="1">
      <alignment horizontal="right" vertical="center" wrapText="1" readingOrder="1"/>
    </xf>
    <xf numFmtId="39" fontId="29" fillId="5" borderId="1" xfId="14" applyNumberFormat="1" applyFont="1" applyFill="1" applyBorder="1" applyAlignment="1">
      <alignment horizontal="right" vertical="center" wrapText="1" readingOrder="1"/>
    </xf>
    <xf numFmtId="0" fontId="11" fillId="14" borderId="1" xfId="14" applyNumberFormat="1" applyFont="1" applyFill="1" applyBorder="1" applyAlignment="1">
      <alignment vertical="center" wrapText="1" readingOrder="1"/>
    </xf>
    <xf numFmtId="39" fontId="31" fillId="16" borderId="1" xfId="14" applyNumberFormat="1" applyFont="1" applyFill="1" applyBorder="1" applyAlignment="1">
      <alignment horizontal="right" vertical="center" wrapText="1" readingOrder="1"/>
    </xf>
    <xf numFmtId="39" fontId="3" fillId="3" borderId="1" xfId="14" applyNumberFormat="1" applyFont="1" applyFill="1" applyBorder="1" applyAlignment="1">
      <alignment horizontal="center" vertical="center" wrapText="1" readingOrder="1"/>
    </xf>
    <xf numFmtId="39" fontId="11" fillId="16" borderId="1" xfId="14" applyNumberFormat="1" applyFont="1" applyFill="1" applyBorder="1" applyAlignment="1">
      <alignment horizontal="right" vertical="center" readingOrder="1"/>
    </xf>
    <xf numFmtId="39" fontId="31" fillId="16" borderId="1" xfId="14" applyNumberFormat="1" applyFont="1" applyFill="1" applyBorder="1" applyAlignment="1">
      <alignment vertical="center" wrapText="1" readingOrder="1"/>
    </xf>
    <xf numFmtId="39" fontId="3" fillId="3" borderId="1" xfId="14" applyNumberFormat="1" applyFont="1" applyFill="1" applyBorder="1" applyAlignment="1">
      <alignment vertical="center" wrapText="1" readingOrder="1"/>
    </xf>
    <xf numFmtId="0" fontId="5" fillId="17" borderId="1" xfId="14" applyNumberFormat="1" applyFont="1" applyFill="1" applyBorder="1" applyAlignment="1">
      <alignment horizontal="left" vertical="center" wrapText="1" readingOrder="1"/>
    </xf>
    <xf numFmtId="39" fontId="29" fillId="16" borderId="1" xfId="14" applyNumberFormat="1" applyFont="1" applyFill="1" applyBorder="1" applyAlignment="1">
      <alignment horizontal="right" vertical="center" wrapText="1" readingOrder="1"/>
    </xf>
    <xf numFmtId="39" fontId="11" fillId="7" borderId="1" xfId="14" applyNumberFormat="1" applyFont="1" applyFill="1" applyBorder="1" applyAlignment="1">
      <alignment horizontal="right" vertical="center" wrapText="1" readingOrder="1"/>
    </xf>
    <xf numFmtId="39" fontId="30" fillId="7" borderId="1" xfId="14" applyNumberFormat="1" applyFont="1" applyFill="1" applyBorder="1" applyAlignment="1">
      <alignment horizontal="right" vertical="center" wrapText="1" readingOrder="1"/>
    </xf>
    <xf numFmtId="39" fontId="31" fillId="7" borderId="1" xfId="14" applyNumberFormat="1" applyFont="1" applyFill="1" applyBorder="1" applyAlignment="1">
      <alignment horizontal="right" vertical="center" wrapText="1" readingOrder="1"/>
    </xf>
    <xf numFmtId="39" fontId="26" fillId="5" borderId="1" xfId="14" applyNumberFormat="1" applyFont="1" applyFill="1" applyBorder="1" applyAlignment="1">
      <alignment horizontal="right" vertical="center" wrapText="1" readingOrder="1"/>
    </xf>
    <xf numFmtId="39" fontId="5" fillId="3" borderId="1" xfId="14" applyNumberFormat="1" applyFont="1" applyFill="1" applyBorder="1" applyAlignment="1">
      <alignment horizontal="right" vertical="center" wrapText="1" readingOrder="1"/>
    </xf>
    <xf numFmtId="0" fontId="34" fillId="11" borderId="6" xfId="14" applyNumberFormat="1" applyFont="1" applyFill="1" applyBorder="1" applyAlignment="1">
      <alignment horizontal="center" vertical="center" wrapText="1" readingOrder="1"/>
    </xf>
    <xf numFmtId="39" fontId="3" fillId="3" borderId="1" xfId="14" applyNumberFormat="1" applyFont="1" applyFill="1" applyBorder="1" applyAlignment="1">
      <alignment horizontal="right" vertical="center" wrapText="1" readingOrder="1"/>
    </xf>
    <xf numFmtId="0" fontId="53" fillId="7" borderId="6" xfId="14" applyNumberFormat="1" applyFont="1" applyFill="1" applyBorder="1" applyAlignment="1">
      <alignment horizontal="center" vertical="center" wrapText="1" readingOrder="1"/>
    </xf>
    <xf numFmtId="39" fontId="54" fillId="3" borderId="1" xfId="14" applyNumberFormat="1" applyFont="1" applyFill="1" applyBorder="1" applyAlignment="1">
      <alignment vertical="center" wrapText="1" readingOrder="1"/>
    </xf>
    <xf numFmtId="0" fontId="0" fillId="0" borderId="1" xfId="0" applyBorder="1" applyAlignment="1">
      <alignment vertical="center"/>
    </xf>
    <xf numFmtId="166" fontId="28" fillId="3" borderId="8" xfId="7" applyFont="1" applyFill="1" applyBorder="1" applyAlignment="1">
      <alignment horizontal="center"/>
    </xf>
    <xf numFmtId="0" fontId="28" fillId="0" borderId="1" xfId="0" applyFont="1" applyBorder="1" applyAlignment="1">
      <alignment horizontal="center" vertical="center"/>
    </xf>
    <xf numFmtId="166" fontId="36" fillId="3" borderId="1" xfId="7" applyFont="1" applyFill="1" applyBorder="1" applyAlignment="1">
      <alignment horizontal="center"/>
    </xf>
    <xf numFmtId="0" fontId="0" fillId="10" borderId="1" xfId="0" applyFill="1" applyBorder="1"/>
    <xf numFmtId="166" fontId="0" fillId="3" borderId="1" xfId="7" applyFont="1" applyFill="1" applyBorder="1"/>
    <xf numFmtId="166" fontId="36" fillId="3" borderId="1" xfId="7" applyFont="1" applyFill="1" applyBorder="1"/>
    <xf numFmtId="166" fontId="55" fillId="0" borderId="1" xfId="7" applyFont="1" applyBorder="1" applyAlignment="1">
      <alignment horizontal="center" vertical="center"/>
    </xf>
    <xf numFmtId="0" fontId="34" fillId="11" borderId="6" xfId="14" applyNumberFormat="1" applyFont="1" applyFill="1" applyBorder="1" applyAlignment="1">
      <alignment horizontal="center" vertical="center" wrapText="1" readingOrder="1"/>
    </xf>
    <xf numFmtId="0" fontId="56" fillId="12" borderId="6" xfId="1" applyFont="1" applyFill="1" applyBorder="1" applyAlignment="1">
      <alignment horizontal="center" vertical="center" wrapText="1"/>
    </xf>
    <xf numFmtId="0" fontId="56" fillId="10" borderId="6" xfId="1" applyFont="1" applyFill="1" applyBorder="1" applyAlignment="1">
      <alignment horizontal="center" vertical="center"/>
    </xf>
    <xf numFmtId="0" fontId="52" fillId="12" borderId="6" xfId="0" applyFont="1" applyFill="1" applyBorder="1" applyAlignment="1">
      <alignment horizontal="center" vertical="center" wrapText="1"/>
    </xf>
    <xf numFmtId="14" fontId="52" fillId="12" borderId="6" xfId="0" applyNumberFormat="1" applyFont="1" applyFill="1" applyBorder="1" applyAlignment="1">
      <alignment horizontal="center" vertical="center" wrapText="1"/>
    </xf>
    <xf numFmtId="169" fontId="52" fillId="12" borderId="6" xfId="11" applyNumberFormat="1" applyFont="1" applyFill="1" applyBorder="1" applyAlignment="1">
      <alignment horizontal="center" vertical="center" wrapText="1"/>
    </xf>
    <xf numFmtId="44" fontId="52" fillId="12" borderId="6" xfId="11" applyNumberFormat="1" applyFont="1" applyFill="1" applyBorder="1" applyAlignment="1">
      <alignment horizontal="center" vertical="center" wrapText="1"/>
    </xf>
    <xf numFmtId="0" fontId="52" fillId="12" borderId="16" xfId="0" applyFont="1" applyFill="1" applyBorder="1" applyAlignment="1">
      <alignment horizontal="center" vertical="center" wrapText="1"/>
    </xf>
    <xf numFmtId="44" fontId="59" fillId="0" borderId="0" xfId="11" applyFont="1" applyFill="1" applyAlignment="1">
      <alignment horizontal="right" vertical="center" wrapText="1"/>
    </xf>
    <xf numFmtId="164" fontId="60" fillId="12" borderId="6" xfId="3" applyFont="1" applyFill="1" applyBorder="1" applyAlignment="1">
      <alignment horizontal="center" vertical="center" wrapText="1"/>
    </xf>
    <xf numFmtId="0" fontId="60" fillId="12" borderId="6" xfId="1" applyFont="1" applyFill="1" applyBorder="1" applyAlignment="1">
      <alignment horizontal="center" vertical="center" wrapText="1"/>
    </xf>
    <xf numFmtId="39" fontId="61" fillId="3" borderId="1" xfId="14" applyNumberFormat="1" applyFont="1" applyFill="1" applyBorder="1" applyAlignment="1">
      <alignment horizontal="right" vertical="center" wrapText="1" readingOrder="1"/>
    </xf>
    <xf numFmtId="39" fontId="11" fillId="8" borderId="1" xfId="14" applyNumberFormat="1" applyFont="1" applyFill="1" applyBorder="1" applyAlignment="1">
      <alignment horizontal="right" vertical="center" wrapText="1" readingOrder="1"/>
    </xf>
    <xf numFmtId="39" fontId="11" fillId="8" borderId="1" xfId="14" applyNumberFormat="1" applyFont="1" applyFill="1" applyBorder="1" applyAlignment="1">
      <alignment vertical="center" wrapText="1" readingOrder="1"/>
    </xf>
    <xf numFmtId="39" fontId="30" fillId="8" borderId="1" xfId="14" applyNumberFormat="1" applyFont="1" applyFill="1" applyBorder="1" applyAlignment="1">
      <alignment horizontal="right" vertical="center" wrapText="1" readingOrder="1"/>
    </xf>
    <xf numFmtId="0" fontId="63" fillId="0" borderId="0" xfId="0" applyFont="1" applyAlignment="1">
      <alignment horizontal="center" vertical="center" wrapText="1"/>
    </xf>
    <xf numFmtId="39" fontId="3" fillId="3" borderId="1" xfId="14" applyNumberFormat="1" applyFont="1" applyFill="1" applyBorder="1" applyAlignment="1">
      <alignment horizontal="right" vertical="center" wrapText="1" readingOrder="1"/>
    </xf>
    <xf numFmtId="0" fontId="67" fillId="4" borderId="0" xfId="0" applyFont="1" applyFill="1"/>
    <xf numFmtId="175" fontId="67" fillId="4" borderId="0" xfId="0" applyNumberFormat="1" applyFont="1" applyFill="1"/>
    <xf numFmtId="0" fontId="47" fillId="0" borderId="1" xfId="3" applyNumberFormat="1" applyFont="1" applyBorder="1" applyAlignment="1">
      <alignment horizontal="left" wrapText="1"/>
    </xf>
    <xf numFmtId="0" fontId="0" fillId="0" borderId="1" xfId="0" applyFont="1" applyBorder="1" applyAlignment="1">
      <alignment wrapText="1"/>
    </xf>
    <xf numFmtId="0" fontId="38" fillId="0" borderId="1" xfId="0" applyFont="1" applyBorder="1" applyAlignment="1">
      <alignment horizontal="center" vertical="center" wrapText="1"/>
    </xf>
    <xf numFmtId="0" fontId="48" fillId="0" borderId="1" xfId="3" applyNumberFormat="1" applyFont="1" applyBorder="1" applyAlignment="1">
      <alignment horizontal="center" vertical="center" wrapText="1"/>
    </xf>
    <xf numFmtId="174" fontId="70" fillId="0" borderId="1" xfId="7" applyNumberFormat="1" applyFont="1" applyBorder="1" applyAlignment="1">
      <alignment horizontal="left" wrapText="1"/>
    </xf>
    <xf numFmtId="0" fontId="69" fillId="0" borderId="1" xfId="0" applyFont="1" applyBorder="1" applyAlignment="1">
      <alignment wrapText="1"/>
    </xf>
    <xf numFmtId="0" fontId="63" fillId="4" borderId="1" xfId="0" applyFont="1" applyFill="1" applyBorder="1" applyAlignment="1">
      <alignment wrapText="1"/>
    </xf>
    <xf numFmtId="174" fontId="70" fillId="4" borderId="1" xfId="7" applyNumberFormat="1" applyFont="1" applyFill="1" applyBorder="1" applyAlignment="1">
      <alignment horizontal="left" wrapText="1"/>
    </xf>
    <xf numFmtId="165" fontId="36" fillId="0" borderId="1" xfId="0" applyNumberFormat="1" applyFont="1" applyBorder="1" applyAlignment="1">
      <alignment wrapText="1"/>
    </xf>
    <xf numFmtId="174" fontId="63" fillId="0" borderId="1" xfId="7" applyNumberFormat="1" applyFont="1" applyBorder="1" applyAlignment="1">
      <alignment wrapText="1"/>
    </xf>
    <xf numFmtId="0" fontId="56" fillId="12" borderId="9" xfId="1" applyFont="1" applyFill="1" applyBorder="1" applyAlignment="1">
      <alignment horizontal="center" vertical="center" wrapText="1"/>
    </xf>
    <xf numFmtId="172" fontId="36" fillId="3" borderId="0" xfId="0" applyNumberFormat="1" applyFont="1" applyFill="1" applyBorder="1" applyAlignment="1">
      <alignment horizontal="center" vertical="center" wrapText="1"/>
    </xf>
    <xf numFmtId="166" fontId="36" fillId="3" borderId="0" xfId="7" applyFont="1" applyFill="1" applyBorder="1" applyAlignment="1">
      <alignment horizontal="center"/>
    </xf>
    <xf numFmtId="0" fontId="36" fillId="3" borderId="0" xfId="0" applyFont="1" applyFill="1" applyBorder="1" applyAlignment="1">
      <alignment horizontal="center" vertical="center" wrapText="1"/>
    </xf>
    <xf numFmtId="166" fontId="36" fillId="3" borderId="0" xfId="7" applyFont="1" applyFill="1" applyBorder="1" applyAlignment="1">
      <alignment horizontal="center" vertical="center" wrapText="1"/>
    </xf>
    <xf numFmtId="15" fontId="73" fillId="0" borderId="1" xfId="0" applyNumberFormat="1" applyFont="1" applyFill="1" applyBorder="1" applyAlignment="1">
      <alignment horizontal="center" vertical="center" wrapText="1"/>
    </xf>
    <xf numFmtId="0" fontId="73" fillId="0" borderId="1" xfId="0" applyFont="1" applyFill="1" applyBorder="1" applyAlignment="1">
      <alignment horizontal="left" vertical="center" wrapText="1"/>
    </xf>
    <xf numFmtId="0" fontId="73" fillId="0"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15" fontId="72" fillId="0" borderId="1" xfId="0" applyNumberFormat="1" applyFont="1" applyFill="1" applyBorder="1" applyAlignment="1">
      <alignment horizontal="center" vertical="center" wrapText="1"/>
    </xf>
    <xf numFmtId="0" fontId="72" fillId="0" borderId="1" xfId="0" applyFont="1" applyFill="1" applyBorder="1" applyAlignment="1">
      <alignment horizontal="left" vertical="center" wrapText="1"/>
    </xf>
    <xf numFmtId="0" fontId="72" fillId="0" borderId="1" xfId="0" applyFont="1" applyFill="1" applyBorder="1" applyAlignment="1">
      <alignment horizontal="center" vertical="center" wrapText="1"/>
    </xf>
    <xf numFmtId="44" fontId="7" fillId="0" borderId="1" xfId="17" applyFont="1" applyFill="1" applyBorder="1" applyAlignment="1">
      <alignment horizontal="center" vertical="center" wrapText="1"/>
    </xf>
    <xf numFmtId="0" fontId="21" fillId="0" borderId="1" xfId="0" applyFont="1" applyFill="1" applyBorder="1"/>
    <xf numFmtId="169" fontId="73" fillId="0" borderId="1" xfId="17" applyNumberFormat="1" applyFont="1" applyFill="1" applyBorder="1" applyAlignment="1">
      <alignment horizontal="center" vertical="center" wrapText="1"/>
    </xf>
    <xf numFmtId="0" fontId="0" fillId="0" borderId="1" xfId="0" applyFill="1" applyBorder="1"/>
    <xf numFmtId="0" fontId="5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171" fontId="10" fillId="0" borderId="1" xfId="0" applyNumberFormat="1" applyFont="1" applyFill="1" applyBorder="1" applyAlignment="1">
      <alignment horizontal="center" vertical="center" wrapText="1"/>
    </xf>
    <xf numFmtId="170" fontId="58" fillId="0" borderId="1" xfId="3" applyNumberFormat="1" applyFont="1" applyFill="1" applyBorder="1" applyAlignment="1">
      <alignment horizontal="right" vertical="center" wrapText="1"/>
    </xf>
    <xf numFmtId="44" fontId="58" fillId="0" borderId="1" xfId="11"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5" fillId="0" borderId="12" xfId="0" applyFont="1" applyFill="1" applyBorder="1" applyAlignment="1">
      <alignment horizontal="center" vertical="center" wrapText="1"/>
    </xf>
    <xf numFmtId="0" fontId="65" fillId="0" borderId="1" xfId="0" applyFont="1" applyFill="1" applyBorder="1" applyAlignment="1">
      <alignment vertical="center" wrapText="1"/>
    </xf>
    <xf numFmtId="14" fontId="65" fillId="0" borderId="1" xfId="0" applyNumberFormat="1" applyFont="1" applyFill="1" applyBorder="1" applyAlignment="1">
      <alignment horizontal="center" vertical="center" wrapText="1"/>
    </xf>
    <xf numFmtId="171" fontId="65" fillId="0" borderId="1" xfId="0" applyNumberFormat="1" applyFont="1" applyFill="1" applyBorder="1" applyAlignment="1">
      <alignment horizontal="center" vertical="center" wrapText="1"/>
    </xf>
    <xf numFmtId="170" fontId="66" fillId="0" borderId="1" xfId="3" applyNumberFormat="1" applyFont="1" applyFill="1" applyBorder="1" applyAlignment="1">
      <alignment horizontal="right" vertical="center" wrapText="1"/>
    </xf>
    <xf numFmtId="44" fontId="66" fillId="0" borderId="1" xfId="11" applyNumberFormat="1" applyFont="1" applyFill="1" applyBorder="1" applyAlignment="1">
      <alignment horizontal="center" vertical="center" wrapText="1"/>
    </xf>
    <xf numFmtId="0" fontId="8" fillId="3" borderId="5" xfId="14" applyNumberFormat="1" applyFont="1" applyFill="1" applyBorder="1" applyAlignment="1">
      <alignment horizontal="center" vertical="center" wrapText="1" readingOrder="1"/>
    </xf>
    <xf numFmtId="0" fontId="8" fillId="3" borderId="7" xfId="14" applyNumberFormat="1" applyFont="1" applyFill="1" applyBorder="1" applyAlignment="1">
      <alignment horizontal="center" vertical="center" wrapText="1" readingOrder="1"/>
    </xf>
    <xf numFmtId="39" fontId="3" fillId="3" borderId="1" xfId="14" applyNumberFormat="1" applyFont="1" applyFill="1" applyBorder="1" applyAlignment="1">
      <alignment horizontal="right" vertical="center" wrapText="1" readingOrder="1"/>
    </xf>
    <xf numFmtId="0" fontId="8" fillId="3" borderId="1" xfId="14" applyNumberFormat="1" applyFont="1" applyFill="1" applyBorder="1" applyAlignment="1">
      <alignment horizontal="center" vertical="center" wrapText="1" readingOrder="1"/>
    </xf>
    <xf numFmtId="0" fontId="8" fillId="3" borderId="12" xfId="14" applyNumberFormat="1" applyFont="1" applyFill="1" applyBorder="1" applyAlignment="1">
      <alignment horizontal="center" vertical="center" wrapText="1" readingOrder="1"/>
    </xf>
    <xf numFmtId="0" fontId="34" fillId="11" borderId="1" xfId="14" applyNumberFormat="1" applyFont="1" applyFill="1" applyBorder="1" applyAlignment="1">
      <alignment horizontal="center" vertical="center" wrapText="1" readingOrder="1"/>
    </xf>
    <xf numFmtId="0" fontId="34" fillId="11" borderId="6" xfId="14" applyNumberFormat="1" applyFont="1" applyFill="1" applyBorder="1" applyAlignment="1">
      <alignment horizontal="center" vertical="center" wrapText="1" readingOrder="1"/>
    </xf>
    <xf numFmtId="0" fontId="13" fillId="3" borderId="1" xfId="14" applyNumberFormat="1" applyFont="1" applyFill="1" applyBorder="1" applyAlignment="1">
      <alignment horizontal="center" vertical="center" wrapText="1" readingOrder="1"/>
    </xf>
    <xf numFmtId="0" fontId="38" fillId="13" borderId="1" xfId="0" applyFont="1" applyFill="1" applyBorder="1" applyAlignment="1">
      <alignment horizontal="center"/>
    </xf>
    <xf numFmtId="166" fontId="28" fillId="3" borderId="18" xfId="7" applyFont="1" applyFill="1" applyBorder="1" applyAlignment="1">
      <alignment horizontal="center"/>
    </xf>
    <xf numFmtId="166" fontId="38" fillId="3" borderId="18" xfId="7" applyFont="1" applyFill="1" applyBorder="1" applyAlignment="1">
      <alignment horizontal="center"/>
    </xf>
    <xf numFmtId="166" fontId="38" fillId="0" borderId="5" xfId="7" applyFont="1" applyBorder="1" applyAlignment="1">
      <alignment horizontal="center" vertical="center"/>
    </xf>
    <xf numFmtId="166" fontId="38" fillId="0" borderId="12" xfId="7" applyFont="1" applyBorder="1" applyAlignment="1">
      <alignment horizontal="center" vertical="center"/>
    </xf>
    <xf numFmtId="0" fontId="25" fillId="11" borderId="5" xfId="14" applyNumberFormat="1" applyFont="1" applyFill="1" applyBorder="1" applyAlignment="1">
      <alignment horizontal="center" vertical="center" wrapText="1" readingOrder="1"/>
    </xf>
    <xf numFmtId="0" fontId="25" fillId="11" borderId="7" xfId="14" applyNumberFormat="1" applyFont="1" applyFill="1" applyBorder="1" applyAlignment="1">
      <alignment horizontal="center" vertical="center" wrapText="1" readingOrder="1"/>
    </xf>
    <xf numFmtId="0" fontId="25" fillId="11" borderId="12" xfId="14" applyNumberFormat="1" applyFont="1" applyFill="1" applyBorder="1" applyAlignment="1">
      <alignment horizontal="center" vertical="center" wrapText="1" readingOrder="1"/>
    </xf>
    <xf numFmtId="0" fontId="19" fillId="0" borderId="15" xfId="0" applyFont="1" applyBorder="1" applyAlignment="1">
      <alignment horizontal="left" vertical="center" wrapText="1"/>
    </xf>
    <xf numFmtId="0" fontId="43" fillId="3" borderId="1" xfId="0" applyFont="1" applyFill="1" applyBorder="1" applyAlignment="1">
      <alignment horizontal="center" vertical="center" wrapText="1"/>
    </xf>
    <xf numFmtId="0" fontId="43" fillId="0" borderId="5" xfId="0" applyFont="1" applyBorder="1" applyAlignment="1">
      <alignment horizontal="left" vertical="center" wrapText="1"/>
    </xf>
    <xf numFmtId="0" fontId="43" fillId="0" borderId="12" xfId="0" applyFont="1" applyBorder="1" applyAlignment="1">
      <alignment horizontal="left" vertical="center" wrapText="1"/>
    </xf>
    <xf numFmtId="0" fontId="42" fillId="0" borderId="13"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2" fillId="0" borderId="17" xfId="0" applyFont="1" applyFill="1" applyBorder="1" applyAlignment="1">
      <alignment horizontal="center" vertical="center" wrapText="1"/>
    </xf>
    <xf numFmtId="170" fontId="44" fillId="3" borderId="1" xfId="0" applyNumberFormat="1" applyFont="1" applyFill="1" applyBorder="1" applyAlignment="1">
      <alignment horizontal="right" vertical="center" wrapText="1"/>
    </xf>
    <xf numFmtId="166" fontId="44" fillId="3" borderId="1" xfId="9" applyFont="1" applyFill="1" applyBorder="1" applyAlignment="1">
      <alignment horizontal="right" vertical="center" wrapText="1"/>
    </xf>
    <xf numFmtId="14" fontId="46" fillId="4" borderId="5" xfId="0" applyNumberFormat="1" applyFont="1" applyFill="1" applyBorder="1" applyAlignment="1">
      <alignment horizontal="right" vertical="center" wrapText="1"/>
    </xf>
    <xf numFmtId="14" fontId="46" fillId="4" borderId="12" xfId="0" applyNumberFormat="1" applyFont="1" applyFill="1" applyBorder="1" applyAlignment="1">
      <alignment horizontal="right" vertical="center" wrapText="1"/>
    </xf>
    <xf numFmtId="0" fontId="19" fillId="0" borderId="0" xfId="0" applyFont="1" applyBorder="1" applyAlignment="1">
      <alignment horizontal="left" vertical="center" wrapText="1"/>
    </xf>
    <xf numFmtId="0" fontId="43" fillId="0" borderId="1" xfId="0" applyFont="1" applyBorder="1" applyAlignment="1">
      <alignment horizontal="center" vertical="center" wrapText="1"/>
    </xf>
    <xf numFmtId="0" fontId="40" fillId="0" borderId="1" xfId="0" applyFont="1" applyFill="1" applyBorder="1" applyAlignment="1">
      <alignment horizontal="center" vertical="center" wrapText="1"/>
    </xf>
    <xf numFmtId="0" fontId="43" fillId="0" borderId="1" xfId="0" quotePrefix="1" applyFont="1" applyBorder="1" applyAlignment="1">
      <alignment horizontal="center" vertical="center" wrapText="1"/>
    </xf>
    <xf numFmtId="0" fontId="43" fillId="0" borderId="0" xfId="0" quotePrefix="1" applyFont="1" applyAlignment="1">
      <alignment horizontal="center" vertical="center"/>
    </xf>
    <xf numFmtId="166" fontId="36" fillId="3" borderId="0" xfId="7" applyFont="1" applyFill="1" applyBorder="1" applyAlignment="1">
      <alignment horizontal="center"/>
    </xf>
    <xf numFmtId="166" fontId="36" fillId="3" borderId="0" xfId="7"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169" fontId="62" fillId="3" borderId="5" xfId="0" applyNumberFormat="1" applyFont="1" applyFill="1" applyBorder="1" applyAlignment="1">
      <alignment horizontal="left" vertical="center" wrapText="1"/>
    </xf>
    <xf numFmtId="169" fontId="62" fillId="3" borderId="12" xfId="0" applyNumberFormat="1" applyFont="1" applyFill="1" applyBorder="1" applyAlignment="1">
      <alignment horizontal="left" vertical="center" wrapText="1"/>
    </xf>
    <xf numFmtId="15" fontId="73" fillId="0" borderId="8" xfId="0" applyNumberFormat="1" applyFont="1" applyFill="1" applyBorder="1" applyAlignment="1">
      <alignment horizontal="center" vertical="center" wrapText="1"/>
    </xf>
    <xf numFmtId="0" fontId="73" fillId="0" borderId="8" xfId="0" applyFont="1" applyFill="1" applyBorder="1" applyAlignment="1">
      <alignment horizontal="center" vertical="center" wrapText="1"/>
    </xf>
    <xf numFmtId="0" fontId="71" fillId="0" borderId="8" xfId="0" applyFont="1" applyFill="1" applyBorder="1" applyAlignment="1">
      <alignment horizontal="center" vertical="center" wrapText="1"/>
    </xf>
    <xf numFmtId="15" fontId="72" fillId="0" borderId="8" xfId="0" applyNumberFormat="1" applyFont="1" applyFill="1" applyBorder="1" applyAlignment="1">
      <alignment horizontal="center" vertical="center" wrapText="1"/>
    </xf>
    <xf numFmtId="0" fontId="72" fillId="0" borderId="8" xfId="0" applyFont="1" applyFill="1" applyBorder="1" applyAlignment="1">
      <alignment horizontal="center" vertical="center" wrapText="1"/>
    </xf>
    <xf numFmtId="169" fontId="73" fillId="0" borderId="8" xfId="17"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71" fillId="0" borderId="6" xfId="0" applyFont="1" applyFill="1" applyBorder="1" applyAlignment="1">
      <alignment horizontal="center" vertical="center" wrapText="1"/>
    </xf>
    <xf numFmtId="15" fontId="72" fillId="0" borderId="6" xfId="0" applyNumberFormat="1" applyFont="1" applyFill="1" applyBorder="1" applyAlignment="1">
      <alignment horizontal="center" vertical="center" wrapText="1"/>
    </xf>
    <xf numFmtId="0" fontId="72" fillId="0" borderId="6" xfId="0" applyFont="1" applyFill="1" applyBorder="1" applyAlignment="1">
      <alignment horizontal="center" vertical="center" wrapText="1"/>
    </xf>
    <xf numFmtId="44" fontId="37" fillId="0" borderId="1" xfId="17" applyFont="1" applyFill="1" applyBorder="1" applyAlignment="1">
      <alignment horizontal="center" vertical="center" wrapText="1"/>
    </xf>
    <xf numFmtId="0" fontId="45" fillId="0" borderId="6" xfId="0" applyFont="1" applyFill="1" applyBorder="1" applyAlignment="1">
      <alignment horizontal="center"/>
    </xf>
    <xf numFmtId="0" fontId="45" fillId="0" borderId="1" xfId="0" applyFont="1" applyFill="1" applyBorder="1"/>
    <xf numFmtId="0" fontId="73" fillId="0" borderId="6" xfId="0" applyFont="1" applyFill="1" applyBorder="1" applyAlignment="1">
      <alignment horizontal="center" vertical="center" wrapText="1"/>
    </xf>
    <xf numFmtId="15" fontId="73" fillId="0" borderId="6" xfId="0" applyNumberFormat="1" applyFont="1" applyFill="1" applyBorder="1" applyAlignment="1">
      <alignment horizontal="center" vertical="center" wrapText="1"/>
    </xf>
    <xf numFmtId="169" fontId="73" fillId="0" borderId="6" xfId="17" applyNumberFormat="1" applyFont="1" applyFill="1" applyBorder="1" applyAlignment="1">
      <alignment horizontal="center" vertical="center" wrapText="1"/>
    </xf>
    <xf numFmtId="0" fontId="45" fillId="0" borderId="8" xfId="0" applyFont="1" applyFill="1" applyBorder="1" applyAlignment="1">
      <alignment horizontal="center"/>
    </xf>
    <xf numFmtId="44" fontId="7" fillId="0" borderId="1" xfId="11" applyNumberFormat="1"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xf numFmtId="0" fontId="74" fillId="0" borderId="1" xfId="0" applyFont="1" applyFill="1" applyBorder="1" applyAlignment="1">
      <alignment horizontal="center" vertical="center" wrapText="1"/>
    </xf>
    <xf numFmtId="0" fontId="0" fillId="0" borderId="0" xfId="0" applyFill="1"/>
    <xf numFmtId="169" fontId="72" fillId="0" borderId="1" xfId="17" applyNumberFormat="1" applyFont="1" applyFill="1" applyBorder="1" applyAlignment="1">
      <alignment horizontal="center" vertical="center" wrapText="1"/>
    </xf>
  </cellXfs>
  <cellStyles count="18">
    <cellStyle name="Énfasis1" xfId="1" builtinId="29"/>
    <cellStyle name="Hipervínculo" xfId="2" builtinId="8"/>
    <cellStyle name="Millares [0] 2" xfId="3"/>
    <cellStyle name="Millares 2" xfId="4"/>
    <cellStyle name="Millares 3" xfId="5"/>
    <cellStyle name="Millares 4" xfId="6"/>
    <cellStyle name="Moneda" xfId="17"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44" t="s">
        <v>86</v>
      </c>
      <c r="B2" s="44" t="s">
        <v>86</v>
      </c>
      <c r="C2" s="44" t="s">
        <v>86</v>
      </c>
      <c r="D2" s="44" t="s">
        <v>86</v>
      </c>
      <c r="E2" s="44" t="s">
        <v>86</v>
      </c>
      <c r="F2" s="44" t="s">
        <v>86</v>
      </c>
      <c r="G2" s="44" t="s">
        <v>86</v>
      </c>
      <c r="H2" s="44" t="s">
        <v>86</v>
      </c>
      <c r="I2" s="45" t="s">
        <v>86</v>
      </c>
      <c r="J2" s="210" t="s">
        <v>258</v>
      </c>
      <c r="K2" s="210" t="s">
        <v>259</v>
      </c>
      <c r="L2" s="210" t="s">
        <v>260</v>
      </c>
      <c r="M2" s="92"/>
      <c r="N2" s="92" t="s">
        <v>86</v>
      </c>
      <c r="O2" s="92" t="s">
        <v>86</v>
      </c>
      <c r="P2" s="93" t="s">
        <v>261</v>
      </c>
      <c r="Q2" s="94"/>
      <c r="R2" s="94"/>
      <c r="S2" s="94"/>
      <c r="T2" s="94"/>
    </row>
    <row r="3" spans="1:20" ht="120" x14ac:dyDescent="0.25">
      <c r="A3" s="132" t="s">
        <v>100</v>
      </c>
      <c r="B3" s="132" t="s">
        <v>99</v>
      </c>
      <c r="C3" s="132" t="s">
        <v>98</v>
      </c>
      <c r="D3" s="132" t="s">
        <v>97</v>
      </c>
      <c r="E3" s="132" t="s">
        <v>96</v>
      </c>
      <c r="F3" s="132" t="s">
        <v>95</v>
      </c>
      <c r="G3" s="132" t="s">
        <v>94</v>
      </c>
      <c r="H3" s="132" t="s">
        <v>93</v>
      </c>
      <c r="I3" s="46" t="s">
        <v>92</v>
      </c>
      <c r="J3" s="211"/>
      <c r="K3" s="211"/>
      <c r="L3" s="211"/>
      <c r="M3" s="46" t="s">
        <v>262</v>
      </c>
      <c r="N3" s="46" t="s">
        <v>263</v>
      </c>
      <c r="O3" s="95" t="s">
        <v>264</v>
      </c>
      <c r="P3" s="46" t="s">
        <v>265</v>
      </c>
      <c r="Q3" s="27" t="s">
        <v>149</v>
      </c>
      <c r="R3" s="27" t="s">
        <v>162</v>
      </c>
      <c r="S3" s="27" t="s">
        <v>163</v>
      </c>
      <c r="T3" s="134" t="s">
        <v>147</v>
      </c>
    </row>
    <row r="4" spans="1:20" ht="23.25" x14ac:dyDescent="0.25">
      <c r="A4" s="208" t="s">
        <v>101</v>
      </c>
      <c r="B4" s="208"/>
      <c r="C4" s="208"/>
      <c r="D4" s="208"/>
      <c r="E4" s="208"/>
      <c r="F4" s="208"/>
      <c r="G4" s="208"/>
      <c r="H4" s="208"/>
      <c r="I4" s="208"/>
      <c r="J4" s="133"/>
      <c r="K4" s="133"/>
      <c r="L4" s="133"/>
      <c r="M4" s="34"/>
      <c r="N4" s="34"/>
      <c r="O4" s="35"/>
      <c r="P4" s="35"/>
      <c r="Q4" s="35"/>
      <c r="R4" s="35"/>
      <c r="S4" s="35"/>
      <c r="T4" s="135"/>
    </row>
    <row r="5" spans="1:20" ht="36" x14ac:dyDescent="0.25">
      <c r="A5" s="114">
        <v>2</v>
      </c>
      <c r="B5" s="114">
        <v>0</v>
      </c>
      <c r="C5" s="114">
        <v>4</v>
      </c>
      <c r="D5" s="114">
        <v>1</v>
      </c>
      <c r="E5" s="114">
        <v>6</v>
      </c>
      <c r="F5" s="28" t="s">
        <v>126</v>
      </c>
      <c r="G5" s="21">
        <v>10</v>
      </c>
      <c r="H5" s="21" t="s">
        <v>87</v>
      </c>
      <c r="I5" s="26" t="s">
        <v>275</v>
      </c>
      <c r="J5" s="160">
        <v>26312050</v>
      </c>
      <c r="K5" s="160">
        <v>100121585</v>
      </c>
      <c r="L5" s="160">
        <v>22000000</v>
      </c>
      <c r="M5" s="156"/>
      <c r="N5" s="34"/>
      <c r="O5" s="34"/>
      <c r="P5" s="34">
        <f>SUM(M5+N5-O5)</f>
        <v>0</v>
      </c>
      <c r="Q5" s="115"/>
      <c r="R5" s="116"/>
      <c r="S5" s="115"/>
      <c r="T5" s="115">
        <f>SUM(R5-S5)</f>
        <v>0</v>
      </c>
    </row>
    <row r="6" spans="1:20" ht="36" x14ac:dyDescent="0.25">
      <c r="A6" s="28">
        <v>2</v>
      </c>
      <c r="B6" s="28">
        <v>0</v>
      </c>
      <c r="C6" s="28">
        <v>4</v>
      </c>
      <c r="D6" s="28">
        <v>1</v>
      </c>
      <c r="E6" s="28">
        <v>8</v>
      </c>
      <c r="F6" s="28" t="s">
        <v>126</v>
      </c>
      <c r="G6" s="21">
        <v>10</v>
      </c>
      <c r="H6" s="21" t="s">
        <v>87</v>
      </c>
      <c r="I6" s="31" t="s">
        <v>276</v>
      </c>
      <c r="J6" s="160"/>
      <c r="K6" s="160">
        <v>223529923</v>
      </c>
      <c r="L6" s="160">
        <v>36257167</v>
      </c>
      <c r="M6" s="158">
        <v>20100403</v>
      </c>
      <c r="N6" s="34"/>
      <c r="O6" s="34"/>
      <c r="P6" s="34">
        <f t="shared" ref="P6:P11" si="0">SUM(M6+N6-O6)</f>
        <v>20100403</v>
      </c>
      <c r="Q6" s="115"/>
      <c r="R6" s="116"/>
      <c r="S6" s="115"/>
      <c r="T6" s="115">
        <f>SUM(R6-S6)</f>
        <v>0</v>
      </c>
    </row>
    <row r="7" spans="1:20" ht="36" x14ac:dyDescent="0.25">
      <c r="A7" s="28">
        <v>2</v>
      </c>
      <c r="B7" s="28">
        <v>0</v>
      </c>
      <c r="C7" s="28">
        <v>4</v>
      </c>
      <c r="D7" s="28">
        <v>1</v>
      </c>
      <c r="E7" s="28">
        <v>25</v>
      </c>
      <c r="F7" s="28" t="s">
        <v>126</v>
      </c>
      <c r="G7" s="21">
        <v>10</v>
      </c>
      <c r="H7" s="21" t="s">
        <v>87</v>
      </c>
      <c r="I7" s="26" t="s">
        <v>161</v>
      </c>
      <c r="J7" s="160">
        <v>162900</v>
      </c>
      <c r="K7" s="160">
        <v>12093007</v>
      </c>
      <c r="L7" s="160">
        <v>438400</v>
      </c>
      <c r="M7" s="158">
        <v>45000000</v>
      </c>
      <c r="N7" s="34"/>
      <c r="O7" s="34"/>
      <c r="P7" s="34">
        <f t="shared" si="0"/>
        <v>45000000</v>
      </c>
      <c r="Q7" s="115">
        <v>500000</v>
      </c>
      <c r="R7" s="115">
        <v>500000</v>
      </c>
      <c r="S7" s="115"/>
      <c r="T7" s="115">
        <f>SUM(R7-S7)</f>
        <v>500000</v>
      </c>
    </row>
    <row r="8" spans="1:20" ht="36" x14ac:dyDescent="0.25">
      <c r="A8" s="28">
        <v>2</v>
      </c>
      <c r="B8" s="28">
        <v>0</v>
      </c>
      <c r="C8" s="28">
        <v>4</v>
      </c>
      <c r="D8" s="28">
        <v>1</v>
      </c>
      <c r="E8" s="28">
        <v>26</v>
      </c>
      <c r="F8" s="28" t="s">
        <v>126</v>
      </c>
      <c r="G8" s="21">
        <v>10</v>
      </c>
      <c r="H8" s="21" t="s">
        <v>87</v>
      </c>
      <c r="I8" s="26" t="s">
        <v>133</v>
      </c>
      <c r="J8" s="160">
        <v>16357798</v>
      </c>
      <c r="K8" s="160"/>
      <c r="L8" s="160"/>
      <c r="M8" s="34"/>
      <c r="N8" s="34"/>
      <c r="O8" s="34"/>
      <c r="P8" s="34">
        <f t="shared" si="0"/>
        <v>0</v>
      </c>
      <c r="Q8" s="115"/>
      <c r="R8" s="115">
        <v>0</v>
      </c>
      <c r="S8" s="115"/>
      <c r="T8" s="115">
        <f>SUM(R8-S8)</f>
        <v>0</v>
      </c>
    </row>
    <row r="9" spans="1:20" ht="20.25" x14ac:dyDescent="0.25">
      <c r="A9" s="23"/>
      <c r="B9" s="23"/>
      <c r="C9" s="23"/>
      <c r="D9" s="23"/>
      <c r="E9" s="23"/>
      <c r="F9" s="23"/>
      <c r="G9" s="24"/>
      <c r="H9" s="24"/>
      <c r="I9" s="25" t="s">
        <v>122</v>
      </c>
      <c r="J9" s="117">
        <f t="shared" ref="J9:O9" si="1">SUM(J5:J8)</f>
        <v>42832748</v>
      </c>
      <c r="K9" s="117">
        <f t="shared" si="1"/>
        <v>335744515</v>
      </c>
      <c r="L9" s="117">
        <f t="shared" si="1"/>
        <v>58695567</v>
      </c>
      <c r="M9" s="118">
        <f t="shared" si="1"/>
        <v>65100403</v>
      </c>
      <c r="N9" s="118">
        <f t="shared" si="1"/>
        <v>0</v>
      </c>
      <c r="O9" s="118">
        <f t="shared" si="1"/>
        <v>0</v>
      </c>
      <c r="P9" s="118">
        <f t="shared" si="0"/>
        <v>65100403</v>
      </c>
      <c r="Q9" s="37">
        <f t="shared" ref="Q9:T9" si="2">SUM(Q5:Q8)</f>
        <v>500000</v>
      </c>
      <c r="R9" s="37">
        <f t="shared" si="2"/>
        <v>500000</v>
      </c>
      <c r="S9" s="37">
        <f t="shared" si="2"/>
        <v>0</v>
      </c>
      <c r="T9" s="37">
        <f t="shared" si="2"/>
        <v>500000</v>
      </c>
    </row>
    <row r="10" spans="1:20" ht="36" x14ac:dyDescent="0.25">
      <c r="A10" s="28">
        <v>2</v>
      </c>
      <c r="B10" s="28">
        <v>0</v>
      </c>
      <c r="C10" s="28">
        <v>4</v>
      </c>
      <c r="D10" s="28">
        <v>2</v>
      </c>
      <c r="E10" s="28">
        <v>2</v>
      </c>
      <c r="F10" s="28" t="s">
        <v>126</v>
      </c>
      <c r="G10" s="21">
        <v>10</v>
      </c>
      <c r="H10" s="21" t="s">
        <v>87</v>
      </c>
      <c r="I10" s="26" t="s">
        <v>277</v>
      </c>
      <c r="J10" s="160">
        <v>23500000</v>
      </c>
      <c r="K10" s="160"/>
      <c r="L10" s="160"/>
      <c r="M10" s="34"/>
      <c r="N10" s="34"/>
      <c r="O10" s="34"/>
      <c r="P10" s="34">
        <f t="shared" si="0"/>
        <v>0</v>
      </c>
      <c r="Q10" s="115"/>
      <c r="R10" s="115"/>
      <c r="S10" s="115"/>
      <c r="T10" s="115"/>
    </row>
    <row r="11" spans="1:20" ht="36" x14ac:dyDescent="0.25">
      <c r="A11" s="28">
        <v>2</v>
      </c>
      <c r="B11" s="28">
        <v>0</v>
      </c>
      <c r="C11" s="28">
        <v>4</v>
      </c>
      <c r="D11" s="28">
        <v>2</v>
      </c>
      <c r="E11" s="28">
        <v>2</v>
      </c>
      <c r="F11" s="28" t="s">
        <v>126</v>
      </c>
      <c r="G11" s="21">
        <v>10</v>
      </c>
      <c r="H11" s="21" t="s">
        <v>87</v>
      </c>
      <c r="I11" s="26" t="s">
        <v>278</v>
      </c>
      <c r="J11" s="160">
        <v>3540146</v>
      </c>
      <c r="K11" s="160">
        <v>12221424.199999999</v>
      </c>
      <c r="L11" s="160"/>
      <c r="M11" s="156">
        <v>20000000</v>
      </c>
      <c r="N11" s="34"/>
      <c r="O11" s="34"/>
      <c r="P11" s="34">
        <f t="shared" si="0"/>
        <v>20000000</v>
      </c>
      <c r="Q11" s="115"/>
      <c r="R11" s="115"/>
      <c r="S11" s="115"/>
      <c r="T11" s="115"/>
    </row>
    <row r="12" spans="1:20" ht="20.25" x14ac:dyDescent="0.25">
      <c r="A12" s="23"/>
      <c r="B12" s="23"/>
      <c r="C12" s="23"/>
      <c r="D12" s="23"/>
      <c r="E12" s="23"/>
      <c r="F12" s="23"/>
      <c r="G12" s="24"/>
      <c r="H12" s="24"/>
      <c r="I12" s="25" t="s">
        <v>279</v>
      </c>
      <c r="J12" s="117">
        <f t="shared" ref="J12:P12" si="3">SUM(J10:J11)</f>
        <v>27040146</v>
      </c>
      <c r="K12" s="117">
        <f t="shared" si="3"/>
        <v>12221424.199999999</v>
      </c>
      <c r="L12" s="117">
        <f t="shared" si="3"/>
        <v>0</v>
      </c>
      <c r="M12" s="118">
        <f t="shared" si="3"/>
        <v>20000000</v>
      </c>
      <c r="N12" s="118">
        <f t="shared" si="3"/>
        <v>0</v>
      </c>
      <c r="O12" s="118">
        <f t="shared" si="3"/>
        <v>0</v>
      </c>
      <c r="P12" s="118">
        <f t="shared" si="3"/>
        <v>20000000</v>
      </c>
      <c r="Q12" s="37"/>
      <c r="R12" s="37">
        <f t="shared" ref="R12:T12" si="4">SUM(R10:R11)</f>
        <v>0</v>
      </c>
      <c r="S12" s="37">
        <f t="shared" si="4"/>
        <v>0</v>
      </c>
      <c r="T12" s="37">
        <f t="shared" si="4"/>
        <v>0</v>
      </c>
    </row>
    <row r="13" spans="1:20" ht="22.9" customHeight="1" x14ac:dyDescent="0.25">
      <c r="A13" s="208" t="s">
        <v>114</v>
      </c>
      <c r="B13" s="208"/>
      <c r="C13" s="208"/>
      <c r="D13" s="208"/>
      <c r="E13" s="208"/>
      <c r="F13" s="208"/>
      <c r="G13" s="208"/>
      <c r="H13" s="208"/>
      <c r="I13" s="208"/>
      <c r="J13" s="21"/>
      <c r="K13" s="21"/>
      <c r="L13" s="21"/>
      <c r="M13" s="38"/>
      <c r="N13" s="38"/>
      <c r="O13" s="38"/>
      <c r="P13" s="38"/>
      <c r="Q13" s="119"/>
      <c r="R13" s="119"/>
      <c r="S13" s="119"/>
      <c r="T13" s="119"/>
    </row>
    <row r="14" spans="1:20" ht="36" x14ac:dyDescent="0.25">
      <c r="A14" s="28">
        <v>2</v>
      </c>
      <c r="B14" s="28">
        <v>0</v>
      </c>
      <c r="C14" s="28">
        <v>4</v>
      </c>
      <c r="D14" s="28">
        <v>4</v>
      </c>
      <c r="E14" s="28">
        <v>1</v>
      </c>
      <c r="F14" s="28" t="s">
        <v>126</v>
      </c>
      <c r="G14" s="21">
        <v>10</v>
      </c>
      <c r="H14" s="21" t="s">
        <v>87</v>
      </c>
      <c r="I14" s="31" t="s">
        <v>280</v>
      </c>
      <c r="J14" s="160">
        <v>47820000</v>
      </c>
      <c r="K14" s="160">
        <v>33224716</v>
      </c>
      <c r="L14" s="160">
        <v>39200000</v>
      </c>
      <c r="M14" s="158">
        <v>43000000</v>
      </c>
      <c r="N14" s="34"/>
      <c r="O14" s="34"/>
      <c r="P14" s="34">
        <f t="shared" ref="P14:P22" si="5">SUM(M14+N14-O14)</f>
        <v>43000000</v>
      </c>
      <c r="Q14" s="115"/>
      <c r="R14" s="115"/>
      <c r="S14" s="115"/>
      <c r="T14" s="115"/>
    </row>
    <row r="15" spans="1:20" ht="36" x14ac:dyDescent="0.25">
      <c r="A15" s="28">
        <v>2</v>
      </c>
      <c r="B15" s="28">
        <v>0</v>
      </c>
      <c r="C15" s="28">
        <v>4</v>
      </c>
      <c r="D15" s="28">
        <v>4</v>
      </c>
      <c r="E15" s="28">
        <v>2</v>
      </c>
      <c r="F15" s="28" t="s">
        <v>126</v>
      </c>
      <c r="G15" s="21">
        <v>10</v>
      </c>
      <c r="H15" s="21" t="s">
        <v>87</v>
      </c>
      <c r="I15" s="31" t="s">
        <v>281</v>
      </c>
      <c r="J15" s="160">
        <v>16709800</v>
      </c>
      <c r="K15" s="160">
        <v>20291970</v>
      </c>
      <c r="L15" s="160">
        <v>15172027</v>
      </c>
      <c r="M15" s="158">
        <v>24000000</v>
      </c>
      <c r="N15" s="34"/>
      <c r="O15" s="34"/>
      <c r="P15" s="34">
        <f t="shared" si="5"/>
        <v>24000000</v>
      </c>
      <c r="Q15" s="115"/>
      <c r="R15" s="115"/>
      <c r="S15" s="115"/>
      <c r="T15" s="115"/>
    </row>
    <row r="16" spans="1:20" ht="36" x14ac:dyDescent="0.25">
      <c r="A16" s="28">
        <v>2</v>
      </c>
      <c r="B16" s="28">
        <v>0</v>
      </c>
      <c r="C16" s="28">
        <v>4</v>
      </c>
      <c r="D16" s="28">
        <v>4</v>
      </c>
      <c r="E16" s="28">
        <v>6</v>
      </c>
      <c r="F16" s="28" t="s">
        <v>126</v>
      </c>
      <c r="G16" s="21">
        <v>10</v>
      </c>
      <c r="H16" s="21" t="s">
        <v>87</v>
      </c>
      <c r="I16" s="31" t="s">
        <v>282</v>
      </c>
      <c r="J16" s="160">
        <v>0</v>
      </c>
      <c r="K16" s="160">
        <v>2504440</v>
      </c>
      <c r="L16" s="160"/>
      <c r="M16" s="158">
        <v>8000000</v>
      </c>
      <c r="N16" s="34"/>
      <c r="O16" s="34"/>
      <c r="P16" s="34">
        <f t="shared" si="5"/>
        <v>8000000</v>
      </c>
      <c r="Q16" s="34"/>
      <c r="R16" s="34"/>
      <c r="S16" s="34"/>
      <c r="T16" s="34"/>
    </row>
    <row r="17" spans="1:20" ht="36" x14ac:dyDescent="0.25">
      <c r="A17" s="28">
        <v>2</v>
      </c>
      <c r="B17" s="28">
        <v>0</v>
      </c>
      <c r="C17" s="28">
        <v>4</v>
      </c>
      <c r="D17" s="28">
        <v>4</v>
      </c>
      <c r="E17" s="28">
        <v>15</v>
      </c>
      <c r="F17" s="28" t="s">
        <v>126</v>
      </c>
      <c r="G17" s="21">
        <v>10</v>
      </c>
      <c r="H17" s="21" t="s">
        <v>87</v>
      </c>
      <c r="I17" s="31" t="s">
        <v>134</v>
      </c>
      <c r="J17" s="160">
        <v>81595684</v>
      </c>
      <c r="K17" s="160">
        <v>53324791</v>
      </c>
      <c r="L17" s="160">
        <v>41517993</v>
      </c>
      <c r="M17" s="158">
        <v>182000000</v>
      </c>
      <c r="N17" s="34"/>
      <c r="O17" s="34"/>
      <c r="P17" s="34">
        <f>SUM(M17+N17-O17)</f>
        <v>182000000</v>
      </c>
      <c r="Q17" s="115"/>
      <c r="R17" s="115">
        <v>1900000</v>
      </c>
      <c r="S17" s="120"/>
      <c r="T17" s="115">
        <f>SUM(R17-S17)</f>
        <v>1900000</v>
      </c>
    </row>
    <row r="18" spans="1:20" ht="36" x14ac:dyDescent="0.25">
      <c r="A18" s="28">
        <v>2</v>
      </c>
      <c r="B18" s="28">
        <v>0</v>
      </c>
      <c r="C18" s="28">
        <v>4</v>
      </c>
      <c r="D18" s="28">
        <v>4</v>
      </c>
      <c r="E18" s="28">
        <v>17</v>
      </c>
      <c r="F18" s="28" t="s">
        <v>126</v>
      </c>
      <c r="G18" s="21">
        <v>10</v>
      </c>
      <c r="H18" s="21" t="s">
        <v>87</v>
      </c>
      <c r="I18" s="31" t="s">
        <v>115</v>
      </c>
      <c r="J18" s="160">
        <v>5851314</v>
      </c>
      <c r="K18" s="160">
        <v>19552811.359999999</v>
      </c>
      <c r="L18" s="160"/>
      <c r="M18" s="34">
        <v>400000</v>
      </c>
      <c r="N18" s="34"/>
      <c r="O18" s="34"/>
      <c r="P18" s="34">
        <f t="shared" si="5"/>
        <v>400000</v>
      </c>
      <c r="Q18" s="115"/>
      <c r="R18" s="115">
        <v>100000</v>
      </c>
      <c r="S18" s="120"/>
      <c r="T18" s="115">
        <f t="shared" ref="T18:T22" si="6">SUM(R18-S18)</f>
        <v>100000</v>
      </c>
    </row>
    <row r="19" spans="1:20" ht="22.9" customHeight="1" x14ac:dyDescent="0.25">
      <c r="A19" s="28">
        <v>2</v>
      </c>
      <c r="B19" s="28">
        <v>0</v>
      </c>
      <c r="C19" s="28">
        <v>4</v>
      </c>
      <c r="D19" s="28">
        <v>4</v>
      </c>
      <c r="E19" s="28">
        <v>18</v>
      </c>
      <c r="F19" s="28" t="s">
        <v>126</v>
      </c>
      <c r="G19" s="21">
        <v>10</v>
      </c>
      <c r="H19" s="21" t="s">
        <v>87</v>
      </c>
      <c r="I19" s="31" t="s">
        <v>116</v>
      </c>
      <c r="J19" s="160">
        <v>21568574.789999999</v>
      </c>
      <c r="K19" s="160">
        <v>30327391.84</v>
      </c>
      <c r="L19" s="160"/>
      <c r="M19" s="34">
        <v>18800000</v>
      </c>
      <c r="N19" s="34"/>
      <c r="O19" s="34"/>
      <c r="P19" s="34">
        <f t="shared" si="5"/>
        <v>18800000</v>
      </c>
      <c r="Q19" s="115"/>
      <c r="R19" s="115">
        <v>18800000</v>
      </c>
      <c r="S19" s="120"/>
      <c r="T19" s="115">
        <f t="shared" si="6"/>
        <v>18800000</v>
      </c>
    </row>
    <row r="20" spans="1:20" ht="36" x14ac:dyDescent="0.25">
      <c r="A20" s="28">
        <v>2</v>
      </c>
      <c r="B20" s="28">
        <v>0</v>
      </c>
      <c r="C20" s="28">
        <v>4</v>
      </c>
      <c r="D20" s="28">
        <v>4</v>
      </c>
      <c r="E20" s="28">
        <v>20</v>
      </c>
      <c r="F20" s="28" t="s">
        <v>126</v>
      </c>
      <c r="G20" s="21">
        <v>10</v>
      </c>
      <c r="H20" s="21" t="s">
        <v>87</v>
      </c>
      <c r="I20" s="31" t="s">
        <v>151</v>
      </c>
      <c r="J20" s="121">
        <v>30837092</v>
      </c>
      <c r="K20" s="121">
        <v>31584291</v>
      </c>
      <c r="L20" s="121">
        <v>35972143</v>
      </c>
      <c r="M20" s="156">
        <v>30000000</v>
      </c>
      <c r="N20" s="34"/>
      <c r="O20" s="34"/>
      <c r="P20" s="34">
        <f t="shared" si="5"/>
        <v>30000000</v>
      </c>
      <c r="Q20" s="115"/>
      <c r="R20" s="115">
        <v>1000000</v>
      </c>
      <c r="S20" s="120"/>
      <c r="T20" s="115">
        <f t="shared" si="6"/>
        <v>1000000</v>
      </c>
    </row>
    <row r="21" spans="1:20" ht="36" x14ac:dyDescent="0.25">
      <c r="A21" s="28">
        <v>2</v>
      </c>
      <c r="B21" s="28">
        <v>0</v>
      </c>
      <c r="C21" s="28">
        <v>4</v>
      </c>
      <c r="D21" s="28">
        <v>4</v>
      </c>
      <c r="E21" s="28">
        <v>21</v>
      </c>
      <c r="F21" s="28" t="s">
        <v>126</v>
      </c>
      <c r="G21" s="21">
        <v>10</v>
      </c>
      <c r="H21" s="21" t="s">
        <v>87</v>
      </c>
      <c r="I21" s="26" t="s">
        <v>130</v>
      </c>
      <c r="J21" s="160">
        <v>471340</v>
      </c>
      <c r="K21" s="160">
        <v>169190</v>
      </c>
      <c r="L21" s="160"/>
      <c r="M21" s="34"/>
      <c r="N21" s="34"/>
      <c r="O21" s="34"/>
      <c r="P21" s="34">
        <f t="shared" si="5"/>
        <v>0</v>
      </c>
      <c r="Q21" s="115"/>
      <c r="R21" s="115">
        <v>0</v>
      </c>
      <c r="S21" s="115"/>
      <c r="T21" s="115">
        <f t="shared" si="6"/>
        <v>0</v>
      </c>
    </row>
    <row r="22" spans="1:20" ht="36" x14ac:dyDescent="0.25">
      <c r="A22" s="28">
        <v>2</v>
      </c>
      <c r="B22" s="28">
        <v>0</v>
      </c>
      <c r="C22" s="28">
        <v>4</v>
      </c>
      <c r="D22" s="28">
        <v>4</v>
      </c>
      <c r="E22" s="28">
        <v>23</v>
      </c>
      <c r="F22" s="28" t="s">
        <v>126</v>
      </c>
      <c r="G22" s="21">
        <v>10</v>
      </c>
      <c r="H22" s="21" t="s">
        <v>87</v>
      </c>
      <c r="I22" s="26" t="s">
        <v>117</v>
      </c>
      <c r="J22" s="160">
        <v>6562350</v>
      </c>
      <c r="K22" s="160">
        <v>3699162</v>
      </c>
      <c r="L22" s="160">
        <v>23036241</v>
      </c>
      <c r="M22" s="34">
        <v>5000000</v>
      </c>
      <c r="N22" s="34"/>
      <c r="O22" s="34"/>
      <c r="P22" s="34">
        <f t="shared" si="5"/>
        <v>5000000</v>
      </c>
      <c r="Q22" s="115">
        <v>4000000</v>
      </c>
      <c r="R22" s="115">
        <v>0</v>
      </c>
      <c r="S22" s="115"/>
      <c r="T22" s="115">
        <f t="shared" si="6"/>
        <v>0</v>
      </c>
    </row>
    <row r="23" spans="1:20" ht="20.25" x14ac:dyDescent="0.25">
      <c r="A23" s="23"/>
      <c r="B23" s="23"/>
      <c r="C23" s="23"/>
      <c r="D23" s="23"/>
      <c r="E23" s="23"/>
      <c r="F23" s="23"/>
      <c r="G23" s="24"/>
      <c r="H23" s="24"/>
      <c r="I23" s="25" t="s">
        <v>118</v>
      </c>
      <c r="J23" s="117">
        <f t="shared" ref="J23:T23" si="7">SUM(J14:J22)</f>
        <v>211416154.78999999</v>
      </c>
      <c r="K23" s="117">
        <f t="shared" si="7"/>
        <v>194678763.19999999</v>
      </c>
      <c r="L23" s="117">
        <f t="shared" si="7"/>
        <v>154898404</v>
      </c>
      <c r="M23" s="118">
        <f t="shared" ref="M23:R23" si="8">SUM(M14:M22)</f>
        <v>311200000</v>
      </c>
      <c r="N23" s="118">
        <f t="shared" si="8"/>
        <v>0</v>
      </c>
      <c r="O23" s="118">
        <f t="shared" si="8"/>
        <v>0</v>
      </c>
      <c r="P23" s="118">
        <f t="shared" si="8"/>
        <v>311200000</v>
      </c>
      <c r="Q23" s="37">
        <f t="shared" si="8"/>
        <v>4000000</v>
      </c>
      <c r="R23" s="37">
        <f t="shared" si="8"/>
        <v>21800000</v>
      </c>
      <c r="S23" s="37">
        <f>SUM(S14:S22)</f>
        <v>0</v>
      </c>
      <c r="T23" s="37">
        <f t="shared" si="7"/>
        <v>21800000</v>
      </c>
    </row>
    <row r="24" spans="1:20" ht="22.9" customHeight="1" x14ac:dyDescent="0.25">
      <c r="A24" s="208" t="s">
        <v>119</v>
      </c>
      <c r="B24" s="208"/>
      <c r="C24" s="208"/>
      <c r="D24" s="208"/>
      <c r="E24" s="208"/>
      <c r="F24" s="208"/>
      <c r="G24" s="208"/>
      <c r="H24" s="208"/>
      <c r="I24" s="208"/>
      <c r="J24" s="21"/>
      <c r="K24" s="21"/>
      <c r="L24" s="21"/>
      <c r="M24" s="38"/>
      <c r="N24" s="38"/>
      <c r="O24" s="38"/>
      <c r="P24" s="38"/>
      <c r="Q24" s="38"/>
      <c r="R24" s="38"/>
      <c r="S24" s="38"/>
      <c r="T24" s="38"/>
    </row>
    <row r="25" spans="1:20" ht="36" x14ac:dyDescent="0.25">
      <c r="A25" s="28">
        <v>2</v>
      </c>
      <c r="B25" s="28">
        <v>0</v>
      </c>
      <c r="C25" s="28">
        <v>4</v>
      </c>
      <c r="D25" s="28">
        <v>5</v>
      </c>
      <c r="E25" s="28">
        <v>1</v>
      </c>
      <c r="F25" s="28" t="s">
        <v>126</v>
      </c>
      <c r="G25" s="21">
        <v>10</v>
      </c>
      <c r="H25" s="21" t="s">
        <v>87</v>
      </c>
      <c r="I25" s="31" t="s">
        <v>283</v>
      </c>
      <c r="J25" s="160">
        <v>6719205</v>
      </c>
      <c r="K25" s="160">
        <v>19966682</v>
      </c>
      <c r="L25" s="160">
        <v>6801902</v>
      </c>
      <c r="M25" s="156">
        <v>110520000</v>
      </c>
      <c r="N25" s="34"/>
      <c r="O25" s="34"/>
      <c r="P25" s="34">
        <f t="shared" ref="P25:P31" si="9">SUM(M25+N25-O25)</f>
        <v>110520000</v>
      </c>
      <c r="Q25" s="115"/>
      <c r="R25" s="115">
        <v>2500000</v>
      </c>
      <c r="S25" s="120"/>
      <c r="T25" s="115">
        <f t="shared" ref="T25:T31" si="10">SUM(R25-S25)</f>
        <v>2500000</v>
      </c>
    </row>
    <row r="26" spans="1:20" ht="36" x14ac:dyDescent="0.25">
      <c r="A26" s="28">
        <v>2</v>
      </c>
      <c r="B26" s="28">
        <v>0</v>
      </c>
      <c r="C26" s="28">
        <v>4</v>
      </c>
      <c r="D26" s="28">
        <v>5</v>
      </c>
      <c r="E26" s="28">
        <v>2</v>
      </c>
      <c r="F26" s="28" t="s">
        <v>126</v>
      </c>
      <c r="G26" s="21">
        <v>10</v>
      </c>
      <c r="H26" s="21" t="s">
        <v>87</v>
      </c>
      <c r="I26" s="31" t="s">
        <v>160</v>
      </c>
      <c r="J26" s="121">
        <v>7601780</v>
      </c>
      <c r="K26" s="121">
        <v>16820404</v>
      </c>
      <c r="L26" s="121">
        <v>6296858</v>
      </c>
      <c r="M26" s="156">
        <v>35500000</v>
      </c>
      <c r="N26" s="34"/>
      <c r="O26" s="34"/>
      <c r="P26" s="34">
        <f t="shared" si="9"/>
        <v>35500000</v>
      </c>
      <c r="Q26" s="115"/>
      <c r="R26" s="122">
        <v>5200000</v>
      </c>
      <c r="S26" s="123"/>
      <c r="T26" s="115">
        <f t="shared" si="10"/>
        <v>5200000</v>
      </c>
    </row>
    <row r="27" spans="1:20" ht="36" x14ac:dyDescent="0.25">
      <c r="A27" s="28">
        <v>2</v>
      </c>
      <c r="B27" s="28">
        <v>0</v>
      </c>
      <c r="C27" s="28">
        <v>4</v>
      </c>
      <c r="D27" s="28">
        <v>5</v>
      </c>
      <c r="E27" s="28">
        <v>5</v>
      </c>
      <c r="F27" s="28" t="s">
        <v>126</v>
      </c>
      <c r="G27" s="21">
        <v>10</v>
      </c>
      <c r="H27" s="21" t="s">
        <v>87</v>
      </c>
      <c r="I27" s="31" t="s">
        <v>159</v>
      </c>
      <c r="J27" s="124">
        <v>79507354</v>
      </c>
      <c r="K27" s="124">
        <v>287072300.5</v>
      </c>
      <c r="L27" s="124">
        <v>192403910</v>
      </c>
      <c r="M27" s="156">
        <v>131200000</v>
      </c>
      <c r="N27" s="34"/>
      <c r="O27" s="34"/>
      <c r="P27" s="34">
        <f t="shared" si="9"/>
        <v>131200000</v>
      </c>
      <c r="Q27" s="115"/>
      <c r="R27" s="115">
        <v>600000</v>
      </c>
      <c r="S27" s="115"/>
      <c r="T27" s="115">
        <f t="shared" si="10"/>
        <v>600000</v>
      </c>
    </row>
    <row r="28" spans="1:20" ht="36" x14ac:dyDescent="0.25">
      <c r="A28" s="28">
        <v>2</v>
      </c>
      <c r="B28" s="28">
        <v>0</v>
      </c>
      <c r="C28" s="28">
        <v>4</v>
      </c>
      <c r="D28" s="28">
        <v>5</v>
      </c>
      <c r="E28" s="28">
        <v>6</v>
      </c>
      <c r="F28" s="28" t="s">
        <v>126</v>
      </c>
      <c r="G28" s="21">
        <v>10</v>
      </c>
      <c r="H28" s="21" t="s">
        <v>87</v>
      </c>
      <c r="I28" s="31" t="s">
        <v>103</v>
      </c>
      <c r="J28" s="160">
        <v>21600000</v>
      </c>
      <c r="K28" s="160">
        <v>21600000</v>
      </c>
      <c r="L28" s="160">
        <v>17451732</v>
      </c>
      <c r="M28" s="156">
        <v>29000000</v>
      </c>
      <c r="N28" s="34"/>
      <c r="O28" s="34"/>
      <c r="P28" s="34">
        <f t="shared" si="9"/>
        <v>29000000</v>
      </c>
      <c r="Q28" s="115"/>
      <c r="R28" s="115"/>
      <c r="S28" s="115"/>
      <c r="T28" s="115">
        <f t="shared" si="10"/>
        <v>0</v>
      </c>
    </row>
    <row r="29" spans="1:20" ht="21" customHeight="1" x14ac:dyDescent="0.25">
      <c r="A29" s="28">
        <v>2</v>
      </c>
      <c r="B29" s="28">
        <v>0</v>
      </c>
      <c r="C29" s="28">
        <v>4</v>
      </c>
      <c r="D29" s="28">
        <v>5</v>
      </c>
      <c r="E29" s="28">
        <v>8</v>
      </c>
      <c r="F29" s="28" t="s">
        <v>126</v>
      </c>
      <c r="G29" s="21">
        <v>10</v>
      </c>
      <c r="H29" s="21" t="s">
        <v>87</v>
      </c>
      <c r="I29" s="31" t="s">
        <v>120</v>
      </c>
      <c r="J29" s="160">
        <v>102285363.8</v>
      </c>
      <c r="K29" s="160">
        <v>105523727</v>
      </c>
      <c r="L29" s="160">
        <v>89283685</v>
      </c>
      <c r="M29" s="156">
        <v>189000000</v>
      </c>
      <c r="N29" s="34"/>
      <c r="O29" s="34"/>
      <c r="P29" s="34">
        <f t="shared" si="9"/>
        <v>189000000</v>
      </c>
      <c r="Q29" s="115"/>
      <c r="R29" s="115"/>
      <c r="S29" s="115"/>
      <c r="T29" s="115">
        <f t="shared" si="10"/>
        <v>0</v>
      </c>
    </row>
    <row r="30" spans="1:20" ht="36" x14ac:dyDescent="0.25">
      <c r="A30" s="28">
        <v>2</v>
      </c>
      <c r="B30" s="28">
        <v>0</v>
      </c>
      <c r="C30" s="28">
        <v>4</v>
      </c>
      <c r="D30" s="28">
        <v>5</v>
      </c>
      <c r="E30" s="28">
        <v>10</v>
      </c>
      <c r="F30" s="28" t="s">
        <v>126</v>
      </c>
      <c r="G30" s="21">
        <v>10</v>
      </c>
      <c r="H30" s="21" t="s">
        <v>87</v>
      </c>
      <c r="I30" s="31" t="s">
        <v>104</v>
      </c>
      <c r="J30" s="160">
        <v>152736982</v>
      </c>
      <c r="K30" s="160">
        <v>159603012</v>
      </c>
      <c r="L30" s="160">
        <v>139184373</v>
      </c>
      <c r="M30" s="156">
        <v>197000000</v>
      </c>
      <c r="N30" s="34"/>
      <c r="O30" s="34"/>
      <c r="P30" s="34">
        <f t="shared" si="9"/>
        <v>197000000</v>
      </c>
      <c r="Q30" s="115"/>
      <c r="R30" s="115"/>
      <c r="S30" s="115"/>
      <c r="T30" s="115">
        <f t="shared" si="10"/>
        <v>0</v>
      </c>
    </row>
    <row r="31" spans="1:20" ht="36" x14ac:dyDescent="0.25">
      <c r="A31" s="28">
        <v>2</v>
      </c>
      <c r="B31" s="28">
        <v>0</v>
      </c>
      <c r="C31" s="28">
        <v>4</v>
      </c>
      <c r="D31" s="28">
        <v>5</v>
      </c>
      <c r="E31" s="28">
        <v>12</v>
      </c>
      <c r="F31" s="28" t="s">
        <v>126</v>
      </c>
      <c r="G31" s="21">
        <v>10</v>
      </c>
      <c r="H31" s="21" t="s">
        <v>87</v>
      </c>
      <c r="I31" s="31" t="s">
        <v>105</v>
      </c>
      <c r="J31" s="160">
        <v>1449028</v>
      </c>
      <c r="K31" s="160">
        <v>54500</v>
      </c>
      <c r="L31" s="160">
        <v>3845289</v>
      </c>
      <c r="M31" s="34">
        <v>2000000</v>
      </c>
      <c r="N31" s="34"/>
      <c r="O31" s="34"/>
      <c r="P31" s="34">
        <f t="shared" si="9"/>
        <v>2000000</v>
      </c>
      <c r="Q31" s="115">
        <v>1500000</v>
      </c>
      <c r="R31" s="115">
        <v>500000</v>
      </c>
      <c r="S31" s="120"/>
      <c r="T31" s="115">
        <f t="shared" si="10"/>
        <v>500000</v>
      </c>
    </row>
    <row r="32" spans="1:20" ht="20.25" x14ac:dyDescent="0.25">
      <c r="A32" s="23"/>
      <c r="B32" s="23"/>
      <c r="C32" s="23"/>
      <c r="D32" s="23"/>
      <c r="E32" s="23"/>
      <c r="F32" s="23"/>
      <c r="G32" s="24"/>
      <c r="H32" s="24"/>
      <c r="I32" s="25" t="s">
        <v>121</v>
      </c>
      <c r="J32" s="117">
        <f t="shared" ref="J32:T32" si="11">SUM(J25:J31)</f>
        <v>371899712.80000001</v>
      </c>
      <c r="K32" s="117">
        <f t="shared" si="11"/>
        <v>610640625.5</v>
      </c>
      <c r="L32" s="117">
        <f t="shared" si="11"/>
        <v>455267749</v>
      </c>
      <c r="M32" s="118">
        <f>SUM(M24:M31)</f>
        <v>694220000</v>
      </c>
      <c r="N32" s="118">
        <f>SUM(N24:N31)</f>
        <v>0</v>
      </c>
      <c r="O32" s="118">
        <f>SUM(O24:O31)</f>
        <v>0</v>
      </c>
      <c r="P32" s="118">
        <f>SUM(P24:P31)</f>
        <v>694220000</v>
      </c>
      <c r="Q32" s="37">
        <f>SUM(Q25:Q31)</f>
        <v>1500000</v>
      </c>
      <c r="R32" s="37">
        <f t="shared" si="11"/>
        <v>8800000</v>
      </c>
      <c r="S32" s="37">
        <f t="shared" si="11"/>
        <v>0</v>
      </c>
      <c r="T32" s="37">
        <f t="shared" si="11"/>
        <v>8800000</v>
      </c>
    </row>
    <row r="33" spans="1:20" ht="20.25" x14ac:dyDescent="0.25">
      <c r="A33" s="208" t="s">
        <v>111</v>
      </c>
      <c r="B33" s="208"/>
      <c r="C33" s="208"/>
      <c r="D33" s="208"/>
      <c r="E33" s="208"/>
      <c r="F33" s="208"/>
      <c r="G33" s="208"/>
      <c r="H33" s="208"/>
      <c r="I33" s="208"/>
      <c r="J33" s="21"/>
      <c r="K33" s="21"/>
      <c r="L33" s="21"/>
      <c r="M33" s="38"/>
      <c r="N33" s="38"/>
      <c r="O33" s="38"/>
      <c r="P33" s="38"/>
      <c r="Q33" s="38"/>
      <c r="R33" s="38"/>
      <c r="S33" s="38"/>
      <c r="T33" s="38"/>
    </row>
    <row r="34" spans="1:20" ht="36" x14ac:dyDescent="0.25">
      <c r="A34" s="28">
        <v>2</v>
      </c>
      <c r="B34" s="28">
        <v>0</v>
      </c>
      <c r="C34" s="28">
        <v>4</v>
      </c>
      <c r="D34" s="28">
        <v>6</v>
      </c>
      <c r="E34" s="28">
        <v>2</v>
      </c>
      <c r="F34" s="28" t="s">
        <v>126</v>
      </c>
      <c r="G34" s="21">
        <v>10</v>
      </c>
      <c r="H34" s="21" t="s">
        <v>87</v>
      </c>
      <c r="I34" s="26" t="s">
        <v>106</v>
      </c>
      <c r="J34" s="160">
        <v>56623255</v>
      </c>
      <c r="K34" s="160">
        <v>80264238</v>
      </c>
      <c r="L34" s="160">
        <v>102393891</v>
      </c>
      <c r="M34" s="156">
        <v>113000000</v>
      </c>
      <c r="N34" s="34"/>
      <c r="O34" s="34"/>
      <c r="P34" s="34">
        <f>SUM(M34+N34-O34)</f>
        <v>113000000</v>
      </c>
      <c r="Q34" s="115"/>
      <c r="R34" s="115">
        <v>1000000</v>
      </c>
      <c r="S34" s="120"/>
      <c r="T34" s="115">
        <f>SUM(R34-S34)</f>
        <v>1000000</v>
      </c>
    </row>
    <row r="35" spans="1:20" ht="36" x14ac:dyDescent="0.25">
      <c r="A35" s="28">
        <v>2</v>
      </c>
      <c r="B35" s="28">
        <v>0</v>
      </c>
      <c r="C35" s="28">
        <v>4</v>
      </c>
      <c r="D35" s="28">
        <v>6</v>
      </c>
      <c r="E35" s="28">
        <v>5</v>
      </c>
      <c r="F35" s="28" t="s">
        <v>126</v>
      </c>
      <c r="G35" s="21">
        <v>10</v>
      </c>
      <c r="H35" s="21" t="s">
        <v>87</v>
      </c>
      <c r="I35" s="31" t="s">
        <v>107</v>
      </c>
      <c r="J35" s="160">
        <v>16573350</v>
      </c>
      <c r="K35" s="160">
        <v>133954639</v>
      </c>
      <c r="L35" s="160">
        <v>497266364</v>
      </c>
      <c r="M35" s="156">
        <v>980000000</v>
      </c>
      <c r="N35" s="34"/>
      <c r="O35" s="34"/>
      <c r="P35" s="34">
        <f>SUM(M35+N35-O35)</f>
        <v>980000000</v>
      </c>
      <c r="Q35" s="115"/>
      <c r="R35" s="115"/>
      <c r="S35" s="115"/>
      <c r="T35" s="115">
        <f>SUM(R35-S35)</f>
        <v>0</v>
      </c>
    </row>
    <row r="36" spans="1:20" ht="36" x14ac:dyDescent="0.25">
      <c r="A36" s="28">
        <v>2</v>
      </c>
      <c r="B36" s="28">
        <v>0</v>
      </c>
      <c r="C36" s="28">
        <v>4</v>
      </c>
      <c r="D36" s="28">
        <v>6</v>
      </c>
      <c r="E36" s="28">
        <v>7</v>
      </c>
      <c r="F36" s="28" t="s">
        <v>126</v>
      </c>
      <c r="G36" s="21">
        <v>10</v>
      </c>
      <c r="H36" s="21" t="s">
        <v>87</v>
      </c>
      <c r="I36" s="31" t="s">
        <v>108</v>
      </c>
      <c r="J36" s="160">
        <v>2968650</v>
      </c>
      <c r="K36" s="160">
        <v>3042900</v>
      </c>
      <c r="L36" s="160">
        <v>0</v>
      </c>
      <c r="M36" s="156">
        <v>5100000</v>
      </c>
      <c r="N36" s="34"/>
      <c r="O36" s="34"/>
      <c r="P36" s="34">
        <f>SUM(M36+N36-O36)</f>
        <v>5100000</v>
      </c>
      <c r="Q36" s="115"/>
      <c r="R36" s="115">
        <v>2700000</v>
      </c>
      <c r="S36" s="120"/>
      <c r="T36" s="115">
        <f>SUM(R36-S36)</f>
        <v>2700000</v>
      </c>
    </row>
    <row r="37" spans="1:20" ht="36" x14ac:dyDescent="0.25">
      <c r="A37" s="28">
        <v>2</v>
      </c>
      <c r="B37" s="28">
        <v>0</v>
      </c>
      <c r="C37" s="28">
        <v>4</v>
      </c>
      <c r="D37" s="28">
        <v>6</v>
      </c>
      <c r="E37" s="28">
        <v>8</v>
      </c>
      <c r="F37" s="28" t="s">
        <v>126</v>
      </c>
      <c r="G37" s="21">
        <v>10</v>
      </c>
      <c r="H37" s="21" t="s">
        <v>87</v>
      </c>
      <c r="I37" s="31" t="s">
        <v>284</v>
      </c>
      <c r="J37" s="160">
        <v>3728944</v>
      </c>
      <c r="K37" s="160">
        <v>4108750</v>
      </c>
      <c r="L37" s="160">
        <f>3344323+1826294</f>
        <v>5170617</v>
      </c>
      <c r="M37" s="156">
        <v>5400000</v>
      </c>
      <c r="N37" s="34"/>
      <c r="O37" s="34"/>
      <c r="P37" s="34">
        <f>SUM(M37+N37-O37)</f>
        <v>5400000</v>
      </c>
      <c r="Q37" s="115">
        <v>1500000</v>
      </c>
      <c r="R37" s="115"/>
      <c r="S37" s="115"/>
      <c r="T37" s="115">
        <f>SUM(R37-S37)</f>
        <v>0</v>
      </c>
    </row>
    <row r="38" spans="1:20" ht="28.5" x14ac:dyDescent="0.25">
      <c r="A38" s="23"/>
      <c r="B38" s="23"/>
      <c r="C38" s="23"/>
      <c r="D38" s="23"/>
      <c r="E38" s="23"/>
      <c r="F38" s="23"/>
      <c r="G38" s="24"/>
      <c r="H38" s="24"/>
      <c r="I38" s="25" t="s">
        <v>123</v>
      </c>
      <c r="J38" s="117">
        <f>SUM(J34:J37)</f>
        <v>79894199</v>
      </c>
      <c r="K38" s="117">
        <f>SUM(K34:K37)</f>
        <v>221370527</v>
      </c>
      <c r="L38" s="117">
        <f>SUM(L34:L37)</f>
        <v>604830872</v>
      </c>
      <c r="M38" s="118">
        <f>SUM(M33:M37)</f>
        <v>1103500000</v>
      </c>
      <c r="N38" s="118">
        <f>SUM(N33:N37)</f>
        <v>0</v>
      </c>
      <c r="O38" s="118">
        <f>SUM(O33:O37)</f>
        <v>0</v>
      </c>
      <c r="P38" s="118">
        <f>SUM(P33:P37)</f>
        <v>1103500000</v>
      </c>
      <c r="Q38" s="37">
        <f>SUM(Q34:Q37)</f>
        <v>1500000</v>
      </c>
      <c r="R38" s="37">
        <f>SUM(R34:R37)</f>
        <v>3700000</v>
      </c>
      <c r="S38" s="37">
        <f t="shared" ref="S38:T38" si="12">SUM(S34:S37)</f>
        <v>0</v>
      </c>
      <c r="T38" s="37">
        <f t="shared" si="12"/>
        <v>3700000</v>
      </c>
    </row>
    <row r="39" spans="1:20" ht="20.25" x14ac:dyDescent="0.25">
      <c r="A39" s="208" t="s">
        <v>109</v>
      </c>
      <c r="B39" s="208"/>
      <c r="C39" s="208"/>
      <c r="D39" s="208"/>
      <c r="E39" s="208"/>
      <c r="F39" s="208"/>
      <c r="G39" s="208"/>
      <c r="H39" s="208"/>
      <c r="I39" s="208" t="s">
        <v>109</v>
      </c>
      <c r="J39" s="21"/>
      <c r="K39" s="21"/>
      <c r="L39" s="21"/>
      <c r="M39" s="38"/>
      <c r="N39" s="38"/>
      <c r="O39" s="38"/>
      <c r="P39" s="38"/>
      <c r="Q39" s="38"/>
      <c r="R39" s="38"/>
      <c r="S39" s="38"/>
      <c r="T39" s="38"/>
    </row>
    <row r="40" spans="1:20" ht="36" x14ac:dyDescent="0.25">
      <c r="A40" s="28">
        <v>2</v>
      </c>
      <c r="B40" s="28">
        <v>0</v>
      </c>
      <c r="C40" s="28">
        <v>4</v>
      </c>
      <c r="D40" s="28">
        <v>7</v>
      </c>
      <c r="E40" s="28">
        <v>1</v>
      </c>
      <c r="F40" s="28" t="s">
        <v>126</v>
      </c>
      <c r="G40" s="21">
        <v>9</v>
      </c>
      <c r="H40" s="21" t="s">
        <v>87</v>
      </c>
      <c r="I40" s="26" t="s">
        <v>129</v>
      </c>
      <c r="J40" s="160">
        <v>746200</v>
      </c>
      <c r="K40" s="160">
        <v>85400</v>
      </c>
      <c r="L40" s="160"/>
      <c r="M40" s="34"/>
      <c r="N40" s="34"/>
      <c r="O40" s="34"/>
      <c r="P40" s="34">
        <f>SUM(M40+N40-O40)</f>
        <v>0</v>
      </c>
      <c r="Q40" s="115"/>
      <c r="R40" s="115">
        <v>0</v>
      </c>
      <c r="S40" s="115">
        <v>0</v>
      </c>
      <c r="T40" s="115">
        <f>SUM(R40-S40)</f>
        <v>0</v>
      </c>
    </row>
    <row r="41" spans="1:20" ht="45" x14ac:dyDescent="0.25">
      <c r="A41" s="28">
        <v>2</v>
      </c>
      <c r="B41" s="28">
        <v>0</v>
      </c>
      <c r="C41" s="28">
        <v>4</v>
      </c>
      <c r="D41" s="28">
        <v>7</v>
      </c>
      <c r="E41" s="28">
        <v>3</v>
      </c>
      <c r="F41" s="28" t="s">
        <v>88</v>
      </c>
      <c r="G41" s="21">
        <v>10</v>
      </c>
      <c r="H41" s="21" t="s">
        <v>87</v>
      </c>
      <c r="I41" s="26" t="s">
        <v>128</v>
      </c>
      <c r="J41" s="160">
        <v>111300</v>
      </c>
      <c r="K41" s="160">
        <v>120960</v>
      </c>
      <c r="L41" s="160"/>
      <c r="M41" s="34"/>
      <c r="N41" s="34"/>
      <c r="O41" s="34"/>
      <c r="P41" s="34">
        <f>SUM(M41+N41-O41)</f>
        <v>0</v>
      </c>
      <c r="Q41" s="115"/>
      <c r="R41" s="115"/>
      <c r="S41" s="115">
        <v>0</v>
      </c>
      <c r="T41" s="115">
        <f>SUM(R41-S41)</f>
        <v>0</v>
      </c>
    </row>
    <row r="42" spans="1:20" ht="36" x14ac:dyDescent="0.25">
      <c r="A42" s="28">
        <v>2</v>
      </c>
      <c r="B42" s="28">
        <v>0</v>
      </c>
      <c r="C42" s="28">
        <v>4</v>
      </c>
      <c r="D42" s="28">
        <v>7</v>
      </c>
      <c r="E42" s="28">
        <v>5</v>
      </c>
      <c r="F42" s="28" t="s">
        <v>126</v>
      </c>
      <c r="G42" s="21">
        <v>10</v>
      </c>
      <c r="H42" s="21" t="s">
        <v>87</v>
      </c>
      <c r="I42" s="31" t="s">
        <v>110</v>
      </c>
      <c r="J42" s="160">
        <v>2293000</v>
      </c>
      <c r="K42" s="160">
        <v>1674000</v>
      </c>
      <c r="L42" s="160">
        <v>683998</v>
      </c>
      <c r="M42" s="156">
        <v>6000000</v>
      </c>
      <c r="N42" s="34"/>
      <c r="O42" s="34"/>
      <c r="P42" s="34">
        <f>SUM(M42+N42-O42)</f>
        <v>6000000</v>
      </c>
      <c r="Q42" s="115"/>
      <c r="R42" s="115"/>
      <c r="S42" s="115"/>
      <c r="T42" s="115">
        <f>SUM(R42-S42)</f>
        <v>0</v>
      </c>
    </row>
    <row r="43" spans="1:20" ht="36" x14ac:dyDescent="0.25">
      <c r="A43" s="28">
        <v>2</v>
      </c>
      <c r="B43" s="28">
        <v>0</v>
      </c>
      <c r="C43" s="28">
        <v>4</v>
      </c>
      <c r="D43" s="28">
        <v>7</v>
      </c>
      <c r="E43" s="28">
        <v>6</v>
      </c>
      <c r="F43" s="28" t="s">
        <v>126</v>
      </c>
      <c r="G43" s="21">
        <v>10</v>
      </c>
      <c r="H43" s="21" t="s">
        <v>87</v>
      </c>
      <c r="I43" s="31" t="s">
        <v>182</v>
      </c>
      <c r="J43" s="160">
        <v>5955458</v>
      </c>
      <c r="K43" s="160">
        <v>4360858</v>
      </c>
      <c r="L43" s="160">
        <f>1454877</f>
        <v>1454877</v>
      </c>
      <c r="M43" s="156">
        <v>5500000</v>
      </c>
      <c r="N43" s="34"/>
      <c r="O43" s="34"/>
      <c r="P43" s="34">
        <f>SUM(M43+N43-O43)</f>
        <v>5500000</v>
      </c>
      <c r="Q43" s="37">
        <v>500000</v>
      </c>
      <c r="R43" s="37">
        <v>2500000</v>
      </c>
      <c r="S43" s="120"/>
      <c r="T43" s="115">
        <f>SUM(R43-S43)</f>
        <v>2500000</v>
      </c>
    </row>
    <row r="44" spans="1:20" ht="36" x14ac:dyDescent="0.25">
      <c r="A44" s="23"/>
      <c r="B44" s="23"/>
      <c r="C44" s="23"/>
      <c r="D44" s="23"/>
      <c r="E44" s="23"/>
      <c r="F44" s="23" t="s">
        <v>126</v>
      </c>
      <c r="G44" s="24"/>
      <c r="H44" s="24"/>
      <c r="I44" s="25" t="s">
        <v>131</v>
      </c>
      <c r="J44" s="117">
        <f>SUM(J40:J43)</f>
        <v>9105958</v>
      </c>
      <c r="K44" s="117">
        <f>SUM(K40:K43)</f>
        <v>6241218</v>
      </c>
      <c r="L44" s="117">
        <f>SUM(L40:L43)</f>
        <v>2138875</v>
      </c>
      <c r="M44" s="118">
        <f>SUM(M40:M43)</f>
        <v>11500000</v>
      </c>
      <c r="N44" s="118">
        <f t="shared" ref="N44:T44" si="13">SUM(N40:N43)</f>
        <v>0</v>
      </c>
      <c r="O44" s="118">
        <f t="shared" si="13"/>
        <v>0</v>
      </c>
      <c r="P44" s="118">
        <f t="shared" si="13"/>
        <v>11500000</v>
      </c>
      <c r="Q44" s="37">
        <f t="shared" si="13"/>
        <v>500000</v>
      </c>
      <c r="R44" s="37">
        <f t="shared" si="13"/>
        <v>2500000</v>
      </c>
      <c r="S44" s="37">
        <f t="shared" si="13"/>
        <v>0</v>
      </c>
      <c r="T44" s="37">
        <f t="shared" si="13"/>
        <v>2500000</v>
      </c>
    </row>
    <row r="45" spans="1:20" ht="20.25" x14ac:dyDescent="0.25">
      <c r="A45" s="208" t="s">
        <v>285</v>
      </c>
      <c r="B45" s="208"/>
      <c r="C45" s="208"/>
      <c r="D45" s="208"/>
      <c r="E45" s="208"/>
      <c r="F45" s="208"/>
      <c r="G45" s="208"/>
      <c r="H45" s="208"/>
      <c r="I45" s="208"/>
      <c r="J45" s="160"/>
      <c r="K45" s="160"/>
      <c r="L45" s="160"/>
      <c r="M45" s="34"/>
      <c r="N45" s="34"/>
      <c r="O45" s="34"/>
      <c r="P45" s="34"/>
      <c r="Q45" s="115"/>
      <c r="R45" s="115"/>
      <c r="S45" s="115"/>
      <c r="T45" s="115"/>
    </row>
    <row r="46" spans="1:20" ht="36" x14ac:dyDescent="0.25">
      <c r="A46" s="28">
        <v>2</v>
      </c>
      <c r="B46" s="28">
        <v>0</v>
      </c>
      <c r="C46" s="28">
        <v>4</v>
      </c>
      <c r="D46" s="28">
        <v>8</v>
      </c>
      <c r="E46" s="28">
        <v>1</v>
      </c>
      <c r="F46" s="28" t="s">
        <v>126</v>
      </c>
      <c r="G46" s="21">
        <v>10</v>
      </c>
      <c r="H46" s="21" t="s">
        <v>87</v>
      </c>
      <c r="I46" s="125" t="s">
        <v>286</v>
      </c>
      <c r="J46" s="160">
        <v>6186430</v>
      </c>
      <c r="K46" s="160">
        <v>6607190</v>
      </c>
      <c r="L46" s="160">
        <v>9941102</v>
      </c>
      <c r="M46" s="156">
        <v>10000000</v>
      </c>
      <c r="N46" s="102"/>
      <c r="O46" s="34"/>
      <c r="P46" s="34">
        <f>SUM(M46+N46-O46)</f>
        <v>10000000</v>
      </c>
      <c r="Q46" s="115"/>
      <c r="R46" s="115"/>
      <c r="S46" s="115"/>
      <c r="T46" s="115"/>
    </row>
    <row r="47" spans="1:20" ht="36" x14ac:dyDescent="0.25">
      <c r="A47" s="28">
        <v>2</v>
      </c>
      <c r="B47" s="28">
        <v>0</v>
      </c>
      <c r="C47" s="28">
        <v>4</v>
      </c>
      <c r="D47" s="28">
        <v>8</v>
      </c>
      <c r="E47" s="28">
        <v>2</v>
      </c>
      <c r="F47" s="28" t="s">
        <v>126</v>
      </c>
      <c r="G47" s="21">
        <v>10</v>
      </c>
      <c r="H47" s="21" t="s">
        <v>87</v>
      </c>
      <c r="I47" s="125" t="s">
        <v>287</v>
      </c>
      <c r="J47" s="160">
        <v>93438200</v>
      </c>
      <c r="K47" s="160">
        <v>94312740</v>
      </c>
      <c r="L47" s="160">
        <v>103921690</v>
      </c>
      <c r="M47" s="156">
        <v>127000000</v>
      </c>
      <c r="N47" s="34"/>
      <c r="O47" s="34"/>
      <c r="P47" s="34">
        <f>SUM(M47+N47-O47)</f>
        <v>127000000</v>
      </c>
      <c r="Q47" s="115"/>
      <c r="R47" s="115"/>
      <c r="S47" s="115"/>
      <c r="T47" s="115"/>
    </row>
    <row r="48" spans="1:20" ht="36" x14ac:dyDescent="0.25">
      <c r="A48" s="28">
        <v>2</v>
      </c>
      <c r="B48" s="28">
        <v>0</v>
      </c>
      <c r="C48" s="28">
        <v>4</v>
      </c>
      <c r="D48" s="28">
        <v>8</v>
      </c>
      <c r="E48" s="28">
        <v>5</v>
      </c>
      <c r="F48" s="28" t="s">
        <v>126</v>
      </c>
      <c r="G48" s="21">
        <v>10</v>
      </c>
      <c r="H48" s="21" t="s">
        <v>87</v>
      </c>
      <c r="I48" s="125" t="s">
        <v>288</v>
      </c>
      <c r="J48" s="160">
        <v>38584988</v>
      </c>
      <c r="K48" s="160">
        <v>37647973</v>
      </c>
      <c r="L48" s="160">
        <v>29818737</v>
      </c>
      <c r="M48" s="156">
        <v>19000000</v>
      </c>
      <c r="N48" s="34"/>
      <c r="O48" s="34"/>
      <c r="P48" s="34">
        <f>SUM(M48+N48-O48)</f>
        <v>19000000</v>
      </c>
      <c r="Q48" s="115"/>
      <c r="R48" s="115"/>
      <c r="S48" s="115"/>
      <c r="T48" s="115"/>
    </row>
    <row r="49" spans="1:20" ht="24" x14ac:dyDescent="0.25">
      <c r="A49" s="28">
        <v>2</v>
      </c>
      <c r="B49" s="28">
        <v>0</v>
      </c>
      <c r="C49" s="28">
        <v>4</v>
      </c>
      <c r="D49" s="28">
        <v>8</v>
      </c>
      <c r="E49" s="28">
        <v>6</v>
      </c>
      <c r="F49" s="28"/>
      <c r="G49" s="21">
        <v>10</v>
      </c>
      <c r="H49" s="21" t="s">
        <v>87</v>
      </c>
      <c r="I49" s="125" t="s">
        <v>289</v>
      </c>
      <c r="J49" s="160">
        <v>122363650</v>
      </c>
      <c r="K49" s="160">
        <v>119445871</v>
      </c>
      <c r="L49" s="160">
        <v>113763193</v>
      </c>
      <c r="M49" s="156">
        <v>115000000</v>
      </c>
      <c r="N49" s="34"/>
      <c r="O49" s="102"/>
      <c r="P49" s="34">
        <f>SUM(M49+N49-O49)</f>
        <v>115000000</v>
      </c>
      <c r="Q49" s="115"/>
      <c r="R49" s="115"/>
      <c r="S49" s="115"/>
      <c r="T49" s="115"/>
    </row>
    <row r="50" spans="1:20" ht="20.25" x14ac:dyDescent="0.25">
      <c r="A50" s="23"/>
      <c r="B50" s="23"/>
      <c r="C50" s="23"/>
      <c r="D50" s="23"/>
      <c r="E50" s="23"/>
      <c r="F50" s="23"/>
      <c r="G50" s="24"/>
      <c r="H50" s="24"/>
      <c r="I50" s="25" t="s">
        <v>290</v>
      </c>
      <c r="J50" s="117"/>
      <c r="K50" s="117"/>
      <c r="L50" s="117"/>
      <c r="M50" s="118">
        <f>SUM(M46:M49)</f>
        <v>271000000</v>
      </c>
      <c r="N50" s="118">
        <f>SUM(N46:N49)</f>
        <v>0</v>
      </c>
      <c r="O50" s="118">
        <f>SUM(O46:O49)</f>
        <v>0</v>
      </c>
      <c r="P50" s="118">
        <f>SUM(P46:P49)</f>
        <v>271000000</v>
      </c>
      <c r="Q50" s="37"/>
      <c r="R50" s="37"/>
      <c r="S50" s="37"/>
      <c r="T50" s="37"/>
    </row>
    <row r="51" spans="1:20" ht="20.25" x14ac:dyDescent="0.25">
      <c r="A51" s="208" t="s">
        <v>291</v>
      </c>
      <c r="B51" s="208"/>
      <c r="C51" s="208"/>
      <c r="D51" s="208"/>
      <c r="E51" s="208"/>
      <c r="F51" s="208"/>
      <c r="G51" s="208"/>
      <c r="H51" s="208"/>
      <c r="I51" s="208"/>
      <c r="J51" s="21"/>
      <c r="K51" s="21"/>
      <c r="L51" s="21"/>
      <c r="M51" s="38"/>
      <c r="N51" s="38"/>
      <c r="O51" s="38"/>
      <c r="P51" s="38"/>
      <c r="Q51" s="38"/>
      <c r="R51" s="38"/>
      <c r="S51" s="38"/>
      <c r="T51" s="38"/>
    </row>
    <row r="52" spans="1:20" ht="36" x14ac:dyDescent="0.25">
      <c r="A52" s="28">
        <v>2</v>
      </c>
      <c r="B52" s="28">
        <v>0</v>
      </c>
      <c r="C52" s="28">
        <v>4</v>
      </c>
      <c r="D52" s="28">
        <v>9</v>
      </c>
      <c r="E52" s="28">
        <v>4</v>
      </c>
      <c r="F52" s="28" t="s">
        <v>126</v>
      </c>
      <c r="G52" s="21">
        <v>10</v>
      </c>
      <c r="H52" s="21" t="s">
        <v>87</v>
      </c>
      <c r="I52" s="31" t="s">
        <v>292</v>
      </c>
      <c r="J52" s="160">
        <v>13728734</v>
      </c>
      <c r="K52" s="160">
        <v>10285849</v>
      </c>
      <c r="L52" s="160">
        <v>9005472</v>
      </c>
      <c r="M52" s="34">
        <v>100000</v>
      </c>
      <c r="N52" s="34"/>
      <c r="O52" s="34"/>
      <c r="P52" s="34">
        <f>SUM(M52+N52-O52)</f>
        <v>100000</v>
      </c>
      <c r="Q52" s="34"/>
      <c r="R52" s="34"/>
      <c r="S52" s="34"/>
      <c r="T52" s="34"/>
    </row>
    <row r="53" spans="1:20" ht="36" x14ac:dyDescent="0.25">
      <c r="A53" s="28">
        <v>2</v>
      </c>
      <c r="B53" s="28">
        <v>0</v>
      </c>
      <c r="C53" s="28">
        <v>4</v>
      </c>
      <c r="D53" s="28">
        <v>9</v>
      </c>
      <c r="E53" s="28">
        <v>7</v>
      </c>
      <c r="F53" s="28" t="s">
        <v>126</v>
      </c>
      <c r="G53" s="21">
        <v>10</v>
      </c>
      <c r="H53" s="21" t="s">
        <v>87</v>
      </c>
      <c r="I53" s="31" t="s">
        <v>293</v>
      </c>
      <c r="J53" s="160">
        <v>12101320</v>
      </c>
      <c r="K53" s="160">
        <v>767811</v>
      </c>
      <c r="L53" s="160">
        <v>8155898</v>
      </c>
      <c r="M53" s="34">
        <v>100000</v>
      </c>
      <c r="N53" s="34"/>
      <c r="O53" s="34"/>
      <c r="P53" s="34">
        <f>SUM(M53+N53-O53)</f>
        <v>100000</v>
      </c>
      <c r="Q53" s="34"/>
      <c r="R53" s="34"/>
      <c r="S53" s="34"/>
      <c r="T53" s="34"/>
    </row>
    <row r="54" spans="1:20" ht="36" x14ac:dyDescent="0.25">
      <c r="A54" s="28">
        <v>2</v>
      </c>
      <c r="B54" s="28">
        <v>0</v>
      </c>
      <c r="C54" s="28">
        <v>4</v>
      </c>
      <c r="D54" s="28">
        <v>9</v>
      </c>
      <c r="E54" s="28">
        <v>8</v>
      </c>
      <c r="F54" s="28" t="s">
        <v>126</v>
      </c>
      <c r="G54" s="21">
        <v>10</v>
      </c>
      <c r="H54" s="21" t="s">
        <v>87</v>
      </c>
      <c r="I54" s="31" t="s">
        <v>294</v>
      </c>
      <c r="J54" s="160">
        <v>44027913</v>
      </c>
      <c r="K54" s="160">
        <v>15481207</v>
      </c>
      <c r="L54" s="160">
        <v>34743449</v>
      </c>
      <c r="M54" s="156">
        <v>14000000</v>
      </c>
      <c r="N54" s="34"/>
      <c r="O54" s="34"/>
      <c r="P54" s="34">
        <f>SUM(M54+N54-O54)</f>
        <v>14000000</v>
      </c>
      <c r="Q54" s="35"/>
      <c r="R54" s="34"/>
      <c r="S54" s="34"/>
      <c r="T54" s="34"/>
    </row>
    <row r="55" spans="1:20" ht="36" x14ac:dyDescent="0.25">
      <c r="A55" s="28">
        <v>2</v>
      </c>
      <c r="B55" s="28">
        <v>0</v>
      </c>
      <c r="C55" s="28">
        <v>4</v>
      </c>
      <c r="D55" s="28">
        <v>9</v>
      </c>
      <c r="E55" s="28">
        <v>9</v>
      </c>
      <c r="F55" s="28" t="s">
        <v>126</v>
      </c>
      <c r="G55" s="21">
        <v>10</v>
      </c>
      <c r="H55" s="21" t="s">
        <v>87</v>
      </c>
      <c r="I55" s="31" t="s">
        <v>295</v>
      </c>
      <c r="J55" s="160">
        <v>10358060</v>
      </c>
      <c r="K55" s="160">
        <v>767811</v>
      </c>
      <c r="L55" s="160">
        <v>9175385</v>
      </c>
      <c r="M55" s="34">
        <v>100000</v>
      </c>
      <c r="N55" s="34"/>
      <c r="O55" s="34"/>
      <c r="P55" s="34">
        <f>SUM(M55+N55-O55)</f>
        <v>100000</v>
      </c>
      <c r="Q55" s="34"/>
      <c r="R55" s="34"/>
      <c r="S55" s="34"/>
      <c r="T55" s="34"/>
    </row>
    <row r="56" spans="1:20" ht="36" x14ac:dyDescent="0.25">
      <c r="A56" s="28">
        <v>2</v>
      </c>
      <c r="B56" s="28">
        <v>0</v>
      </c>
      <c r="C56" s="28">
        <v>4</v>
      </c>
      <c r="D56" s="28">
        <v>9</v>
      </c>
      <c r="E56" s="28">
        <v>13</v>
      </c>
      <c r="F56" s="28" t="s">
        <v>126</v>
      </c>
      <c r="G56" s="21">
        <v>10</v>
      </c>
      <c r="H56" s="21" t="s">
        <v>87</v>
      </c>
      <c r="I56" s="31" t="s">
        <v>296</v>
      </c>
      <c r="J56" s="160">
        <v>1239245</v>
      </c>
      <c r="K56" s="160">
        <v>668488</v>
      </c>
      <c r="L56" s="160">
        <v>820983</v>
      </c>
      <c r="M56" s="34">
        <v>100000</v>
      </c>
      <c r="N56" s="34"/>
      <c r="O56" s="34"/>
      <c r="P56" s="34">
        <f>SUM(M56+N56-O56)</f>
        <v>100000</v>
      </c>
      <c r="Q56" s="34"/>
      <c r="R56" s="34"/>
      <c r="S56" s="34"/>
      <c r="T56" s="34"/>
    </row>
    <row r="57" spans="1:20" ht="20.25" x14ac:dyDescent="0.25">
      <c r="A57" s="23"/>
      <c r="B57" s="23"/>
      <c r="C57" s="23"/>
      <c r="D57" s="23"/>
      <c r="E57" s="23"/>
      <c r="F57" s="23"/>
      <c r="G57" s="24"/>
      <c r="H57" s="24"/>
      <c r="I57" s="25" t="s">
        <v>297</v>
      </c>
      <c r="J57" s="117">
        <f t="shared" ref="J57:P57" si="14">SUM(J52:J56)</f>
        <v>81455272</v>
      </c>
      <c r="K57" s="117">
        <f t="shared" si="14"/>
        <v>27971166</v>
      </c>
      <c r="L57" s="117">
        <f t="shared" si="14"/>
        <v>61901187</v>
      </c>
      <c r="M57" s="118">
        <f t="shared" si="14"/>
        <v>14400000</v>
      </c>
      <c r="N57" s="118">
        <f t="shared" si="14"/>
        <v>0</v>
      </c>
      <c r="O57" s="118">
        <f t="shared" si="14"/>
        <v>0</v>
      </c>
      <c r="P57" s="118">
        <f t="shared" si="14"/>
        <v>14400000</v>
      </c>
      <c r="Q57" s="126"/>
      <c r="R57" s="126">
        <f t="shared" ref="R57:T57" si="15">SUM(R52:R56)</f>
        <v>0</v>
      </c>
      <c r="S57" s="126">
        <f t="shared" si="15"/>
        <v>0</v>
      </c>
      <c r="T57" s="126">
        <f t="shared" si="15"/>
        <v>0</v>
      </c>
    </row>
    <row r="58" spans="1:20" ht="20.25" x14ac:dyDescent="0.25">
      <c r="A58" s="205" t="s">
        <v>298</v>
      </c>
      <c r="B58" s="206"/>
      <c r="C58" s="206"/>
      <c r="D58" s="206"/>
      <c r="E58" s="206"/>
      <c r="F58" s="206"/>
      <c r="G58" s="206"/>
      <c r="H58" s="206"/>
      <c r="I58" s="209"/>
      <c r="J58" s="21"/>
      <c r="K58" s="21"/>
      <c r="L58" s="21"/>
      <c r="M58" s="38"/>
      <c r="N58" s="38"/>
      <c r="O58" s="38"/>
      <c r="P58" s="38"/>
      <c r="Q58" s="38"/>
      <c r="R58" s="38"/>
      <c r="S58" s="38"/>
      <c r="T58" s="38"/>
    </row>
    <row r="59" spans="1:20" ht="20.25" x14ac:dyDescent="0.25">
      <c r="A59" s="28"/>
      <c r="B59" s="28"/>
      <c r="C59" s="28"/>
      <c r="D59" s="28"/>
      <c r="E59" s="28"/>
      <c r="F59" s="28"/>
      <c r="G59" s="21"/>
      <c r="H59" s="21"/>
      <c r="I59" s="26" t="s">
        <v>299</v>
      </c>
      <c r="J59" s="160">
        <v>868840</v>
      </c>
      <c r="K59" s="160">
        <v>500000</v>
      </c>
      <c r="L59" s="160"/>
      <c r="M59" s="34"/>
      <c r="N59" s="34"/>
      <c r="O59" s="34"/>
      <c r="P59" s="34">
        <f>SUM(M59+N59-O59)</f>
        <v>0</v>
      </c>
      <c r="Q59" s="115"/>
      <c r="R59" s="115"/>
      <c r="S59" s="115"/>
      <c r="T59" s="115"/>
    </row>
    <row r="60" spans="1:20" ht="36" x14ac:dyDescent="0.25">
      <c r="A60" s="28">
        <v>2</v>
      </c>
      <c r="B60" s="28">
        <v>0</v>
      </c>
      <c r="C60" s="28">
        <v>4</v>
      </c>
      <c r="D60" s="28">
        <v>10</v>
      </c>
      <c r="E60" s="28">
        <v>2</v>
      </c>
      <c r="F60" s="28" t="s">
        <v>126</v>
      </c>
      <c r="G60" s="21">
        <v>10</v>
      </c>
      <c r="H60" s="21" t="s">
        <v>87</v>
      </c>
      <c r="I60" s="26" t="s">
        <v>300</v>
      </c>
      <c r="J60" s="160">
        <v>5444300</v>
      </c>
      <c r="K60" s="160">
        <v>5236662</v>
      </c>
      <c r="L60" s="160">
        <v>5612740</v>
      </c>
      <c r="M60" s="34">
        <v>6778000</v>
      </c>
      <c r="N60" s="34"/>
      <c r="O60" s="34"/>
      <c r="P60" s="34">
        <f>SUM(M60+N60-O60)</f>
        <v>6778000</v>
      </c>
      <c r="Q60" s="115"/>
      <c r="R60" s="115"/>
      <c r="S60" s="115"/>
      <c r="T60" s="115"/>
    </row>
    <row r="61" spans="1:20" ht="20.25" x14ac:dyDescent="0.25">
      <c r="A61" s="23"/>
      <c r="B61" s="23"/>
      <c r="C61" s="23"/>
      <c r="D61" s="23"/>
      <c r="E61" s="23"/>
      <c r="F61" s="23"/>
      <c r="G61" s="24"/>
      <c r="H61" s="24"/>
      <c r="I61" s="25" t="s">
        <v>301</v>
      </c>
      <c r="J61" s="117">
        <f>SUM(J59:J60)</f>
        <v>6313140</v>
      </c>
      <c r="K61" s="117">
        <f>SUM(K59:K60)</f>
        <v>5736662</v>
      </c>
      <c r="L61" s="117">
        <f>SUM(L59:L60)</f>
        <v>5612740</v>
      </c>
      <c r="M61" s="118">
        <f>SUM(M60)</f>
        <v>6778000</v>
      </c>
      <c r="N61" s="118">
        <f>SUM(N60)</f>
        <v>0</v>
      </c>
      <c r="O61" s="118">
        <f>SUM(O60)</f>
        <v>0</v>
      </c>
      <c r="P61" s="118">
        <f>SUM(P60)</f>
        <v>6778000</v>
      </c>
      <c r="Q61" s="126"/>
      <c r="R61" s="126">
        <f>SUM(R59:R60)</f>
        <v>0</v>
      </c>
      <c r="S61" s="126">
        <f>SUM(S59:S60)</f>
        <v>0</v>
      </c>
      <c r="T61" s="126">
        <f>SUM(T59:T60)</f>
        <v>0</v>
      </c>
    </row>
    <row r="62" spans="1:20" ht="20.25" x14ac:dyDescent="0.25">
      <c r="A62" s="205" t="s">
        <v>112</v>
      </c>
      <c r="B62" s="206"/>
      <c r="C62" s="206"/>
      <c r="D62" s="206"/>
      <c r="E62" s="206"/>
      <c r="F62" s="206"/>
      <c r="G62" s="206"/>
      <c r="H62" s="206"/>
      <c r="I62" s="206"/>
      <c r="J62" s="21"/>
      <c r="K62" s="21"/>
      <c r="L62" s="21"/>
      <c r="M62" s="38"/>
      <c r="N62" s="38"/>
      <c r="O62" s="38"/>
      <c r="P62" s="38"/>
      <c r="Q62" s="38"/>
      <c r="R62" s="38"/>
      <c r="S62" s="38"/>
      <c r="T62" s="38"/>
    </row>
    <row r="63" spans="1:20" ht="36" x14ac:dyDescent="0.25">
      <c r="A63" s="28">
        <v>2</v>
      </c>
      <c r="B63" s="28">
        <v>0</v>
      </c>
      <c r="C63" s="28">
        <v>4</v>
      </c>
      <c r="D63" s="28">
        <v>11</v>
      </c>
      <c r="E63" s="28">
        <v>1</v>
      </c>
      <c r="F63" s="28" t="s">
        <v>126</v>
      </c>
      <c r="G63" s="21">
        <v>10</v>
      </c>
      <c r="H63" s="21" t="s">
        <v>87</v>
      </c>
      <c r="I63" s="31" t="s">
        <v>302</v>
      </c>
      <c r="J63" s="207">
        <v>29008131.350000001</v>
      </c>
      <c r="K63" s="207">
        <v>20292720.050000001</v>
      </c>
      <c r="L63" s="124">
        <v>4233988</v>
      </c>
      <c r="M63" s="34"/>
      <c r="N63" s="34"/>
      <c r="O63" s="34"/>
      <c r="P63" s="34">
        <f>SUM(M63+N63-O63)</f>
        <v>0</v>
      </c>
      <c r="Q63" s="34"/>
      <c r="R63" s="34"/>
      <c r="S63" s="34"/>
      <c r="T63" s="34"/>
    </row>
    <row r="64" spans="1:20" ht="36" x14ac:dyDescent="0.25">
      <c r="A64" s="28">
        <v>2</v>
      </c>
      <c r="B64" s="28">
        <v>0</v>
      </c>
      <c r="C64" s="28">
        <v>4</v>
      </c>
      <c r="D64" s="28">
        <v>11</v>
      </c>
      <c r="E64" s="28">
        <v>1</v>
      </c>
      <c r="F64" s="28" t="s">
        <v>126</v>
      </c>
      <c r="G64" s="21">
        <v>10</v>
      </c>
      <c r="H64" s="21" t="s">
        <v>87</v>
      </c>
      <c r="I64" s="26" t="s">
        <v>303</v>
      </c>
      <c r="J64" s="207"/>
      <c r="K64" s="207"/>
      <c r="L64" s="124">
        <v>4799781.63</v>
      </c>
      <c r="M64" s="34">
        <v>0</v>
      </c>
      <c r="N64" s="34"/>
      <c r="O64" s="34"/>
      <c r="P64" s="34">
        <f>SUM(M64+N64-O64)</f>
        <v>0</v>
      </c>
      <c r="Q64" s="34"/>
      <c r="R64" s="34"/>
      <c r="S64" s="34"/>
      <c r="T64" s="34"/>
    </row>
    <row r="65" spans="1:20" ht="36" x14ac:dyDescent="0.25">
      <c r="A65" s="28">
        <v>2</v>
      </c>
      <c r="B65" s="28">
        <v>0</v>
      </c>
      <c r="C65" s="28">
        <v>4</v>
      </c>
      <c r="D65" s="28">
        <v>11</v>
      </c>
      <c r="E65" s="28">
        <v>2</v>
      </c>
      <c r="F65" s="28" t="s">
        <v>126</v>
      </c>
      <c r="G65" s="21">
        <v>10</v>
      </c>
      <c r="H65" s="21" t="s">
        <v>87</v>
      </c>
      <c r="I65" s="31" t="s">
        <v>304</v>
      </c>
      <c r="J65" s="207">
        <v>19651579</v>
      </c>
      <c r="K65" s="207">
        <v>37367844.5</v>
      </c>
      <c r="L65" s="160">
        <v>11937409</v>
      </c>
      <c r="M65" s="156">
        <v>35000000</v>
      </c>
      <c r="N65" s="34"/>
      <c r="O65" s="34"/>
      <c r="P65" s="34">
        <f>SUM(M65+N65-O65)</f>
        <v>35000000</v>
      </c>
      <c r="Q65" s="34"/>
      <c r="R65" s="34"/>
      <c r="S65" s="34"/>
      <c r="T65" s="34"/>
    </row>
    <row r="66" spans="1:20" ht="36" x14ac:dyDescent="0.25">
      <c r="A66" s="28">
        <v>2</v>
      </c>
      <c r="B66" s="28">
        <v>0</v>
      </c>
      <c r="C66" s="28">
        <v>4</v>
      </c>
      <c r="D66" s="28">
        <v>11</v>
      </c>
      <c r="E66" s="28">
        <v>2</v>
      </c>
      <c r="F66" s="28" t="s">
        <v>126</v>
      </c>
      <c r="G66" s="21">
        <v>10</v>
      </c>
      <c r="H66" s="21" t="s">
        <v>87</v>
      </c>
      <c r="I66" s="26" t="s">
        <v>102</v>
      </c>
      <c r="J66" s="207"/>
      <c r="K66" s="207"/>
      <c r="L66" s="160">
        <v>12823734</v>
      </c>
      <c r="M66" s="157">
        <v>20000000</v>
      </c>
      <c r="N66" s="34"/>
      <c r="O66" s="34"/>
      <c r="P66" s="34">
        <f>SUM(M66+N66-O66)</f>
        <v>20000000</v>
      </c>
      <c r="Q66" s="127">
        <v>4000000</v>
      </c>
      <c r="R66" s="128">
        <v>16000000</v>
      </c>
      <c r="S66" s="129"/>
      <c r="T66" s="127">
        <f>SUM(R66-S66)</f>
        <v>16000000</v>
      </c>
    </row>
    <row r="67" spans="1:20" ht="20.25" x14ac:dyDescent="0.25">
      <c r="A67" s="23"/>
      <c r="B67" s="23"/>
      <c r="C67" s="23"/>
      <c r="D67" s="23"/>
      <c r="E67" s="23"/>
      <c r="F67" s="23"/>
      <c r="G67" s="24"/>
      <c r="H67" s="24"/>
      <c r="I67" s="25" t="s">
        <v>124</v>
      </c>
      <c r="J67" s="117">
        <f t="shared" ref="J67:T67" si="16">SUM(J63:J66)</f>
        <v>48659710.350000001</v>
      </c>
      <c r="K67" s="117">
        <f t="shared" si="16"/>
        <v>57660564.549999997</v>
      </c>
      <c r="L67" s="117">
        <f t="shared" si="16"/>
        <v>33794912.629999995</v>
      </c>
      <c r="M67" s="118">
        <f t="shared" si="16"/>
        <v>55000000</v>
      </c>
      <c r="N67" s="118">
        <f t="shared" si="16"/>
        <v>0</v>
      </c>
      <c r="O67" s="118">
        <f t="shared" si="16"/>
        <v>0</v>
      </c>
      <c r="P67" s="118">
        <f t="shared" si="16"/>
        <v>55000000</v>
      </c>
      <c r="Q67" s="37">
        <f t="shared" si="16"/>
        <v>4000000</v>
      </c>
      <c r="R67" s="37">
        <f t="shared" si="16"/>
        <v>16000000</v>
      </c>
      <c r="S67" s="37">
        <f t="shared" si="16"/>
        <v>0</v>
      </c>
      <c r="T67" s="37">
        <f t="shared" si="16"/>
        <v>16000000</v>
      </c>
    </row>
    <row r="69" spans="1:20" ht="29.45" customHeight="1" x14ac:dyDescent="0.25">
      <c r="I69" s="161" t="s">
        <v>428</v>
      </c>
      <c r="J69" s="161"/>
      <c r="K69" s="161"/>
      <c r="L69" s="161"/>
      <c r="M69" s="161"/>
      <c r="N69" s="161"/>
      <c r="O69" s="161"/>
      <c r="P69" s="161"/>
      <c r="Q69" s="162">
        <f>SUM(Q9+Q12+Q23+Q32+Q38+Q44+Q50+Q67)</f>
        <v>12000000</v>
      </c>
      <c r="R69" s="162">
        <f>SUM(R9+R12+R23+R32+R38+R44+R50+R67)</f>
        <v>53300000</v>
      </c>
      <c r="S69" s="162">
        <f>SUM(S9+S12+S23+S32+S38+S44+S50+S67)</f>
        <v>0</v>
      </c>
      <c r="T69" s="162">
        <f>SUM(T9+T12+T23+T32+T38+T44+T50+T67)</f>
        <v>53300000</v>
      </c>
    </row>
  </sheetData>
  <mergeCells count="16">
    <mergeCell ref="L2:L3"/>
    <mergeCell ref="A4:I4"/>
    <mergeCell ref="A13:I13"/>
    <mergeCell ref="A24:I24"/>
    <mergeCell ref="J2:J3"/>
    <mergeCell ref="K2:K3"/>
    <mergeCell ref="A33:I33"/>
    <mergeCell ref="A39:I39"/>
    <mergeCell ref="A45:I45"/>
    <mergeCell ref="A51:I51"/>
    <mergeCell ref="A58:I58"/>
    <mergeCell ref="A62:I62"/>
    <mergeCell ref="J63:J64"/>
    <mergeCell ref="K63:K64"/>
    <mergeCell ref="J65:J66"/>
    <mergeCell ref="K65:K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opLeftCell="A2" zoomScale="50" zoomScaleNormal="50" workbookViewId="0">
      <selection activeCell="J2" sqref="J2:K2"/>
    </sheetView>
  </sheetViews>
  <sheetFormatPr baseColWidth="10" defaultRowHeight="18.75" x14ac:dyDescent="0.3"/>
  <cols>
    <col min="1" max="8" width="4.85546875" customWidth="1"/>
    <col min="9" max="9" width="39" customWidth="1"/>
    <col min="10" max="12" width="39" style="82" customWidth="1"/>
    <col min="13" max="13" width="4.28515625" style="54" customWidth="1"/>
    <col min="14" max="14" width="35" style="77" customWidth="1"/>
    <col min="15" max="15" width="33" style="77" customWidth="1"/>
    <col min="16" max="16" width="65.28515625" style="77" customWidth="1"/>
    <col min="17" max="17" width="5.140625" style="54" customWidth="1"/>
    <col min="18" max="18" width="28.5703125" style="81" customWidth="1"/>
    <col min="19" max="19" width="31.7109375" style="81" customWidth="1"/>
    <col min="20" max="20" width="31" style="81" customWidth="1"/>
    <col min="21" max="21" width="8" style="54" customWidth="1"/>
    <col min="22" max="22" width="33.28515625" customWidth="1"/>
    <col min="23" max="23" width="30.7109375" customWidth="1"/>
    <col min="257" max="264" width="4.85546875" customWidth="1"/>
    <col min="265" max="265" width="39" customWidth="1"/>
    <col min="266" max="266" width="35" customWidth="1"/>
    <col min="267" max="267" width="33" customWidth="1"/>
    <col min="268" max="268" width="32.5703125" customWidth="1"/>
    <col min="269" max="269" width="5.140625" customWidth="1"/>
    <col min="270" max="270" width="30.7109375" customWidth="1"/>
    <col min="271" max="271" width="29" customWidth="1"/>
    <col min="272" max="272" width="42.42578125" customWidth="1"/>
    <col min="273" max="273" width="7" customWidth="1"/>
    <col min="274" max="274" width="28.5703125" customWidth="1"/>
    <col min="275" max="275" width="30.140625" customWidth="1"/>
    <col min="276" max="276" width="24.42578125" customWidth="1"/>
    <col min="513" max="520" width="4.85546875" customWidth="1"/>
    <col min="521" max="521" width="39" customWidth="1"/>
    <col min="522" max="522" width="35" customWidth="1"/>
    <col min="523" max="523" width="33" customWidth="1"/>
    <col min="524" max="524" width="32.5703125" customWidth="1"/>
    <col min="525" max="525" width="5.140625" customWidth="1"/>
    <col min="526" max="526" width="30.7109375" customWidth="1"/>
    <col min="527" max="527" width="29" customWidth="1"/>
    <col min="528" max="528" width="42.42578125" customWidth="1"/>
    <col min="529" max="529" width="7" customWidth="1"/>
    <col min="530" max="530" width="28.5703125" customWidth="1"/>
    <col min="531" max="531" width="30.140625" customWidth="1"/>
    <col min="532" max="532" width="24.42578125" customWidth="1"/>
    <col min="769" max="776" width="4.85546875" customWidth="1"/>
    <col min="777" max="777" width="39" customWidth="1"/>
    <col min="778" max="778" width="35" customWidth="1"/>
    <col min="779" max="779" width="33" customWidth="1"/>
    <col min="780" max="780" width="32.5703125" customWidth="1"/>
    <col min="781" max="781" width="5.140625" customWidth="1"/>
    <col min="782" max="782" width="30.7109375" customWidth="1"/>
    <col min="783" max="783" width="29" customWidth="1"/>
    <col min="784" max="784" width="42.42578125" customWidth="1"/>
    <col min="785" max="785" width="7" customWidth="1"/>
    <col min="786" max="786" width="28.5703125" customWidth="1"/>
    <col min="787" max="787" width="30.140625" customWidth="1"/>
    <col min="788" max="788" width="24.42578125" customWidth="1"/>
    <col min="1025" max="1032" width="4.85546875" customWidth="1"/>
    <col min="1033" max="1033" width="39" customWidth="1"/>
    <col min="1034" max="1034" width="35" customWidth="1"/>
    <col min="1035" max="1035" width="33" customWidth="1"/>
    <col min="1036" max="1036" width="32.5703125" customWidth="1"/>
    <col min="1037" max="1037" width="5.140625" customWidth="1"/>
    <col min="1038" max="1038" width="30.7109375" customWidth="1"/>
    <col min="1039" max="1039" width="29" customWidth="1"/>
    <col min="1040" max="1040" width="42.42578125" customWidth="1"/>
    <col min="1041" max="1041" width="7" customWidth="1"/>
    <col min="1042" max="1042" width="28.5703125" customWidth="1"/>
    <col min="1043" max="1043" width="30.140625" customWidth="1"/>
    <col min="1044" max="1044" width="24.42578125" customWidth="1"/>
    <col min="1281" max="1288" width="4.85546875" customWidth="1"/>
    <col min="1289" max="1289" width="39" customWidth="1"/>
    <col min="1290" max="1290" width="35" customWidth="1"/>
    <col min="1291" max="1291" width="33" customWidth="1"/>
    <col min="1292" max="1292" width="32.5703125" customWidth="1"/>
    <col min="1293" max="1293" width="5.140625" customWidth="1"/>
    <col min="1294" max="1294" width="30.7109375" customWidth="1"/>
    <col min="1295" max="1295" width="29" customWidth="1"/>
    <col min="1296" max="1296" width="42.42578125" customWidth="1"/>
    <col min="1297" max="1297" width="7" customWidth="1"/>
    <col min="1298" max="1298" width="28.5703125" customWidth="1"/>
    <col min="1299" max="1299" width="30.140625" customWidth="1"/>
    <col min="1300" max="1300" width="24.42578125" customWidth="1"/>
    <col min="1537" max="1544" width="4.85546875" customWidth="1"/>
    <col min="1545" max="1545" width="39" customWidth="1"/>
    <col min="1546" max="1546" width="35" customWidth="1"/>
    <col min="1547" max="1547" width="33" customWidth="1"/>
    <col min="1548" max="1548" width="32.5703125" customWidth="1"/>
    <col min="1549" max="1549" width="5.140625" customWidth="1"/>
    <col min="1550" max="1550" width="30.7109375" customWidth="1"/>
    <col min="1551" max="1551" width="29" customWidth="1"/>
    <col min="1552" max="1552" width="42.42578125" customWidth="1"/>
    <col min="1553" max="1553" width="7" customWidth="1"/>
    <col min="1554" max="1554" width="28.5703125" customWidth="1"/>
    <col min="1555" max="1555" width="30.140625" customWidth="1"/>
    <col min="1556" max="1556" width="24.42578125" customWidth="1"/>
    <col min="1793" max="1800" width="4.85546875" customWidth="1"/>
    <col min="1801" max="1801" width="39" customWidth="1"/>
    <col min="1802" max="1802" width="35" customWidth="1"/>
    <col min="1803" max="1803" width="33" customWidth="1"/>
    <col min="1804" max="1804" width="32.5703125" customWidth="1"/>
    <col min="1805" max="1805" width="5.140625" customWidth="1"/>
    <col min="1806" max="1806" width="30.7109375" customWidth="1"/>
    <col min="1807" max="1807" width="29" customWidth="1"/>
    <col min="1808" max="1808" width="42.42578125" customWidth="1"/>
    <col min="1809" max="1809" width="7" customWidth="1"/>
    <col min="1810" max="1810" width="28.5703125" customWidth="1"/>
    <col min="1811" max="1811" width="30.140625" customWidth="1"/>
    <col min="1812" max="1812" width="24.42578125" customWidth="1"/>
    <col min="2049" max="2056" width="4.85546875" customWidth="1"/>
    <col min="2057" max="2057" width="39" customWidth="1"/>
    <col min="2058" max="2058" width="35" customWidth="1"/>
    <col min="2059" max="2059" width="33" customWidth="1"/>
    <col min="2060" max="2060" width="32.5703125" customWidth="1"/>
    <col min="2061" max="2061" width="5.140625" customWidth="1"/>
    <col min="2062" max="2062" width="30.7109375" customWidth="1"/>
    <col min="2063" max="2063" width="29" customWidth="1"/>
    <col min="2064" max="2064" width="42.42578125" customWidth="1"/>
    <col min="2065" max="2065" width="7" customWidth="1"/>
    <col min="2066" max="2066" width="28.5703125" customWidth="1"/>
    <col min="2067" max="2067" width="30.140625" customWidth="1"/>
    <col min="2068" max="2068" width="24.42578125" customWidth="1"/>
    <col min="2305" max="2312" width="4.85546875" customWidth="1"/>
    <col min="2313" max="2313" width="39" customWidth="1"/>
    <col min="2314" max="2314" width="35" customWidth="1"/>
    <col min="2315" max="2315" width="33" customWidth="1"/>
    <col min="2316" max="2316" width="32.5703125" customWidth="1"/>
    <col min="2317" max="2317" width="5.140625" customWidth="1"/>
    <col min="2318" max="2318" width="30.7109375" customWidth="1"/>
    <col min="2319" max="2319" width="29" customWidth="1"/>
    <col min="2320" max="2320" width="42.42578125" customWidth="1"/>
    <col min="2321" max="2321" width="7" customWidth="1"/>
    <col min="2322" max="2322" width="28.5703125" customWidth="1"/>
    <col min="2323" max="2323" width="30.140625" customWidth="1"/>
    <col min="2324" max="2324" width="24.42578125" customWidth="1"/>
    <col min="2561" max="2568" width="4.85546875" customWidth="1"/>
    <col min="2569" max="2569" width="39" customWidth="1"/>
    <col min="2570" max="2570" width="35" customWidth="1"/>
    <col min="2571" max="2571" width="33" customWidth="1"/>
    <col min="2572" max="2572" width="32.5703125" customWidth="1"/>
    <col min="2573" max="2573" width="5.140625" customWidth="1"/>
    <col min="2574" max="2574" width="30.7109375" customWidth="1"/>
    <col min="2575" max="2575" width="29" customWidth="1"/>
    <col min="2576" max="2576" width="42.42578125" customWidth="1"/>
    <col min="2577" max="2577" width="7" customWidth="1"/>
    <col min="2578" max="2578" width="28.5703125" customWidth="1"/>
    <col min="2579" max="2579" width="30.140625" customWidth="1"/>
    <col min="2580" max="2580" width="24.42578125" customWidth="1"/>
    <col min="2817" max="2824" width="4.85546875" customWidth="1"/>
    <col min="2825" max="2825" width="39" customWidth="1"/>
    <col min="2826" max="2826" width="35" customWidth="1"/>
    <col min="2827" max="2827" width="33" customWidth="1"/>
    <col min="2828" max="2828" width="32.5703125" customWidth="1"/>
    <col min="2829" max="2829" width="5.140625" customWidth="1"/>
    <col min="2830" max="2830" width="30.7109375" customWidth="1"/>
    <col min="2831" max="2831" width="29" customWidth="1"/>
    <col min="2832" max="2832" width="42.42578125" customWidth="1"/>
    <col min="2833" max="2833" width="7" customWidth="1"/>
    <col min="2834" max="2834" width="28.5703125" customWidth="1"/>
    <col min="2835" max="2835" width="30.140625" customWidth="1"/>
    <col min="2836" max="2836" width="24.42578125" customWidth="1"/>
    <col min="3073" max="3080" width="4.85546875" customWidth="1"/>
    <col min="3081" max="3081" width="39" customWidth="1"/>
    <col min="3082" max="3082" width="35" customWidth="1"/>
    <col min="3083" max="3083" width="33" customWidth="1"/>
    <col min="3084" max="3084" width="32.5703125" customWidth="1"/>
    <col min="3085" max="3085" width="5.140625" customWidth="1"/>
    <col min="3086" max="3086" width="30.7109375" customWidth="1"/>
    <col min="3087" max="3087" width="29" customWidth="1"/>
    <col min="3088" max="3088" width="42.42578125" customWidth="1"/>
    <col min="3089" max="3089" width="7" customWidth="1"/>
    <col min="3090" max="3090" width="28.5703125" customWidth="1"/>
    <col min="3091" max="3091" width="30.140625" customWidth="1"/>
    <col min="3092" max="3092" width="24.42578125" customWidth="1"/>
    <col min="3329" max="3336" width="4.85546875" customWidth="1"/>
    <col min="3337" max="3337" width="39" customWidth="1"/>
    <col min="3338" max="3338" width="35" customWidth="1"/>
    <col min="3339" max="3339" width="33" customWidth="1"/>
    <col min="3340" max="3340" width="32.5703125" customWidth="1"/>
    <col min="3341" max="3341" width="5.140625" customWidth="1"/>
    <col min="3342" max="3342" width="30.7109375" customWidth="1"/>
    <col min="3343" max="3343" width="29" customWidth="1"/>
    <col min="3344" max="3344" width="42.42578125" customWidth="1"/>
    <col min="3345" max="3345" width="7" customWidth="1"/>
    <col min="3346" max="3346" width="28.5703125" customWidth="1"/>
    <col min="3347" max="3347" width="30.140625" customWidth="1"/>
    <col min="3348" max="3348" width="24.42578125" customWidth="1"/>
    <col min="3585" max="3592" width="4.85546875" customWidth="1"/>
    <col min="3593" max="3593" width="39" customWidth="1"/>
    <col min="3594" max="3594" width="35" customWidth="1"/>
    <col min="3595" max="3595" width="33" customWidth="1"/>
    <col min="3596" max="3596" width="32.5703125" customWidth="1"/>
    <col min="3597" max="3597" width="5.140625" customWidth="1"/>
    <col min="3598" max="3598" width="30.7109375" customWidth="1"/>
    <col min="3599" max="3599" width="29" customWidth="1"/>
    <col min="3600" max="3600" width="42.42578125" customWidth="1"/>
    <col min="3601" max="3601" width="7" customWidth="1"/>
    <col min="3602" max="3602" width="28.5703125" customWidth="1"/>
    <col min="3603" max="3603" width="30.140625" customWidth="1"/>
    <col min="3604" max="3604" width="24.42578125" customWidth="1"/>
    <col min="3841" max="3848" width="4.85546875" customWidth="1"/>
    <col min="3849" max="3849" width="39" customWidth="1"/>
    <col min="3850" max="3850" width="35" customWidth="1"/>
    <col min="3851" max="3851" width="33" customWidth="1"/>
    <col min="3852" max="3852" width="32.5703125" customWidth="1"/>
    <col min="3853" max="3853" width="5.140625" customWidth="1"/>
    <col min="3854" max="3854" width="30.7109375" customWidth="1"/>
    <col min="3855" max="3855" width="29" customWidth="1"/>
    <col min="3856" max="3856" width="42.42578125" customWidth="1"/>
    <col min="3857" max="3857" width="7" customWidth="1"/>
    <col min="3858" max="3858" width="28.5703125" customWidth="1"/>
    <col min="3859" max="3859" width="30.140625" customWidth="1"/>
    <col min="3860" max="3860" width="24.42578125" customWidth="1"/>
    <col min="4097" max="4104" width="4.85546875" customWidth="1"/>
    <col min="4105" max="4105" width="39" customWidth="1"/>
    <col min="4106" max="4106" width="35" customWidth="1"/>
    <col min="4107" max="4107" width="33" customWidth="1"/>
    <col min="4108" max="4108" width="32.5703125" customWidth="1"/>
    <col min="4109" max="4109" width="5.140625" customWidth="1"/>
    <col min="4110" max="4110" width="30.7109375" customWidth="1"/>
    <col min="4111" max="4111" width="29" customWidth="1"/>
    <col min="4112" max="4112" width="42.42578125" customWidth="1"/>
    <col min="4113" max="4113" width="7" customWidth="1"/>
    <col min="4114" max="4114" width="28.5703125" customWidth="1"/>
    <col min="4115" max="4115" width="30.140625" customWidth="1"/>
    <col min="4116" max="4116" width="24.42578125" customWidth="1"/>
    <col min="4353" max="4360" width="4.85546875" customWidth="1"/>
    <col min="4361" max="4361" width="39" customWidth="1"/>
    <col min="4362" max="4362" width="35" customWidth="1"/>
    <col min="4363" max="4363" width="33" customWidth="1"/>
    <col min="4364" max="4364" width="32.5703125" customWidth="1"/>
    <col min="4365" max="4365" width="5.140625" customWidth="1"/>
    <col min="4366" max="4366" width="30.7109375" customWidth="1"/>
    <col min="4367" max="4367" width="29" customWidth="1"/>
    <col min="4368" max="4368" width="42.42578125" customWidth="1"/>
    <col min="4369" max="4369" width="7" customWidth="1"/>
    <col min="4370" max="4370" width="28.5703125" customWidth="1"/>
    <col min="4371" max="4371" width="30.140625" customWidth="1"/>
    <col min="4372" max="4372" width="24.42578125" customWidth="1"/>
    <col min="4609" max="4616" width="4.85546875" customWidth="1"/>
    <col min="4617" max="4617" width="39" customWidth="1"/>
    <col min="4618" max="4618" width="35" customWidth="1"/>
    <col min="4619" max="4619" width="33" customWidth="1"/>
    <col min="4620" max="4620" width="32.5703125" customWidth="1"/>
    <col min="4621" max="4621" width="5.140625" customWidth="1"/>
    <col min="4622" max="4622" width="30.7109375" customWidth="1"/>
    <col min="4623" max="4623" width="29" customWidth="1"/>
    <col min="4624" max="4624" width="42.42578125" customWidth="1"/>
    <col min="4625" max="4625" width="7" customWidth="1"/>
    <col min="4626" max="4626" width="28.5703125" customWidth="1"/>
    <col min="4627" max="4627" width="30.140625" customWidth="1"/>
    <col min="4628" max="4628" width="24.42578125" customWidth="1"/>
    <col min="4865" max="4872" width="4.85546875" customWidth="1"/>
    <col min="4873" max="4873" width="39" customWidth="1"/>
    <col min="4874" max="4874" width="35" customWidth="1"/>
    <col min="4875" max="4875" width="33" customWidth="1"/>
    <col min="4876" max="4876" width="32.5703125" customWidth="1"/>
    <col min="4877" max="4877" width="5.140625" customWidth="1"/>
    <col min="4878" max="4878" width="30.7109375" customWidth="1"/>
    <col min="4879" max="4879" width="29" customWidth="1"/>
    <col min="4880" max="4880" width="42.42578125" customWidth="1"/>
    <col min="4881" max="4881" width="7" customWidth="1"/>
    <col min="4882" max="4882" width="28.5703125" customWidth="1"/>
    <col min="4883" max="4883" width="30.140625" customWidth="1"/>
    <col min="4884" max="4884" width="24.42578125" customWidth="1"/>
    <col min="5121" max="5128" width="4.85546875" customWidth="1"/>
    <col min="5129" max="5129" width="39" customWidth="1"/>
    <col min="5130" max="5130" width="35" customWidth="1"/>
    <col min="5131" max="5131" width="33" customWidth="1"/>
    <col min="5132" max="5132" width="32.5703125" customWidth="1"/>
    <col min="5133" max="5133" width="5.140625" customWidth="1"/>
    <col min="5134" max="5134" width="30.7109375" customWidth="1"/>
    <col min="5135" max="5135" width="29" customWidth="1"/>
    <col min="5136" max="5136" width="42.42578125" customWidth="1"/>
    <col min="5137" max="5137" width="7" customWidth="1"/>
    <col min="5138" max="5138" width="28.5703125" customWidth="1"/>
    <col min="5139" max="5139" width="30.140625" customWidth="1"/>
    <col min="5140" max="5140" width="24.42578125" customWidth="1"/>
    <col min="5377" max="5384" width="4.85546875" customWidth="1"/>
    <col min="5385" max="5385" width="39" customWidth="1"/>
    <col min="5386" max="5386" width="35" customWidth="1"/>
    <col min="5387" max="5387" width="33" customWidth="1"/>
    <col min="5388" max="5388" width="32.5703125" customWidth="1"/>
    <col min="5389" max="5389" width="5.140625" customWidth="1"/>
    <col min="5390" max="5390" width="30.7109375" customWidth="1"/>
    <col min="5391" max="5391" width="29" customWidth="1"/>
    <col min="5392" max="5392" width="42.42578125" customWidth="1"/>
    <col min="5393" max="5393" width="7" customWidth="1"/>
    <col min="5394" max="5394" width="28.5703125" customWidth="1"/>
    <col min="5395" max="5395" width="30.140625" customWidth="1"/>
    <col min="5396" max="5396" width="24.42578125" customWidth="1"/>
    <col min="5633" max="5640" width="4.85546875" customWidth="1"/>
    <col min="5641" max="5641" width="39" customWidth="1"/>
    <col min="5642" max="5642" width="35" customWidth="1"/>
    <col min="5643" max="5643" width="33" customWidth="1"/>
    <col min="5644" max="5644" width="32.5703125" customWidth="1"/>
    <col min="5645" max="5645" width="5.140625" customWidth="1"/>
    <col min="5646" max="5646" width="30.7109375" customWidth="1"/>
    <col min="5647" max="5647" width="29" customWidth="1"/>
    <col min="5648" max="5648" width="42.42578125" customWidth="1"/>
    <col min="5649" max="5649" width="7" customWidth="1"/>
    <col min="5650" max="5650" width="28.5703125" customWidth="1"/>
    <col min="5651" max="5651" width="30.140625" customWidth="1"/>
    <col min="5652" max="5652" width="24.42578125" customWidth="1"/>
    <col min="5889" max="5896" width="4.85546875" customWidth="1"/>
    <col min="5897" max="5897" width="39" customWidth="1"/>
    <col min="5898" max="5898" width="35" customWidth="1"/>
    <col min="5899" max="5899" width="33" customWidth="1"/>
    <col min="5900" max="5900" width="32.5703125" customWidth="1"/>
    <col min="5901" max="5901" width="5.140625" customWidth="1"/>
    <col min="5902" max="5902" width="30.7109375" customWidth="1"/>
    <col min="5903" max="5903" width="29" customWidth="1"/>
    <col min="5904" max="5904" width="42.42578125" customWidth="1"/>
    <col min="5905" max="5905" width="7" customWidth="1"/>
    <col min="5906" max="5906" width="28.5703125" customWidth="1"/>
    <col min="5907" max="5907" width="30.140625" customWidth="1"/>
    <col min="5908" max="5908" width="24.42578125" customWidth="1"/>
    <col min="6145" max="6152" width="4.85546875" customWidth="1"/>
    <col min="6153" max="6153" width="39" customWidth="1"/>
    <col min="6154" max="6154" width="35" customWidth="1"/>
    <col min="6155" max="6155" width="33" customWidth="1"/>
    <col min="6156" max="6156" width="32.5703125" customWidth="1"/>
    <col min="6157" max="6157" width="5.140625" customWidth="1"/>
    <col min="6158" max="6158" width="30.7109375" customWidth="1"/>
    <col min="6159" max="6159" width="29" customWidth="1"/>
    <col min="6160" max="6160" width="42.42578125" customWidth="1"/>
    <col min="6161" max="6161" width="7" customWidth="1"/>
    <col min="6162" max="6162" width="28.5703125" customWidth="1"/>
    <col min="6163" max="6163" width="30.140625" customWidth="1"/>
    <col min="6164" max="6164" width="24.42578125" customWidth="1"/>
    <col min="6401" max="6408" width="4.85546875" customWidth="1"/>
    <col min="6409" max="6409" width="39" customWidth="1"/>
    <col min="6410" max="6410" width="35" customWidth="1"/>
    <col min="6411" max="6411" width="33" customWidth="1"/>
    <col min="6412" max="6412" width="32.5703125" customWidth="1"/>
    <col min="6413" max="6413" width="5.140625" customWidth="1"/>
    <col min="6414" max="6414" width="30.7109375" customWidth="1"/>
    <col min="6415" max="6415" width="29" customWidth="1"/>
    <col min="6416" max="6416" width="42.42578125" customWidth="1"/>
    <col min="6417" max="6417" width="7" customWidth="1"/>
    <col min="6418" max="6418" width="28.5703125" customWidth="1"/>
    <col min="6419" max="6419" width="30.140625" customWidth="1"/>
    <col min="6420" max="6420" width="24.42578125" customWidth="1"/>
    <col min="6657" max="6664" width="4.85546875" customWidth="1"/>
    <col min="6665" max="6665" width="39" customWidth="1"/>
    <col min="6666" max="6666" width="35" customWidth="1"/>
    <col min="6667" max="6667" width="33" customWidth="1"/>
    <col min="6668" max="6668" width="32.5703125" customWidth="1"/>
    <col min="6669" max="6669" width="5.140625" customWidth="1"/>
    <col min="6670" max="6670" width="30.7109375" customWidth="1"/>
    <col min="6671" max="6671" width="29" customWidth="1"/>
    <col min="6672" max="6672" width="42.42578125" customWidth="1"/>
    <col min="6673" max="6673" width="7" customWidth="1"/>
    <col min="6674" max="6674" width="28.5703125" customWidth="1"/>
    <col min="6675" max="6675" width="30.140625" customWidth="1"/>
    <col min="6676" max="6676" width="24.42578125" customWidth="1"/>
    <col min="6913" max="6920" width="4.85546875" customWidth="1"/>
    <col min="6921" max="6921" width="39" customWidth="1"/>
    <col min="6922" max="6922" width="35" customWidth="1"/>
    <col min="6923" max="6923" width="33" customWidth="1"/>
    <col min="6924" max="6924" width="32.5703125" customWidth="1"/>
    <col min="6925" max="6925" width="5.140625" customWidth="1"/>
    <col min="6926" max="6926" width="30.7109375" customWidth="1"/>
    <col min="6927" max="6927" width="29" customWidth="1"/>
    <col min="6928" max="6928" width="42.42578125" customWidth="1"/>
    <col min="6929" max="6929" width="7" customWidth="1"/>
    <col min="6930" max="6930" width="28.5703125" customWidth="1"/>
    <col min="6931" max="6931" width="30.140625" customWidth="1"/>
    <col min="6932" max="6932" width="24.42578125" customWidth="1"/>
    <col min="7169" max="7176" width="4.85546875" customWidth="1"/>
    <col min="7177" max="7177" width="39" customWidth="1"/>
    <col min="7178" max="7178" width="35" customWidth="1"/>
    <col min="7179" max="7179" width="33" customWidth="1"/>
    <col min="7180" max="7180" width="32.5703125" customWidth="1"/>
    <col min="7181" max="7181" width="5.140625" customWidth="1"/>
    <col min="7182" max="7182" width="30.7109375" customWidth="1"/>
    <col min="7183" max="7183" width="29" customWidth="1"/>
    <col min="7184" max="7184" width="42.42578125" customWidth="1"/>
    <col min="7185" max="7185" width="7" customWidth="1"/>
    <col min="7186" max="7186" width="28.5703125" customWidth="1"/>
    <col min="7187" max="7187" width="30.140625" customWidth="1"/>
    <col min="7188" max="7188" width="24.42578125" customWidth="1"/>
    <col min="7425" max="7432" width="4.85546875" customWidth="1"/>
    <col min="7433" max="7433" width="39" customWidth="1"/>
    <col min="7434" max="7434" width="35" customWidth="1"/>
    <col min="7435" max="7435" width="33" customWidth="1"/>
    <col min="7436" max="7436" width="32.5703125" customWidth="1"/>
    <col min="7437" max="7437" width="5.140625" customWidth="1"/>
    <col min="7438" max="7438" width="30.7109375" customWidth="1"/>
    <col min="7439" max="7439" width="29" customWidth="1"/>
    <col min="7440" max="7440" width="42.42578125" customWidth="1"/>
    <col min="7441" max="7441" width="7" customWidth="1"/>
    <col min="7442" max="7442" width="28.5703125" customWidth="1"/>
    <col min="7443" max="7443" width="30.140625" customWidth="1"/>
    <col min="7444" max="7444" width="24.42578125" customWidth="1"/>
    <col min="7681" max="7688" width="4.85546875" customWidth="1"/>
    <col min="7689" max="7689" width="39" customWidth="1"/>
    <col min="7690" max="7690" width="35" customWidth="1"/>
    <col min="7691" max="7691" width="33" customWidth="1"/>
    <col min="7692" max="7692" width="32.5703125" customWidth="1"/>
    <col min="7693" max="7693" width="5.140625" customWidth="1"/>
    <col min="7694" max="7694" width="30.7109375" customWidth="1"/>
    <col min="7695" max="7695" width="29" customWidth="1"/>
    <col min="7696" max="7696" width="42.42578125" customWidth="1"/>
    <col min="7697" max="7697" width="7" customWidth="1"/>
    <col min="7698" max="7698" width="28.5703125" customWidth="1"/>
    <col min="7699" max="7699" width="30.140625" customWidth="1"/>
    <col min="7700" max="7700" width="24.42578125" customWidth="1"/>
    <col min="7937" max="7944" width="4.85546875" customWidth="1"/>
    <col min="7945" max="7945" width="39" customWidth="1"/>
    <col min="7946" max="7946" width="35" customWidth="1"/>
    <col min="7947" max="7947" width="33" customWidth="1"/>
    <col min="7948" max="7948" width="32.5703125" customWidth="1"/>
    <col min="7949" max="7949" width="5.140625" customWidth="1"/>
    <col min="7950" max="7950" width="30.7109375" customWidth="1"/>
    <col min="7951" max="7951" width="29" customWidth="1"/>
    <col min="7952" max="7952" width="42.42578125" customWidth="1"/>
    <col min="7953" max="7953" width="7" customWidth="1"/>
    <col min="7954" max="7954" width="28.5703125" customWidth="1"/>
    <col min="7955" max="7955" width="30.140625" customWidth="1"/>
    <col min="7956" max="7956" width="24.42578125" customWidth="1"/>
    <col min="8193" max="8200" width="4.85546875" customWidth="1"/>
    <col min="8201" max="8201" width="39" customWidth="1"/>
    <col min="8202" max="8202" width="35" customWidth="1"/>
    <col min="8203" max="8203" width="33" customWidth="1"/>
    <col min="8204" max="8204" width="32.5703125" customWidth="1"/>
    <col min="8205" max="8205" width="5.140625" customWidth="1"/>
    <col min="8206" max="8206" width="30.7109375" customWidth="1"/>
    <col min="8207" max="8207" width="29" customWidth="1"/>
    <col min="8208" max="8208" width="42.42578125" customWidth="1"/>
    <col min="8209" max="8209" width="7" customWidth="1"/>
    <col min="8210" max="8210" width="28.5703125" customWidth="1"/>
    <col min="8211" max="8211" width="30.140625" customWidth="1"/>
    <col min="8212" max="8212" width="24.42578125" customWidth="1"/>
    <col min="8449" max="8456" width="4.85546875" customWidth="1"/>
    <col min="8457" max="8457" width="39" customWidth="1"/>
    <col min="8458" max="8458" width="35" customWidth="1"/>
    <col min="8459" max="8459" width="33" customWidth="1"/>
    <col min="8460" max="8460" width="32.5703125" customWidth="1"/>
    <col min="8461" max="8461" width="5.140625" customWidth="1"/>
    <col min="8462" max="8462" width="30.7109375" customWidth="1"/>
    <col min="8463" max="8463" width="29" customWidth="1"/>
    <col min="8464" max="8464" width="42.42578125" customWidth="1"/>
    <col min="8465" max="8465" width="7" customWidth="1"/>
    <col min="8466" max="8466" width="28.5703125" customWidth="1"/>
    <col min="8467" max="8467" width="30.140625" customWidth="1"/>
    <col min="8468" max="8468" width="24.42578125" customWidth="1"/>
    <col min="8705" max="8712" width="4.85546875" customWidth="1"/>
    <col min="8713" max="8713" width="39" customWidth="1"/>
    <col min="8714" max="8714" width="35" customWidth="1"/>
    <col min="8715" max="8715" width="33" customWidth="1"/>
    <col min="8716" max="8716" width="32.5703125" customWidth="1"/>
    <col min="8717" max="8717" width="5.140625" customWidth="1"/>
    <col min="8718" max="8718" width="30.7109375" customWidth="1"/>
    <col min="8719" max="8719" width="29" customWidth="1"/>
    <col min="8720" max="8720" width="42.42578125" customWidth="1"/>
    <col min="8721" max="8721" width="7" customWidth="1"/>
    <col min="8722" max="8722" width="28.5703125" customWidth="1"/>
    <col min="8723" max="8723" width="30.140625" customWidth="1"/>
    <col min="8724" max="8724" width="24.42578125" customWidth="1"/>
    <col min="8961" max="8968" width="4.85546875" customWidth="1"/>
    <col min="8969" max="8969" width="39" customWidth="1"/>
    <col min="8970" max="8970" width="35" customWidth="1"/>
    <col min="8971" max="8971" width="33" customWidth="1"/>
    <col min="8972" max="8972" width="32.5703125" customWidth="1"/>
    <col min="8973" max="8973" width="5.140625" customWidth="1"/>
    <col min="8974" max="8974" width="30.7109375" customWidth="1"/>
    <col min="8975" max="8975" width="29" customWidth="1"/>
    <col min="8976" max="8976" width="42.42578125" customWidth="1"/>
    <col min="8977" max="8977" width="7" customWidth="1"/>
    <col min="8978" max="8978" width="28.5703125" customWidth="1"/>
    <col min="8979" max="8979" width="30.140625" customWidth="1"/>
    <col min="8980" max="8980" width="24.42578125" customWidth="1"/>
    <col min="9217" max="9224" width="4.85546875" customWidth="1"/>
    <col min="9225" max="9225" width="39" customWidth="1"/>
    <col min="9226" max="9226" width="35" customWidth="1"/>
    <col min="9227" max="9227" width="33" customWidth="1"/>
    <col min="9228" max="9228" width="32.5703125" customWidth="1"/>
    <col min="9229" max="9229" width="5.140625" customWidth="1"/>
    <col min="9230" max="9230" width="30.7109375" customWidth="1"/>
    <col min="9231" max="9231" width="29" customWidth="1"/>
    <col min="9232" max="9232" width="42.42578125" customWidth="1"/>
    <col min="9233" max="9233" width="7" customWidth="1"/>
    <col min="9234" max="9234" width="28.5703125" customWidth="1"/>
    <col min="9235" max="9235" width="30.140625" customWidth="1"/>
    <col min="9236" max="9236" width="24.42578125" customWidth="1"/>
    <col min="9473" max="9480" width="4.85546875" customWidth="1"/>
    <col min="9481" max="9481" width="39" customWidth="1"/>
    <col min="9482" max="9482" width="35" customWidth="1"/>
    <col min="9483" max="9483" width="33" customWidth="1"/>
    <col min="9484" max="9484" width="32.5703125" customWidth="1"/>
    <col min="9485" max="9485" width="5.140625" customWidth="1"/>
    <col min="9486" max="9486" width="30.7109375" customWidth="1"/>
    <col min="9487" max="9487" width="29" customWidth="1"/>
    <col min="9488" max="9488" width="42.42578125" customWidth="1"/>
    <col min="9489" max="9489" width="7" customWidth="1"/>
    <col min="9490" max="9490" width="28.5703125" customWidth="1"/>
    <col min="9491" max="9491" width="30.140625" customWidth="1"/>
    <col min="9492" max="9492" width="24.42578125" customWidth="1"/>
    <col min="9729" max="9736" width="4.85546875" customWidth="1"/>
    <col min="9737" max="9737" width="39" customWidth="1"/>
    <col min="9738" max="9738" width="35" customWidth="1"/>
    <col min="9739" max="9739" width="33" customWidth="1"/>
    <col min="9740" max="9740" width="32.5703125" customWidth="1"/>
    <col min="9741" max="9741" width="5.140625" customWidth="1"/>
    <col min="9742" max="9742" width="30.7109375" customWidth="1"/>
    <col min="9743" max="9743" width="29" customWidth="1"/>
    <col min="9744" max="9744" width="42.42578125" customWidth="1"/>
    <col min="9745" max="9745" width="7" customWidth="1"/>
    <col min="9746" max="9746" width="28.5703125" customWidth="1"/>
    <col min="9747" max="9747" width="30.140625" customWidth="1"/>
    <col min="9748" max="9748" width="24.42578125" customWidth="1"/>
    <col min="9985" max="9992" width="4.85546875" customWidth="1"/>
    <col min="9993" max="9993" width="39" customWidth="1"/>
    <col min="9994" max="9994" width="35" customWidth="1"/>
    <col min="9995" max="9995" width="33" customWidth="1"/>
    <col min="9996" max="9996" width="32.5703125" customWidth="1"/>
    <col min="9997" max="9997" width="5.140625" customWidth="1"/>
    <col min="9998" max="9998" width="30.7109375" customWidth="1"/>
    <col min="9999" max="9999" width="29" customWidth="1"/>
    <col min="10000" max="10000" width="42.42578125" customWidth="1"/>
    <col min="10001" max="10001" width="7" customWidth="1"/>
    <col min="10002" max="10002" width="28.5703125" customWidth="1"/>
    <col min="10003" max="10003" width="30.140625" customWidth="1"/>
    <col min="10004" max="10004" width="24.42578125" customWidth="1"/>
    <col min="10241" max="10248" width="4.85546875" customWidth="1"/>
    <col min="10249" max="10249" width="39" customWidth="1"/>
    <col min="10250" max="10250" width="35" customWidth="1"/>
    <col min="10251" max="10251" width="33" customWidth="1"/>
    <col min="10252" max="10252" width="32.5703125" customWidth="1"/>
    <col min="10253" max="10253" width="5.140625" customWidth="1"/>
    <col min="10254" max="10254" width="30.7109375" customWidth="1"/>
    <col min="10255" max="10255" width="29" customWidth="1"/>
    <col min="10256" max="10256" width="42.42578125" customWidth="1"/>
    <col min="10257" max="10257" width="7" customWidth="1"/>
    <col min="10258" max="10258" width="28.5703125" customWidth="1"/>
    <col min="10259" max="10259" width="30.140625" customWidth="1"/>
    <col min="10260" max="10260" width="24.42578125" customWidth="1"/>
    <col min="10497" max="10504" width="4.85546875" customWidth="1"/>
    <col min="10505" max="10505" width="39" customWidth="1"/>
    <col min="10506" max="10506" width="35" customWidth="1"/>
    <col min="10507" max="10507" width="33" customWidth="1"/>
    <col min="10508" max="10508" width="32.5703125" customWidth="1"/>
    <col min="10509" max="10509" width="5.140625" customWidth="1"/>
    <col min="10510" max="10510" width="30.7109375" customWidth="1"/>
    <col min="10511" max="10511" width="29" customWidth="1"/>
    <col min="10512" max="10512" width="42.42578125" customWidth="1"/>
    <col min="10513" max="10513" width="7" customWidth="1"/>
    <col min="10514" max="10514" width="28.5703125" customWidth="1"/>
    <col min="10515" max="10515" width="30.140625" customWidth="1"/>
    <col min="10516" max="10516" width="24.42578125" customWidth="1"/>
    <col min="10753" max="10760" width="4.85546875" customWidth="1"/>
    <col min="10761" max="10761" width="39" customWidth="1"/>
    <col min="10762" max="10762" width="35" customWidth="1"/>
    <col min="10763" max="10763" width="33" customWidth="1"/>
    <col min="10764" max="10764" width="32.5703125" customWidth="1"/>
    <col min="10765" max="10765" width="5.140625" customWidth="1"/>
    <col min="10766" max="10766" width="30.7109375" customWidth="1"/>
    <col min="10767" max="10767" width="29" customWidth="1"/>
    <col min="10768" max="10768" width="42.42578125" customWidth="1"/>
    <col min="10769" max="10769" width="7" customWidth="1"/>
    <col min="10770" max="10770" width="28.5703125" customWidth="1"/>
    <col min="10771" max="10771" width="30.140625" customWidth="1"/>
    <col min="10772" max="10772" width="24.42578125" customWidth="1"/>
    <col min="11009" max="11016" width="4.85546875" customWidth="1"/>
    <col min="11017" max="11017" width="39" customWidth="1"/>
    <col min="11018" max="11018" width="35" customWidth="1"/>
    <col min="11019" max="11019" width="33" customWidth="1"/>
    <col min="11020" max="11020" width="32.5703125" customWidth="1"/>
    <col min="11021" max="11021" width="5.140625" customWidth="1"/>
    <col min="11022" max="11022" width="30.7109375" customWidth="1"/>
    <col min="11023" max="11023" width="29" customWidth="1"/>
    <col min="11024" max="11024" width="42.42578125" customWidth="1"/>
    <col min="11025" max="11025" width="7" customWidth="1"/>
    <col min="11026" max="11026" width="28.5703125" customWidth="1"/>
    <col min="11027" max="11027" width="30.140625" customWidth="1"/>
    <col min="11028" max="11028" width="24.42578125" customWidth="1"/>
    <col min="11265" max="11272" width="4.85546875" customWidth="1"/>
    <col min="11273" max="11273" width="39" customWidth="1"/>
    <col min="11274" max="11274" width="35" customWidth="1"/>
    <col min="11275" max="11275" width="33" customWidth="1"/>
    <col min="11276" max="11276" width="32.5703125" customWidth="1"/>
    <col min="11277" max="11277" width="5.140625" customWidth="1"/>
    <col min="11278" max="11278" width="30.7109375" customWidth="1"/>
    <col min="11279" max="11279" width="29" customWidth="1"/>
    <col min="11280" max="11280" width="42.42578125" customWidth="1"/>
    <col min="11281" max="11281" width="7" customWidth="1"/>
    <col min="11282" max="11282" width="28.5703125" customWidth="1"/>
    <col min="11283" max="11283" width="30.140625" customWidth="1"/>
    <col min="11284" max="11284" width="24.42578125" customWidth="1"/>
    <col min="11521" max="11528" width="4.85546875" customWidth="1"/>
    <col min="11529" max="11529" width="39" customWidth="1"/>
    <col min="11530" max="11530" width="35" customWidth="1"/>
    <col min="11531" max="11531" width="33" customWidth="1"/>
    <col min="11532" max="11532" width="32.5703125" customWidth="1"/>
    <col min="11533" max="11533" width="5.140625" customWidth="1"/>
    <col min="11534" max="11534" width="30.7109375" customWidth="1"/>
    <col min="11535" max="11535" width="29" customWidth="1"/>
    <col min="11536" max="11536" width="42.42578125" customWidth="1"/>
    <col min="11537" max="11537" width="7" customWidth="1"/>
    <col min="11538" max="11538" width="28.5703125" customWidth="1"/>
    <col min="11539" max="11539" width="30.140625" customWidth="1"/>
    <col min="11540" max="11540" width="24.42578125" customWidth="1"/>
    <col min="11777" max="11784" width="4.85546875" customWidth="1"/>
    <col min="11785" max="11785" width="39" customWidth="1"/>
    <col min="11786" max="11786" width="35" customWidth="1"/>
    <col min="11787" max="11787" width="33" customWidth="1"/>
    <col min="11788" max="11788" width="32.5703125" customWidth="1"/>
    <col min="11789" max="11789" width="5.140625" customWidth="1"/>
    <col min="11790" max="11790" width="30.7109375" customWidth="1"/>
    <col min="11791" max="11791" width="29" customWidth="1"/>
    <col min="11792" max="11792" width="42.42578125" customWidth="1"/>
    <col min="11793" max="11793" width="7" customWidth="1"/>
    <col min="11794" max="11794" width="28.5703125" customWidth="1"/>
    <col min="11795" max="11795" width="30.140625" customWidth="1"/>
    <col min="11796" max="11796" width="24.42578125" customWidth="1"/>
    <col min="12033" max="12040" width="4.85546875" customWidth="1"/>
    <col min="12041" max="12041" width="39" customWidth="1"/>
    <col min="12042" max="12042" width="35" customWidth="1"/>
    <col min="12043" max="12043" width="33" customWidth="1"/>
    <col min="12044" max="12044" width="32.5703125" customWidth="1"/>
    <col min="12045" max="12045" width="5.140625" customWidth="1"/>
    <col min="12046" max="12046" width="30.7109375" customWidth="1"/>
    <col min="12047" max="12047" width="29" customWidth="1"/>
    <col min="12048" max="12048" width="42.42578125" customWidth="1"/>
    <col min="12049" max="12049" width="7" customWidth="1"/>
    <col min="12050" max="12050" width="28.5703125" customWidth="1"/>
    <col min="12051" max="12051" width="30.140625" customWidth="1"/>
    <col min="12052" max="12052" width="24.42578125" customWidth="1"/>
    <col min="12289" max="12296" width="4.85546875" customWidth="1"/>
    <col min="12297" max="12297" width="39" customWidth="1"/>
    <col min="12298" max="12298" width="35" customWidth="1"/>
    <col min="12299" max="12299" width="33" customWidth="1"/>
    <col min="12300" max="12300" width="32.5703125" customWidth="1"/>
    <col min="12301" max="12301" width="5.140625" customWidth="1"/>
    <col min="12302" max="12302" width="30.7109375" customWidth="1"/>
    <col min="12303" max="12303" width="29" customWidth="1"/>
    <col min="12304" max="12304" width="42.42578125" customWidth="1"/>
    <col min="12305" max="12305" width="7" customWidth="1"/>
    <col min="12306" max="12306" width="28.5703125" customWidth="1"/>
    <col min="12307" max="12307" width="30.140625" customWidth="1"/>
    <col min="12308" max="12308" width="24.42578125" customWidth="1"/>
    <col min="12545" max="12552" width="4.85546875" customWidth="1"/>
    <col min="12553" max="12553" width="39" customWidth="1"/>
    <col min="12554" max="12554" width="35" customWidth="1"/>
    <col min="12555" max="12555" width="33" customWidth="1"/>
    <col min="12556" max="12556" width="32.5703125" customWidth="1"/>
    <col min="12557" max="12557" width="5.140625" customWidth="1"/>
    <col min="12558" max="12558" width="30.7109375" customWidth="1"/>
    <col min="12559" max="12559" width="29" customWidth="1"/>
    <col min="12560" max="12560" width="42.42578125" customWidth="1"/>
    <col min="12561" max="12561" width="7" customWidth="1"/>
    <col min="12562" max="12562" width="28.5703125" customWidth="1"/>
    <col min="12563" max="12563" width="30.140625" customWidth="1"/>
    <col min="12564" max="12564" width="24.42578125" customWidth="1"/>
    <col min="12801" max="12808" width="4.85546875" customWidth="1"/>
    <col min="12809" max="12809" width="39" customWidth="1"/>
    <col min="12810" max="12810" width="35" customWidth="1"/>
    <col min="12811" max="12811" width="33" customWidth="1"/>
    <col min="12812" max="12812" width="32.5703125" customWidth="1"/>
    <col min="12813" max="12813" width="5.140625" customWidth="1"/>
    <col min="12814" max="12814" width="30.7109375" customWidth="1"/>
    <col min="12815" max="12815" width="29" customWidth="1"/>
    <col min="12816" max="12816" width="42.42578125" customWidth="1"/>
    <col min="12817" max="12817" width="7" customWidth="1"/>
    <col min="12818" max="12818" width="28.5703125" customWidth="1"/>
    <col min="12819" max="12819" width="30.140625" customWidth="1"/>
    <col min="12820" max="12820" width="24.42578125" customWidth="1"/>
    <col min="13057" max="13064" width="4.85546875" customWidth="1"/>
    <col min="13065" max="13065" width="39" customWidth="1"/>
    <col min="13066" max="13066" width="35" customWidth="1"/>
    <col min="13067" max="13067" width="33" customWidth="1"/>
    <col min="13068" max="13068" width="32.5703125" customWidth="1"/>
    <col min="13069" max="13069" width="5.140625" customWidth="1"/>
    <col min="13070" max="13070" width="30.7109375" customWidth="1"/>
    <col min="13071" max="13071" width="29" customWidth="1"/>
    <col min="13072" max="13072" width="42.42578125" customWidth="1"/>
    <col min="13073" max="13073" width="7" customWidth="1"/>
    <col min="13074" max="13074" width="28.5703125" customWidth="1"/>
    <col min="13075" max="13075" width="30.140625" customWidth="1"/>
    <col min="13076" max="13076" width="24.42578125" customWidth="1"/>
    <col min="13313" max="13320" width="4.85546875" customWidth="1"/>
    <col min="13321" max="13321" width="39" customWidth="1"/>
    <col min="13322" max="13322" width="35" customWidth="1"/>
    <col min="13323" max="13323" width="33" customWidth="1"/>
    <col min="13324" max="13324" width="32.5703125" customWidth="1"/>
    <col min="13325" max="13325" width="5.140625" customWidth="1"/>
    <col min="13326" max="13326" width="30.7109375" customWidth="1"/>
    <col min="13327" max="13327" width="29" customWidth="1"/>
    <col min="13328" max="13328" width="42.42578125" customWidth="1"/>
    <col min="13329" max="13329" width="7" customWidth="1"/>
    <col min="13330" max="13330" width="28.5703125" customWidth="1"/>
    <col min="13331" max="13331" width="30.140625" customWidth="1"/>
    <col min="13332" max="13332" width="24.42578125" customWidth="1"/>
    <col min="13569" max="13576" width="4.85546875" customWidth="1"/>
    <col min="13577" max="13577" width="39" customWidth="1"/>
    <col min="13578" max="13578" width="35" customWidth="1"/>
    <col min="13579" max="13579" width="33" customWidth="1"/>
    <col min="13580" max="13580" width="32.5703125" customWidth="1"/>
    <col min="13581" max="13581" width="5.140625" customWidth="1"/>
    <col min="13582" max="13582" width="30.7109375" customWidth="1"/>
    <col min="13583" max="13583" width="29" customWidth="1"/>
    <col min="13584" max="13584" width="42.42578125" customWidth="1"/>
    <col min="13585" max="13585" width="7" customWidth="1"/>
    <col min="13586" max="13586" width="28.5703125" customWidth="1"/>
    <col min="13587" max="13587" width="30.140625" customWidth="1"/>
    <col min="13588" max="13588" width="24.42578125" customWidth="1"/>
    <col min="13825" max="13832" width="4.85546875" customWidth="1"/>
    <col min="13833" max="13833" width="39" customWidth="1"/>
    <col min="13834" max="13834" width="35" customWidth="1"/>
    <col min="13835" max="13835" width="33" customWidth="1"/>
    <col min="13836" max="13836" width="32.5703125" customWidth="1"/>
    <col min="13837" max="13837" width="5.140625" customWidth="1"/>
    <col min="13838" max="13838" width="30.7109375" customWidth="1"/>
    <col min="13839" max="13839" width="29" customWidth="1"/>
    <col min="13840" max="13840" width="42.42578125" customWidth="1"/>
    <col min="13841" max="13841" width="7" customWidth="1"/>
    <col min="13842" max="13842" width="28.5703125" customWidth="1"/>
    <col min="13843" max="13843" width="30.140625" customWidth="1"/>
    <col min="13844" max="13844" width="24.42578125" customWidth="1"/>
    <col min="14081" max="14088" width="4.85546875" customWidth="1"/>
    <col min="14089" max="14089" width="39" customWidth="1"/>
    <col min="14090" max="14090" width="35" customWidth="1"/>
    <col min="14091" max="14091" width="33" customWidth="1"/>
    <col min="14092" max="14092" width="32.5703125" customWidth="1"/>
    <col min="14093" max="14093" width="5.140625" customWidth="1"/>
    <col min="14094" max="14094" width="30.7109375" customWidth="1"/>
    <col min="14095" max="14095" width="29" customWidth="1"/>
    <col min="14096" max="14096" width="42.42578125" customWidth="1"/>
    <col min="14097" max="14097" width="7" customWidth="1"/>
    <col min="14098" max="14098" width="28.5703125" customWidth="1"/>
    <col min="14099" max="14099" width="30.140625" customWidth="1"/>
    <col min="14100" max="14100" width="24.42578125" customWidth="1"/>
    <col min="14337" max="14344" width="4.85546875" customWidth="1"/>
    <col min="14345" max="14345" width="39" customWidth="1"/>
    <col min="14346" max="14346" width="35" customWidth="1"/>
    <col min="14347" max="14347" width="33" customWidth="1"/>
    <col min="14348" max="14348" width="32.5703125" customWidth="1"/>
    <col min="14349" max="14349" width="5.140625" customWidth="1"/>
    <col min="14350" max="14350" width="30.7109375" customWidth="1"/>
    <col min="14351" max="14351" width="29" customWidth="1"/>
    <col min="14352" max="14352" width="42.42578125" customWidth="1"/>
    <col min="14353" max="14353" width="7" customWidth="1"/>
    <col min="14354" max="14354" width="28.5703125" customWidth="1"/>
    <col min="14355" max="14355" width="30.140625" customWidth="1"/>
    <col min="14356" max="14356" width="24.42578125" customWidth="1"/>
    <col min="14593" max="14600" width="4.85546875" customWidth="1"/>
    <col min="14601" max="14601" width="39" customWidth="1"/>
    <col min="14602" max="14602" width="35" customWidth="1"/>
    <col min="14603" max="14603" width="33" customWidth="1"/>
    <col min="14604" max="14604" width="32.5703125" customWidth="1"/>
    <col min="14605" max="14605" width="5.140625" customWidth="1"/>
    <col min="14606" max="14606" width="30.7109375" customWidth="1"/>
    <col min="14607" max="14607" width="29" customWidth="1"/>
    <col min="14608" max="14608" width="42.42578125" customWidth="1"/>
    <col min="14609" max="14609" width="7" customWidth="1"/>
    <col min="14610" max="14610" width="28.5703125" customWidth="1"/>
    <col min="14611" max="14611" width="30.140625" customWidth="1"/>
    <col min="14612" max="14612" width="24.42578125" customWidth="1"/>
    <col min="14849" max="14856" width="4.85546875" customWidth="1"/>
    <col min="14857" max="14857" width="39" customWidth="1"/>
    <col min="14858" max="14858" width="35" customWidth="1"/>
    <col min="14859" max="14859" width="33" customWidth="1"/>
    <col min="14860" max="14860" width="32.5703125" customWidth="1"/>
    <col min="14861" max="14861" width="5.140625" customWidth="1"/>
    <col min="14862" max="14862" width="30.7109375" customWidth="1"/>
    <col min="14863" max="14863" width="29" customWidth="1"/>
    <col min="14864" max="14864" width="42.42578125" customWidth="1"/>
    <col min="14865" max="14865" width="7" customWidth="1"/>
    <col min="14866" max="14866" width="28.5703125" customWidth="1"/>
    <col min="14867" max="14867" width="30.140625" customWidth="1"/>
    <col min="14868" max="14868" width="24.42578125" customWidth="1"/>
    <col min="15105" max="15112" width="4.85546875" customWidth="1"/>
    <col min="15113" max="15113" width="39" customWidth="1"/>
    <col min="15114" max="15114" width="35" customWidth="1"/>
    <col min="15115" max="15115" width="33" customWidth="1"/>
    <col min="15116" max="15116" width="32.5703125" customWidth="1"/>
    <col min="15117" max="15117" width="5.140625" customWidth="1"/>
    <col min="15118" max="15118" width="30.7109375" customWidth="1"/>
    <col min="15119" max="15119" width="29" customWidth="1"/>
    <col min="15120" max="15120" width="42.42578125" customWidth="1"/>
    <col min="15121" max="15121" width="7" customWidth="1"/>
    <col min="15122" max="15122" width="28.5703125" customWidth="1"/>
    <col min="15123" max="15123" width="30.140625" customWidth="1"/>
    <col min="15124" max="15124" width="24.42578125" customWidth="1"/>
    <col min="15361" max="15368" width="4.85546875" customWidth="1"/>
    <col min="15369" max="15369" width="39" customWidth="1"/>
    <col min="15370" max="15370" width="35" customWidth="1"/>
    <col min="15371" max="15371" width="33" customWidth="1"/>
    <col min="15372" max="15372" width="32.5703125" customWidth="1"/>
    <col min="15373" max="15373" width="5.140625" customWidth="1"/>
    <col min="15374" max="15374" width="30.7109375" customWidth="1"/>
    <col min="15375" max="15375" width="29" customWidth="1"/>
    <col min="15376" max="15376" width="42.42578125" customWidth="1"/>
    <col min="15377" max="15377" width="7" customWidth="1"/>
    <col min="15378" max="15378" width="28.5703125" customWidth="1"/>
    <col min="15379" max="15379" width="30.140625" customWidth="1"/>
    <col min="15380" max="15380" width="24.42578125" customWidth="1"/>
    <col min="15617" max="15624" width="4.85546875" customWidth="1"/>
    <col min="15625" max="15625" width="39" customWidth="1"/>
    <col min="15626" max="15626" width="35" customWidth="1"/>
    <col min="15627" max="15627" width="33" customWidth="1"/>
    <col min="15628" max="15628" width="32.5703125" customWidth="1"/>
    <col min="15629" max="15629" width="5.140625" customWidth="1"/>
    <col min="15630" max="15630" width="30.7109375" customWidth="1"/>
    <col min="15631" max="15631" width="29" customWidth="1"/>
    <col min="15632" max="15632" width="42.42578125" customWidth="1"/>
    <col min="15633" max="15633" width="7" customWidth="1"/>
    <col min="15634" max="15634" width="28.5703125" customWidth="1"/>
    <col min="15635" max="15635" width="30.140625" customWidth="1"/>
    <col min="15636" max="15636" width="24.42578125" customWidth="1"/>
    <col min="15873" max="15880" width="4.85546875" customWidth="1"/>
    <col min="15881" max="15881" width="39" customWidth="1"/>
    <col min="15882" max="15882" width="35" customWidth="1"/>
    <col min="15883" max="15883" width="33" customWidth="1"/>
    <col min="15884" max="15884" width="32.5703125" customWidth="1"/>
    <col min="15885" max="15885" width="5.140625" customWidth="1"/>
    <col min="15886" max="15886" width="30.7109375" customWidth="1"/>
    <col min="15887" max="15887" width="29" customWidth="1"/>
    <col min="15888" max="15888" width="42.42578125" customWidth="1"/>
    <col min="15889" max="15889" width="7" customWidth="1"/>
    <col min="15890" max="15890" width="28.5703125" customWidth="1"/>
    <col min="15891" max="15891" width="30.140625" customWidth="1"/>
    <col min="15892" max="15892" width="24.42578125" customWidth="1"/>
    <col min="16129" max="16136" width="4.85546875" customWidth="1"/>
    <col min="16137" max="16137" width="39" customWidth="1"/>
    <col min="16138" max="16138" width="35" customWidth="1"/>
    <col min="16139" max="16139" width="33" customWidth="1"/>
    <col min="16140" max="16140" width="32.5703125" customWidth="1"/>
    <col min="16141" max="16141" width="5.140625" customWidth="1"/>
    <col min="16142" max="16142" width="30.7109375" customWidth="1"/>
    <col min="16143" max="16143" width="29" customWidth="1"/>
    <col min="16144" max="16144" width="42.42578125" customWidth="1"/>
    <col min="16145" max="16145" width="7" customWidth="1"/>
    <col min="16146" max="16146" width="28.5703125" customWidth="1"/>
    <col min="16147" max="16147" width="30.140625" customWidth="1"/>
    <col min="16148" max="16148" width="24.42578125" customWidth="1"/>
  </cols>
  <sheetData>
    <row r="1" spans="1:23" ht="25.5" customHeight="1" x14ac:dyDescent="0.35">
      <c r="A1" s="68" t="s">
        <v>228</v>
      </c>
      <c r="B1" s="68"/>
      <c r="C1" s="68"/>
      <c r="D1" s="68"/>
      <c r="E1" s="68"/>
      <c r="F1" s="68"/>
      <c r="G1" s="68"/>
      <c r="H1" s="68"/>
      <c r="I1" s="68"/>
      <c r="J1" s="214" t="s">
        <v>249</v>
      </c>
      <c r="K1" s="214"/>
      <c r="L1" s="214"/>
      <c r="M1" s="68"/>
      <c r="N1" s="215" t="s">
        <v>251</v>
      </c>
      <c r="O1" s="215"/>
      <c r="P1" s="215"/>
      <c r="R1" s="216" t="s">
        <v>315</v>
      </c>
      <c r="S1" s="217"/>
      <c r="T1" s="80"/>
      <c r="V1" s="213" t="s">
        <v>250</v>
      </c>
      <c r="W1" s="213"/>
    </row>
    <row r="2" spans="1:23" ht="40.5" customHeight="1" x14ac:dyDescent="0.25">
      <c r="A2" s="212" t="s">
        <v>209</v>
      </c>
      <c r="B2" s="212"/>
      <c r="C2" s="212"/>
      <c r="D2" s="212"/>
      <c r="E2" s="212"/>
      <c r="F2" s="212"/>
      <c r="G2" s="212"/>
      <c r="H2" s="212"/>
      <c r="I2" s="212"/>
      <c r="J2" s="83" t="s">
        <v>193</v>
      </c>
      <c r="K2" s="83" t="s">
        <v>194</v>
      </c>
      <c r="L2" s="83" t="s">
        <v>195</v>
      </c>
      <c r="M2" s="67"/>
      <c r="N2" s="66" t="s">
        <v>193</v>
      </c>
      <c r="O2" s="66" t="s">
        <v>194</v>
      </c>
      <c r="P2" s="66" t="s">
        <v>195</v>
      </c>
      <c r="Q2" s="89"/>
      <c r="R2" s="79" t="s">
        <v>193</v>
      </c>
      <c r="S2" s="79" t="s">
        <v>194</v>
      </c>
      <c r="T2" s="78" t="s">
        <v>195</v>
      </c>
      <c r="V2" s="69" t="s">
        <v>193</v>
      </c>
      <c r="W2" s="69" t="s">
        <v>194</v>
      </c>
    </row>
    <row r="3" spans="1:23" ht="46.15" customHeight="1" x14ac:dyDescent="0.35">
      <c r="A3" s="208" t="s">
        <v>285</v>
      </c>
      <c r="B3" s="208"/>
      <c r="C3" s="208"/>
      <c r="D3" s="208"/>
      <c r="E3" s="208"/>
      <c r="F3" s="208"/>
      <c r="G3" s="208"/>
      <c r="H3" s="208"/>
      <c r="I3" s="208"/>
      <c r="J3" s="84"/>
      <c r="K3" s="98"/>
      <c r="L3" s="84"/>
      <c r="M3" s="85"/>
      <c r="N3" s="40"/>
      <c r="O3" s="40"/>
      <c r="P3" s="86"/>
      <c r="Q3" s="90"/>
      <c r="R3" s="40"/>
      <c r="S3" s="40"/>
      <c r="T3" s="87"/>
      <c r="V3" s="70"/>
      <c r="W3" s="71"/>
    </row>
    <row r="4" spans="1:23" ht="30" x14ac:dyDescent="0.35">
      <c r="A4" s="28">
        <v>2</v>
      </c>
      <c r="B4" s="28">
        <v>0</v>
      </c>
      <c r="C4" s="28">
        <v>4</v>
      </c>
      <c r="D4" s="28">
        <v>8</v>
      </c>
      <c r="E4" s="28">
        <v>1</v>
      </c>
      <c r="F4" s="28" t="s">
        <v>126</v>
      </c>
      <c r="G4" s="21">
        <v>10</v>
      </c>
      <c r="H4" s="21" t="s">
        <v>87</v>
      </c>
      <c r="I4" s="125" t="s">
        <v>286</v>
      </c>
      <c r="J4" s="40"/>
      <c r="K4" s="84"/>
      <c r="L4" s="84"/>
      <c r="M4" s="85"/>
      <c r="N4" s="40"/>
      <c r="O4" s="40"/>
      <c r="P4" s="86"/>
      <c r="Q4" s="90"/>
      <c r="R4" s="40"/>
      <c r="S4" s="40"/>
      <c r="T4" s="87"/>
      <c r="V4" s="70"/>
      <c r="W4" s="71"/>
    </row>
    <row r="5" spans="1:23" ht="34.15" customHeight="1" x14ac:dyDescent="0.35">
      <c r="A5" s="28">
        <v>2</v>
      </c>
      <c r="B5" s="28">
        <v>0</v>
      </c>
      <c r="C5" s="28">
        <v>4</v>
      </c>
      <c r="D5" s="28">
        <v>8</v>
      </c>
      <c r="E5" s="28">
        <v>2</v>
      </c>
      <c r="F5" s="28" t="s">
        <v>126</v>
      </c>
      <c r="G5" s="21">
        <v>10</v>
      </c>
      <c r="H5" s="21" t="s">
        <v>87</v>
      </c>
      <c r="I5" s="125" t="s">
        <v>287</v>
      </c>
      <c r="J5" s="40"/>
      <c r="K5" s="84"/>
      <c r="L5" s="84"/>
      <c r="M5" s="85"/>
      <c r="N5" s="40"/>
      <c r="O5" s="40"/>
      <c r="P5" s="86"/>
      <c r="Q5" s="90"/>
      <c r="R5" s="40"/>
      <c r="S5" s="40"/>
      <c r="T5" s="87"/>
      <c r="V5" s="70"/>
      <c r="W5" s="71"/>
    </row>
    <row r="6" spans="1:23" ht="26.25" customHeight="1" x14ac:dyDescent="0.35">
      <c r="A6" s="28">
        <v>2</v>
      </c>
      <c r="B6" s="28">
        <v>0</v>
      </c>
      <c r="C6" s="28">
        <v>4</v>
      </c>
      <c r="D6" s="28">
        <v>8</v>
      </c>
      <c r="E6" s="28">
        <v>5</v>
      </c>
      <c r="F6" s="28" t="s">
        <v>126</v>
      </c>
      <c r="G6" s="21">
        <v>10</v>
      </c>
      <c r="H6" s="21" t="s">
        <v>87</v>
      </c>
      <c r="I6" s="125" t="s">
        <v>288</v>
      </c>
      <c r="J6" s="40"/>
      <c r="K6" s="84"/>
      <c r="L6" s="84"/>
      <c r="M6" s="85"/>
      <c r="N6" s="40"/>
      <c r="O6" s="40"/>
      <c r="P6" s="86"/>
      <c r="Q6" s="90"/>
      <c r="R6" s="40"/>
      <c r="S6" s="40"/>
      <c r="T6" s="87"/>
      <c r="V6" s="70"/>
      <c r="W6" s="71"/>
    </row>
    <row r="7" spans="1:23" ht="26.25" customHeight="1" x14ac:dyDescent="0.35">
      <c r="A7" s="28">
        <v>2</v>
      </c>
      <c r="B7" s="28">
        <v>0</v>
      </c>
      <c r="C7" s="28">
        <v>4</v>
      </c>
      <c r="D7" s="28">
        <v>8</v>
      </c>
      <c r="E7" s="28">
        <v>6</v>
      </c>
      <c r="F7" s="28"/>
      <c r="G7" s="21">
        <v>10</v>
      </c>
      <c r="H7" s="21" t="s">
        <v>87</v>
      </c>
      <c r="I7" s="125" t="s">
        <v>289</v>
      </c>
      <c r="J7" s="40"/>
      <c r="K7" s="84"/>
      <c r="L7" s="84"/>
      <c r="M7" s="85"/>
      <c r="N7" s="40"/>
      <c r="O7" s="40"/>
      <c r="P7" s="86"/>
      <c r="Q7" s="90"/>
      <c r="R7" s="40"/>
      <c r="S7" s="40"/>
      <c r="T7" s="87"/>
      <c r="V7" s="70"/>
      <c r="W7" s="71"/>
    </row>
    <row r="8" spans="1:23" ht="33.75" customHeight="1" x14ac:dyDescent="0.35">
      <c r="I8" s="138" t="s">
        <v>314</v>
      </c>
      <c r="J8" s="139">
        <f>SUM(J3:J7)</f>
        <v>0</v>
      </c>
      <c r="K8" s="139">
        <f>SUM(K3:K7)</f>
        <v>0</v>
      </c>
      <c r="L8" s="88"/>
      <c r="M8" s="140"/>
      <c r="N8" s="142">
        <f>SUM(N3:N7)</f>
        <v>0</v>
      </c>
      <c r="O8" s="142">
        <f>SUM(O3:O7)</f>
        <v>0</v>
      </c>
      <c r="P8" s="141"/>
      <c r="Q8" s="140"/>
      <c r="R8" s="143">
        <f>SUM(R3:R7)</f>
        <v>0</v>
      </c>
      <c r="S8" s="143">
        <f>SUM(S3:S7)</f>
        <v>0</v>
      </c>
      <c r="T8" s="80">
        <f>SUM(T3:T7)</f>
        <v>0</v>
      </c>
    </row>
    <row r="9" spans="1:23" x14ac:dyDescent="0.3">
      <c r="I9" s="136"/>
      <c r="J9" s="137"/>
    </row>
    <row r="10" spans="1:23" x14ac:dyDescent="0.3">
      <c r="S10" s="91">
        <f>SUM(N8+R8)</f>
        <v>0</v>
      </c>
    </row>
  </sheetData>
  <mergeCells count="6">
    <mergeCell ref="A3:I3"/>
    <mergeCell ref="A2:I2"/>
    <mergeCell ref="V1:W1"/>
    <mergeCell ref="J1:L1"/>
    <mergeCell ref="N1:P1"/>
    <mergeCell ref="R1:S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218" t="s">
        <v>402</v>
      </c>
      <c r="B3" s="219"/>
      <c r="C3" s="219"/>
      <c r="D3" s="219"/>
      <c r="E3" s="219"/>
      <c r="F3" s="219"/>
      <c r="G3" s="219"/>
      <c r="H3" s="219"/>
      <c r="I3" s="219"/>
      <c r="J3" s="220"/>
    </row>
    <row r="4" spans="1:10" ht="45" x14ac:dyDescent="0.25">
      <c r="A4" s="144" t="s">
        <v>100</v>
      </c>
      <c r="B4" s="144" t="s">
        <v>99</v>
      </c>
      <c r="C4" s="144" t="s">
        <v>98</v>
      </c>
      <c r="D4" s="144" t="s">
        <v>97</v>
      </c>
      <c r="E4" s="144" t="s">
        <v>96</v>
      </c>
      <c r="F4" s="144" t="s">
        <v>95</v>
      </c>
      <c r="G4" s="144" t="s">
        <v>94</v>
      </c>
      <c r="H4" s="144" t="s">
        <v>93</v>
      </c>
      <c r="I4" s="46" t="s">
        <v>92</v>
      </c>
      <c r="J4" s="46" t="s">
        <v>262</v>
      </c>
    </row>
    <row r="5" spans="1:10" ht="20.25" x14ac:dyDescent="0.25">
      <c r="A5" s="28">
        <v>1</v>
      </c>
      <c r="B5" s="28">
        <v>0</v>
      </c>
      <c r="C5" s="28">
        <v>2</v>
      </c>
      <c r="D5" s="28">
        <v>12</v>
      </c>
      <c r="E5" s="28"/>
      <c r="F5" s="28"/>
      <c r="G5" s="28">
        <v>10</v>
      </c>
      <c r="H5" s="96"/>
      <c r="I5" s="97" t="s">
        <v>266</v>
      </c>
      <c r="J5" s="34">
        <v>122923893</v>
      </c>
    </row>
    <row r="6" spans="1:10" ht="30" x14ac:dyDescent="0.25">
      <c r="A6" s="28">
        <v>1</v>
      </c>
      <c r="B6" s="28">
        <v>0</v>
      </c>
      <c r="C6" s="28">
        <v>2</v>
      </c>
      <c r="D6" s="28">
        <v>100</v>
      </c>
      <c r="E6" s="28"/>
      <c r="F6" s="28"/>
      <c r="G6" s="28"/>
      <c r="H6" s="28"/>
      <c r="I6" s="26" t="s">
        <v>267</v>
      </c>
      <c r="J6" s="34">
        <v>1500000</v>
      </c>
    </row>
    <row r="7" spans="1:10" ht="30" x14ac:dyDescent="0.25">
      <c r="A7" s="99"/>
      <c r="B7" s="99"/>
      <c r="C7" s="99"/>
      <c r="D7" s="99"/>
      <c r="E7" s="99"/>
      <c r="F7" s="99"/>
      <c r="G7" s="99"/>
      <c r="H7" s="99"/>
      <c r="I7" s="100" t="s">
        <v>268</v>
      </c>
      <c r="J7" s="101">
        <f>SUM(J5:J6)</f>
        <v>124423893</v>
      </c>
    </row>
    <row r="8" spans="1:10" ht="20.25" x14ac:dyDescent="0.25">
      <c r="A8" s="103"/>
      <c r="B8" s="103"/>
      <c r="C8" s="103"/>
      <c r="D8" s="103"/>
      <c r="E8" s="103"/>
      <c r="F8" s="103"/>
      <c r="G8" s="103"/>
      <c r="H8" s="103"/>
      <c r="I8" s="100" t="s">
        <v>269</v>
      </c>
      <c r="J8" s="101">
        <v>0</v>
      </c>
    </row>
    <row r="9" spans="1:10" ht="20.25" x14ac:dyDescent="0.25">
      <c r="A9" s="104">
        <v>2</v>
      </c>
      <c r="B9" s="104">
        <v>0</v>
      </c>
      <c r="C9" s="104">
        <v>3</v>
      </c>
      <c r="D9" s="105">
        <v>50</v>
      </c>
      <c r="E9" s="105">
        <v>3</v>
      </c>
      <c r="F9" s="105"/>
      <c r="G9" s="105"/>
      <c r="H9" s="105"/>
      <c r="I9" s="26" t="s">
        <v>270</v>
      </c>
      <c r="J9" s="34">
        <v>28920000</v>
      </c>
    </row>
    <row r="10" spans="1:10" ht="20.25" x14ac:dyDescent="0.25">
      <c r="A10" s="104">
        <v>2</v>
      </c>
      <c r="B10" s="104">
        <v>0</v>
      </c>
      <c r="C10" s="104">
        <v>3</v>
      </c>
      <c r="D10" s="105">
        <v>50</v>
      </c>
      <c r="E10" s="105" t="s">
        <v>91</v>
      </c>
      <c r="F10" s="105">
        <v>0</v>
      </c>
      <c r="G10" s="105">
        <v>10</v>
      </c>
      <c r="H10" s="105"/>
      <c r="I10" s="26" t="s">
        <v>271</v>
      </c>
      <c r="J10" s="34">
        <v>950000</v>
      </c>
    </row>
    <row r="11" spans="1:10" ht="20.25" x14ac:dyDescent="0.25">
      <c r="A11" s="105">
        <v>2</v>
      </c>
      <c r="B11" s="105">
        <v>0</v>
      </c>
      <c r="C11" s="105">
        <v>3</v>
      </c>
      <c r="D11" s="105">
        <v>51</v>
      </c>
      <c r="E11" s="105">
        <v>1</v>
      </c>
      <c r="F11" s="105">
        <v>0</v>
      </c>
      <c r="G11" s="105">
        <v>10</v>
      </c>
      <c r="H11" s="105"/>
      <c r="I11" s="26" t="s">
        <v>272</v>
      </c>
      <c r="J11" s="34">
        <v>0</v>
      </c>
    </row>
    <row r="12" spans="1:10" ht="20.25" x14ac:dyDescent="0.25">
      <c r="A12" s="99">
        <v>2</v>
      </c>
      <c r="B12" s="99">
        <v>0</v>
      </c>
      <c r="C12" s="99">
        <v>3</v>
      </c>
      <c r="D12" s="106"/>
      <c r="E12" s="106"/>
      <c r="F12" s="106"/>
      <c r="G12" s="106"/>
      <c r="H12" s="106"/>
      <c r="I12" s="100" t="s">
        <v>273</v>
      </c>
      <c r="J12" s="101">
        <f t="shared" ref="J12" si="0">SUM(J9:J11)</f>
        <v>29870000</v>
      </c>
    </row>
    <row r="13" spans="1:10" ht="20.25" x14ac:dyDescent="0.25">
      <c r="A13" s="104">
        <v>2</v>
      </c>
      <c r="B13" s="104">
        <v>0</v>
      </c>
      <c r="C13" s="104">
        <v>4</v>
      </c>
      <c r="D13" s="105"/>
      <c r="E13" s="105"/>
      <c r="F13" s="105"/>
      <c r="G13" s="105"/>
      <c r="H13" s="105"/>
      <c r="I13" s="107" t="s">
        <v>274</v>
      </c>
      <c r="J13" s="155"/>
    </row>
    <row r="14" spans="1:10" ht="20.25" x14ac:dyDescent="0.25">
      <c r="A14" s="108"/>
      <c r="B14" s="108"/>
      <c r="C14" s="108"/>
      <c r="D14" s="108"/>
      <c r="E14" s="108"/>
      <c r="F14" s="108"/>
      <c r="G14" s="108"/>
      <c r="H14" s="108"/>
      <c r="I14" s="109"/>
      <c r="J14" s="110"/>
    </row>
    <row r="15" spans="1:10" ht="20.25" x14ac:dyDescent="0.25">
      <c r="A15" s="111"/>
      <c r="B15" s="111"/>
      <c r="C15" s="111"/>
      <c r="D15" s="111"/>
      <c r="E15" s="111"/>
      <c r="F15" s="111"/>
      <c r="G15" s="111"/>
      <c r="H15" s="111"/>
      <c r="I15" s="112"/>
      <c r="J15" s="113"/>
    </row>
    <row r="16" spans="1:10" ht="20.25" x14ac:dyDescent="0.25">
      <c r="A16" s="208" t="s">
        <v>101</v>
      </c>
      <c r="B16" s="208"/>
      <c r="C16" s="208"/>
      <c r="D16" s="208"/>
      <c r="E16" s="208"/>
      <c r="F16" s="208"/>
      <c r="G16" s="208"/>
      <c r="H16" s="208"/>
      <c r="I16" s="208"/>
      <c r="J16" s="34"/>
    </row>
    <row r="17" spans="1:10" ht="36" x14ac:dyDescent="0.25">
      <c r="A17" s="114">
        <v>2</v>
      </c>
      <c r="B17" s="114">
        <v>0</v>
      </c>
      <c r="C17" s="114">
        <v>4</v>
      </c>
      <c r="D17" s="114">
        <v>1</v>
      </c>
      <c r="E17" s="114">
        <v>6</v>
      </c>
      <c r="F17" s="28" t="s">
        <v>126</v>
      </c>
      <c r="G17" s="21">
        <v>10</v>
      </c>
      <c r="H17" s="21" t="s">
        <v>87</v>
      </c>
      <c r="I17" s="26" t="s">
        <v>275</v>
      </c>
      <c r="J17" s="34"/>
    </row>
    <row r="18" spans="1:10" ht="36" x14ac:dyDescent="0.25">
      <c r="A18" s="28">
        <v>2</v>
      </c>
      <c r="B18" s="28">
        <v>0</v>
      </c>
      <c r="C18" s="28">
        <v>4</v>
      </c>
      <c r="D18" s="28">
        <v>1</v>
      </c>
      <c r="E18" s="28">
        <v>8</v>
      </c>
      <c r="F18" s="28" t="s">
        <v>126</v>
      </c>
      <c r="G18" s="21">
        <v>10</v>
      </c>
      <c r="H18" s="21" t="s">
        <v>87</v>
      </c>
      <c r="I18" s="31" t="s">
        <v>276</v>
      </c>
      <c r="J18" s="36">
        <v>20100403</v>
      </c>
    </row>
    <row r="19" spans="1:10" ht="36" x14ac:dyDescent="0.25">
      <c r="A19" s="28">
        <v>2</v>
      </c>
      <c r="B19" s="28">
        <v>0</v>
      </c>
      <c r="C19" s="28">
        <v>4</v>
      </c>
      <c r="D19" s="28">
        <v>1</v>
      </c>
      <c r="E19" s="28">
        <v>25</v>
      </c>
      <c r="F19" s="28" t="s">
        <v>126</v>
      </c>
      <c r="G19" s="21">
        <v>10</v>
      </c>
      <c r="H19" s="21" t="s">
        <v>87</v>
      </c>
      <c r="I19" s="26" t="s">
        <v>161</v>
      </c>
      <c r="J19" s="36">
        <v>45000000</v>
      </c>
    </row>
    <row r="20" spans="1:10" ht="36" x14ac:dyDescent="0.25">
      <c r="A20" s="28">
        <v>2</v>
      </c>
      <c r="B20" s="28">
        <v>0</v>
      </c>
      <c r="C20" s="28">
        <v>4</v>
      </c>
      <c r="D20" s="28">
        <v>1</v>
      </c>
      <c r="E20" s="28">
        <v>26</v>
      </c>
      <c r="F20" s="28" t="s">
        <v>126</v>
      </c>
      <c r="G20" s="21">
        <v>10</v>
      </c>
      <c r="H20" s="21" t="s">
        <v>87</v>
      </c>
      <c r="I20" s="26" t="s">
        <v>133</v>
      </c>
      <c r="J20" s="34"/>
    </row>
    <row r="21" spans="1:10" ht="20.25" x14ac:dyDescent="0.25">
      <c r="A21" s="23"/>
      <c r="B21" s="23"/>
      <c r="C21" s="23"/>
      <c r="D21" s="23"/>
      <c r="E21" s="23"/>
      <c r="F21" s="23"/>
      <c r="G21" s="24"/>
      <c r="H21" s="24"/>
      <c r="I21" s="25" t="s">
        <v>122</v>
      </c>
      <c r="J21" s="118">
        <f t="shared" ref="J21" si="1">SUM(J17:J20)</f>
        <v>65100403</v>
      </c>
    </row>
    <row r="22" spans="1:10" ht="36" x14ac:dyDescent="0.25">
      <c r="A22" s="28">
        <v>2</v>
      </c>
      <c r="B22" s="28">
        <v>0</v>
      </c>
      <c r="C22" s="28">
        <v>4</v>
      </c>
      <c r="D22" s="28">
        <v>2</v>
      </c>
      <c r="E22" s="28">
        <v>2</v>
      </c>
      <c r="F22" s="28" t="s">
        <v>126</v>
      </c>
      <c r="G22" s="21">
        <v>10</v>
      </c>
      <c r="H22" s="21" t="s">
        <v>87</v>
      </c>
      <c r="I22" s="26" t="s">
        <v>277</v>
      </c>
      <c r="J22" s="34"/>
    </row>
    <row r="23" spans="1:10" ht="36" x14ac:dyDescent="0.25">
      <c r="A23" s="28">
        <v>2</v>
      </c>
      <c r="B23" s="28">
        <v>0</v>
      </c>
      <c r="C23" s="28">
        <v>4</v>
      </c>
      <c r="D23" s="28">
        <v>2</v>
      </c>
      <c r="E23" s="28">
        <v>2</v>
      </c>
      <c r="F23" s="28" t="s">
        <v>126</v>
      </c>
      <c r="G23" s="21">
        <v>10</v>
      </c>
      <c r="H23" s="21" t="s">
        <v>87</v>
      </c>
      <c r="I23" s="26" t="s">
        <v>278</v>
      </c>
      <c r="J23" s="34">
        <v>20000000</v>
      </c>
    </row>
    <row r="24" spans="1:10" ht="20.25" x14ac:dyDescent="0.25">
      <c r="A24" s="23"/>
      <c r="B24" s="23"/>
      <c r="C24" s="23"/>
      <c r="D24" s="23"/>
      <c r="E24" s="23"/>
      <c r="F24" s="23"/>
      <c r="G24" s="24"/>
      <c r="H24" s="24"/>
      <c r="I24" s="25" t="s">
        <v>279</v>
      </c>
      <c r="J24" s="118">
        <f t="shared" ref="J24" si="2">SUM(J22:J23)</f>
        <v>20000000</v>
      </c>
    </row>
    <row r="25" spans="1:10" ht="20.25" x14ac:dyDescent="0.25">
      <c r="A25" s="208" t="s">
        <v>114</v>
      </c>
      <c r="B25" s="208"/>
      <c r="C25" s="208"/>
      <c r="D25" s="208"/>
      <c r="E25" s="208"/>
      <c r="F25" s="208"/>
      <c r="G25" s="208"/>
      <c r="H25" s="208"/>
      <c r="I25" s="208"/>
      <c r="J25" s="38"/>
    </row>
    <row r="26" spans="1:10" ht="36" x14ac:dyDescent="0.25">
      <c r="A26" s="28">
        <v>2</v>
      </c>
      <c r="B26" s="28">
        <v>0</v>
      </c>
      <c r="C26" s="28">
        <v>4</v>
      </c>
      <c r="D26" s="28">
        <v>4</v>
      </c>
      <c r="E26" s="28">
        <v>1</v>
      </c>
      <c r="F26" s="28" t="s">
        <v>126</v>
      </c>
      <c r="G26" s="21">
        <v>10</v>
      </c>
      <c r="H26" s="21" t="s">
        <v>87</v>
      </c>
      <c r="I26" s="31" t="s">
        <v>280</v>
      </c>
      <c r="J26" s="36">
        <v>43000000</v>
      </c>
    </row>
    <row r="27" spans="1:10" ht="36" x14ac:dyDescent="0.25">
      <c r="A27" s="28">
        <v>2</v>
      </c>
      <c r="B27" s="28">
        <v>0</v>
      </c>
      <c r="C27" s="28">
        <v>4</v>
      </c>
      <c r="D27" s="28">
        <v>4</v>
      </c>
      <c r="E27" s="28">
        <v>2</v>
      </c>
      <c r="F27" s="28" t="s">
        <v>126</v>
      </c>
      <c r="G27" s="21">
        <v>10</v>
      </c>
      <c r="H27" s="21" t="s">
        <v>87</v>
      </c>
      <c r="I27" s="31" t="s">
        <v>281</v>
      </c>
      <c r="J27" s="36">
        <v>24000000</v>
      </c>
    </row>
    <row r="28" spans="1:10" ht="36" x14ac:dyDescent="0.25">
      <c r="A28" s="28">
        <v>2</v>
      </c>
      <c r="B28" s="28">
        <v>0</v>
      </c>
      <c r="C28" s="28">
        <v>4</v>
      </c>
      <c r="D28" s="28">
        <v>4</v>
      </c>
      <c r="E28" s="28">
        <v>6</v>
      </c>
      <c r="F28" s="28" t="s">
        <v>126</v>
      </c>
      <c r="G28" s="21">
        <v>10</v>
      </c>
      <c r="H28" s="21" t="s">
        <v>87</v>
      </c>
      <c r="I28" s="31" t="s">
        <v>282</v>
      </c>
      <c r="J28" s="36">
        <v>8000000</v>
      </c>
    </row>
    <row r="29" spans="1:10" ht="36" x14ac:dyDescent="0.25">
      <c r="A29" s="28">
        <v>2</v>
      </c>
      <c r="B29" s="28">
        <v>0</v>
      </c>
      <c r="C29" s="28">
        <v>4</v>
      </c>
      <c r="D29" s="28">
        <v>4</v>
      </c>
      <c r="E29" s="28">
        <v>15</v>
      </c>
      <c r="F29" s="28" t="s">
        <v>126</v>
      </c>
      <c r="G29" s="21">
        <v>10</v>
      </c>
      <c r="H29" s="21" t="s">
        <v>87</v>
      </c>
      <c r="I29" s="31" t="s">
        <v>134</v>
      </c>
      <c r="J29" s="36">
        <v>182000000</v>
      </c>
    </row>
    <row r="30" spans="1:10" ht="36" x14ac:dyDescent="0.25">
      <c r="A30" s="28">
        <v>2</v>
      </c>
      <c r="B30" s="28">
        <v>0</v>
      </c>
      <c r="C30" s="28">
        <v>4</v>
      </c>
      <c r="D30" s="28">
        <v>4</v>
      </c>
      <c r="E30" s="28">
        <v>17</v>
      </c>
      <c r="F30" s="28" t="s">
        <v>126</v>
      </c>
      <c r="G30" s="21">
        <v>10</v>
      </c>
      <c r="H30" s="21" t="s">
        <v>87</v>
      </c>
      <c r="I30" s="31" t="s">
        <v>115</v>
      </c>
      <c r="J30" s="34">
        <v>400000</v>
      </c>
    </row>
    <row r="31" spans="1:10" ht="36" x14ac:dyDescent="0.25">
      <c r="A31" s="28">
        <v>2</v>
      </c>
      <c r="B31" s="28">
        <v>0</v>
      </c>
      <c r="C31" s="28">
        <v>4</v>
      </c>
      <c r="D31" s="28">
        <v>4</v>
      </c>
      <c r="E31" s="28">
        <v>18</v>
      </c>
      <c r="F31" s="28" t="s">
        <v>126</v>
      </c>
      <c r="G31" s="21">
        <v>10</v>
      </c>
      <c r="H31" s="21" t="s">
        <v>87</v>
      </c>
      <c r="I31" s="31" t="s">
        <v>116</v>
      </c>
      <c r="J31" s="34">
        <v>18800000</v>
      </c>
    </row>
    <row r="32" spans="1:10" ht="36" x14ac:dyDescent="0.25">
      <c r="A32" s="28">
        <v>2</v>
      </c>
      <c r="B32" s="28">
        <v>0</v>
      </c>
      <c r="C32" s="28">
        <v>4</v>
      </c>
      <c r="D32" s="28">
        <v>4</v>
      </c>
      <c r="E32" s="28">
        <v>20</v>
      </c>
      <c r="F32" s="28" t="s">
        <v>126</v>
      </c>
      <c r="G32" s="21">
        <v>10</v>
      </c>
      <c r="H32" s="21" t="s">
        <v>87</v>
      </c>
      <c r="I32" s="31" t="s">
        <v>151</v>
      </c>
      <c r="J32" s="34">
        <v>30000000</v>
      </c>
    </row>
    <row r="33" spans="1:10" ht="36" x14ac:dyDescent="0.25">
      <c r="A33" s="28">
        <v>2</v>
      </c>
      <c r="B33" s="28">
        <v>0</v>
      </c>
      <c r="C33" s="28">
        <v>4</v>
      </c>
      <c r="D33" s="28">
        <v>4</v>
      </c>
      <c r="E33" s="28">
        <v>21</v>
      </c>
      <c r="F33" s="28" t="s">
        <v>126</v>
      </c>
      <c r="G33" s="21">
        <v>10</v>
      </c>
      <c r="H33" s="21" t="s">
        <v>87</v>
      </c>
      <c r="I33" s="26" t="s">
        <v>130</v>
      </c>
      <c r="J33" s="34"/>
    </row>
    <row r="34" spans="1:10" ht="36" x14ac:dyDescent="0.25">
      <c r="A34" s="28">
        <v>2</v>
      </c>
      <c r="B34" s="28">
        <v>0</v>
      </c>
      <c r="C34" s="28">
        <v>4</v>
      </c>
      <c r="D34" s="28">
        <v>4</v>
      </c>
      <c r="E34" s="28">
        <v>23</v>
      </c>
      <c r="F34" s="28" t="s">
        <v>126</v>
      </c>
      <c r="G34" s="21">
        <v>10</v>
      </c>
      <c r="H34" s="21" t="s">
        <v>87</v>
      </c>
      <c r="I34" s="26" t="s">
        <v>117</v>
      </c>
      <c r="J34" s="34">
        <v>5000000</v>
      </c>
    </row>
    <row r="35" spans="1:10" ht="20.25" x14ac:dyDescent="0.25">
      <c r="A35" s="23"/>
      <c r="B35" s="23"/>
      <c r="C35" s="23"/>
      <c r="D35" s="23"/>
      <c r="E35" s="23"/>
      <c r="F35" s="23"/>
      <c r="G35" s="24"/>
      <c r="H35" s="24"/>
      <c r="I35" s="25" t="s">
        <v>118</v>
      </c>
      <c r="J35" s="118">
        <f t="shared" ref="J35" si="3">SUM(J26:J34)</f>
        <v>311200000</v>
      </c>
    </row>
    <row r="36" spans="1:10" ht="20.25" x14ac:dyDescent="0.25">
      <c r="A36" s="208" t="s">
        <v>119</v>
      </c>
      <c r="B36" s="208"/>
      <c r="C36" s="208"/>
      <c r="D36" s="208"/>
      <c r="E36" s="208"/>
      <c r="F36" s="208"/>
      <c r="G36" s="208"/>
      <c r="H36" s="208"/>
      <c r="I36" s="208"/>
      <c r="J36" s="38"/>
    </row>
    <row r="37" spans="1:10" ht="36" x14ac:dyDescent="0.25">
      <c r="A37" s="28">
        <v>2</v>
      </c>
      <c r="B37" s="28">
        <v>0</v>
      </c>
      <c r="C37" s="28">
        <v>4</v>
      </c>
      <c r="D37" s="28">
        <v>5</v>
      </c>
      <c r="E37" s="28">
        <v>1</v>
      </c>
      <c r="F37" s="28" t="s">
        <v>126</v>
      </c>
      <c r="G37" s="21">
        <v>10</v>
      </c>
      <c r="H37" s="21" t="s">
        <v>87</v>
      </c>
      <c r="I37" s="31" t="s">
        <v>283</v>
      </c>
      <c r="J37" s="34">
        <v>110520000</v>
      </c>
    </row>
    <row r="38" spans="1:10" ht="36" x14ac:dyDescent="0.25">
      <c r="A38" s="28">
        <v>2</v>
      </c>
      <c r="B38" s="28">
        <v>0</v>
      </c>
      <c r="C38" s="28">
        <v>4</v>
      </c>
      <c r="D38" s="28">
        <v>5</v>
      </c>
      <c r="E38" s="28">
        <v>2</v>
      </c>
      <c r="F38" s="28" t="s">
        <v>126</v>
      </c>
      <c r="G38" s="21">
        <v>10</v>
      </c>
      <c r="H38" s="21" t="s">
        <v>87</v>
      </c>
      <c r="I38" s="31" t="s">
        <v>160</v>
      </c>
      <c r="J38" s="34">
        <v>35500000</v>
      </c>
    </row>
    <row r="39" spans="1:10" ht="36" x14ac:dyDescent="0.25">
      <c r="A39" s="28">
        <v>2</v>
      </c>
      <c r="B39" s="28">
        <v>0</v>
      </c>
      <c r="C39" s="28">
        <v>4</v>
      </c>
      <c r="D39" s="28">
        <v>5</v>
      </c>
      <c r="E39" s="28">
        <v>5</v>
      </c>
      <c r="F39" s="28" t="s">
        <v>126</v>
      </c>
      <c r="G39" s="21">
        <v>10</v>
      </c>
      <c r="H39" s="21" t="s">
        <v>87</v>
      </c>
      <c r="I39" s="31" t="s">
        <v>159</v>
      </c>
      <c r="J39" s="34">
        <v>131200000</v>
      </c>
    </row>
    <row r="40" spans="1:10" ht="36" x14ac:dyDescent="0.25">
      <c r="A40" s="28">
        <v>2</v>
      </c>
      <c r="B40" s="28">
        <v>0</v>
      </c>
      <c r="C40" s="28">
        <v>4</v>
      </c>
      <c r="D40" s="28">
        <v>5</v>
      </c>
      <c r="E40" s="28">
        <v>6</v>
      </c>
      <c r="F40" s="28" t="s">
        <v>126</v>
      </c>
      <c r="G40" s="21">
        <v>10</v>
      </c>
      <c r="H40" s="21" t="s">
        <v>87</v>
      </c>
      <c r="I40" s="31" t="s">
        <v>103</v>
      </c>
      <c r="J40" s="34">
        <v>29000000</v>
      </c>
    </row>
    <row r="41" spans="1:10" ht="36" x14ac:dyDescent="0.25">
      <c r="A41" s="28">
        <v>2</v>
      </c>
      <c r="B41" s="28">
        <v>0</v>
      </c>
      <c r="C41" s="28">
        <v>4</v>
      </c>
      <c r="D41" s="28">
        <v>5</v>
      </c>
      <c r="E41" s="28">
        <v>8</v>
      </c>
      <c r="F41" s="28" t="s">
        <v>126</v>
      </c>
      <c r="G41" s="21">
        <v>10</v>
      </c>
      <c r="H41" s="21" t="s">
        <v>87</v>
      </c>
      <c r="I41" s="31" t="s">
        <v>120</v>
      </c>
      <c r="J41" s="34">
        <v>189000000</v>
      </c>
    </row>
    <row r="42" spans="1:10" ht="36" x14ac:dyDescent="0.25">
      <c r="A42" s="28">
        <v>2</v>
      </c>
      <c r="B42" s="28">
        <v>0</v>
      </c>
      <c r="C42" s="28">
        <v>4</v>
      </c>
      <c r="D42" s="28">
        <v>5</v>
      </c>
      <c r="E42" s="28">
        <v>10</v>
      </c>
      <c r="F42" s="28" t="s">
        <v>126</v>
      </c>
      <c r="G42" s="21">
        <v>10</v>
      </c>
      <c r="H42" s="21" t="s">
        <v>87</v>
      </c>
      <c r="I42" s="31" t="s">
        <v>104</v>
      </c>
      <c r="J42" s="34">
        <v>197000000</v>
      </c>
    </row>
    <row r="43" spans="1:10" ht="36" x14ac:dyDescent="0.25">
      <c r="A43" s="28">
        <v>2</v>
      </c>
      <c r="B43" s="28">
        <v>0</v>
      </c>
      <c r="C43" s="28">
        <v>4</v>
      </c>
      <c r="D43" s="28">
        <v>5</v>
      </c>
      <c r="E43" s="28">
        <v>12</v>
      </c>
      <c r="F43" s="28" t="s">
        <v>126</v>
      </c>
      <c r="G43" s="21">
        <v>10</v>
      </c>
      <c r="H43" s="21" t="s">
        <v>87</v>
      </c>
      <c r="I43" s="31" t="s">
        <v>105</v>
      </c>
      <c r="J43" s="34">
        <v>2000000</v>
      </c>
    </row>
    <row r="44" spans="1:10" ht="20.25" x14ac:dyDescent="0.25">
      <c r="A44" s="23"/>
      <c r="B44" s="23"/>
      <c r="C44" s="23"/>
      <c r="D44" s="23"/>
      <c r="E44" s="23"/>
      <c r="F44" s="23"/>
      <c r="G44" s="24"/>
      <c r="H44" s="24"/>
      <c r="I44" s="25" t="s">
        <v>121</v>
      </c>
      <c r="J44" s="118">
        <f>SUM(J36:J43)</f>
        <v>694220000</v>
      </c>
    </row>
    <row r="45" spans="1:10" ht="20.25" x14ac:dyDescent="0.25">
      <c r="A45" s="208" t="s">
        <v>111</v>
      </c>
      <c r="B45" s="208"/>
      <c r="C45" s="208"/>
      <c r="D45" s="208"/>
      <c r="E45" s="208"/>
      <c r="F45" s="208"/>
      <c r="G45" s="208"/>
      <c r="H45" s="208"/>
      <c r="I45" s="208"/>
      <c r="J45" s="38"/>
    </row>
    <row r="46" spans="1:10" ht="36" x14ac:dyDescent="0.25">
      <c r="A46" s="28">
        <v>2</v>
      </c>
      <c r="B46" s="28">
        <v>0</v>
      </c>
      <c r="C46" s="28">
        <v>4</v>
      </c>
      <c r="D46" s="28">
        <v>6</v>
      </c>
      <c r="E46" s="28">
        <v>2</v>
      </c>
      <c r="F46" s="28" t="s">
        <v>126</v>
      </c>
      <c r="G46" s="21">
        <v>10</v>
      </c>
      <c r="H46" s="21" t="s">
        <v>87</v>
      </c>
      <c r="I46" s="26" t="s">
        <v>106</v>
      </c>
      <c r="J46" s="34">
        <v>113000000</v>
      </c>
    </row>
    <row r="47" spans="1:10" ht="36" x14ac:dyDescent="0.25">
      <c r="A47" s="28">
        <v>2</v>
      </c>
      <c r="B47" s="28">
        <v>0</v>
      </c>
      <c r="C47" s="28">
        <v>4</v>
      </c>
      <c r="D47" s="28">
        <v>6</v>
      </c>
      <c r="E47" s="28">
        <v>5</v>
      </c>
      <c r="F47" s="28" t="s">
        <v>126</v>
      </c>
      <c r="G47" s="21">
        <v>10</v>
      </c>
      <c r="H47" s="21" t="s">
        <v>87</v>
      </c>
      <c r="I47" s="31" t="s">
        <v>107</v>
      </c>
      <c r="J47" s="34">
        <v>980000000</v>
      </c>
    </row>
    <row r="48" spans="1:10" ht="36" x14ac:dyDescent="0.25">
      <c r="A48" s="28">
        <v>2</v>
      </c>
      <c r="B48" s="28">
        <v>0</v>
      </c>
      <c r="C48" s="28">
        <v>4</v>
      </c>
      <c r="D48" s="28">
        <v>6</v>
      </c>
      <c r="E48" s="28">
        <v>7</v>
      </c>
      <c r="F48" s="28" t="s">
        <v>126</v>
      </c>
      <c r="G48" s="21">
        <v>10</v>
      </c>
      <c r="H48" s="21" t="s">
        <v>87</v>
      </c>
      <c r="I48" s="31" t="s">
        <v>108</v>
      </c>
      <c r="J48" s="34">
        <v>5100000</v>
      </c>
    </row>
    <row r="49" spans="1:10" ht="36" x14ac:dyDescent="0.25">
      <c r="A49" s="28">
        <v>2</v>
      </c>
      <c r="B49" s="28">
        <v>0</v>
      </c>
      <c r="C49" s="28">
        <v>4</v>
      </c>
      <c r="D49" s="28">
        <v>6</v>
      </c>
      <c r="E49" s="28">
        <v>8</v>
      </c>
      <c r="F49" s="28" t="s">
        <v>126</v>
      </c>
      <c r="G49" s="21">
        <v>10</v>
      </c>
      <c r="H49" s="21" t="s">
        <v>87</v>
      </c>
      <c r="I49" s="31" t="s">
        <v>284</v>
      </c>
      <c r="J49" s="34">
        <v>5400000</v>
      </c>
    </row>
    <row r="50" spans="1:10" ht="28.5" x14ac:dyDescent="0.25">
      <c r="A50" s="23"/>
      <c r="B50" s="23"/>
      <c r="C50" s="23"/>
      <c r="D50" s="23"/>
      <c r="E50" s="23"/>
      <c r="F50" s="23"/>
      <c r="G50" s="24"/>
      <c r="H50" s="24"/>
      <c r="I50" s="25" t="s">
        <v>123</v>
      </c>
      <c r="J50" s="118">
        <f>SUM(J45:J49)</f>
        <v>1103500000</v>
      </c>
    </row>
    <row r="51" spans="1:10" ht="20.25" x14ac:dyDescent="0.25">
      <c r="A51" s="208" t="s">
        <v>109</v>
      </c>
      <c r="B51" s="208"/>
      <c r="C51" s="208"/>
      <c r="D51" s="208"/>
      <c r="E51" s="208"/>
      <c r="F51" s="208"/>
      <c r="G51" s="208"/>
      <c r="H51" s="208"/>
      <c r="I51" s="208" t="s">
        <v>109</v>
      </c>
      <c r="J51" s="38"/>
    </row>
    <row r="52" spans="1:10" ht="36" x14ac:dyDescent="0.25">
      <c r="A52" s="28">
        <v>2</v>
      </c>
      <c r="B52" s="28">
        <v>0</v>
      </c>
      <c r="C52" s="28">
        <v>4</v>
      </c>
      <c r="D52" s="28">
        <v>7</v>
      </c>
      <c r="E52" s="28">
        <v>1</v>
      </c>
      <c r="F52" s="28" t="s">
        <v>126</v>
      </c>
      <c r="G52" s="21">
        <v>9</v>
      </c>
      <c r="H52" s="21" t="s">
        <v>87</v>
      </c>
      <c r="I52" s="26" t="s">
        <v>129</v>
      </c>
      <c r="J52" s="34"/>
    </row>
    <row r="53" spans="1:10" ht="45" x14ac:dyDescent="0.25">
      <c r="A53" s="28">
        <v>2</v>
      </c>
      <c r="B53" s="28">
        <v>0</v>
      </c>
      <c r="C53" s="28">
        <v>4</v>
      </c>
      <c r="D53" s="28">
        <v>7</v>
      </c>
      <c r="E53" s="28">
        <v>3</v>
      </c>
      <c r="F53" s="28" t="s">
        <v>88</v>
      </c>
      <c r="G53" s="21">
        <v>10</v>
      </c>
      <c r="H53" s="21" t="s">
        <v>87</v>
      </c>
      <c r="I53" s="26" t="s">
        <v>128</v>
      </c>
      <c r="J53" s="34"/>
    </row>
    <row r="54" spans="1:10" ht="36" x14ac:dyDescent="0.25">
      <c r="A54" s="28">
        <v>2</v>
      </c>
      <c r="B54" s="28">
        <v>0</v>
      </c>
      <c r="C54" s="28">
        <v>4</v>
      </c>
      <c r="D54" s="28">
        <v>7</v>
      </c>
      <c r="E54" s="28">
        <v>5</v>
      </c>
      <c r="F54" s="28" t="s">
        <v>126</v>
      </c>
      <c r="G54" s="21">
        <v>10</v>
      </c>
      <c r="H54" s="21" t="s">
        <v>87</v>
      </c>
      <c r="I54" s="31" t="s">
        <v>110</v>
      </c>
      <c r="J54" s="34">
        <v>6000000</v>
      </c>
    </row>
    <row r="55" spans="1:10" ht="36" x14ac:dyDescent="0.25">
      <c r="A55" s="28">
        <v>2</v>
      </c>
      <c r="B55" s="28">
        <v>0</v>
      </c>
      <c r="C55" s="28">
        <v>4</v>
      </c>
      <c r="D55" s="28">
        <v>7</v>
      </c>
      <c r="E55" s="28">
        <v>6</v>
      </c>
      <c r="F55" s="28" t="s">
        <v>126</v>
      </c>
      <c r="G55" s="21">
        <v>10</v>
      </c>
      <c r="H55" s="21" t="s">
        <v>87</v>
      </c>
      <c r="I55" s="31" t="s">
        <v>182</v>
      </c>
      <c r="J55" s="34">
        <v>5500000</v>
      </c>
    </row>
    <row r="56" spans="1:10" ht="36" x14ac:dyDescent="0.25">
      <c r="A56" s="23"/>
      <c r="B56" s="23"/>
      <c r="C56" s="23"/>
      <c r="D56" s="23"/>
      <c r="E56" s="23"/>
      <c r="F56" s="23" t="s">
        <v>126</v>
      </c>
      <c r="G56" s="24"/>
      <c r="H56" s="24"/>
      <c r="I56" s="25" t="s">
        <v>131</v>
      </c>
      <c r="J56" s="118">
        <f>SUM(J52:J55)</f>
        <v>11500000</v>
      </c>
    </row>
    <row r="57" spans="1:10" ht="20.25" x14ac:dyDescent="0.25">
      <c r="A57" s="208" t="s">
        <v>285</v>
      </c>
      <c r="B57" s="208"/>
      <c r="C57" s="208"/>
      <c r="D57" s="208"/>
      <c r="E57" s="208"/>
      <c r="F57" s="208"/>
      <c r="G57" s="208"/>
      <c r="H57" s="208"/>
      <c r="I57" s="208"/>
      <c r="J57" s="34"/>
    </row>
    <row r="58" spans="1:10" ht="36" x14ac:dyDescent="0.25">
      <c r="A58" s="28">
        <v>2</v>
      </c>
      <c r="B58" s="28">
        <v>0</v>
      </c>
      <c r="C58" s="28">
        <v>4</v>
      </c>
      <c r="D58" s="28">
        <v>8</v>
      </c>
      <c r="E58" s="28">
        <v>1</v>
      </c>
      <c r="F58" s="28" t="s">
        <v>126</v>
      </c>
      <c r="G58" s="21">
        <v>10</v>
      </c>
      <c r="H58" s="21" t="s">
        <v>87</v>
      </c>
      <c r="I58" s="125" t="s">
        <v>286</v>
      </c>
      <c r="J58" s="34">
        <v>10000000</v>
      </c>
    </row>
    <row r="59" spans="1:10" ht="36" x14ac:dyDescent="0.25">
      <c r="A59" s="28">
        <v>2</v>
      </c>
      <c r="B59" s="28">
        <v>0</v>
      </c>
      <c r="C59" s="28">
        <v>4</v>
      </c>
      <c r="D59" s="28">
        <v>8</v>
      </c>
      <c r="E59" s="28">
        <v>2</v>
      </c>
      <c r="F59" s="28" t="s">
        <v>126</v>
      </c>
      <c r="G59" s="21">
        <v>10</v>
      </c>
      <c r="H59" s="21" t="s">
        <v>87</v>
      </c>
      <c r="I59" s="125" t="s">
        <v>287</v>
      </c>
      <c r="J59" s="34">
        <v>127000000</v>
      </c>
    </row>
    <row r="60" spans="1:10" ht="36" x14ac:dyDescent="0.25">
      <c r="A60" s="28">
        <v>2</v>
      </c>
      <c r="B60" s="28">
        <v>0</v>
      </c>
      <c r="C60" s="28">
        <v>4</v>
      </c>
      <c r="D60" s="28">
        <v>8</v>
      </c>
      <c r="E60" s="28">
        <v>5</v>
      </c>
      <c r="F60" s="28" t="s">
        <v>126</v>
      </c>
      <c r="G60" s="21">
        <v>10</v>
      </c>
      <c r="H60" s="21" t="s">
        <v>87</v>
      </c>
      <c r="I60" s="125" t="s">
        <v>288</v>
      </c>
      <c r="J60" s="34">
        <v>19000000</v>
      </c>
    </row>
    <row r="61" spans="1:10" ht="24" x14ac:dyDescent="0.25">
      <c r="A61" s="28">
        <v>2</v>
      </c>
      <c r="B61" s="28">
        <v>0</v>
      </c>
      <c r="C61" s="28">
        <v>4</v>
      </c>
      <c r="D61" s="28">
        <v>8</v>
      </c>
      <c r="E61" s="28">
        <v>6</v>
      </c>
      <c r="F61" s="28"/>
      <c r="G61" s="21">
        <v>10</v>
      </c>
      <c r="H61" s="21" t="s">
        <v>87</v>
      </c>
      <c r="I61" s="125" t="s">
        <v>289</v>
      </c>
      <c r="J61" s="34">
        <v>115000000</v>
      </c>
    </row>
    <row r="62" spans="1:10" ht="20.25" x14ac:dyDescent="0.25">
      <c r="A62" s="23"/>
      <c r="B62" s="23"/>
      <c r="C62" s="23"/>
      <c r="D62" s="23"/>
      <c r="E62" s="23"/>
      <c r="F62" s="23"/>
      <c r="G62" s="24"/>
      <c r="H62" s="24"/>
      <c r="I62" s="25" t="s">
        <v>290</v>
      </c>
      <c r="J62" s="118">
        <f>SUM(J58:J61)</f>
        <v>271000000</v>
      </c>
    </row>
    <row r="63" spans="1:10" ht="20.25" x14ac:dyDescent="0.25">
      <c r="A63" s="208" t="s">
        <v>291</v>
      </c>
      <c r="B63" s="208"/>
      <c r="C63" s="208"/>
      <c r="D63" s="208"/>
      <c r="E63" s="208"/>
      <c r="F63" s="208"/>
      <c r="G63" s="208"/>
      <c r="H63" s="208"/>
      <c r="I63" s="208"/>
      <c r="J63" s="38"/>
    </row>
    <row r="64" spans="1:10" ht="36" x14ac:dyDescent="0.25">
      <c r="A64" s="28">
        <v>2</v>
      </c>
      <c r="B64" s="28">
        <v>0</v>
      </c>
      <c r="C64" s="28">
        <v>4</v>
      </c>
      <c r="D64" s="28">
        <v>9</v>
      </c>
      <c r="E64" s="28">
        <v>4</v>
      </c>
      <c r="F64" s="28" t="s">
        <v>126</v>
      </c>
      <c r="G64" s="21">
        <v>10</v>
      </c>
      <c r="H64" s="21" t="s">
        <v>87</v>
      </c>
      <c r="I64" s="31" t="s">
        <v>292</v>
      </c>
      <c r="J64" s="34">
        <v>100000</v>
      </c>
    </row>
    <row r="65" spans="1:10" ht="36" x14ac:dyDescent="0.25">
      <c r="A65" s="28">
        <v>2</v>
      </c>
      <c r="B65" s="28">
        <v>0</v>
      </c>
      <c r="C65" s="28">
        <v>4</v>
      </c>
      <c r="D65" s="28">
        <v>9</v>
      </c>
      <c r="E65" s="28">
        <v>7</v>
      </c>
      <c r="F65" s="28" t="s">
        <v>126</v>
      </c>
      <c r="G65" s="21">
        <v>10</v>
      </c>
      <c r="H65" s="21" t="s">
        <v>87</v>
      </c>
      <c r="I65" s="31" t="s">
        <v>293</v>
      </c>
      <c r="J65" s="34">
        <v>100000</v>
      </c>
    </row>
    <row r="66" spans="1:10" ht="36" x14ac:dyDescent="0.25">
      <c r="A66" s="28">
        <v>2</v>
      </c>
      <c r="B66" s="28">
        <v>0</v>
      </c>
      <c r="C66" s="28">
        <v>4</v>
      </c>
      <c r="D66" s="28">
        <v>9</v>
      </c>
      <c r="E66" s="28">
        <v>8</v>
      </c>
      <c r="F66" s="28" t="s">
        <v>126</v>
      </c>
      <c r="G66" s="21">
        <v>10</v>
      </c>
      <c r="H66" s="21" t="s">
        <v>87</v>
      </c>
      <c r="I66" s="31" t="s">
        <v>294</v>
      </c>
      <c r="J66" s="34">
        <v>14000000</v>
      </c>
    </row>
    <row r="67" spans="1:10" ht="36" x14ac:dyDescent="0.25">
      <c r="A67" s="28">
        <v>2</v>
      </c>
      <c r="B67" s="28">
        <v>0</v>
      </c>
      <c r="C67" s="28">
        <v>4</v>
      </c>
      <c r="D67" s="28">
        <v>9</v>
      </c>
      <c r="E67" s="28">
        <v>9</v>
      </c>
      <c r="F67" s="28" t="s">
        <v>126</v>
      </c>
      <c r="G67" s="21">
        <v>10</v>
      </c>
      <c r="H67" s="21" t="s">
        <v>87</v>
      </c>
      <c r="I67" s="31" t="s">
        <v>295</v>
      </c>
      <c r="J67" s="34">
        <v>100000</v>
      </c>
    </row>
    <row r="68" spans="1:10" ht="36" x14ac:dyDescent="0.25">
      <c r="A68" s="28">
        <v>2</v>
      </c>
      <c r="B68" s="28">
        <v>0</v>
      </c>
      <c r="C68" s="28">
        <v>4</v>
      </c>
      <c r="D68" s="28">
        <v>9</v>
      </c>
      <c r="E68" s="28">
        <v>13</v>
      </c>
      <c r="F68" s="28" t="s">
        <v>126</v>
      </c>
      <c r="G68" s="21">
        <v>10</v>
      </c>
      <c r="H68" s="21" t="s">
        <v>87</v>
      </c>
      <c r="I68" s="31" t="s">
        <v>296</v>
      </c>
      <c r="J68" s="34">
        <v>100000</v>
      </c>
    </row>
    <row r="69" spans="1:10" ht="20.25" x14ac:dyDescent="0.25">
      <c r="A69" s="23"/>
      <c r="B69" s="23"/>
      <c r="C69" s="23"/>
      <c r="D69" s="23"/>
      <c r="E69" s="23"/>
      <c r="F69" s="23"/>
      <c r="G69" s="24"/>
      <c r="H69" s="24"/>
      <c r="I69" s="25" t="s">
        <v>297</v>
      </c>
      <c r="J69" s="118">
        <f t="shared" ref="J69" si="4">SUM(J64:J68)</f>
        <v>14400000</v>
      </c>
    </row>
    <row r="70" spans="1:10" ht="20.25" x14ac:dyDescent="0.25">
      <c r="A70" s="205" t="s">
        <v>298</v>
      </c>
      <c r="B70" s="206"/>
      <c r="C70" s="206"/>
      <c r="D70" s="206"/>
      <c r="E70" s="206"/>
      <c r="F70" s="206"/>
      <c r="G70" s="206"/>
      <c r="H70" s="206"/>
      <c r="I70" s="209"/>
      <c r="J70" s="38"/>
    </row>
    <row r="71" spans="1:10" ht="30" x14ac:dyDescent="0.25">
      <c r="A71" s="28"/>
      <c r="B71" s="28"/>
      <c r="C71" s="28"/>
      <c r="D71" s="28"/>
      <c r="E71" s="28"/>
      <c r="F71" s="28"/>
      <c r="G71" s="21"/>
      <c r="H71" s="21"/>
      <c r="I71" s="26" t="s">
        <v>299</v>
      </c>
      <c r="J71" s="34"/>
    </row>
    <row r="72" spans="1:10" ht="36" x14ac:dyDescent="0.25">
      <c r="A72" s="28">
        <v>2</v>
      </c>
      <c r="B72" s="28">
        <v>0</v>
      </c>
      <c r="C72" s="28">
        <v>4</v>
      </c>
      <c r="D72" s="28">
        <v>10</v>
      </c>
      <c r="E72" s="28">
        <v>2</v>
      </c>
      <c r="F72" s="28" t="s">
        <v>126</v>
      </c>
      <c r="G72" s="21">
        <v>10</v>
      </c>
      <c r="H72" s="21" t="s">
        <v>87</v>
      </c>
      <c r="I72" s="26" t="s">
        <v>300</v>
      </c>
      <c r="J72" s="34">
        <v>6778000</v>
      </c>
    </row>
    <row r="73" spans="1:10" ht="20.25" x14ac:dyDescent="0.25">
      <c r="A73" s="23"/>
      <c r="B73" s="23"/>
      <c r="C73" s="23"/>
      <c r="D73" s="23"/>
      <c r="E73" s="23"/>
      <c r="F73" s="23"/>
      <c r="G73" s="24"/>
      <c r="H73" s="24"/>
      <c r="I73" s="25" t="s">
        <v>301</v>
      </c>
      <c r="J73" s="118">
        <f>SUM(J72)</f>
        <v>6778000</v>
      </c>
    </row>
    <row r="74" spans="1:10" ht="20.25" x14ac:dyDescent="0.25">
      <c r="A74" s="205" t="s">
        <v>112</v>
      </c>
      <c r="B74" s="206"/>
      <c r="C74" s="206"/>
      <c r="D74" s="206"/>
      <c r="E74" s="206"/>
      <c r="F74" s="206"/>
      <c r="G74" s="206"/>
      <c r="H74" s="206"/>
      <c r="I74" s="206"/>
      <c r="J74" s="38"/>
    </row>
    <row r="75" spans="1:10" ht="36" x14ac:dyDescent="0.25">
      <c r="A75" s="28">
        <v>2</v>
      </c>
      <c r="B75" s="28">
        <v>0</v>
      </c>
      <c r="C75" s="28">
        <v>4</v>
      </c>
      <c r="D75" s="28">
        <v>11</v>
      </c>
      <c r="E75" s="28">
        <v>1</v>
      </c>
      <c r="F75" s="28" t="s">
        <v>126</v>
      </c>
      <c r="G75" s="21">
        <v>10</v>
      </c>
      <c r="H75" s="21" t="s">
        <v>87</v>
      </c>
      <c r="I75" s="31" t="s">
        <v>302</v>
      </c>
      <c r="J75" s="34"/>
    </row>
    <row r="76" spans="1:10" ht="36" x14ac:dyDescent="0.25">
      <c r="A76" s="28">
        <v>2</v>
      </c>
      <c r="B76" s="28">
        <v>0</v>
      </c>
      <c r="C76" s="28">
        <v>4</v>
      </c>
      <c r="D76" s="28">
        <v>11</v>
      </c>
      <c r="E76" s="28">
        <v>1</v>
      </c>
      <c r="F76" s="28" t="s">
        <v>126</v>
      </c>
      <c r="G76" s="21">
        <v>10</v>
      </c>
      <c r="H76" s="21" t="s">
        <v>87</v>
      </c>
      <c r="I76" s="26" t="s">
        <v>303</v>
      </c>
      <c r="J76" s="34">
        <v>0</v>
      </c>
    </row>
    <row r="77" spans="1:10" ht="36" x14ac:dyDescent="0.25">
      <c r="A77" s="28">
        <v>2</v>
      </c>
      <c r="B77" s="28">
        <v>0</v>
      </c>
      <c r="C77" s="28">
        <v>4</v>
      </c>
      <c r="D77" s="28">
        <v>11</v>
      </c>
      <c r="E77" s="28">
        <v>2</v>
      </c>
      <c r="F77" s="28" t="s">
        <v>126</v>
      </c>
      <c r="G77" s="21">
        <v>10</v>
      </c>
      <c r="H77" s="21" t="s">
        <v>87</v>
      </c>
      <c r="I77" s="31" t="s">
        <v>304</v>
      </c>
      <c r="J77" s="34">
        <v>35000000</v>
      </c>
    </row>
    <row r="78" spans="1:10" ht="36" x14ac:dyDescent="0.25">
      <c r="A78" s="28">
        <v>2</v>
      </c>
      <c r="B78" s="28">
        <v>0</v>
      </c>
      <c r="C78" s="28">
        <v>4</v>
      </c>
      <c r="D78" s="28">
        <v>11</v>
      </c>
      <c r="E78" s="28">
        <v>2</v>
      </c>
      <c r="F78" s="28" t="s">
        <v>126</v>
      </c>
      <c r="G78" s="21">
        <v>10</v>
      </c>
      <c r="H78" s="21" t="s">
        <v>87</v>
      </c>
      <c r="I78" s="26" t="s">
        <v>102</v>
      </c>
      <c r="J78" s="35">
        <v>20000000</v>
      </c>
    </row>
    <row r="79" spans="1:10" ht="20.25" x14ac:dyDescent="0.25">
      <c r="A79" s="23"/>
      <c r="B79" s="23"/>
      <c r="C79" s="23"/>
      <c r="D79" s="23"/>
      <c r="E79" s="23"/>
      <c r="F79" s="23"/>
      <c r="G79" s="24"/>
      <c r="H79" s="24"/>
      <c r="I79" s="25" t="s">
        <v>124</v>
      </c>
      <c r="J79" s="118">
        <f t="shared" ref="J79" si="5">SUM(J75:J78)</f>
        <v>55000000</v>
      </c>
    </row>
    <row r="80" spans="1:10" ht="20.25" x14ac:dyDescent="0.25">
      <c r="A80" s="205" t="s">
        <v>305</v>
      </c>
      <c r="B80" s="206"/>
      <c r="C80" s="206"/>
      <c r="D80" s="206"/>
      <c r="E80" s="206"/>
      <c r="F80" s="206"/>
      <c r="G80" s="206"/>
      <c r="H80" s="206"/>
      <c r="I80" s="206"/>
      <c r="J80" s="38"/>
    </row>
    <row r="81" spans="1:10" ht="36" x14ac:dyDescent="0.25">
      <c r="A81" s="28">
        <v>2</v>
      </c>
      <c r="B81" s="28">
        <v>0</v>
      </c>
      <c r="C81" s="28">
        <v>4</v>
      </c>
      <c r="D81" s="28">
        <v>21</v>
      </c>
      <c r="E81" s="28">
        <v>4</v>
      </c>
      <c r="F81" s="28" t="s">
        <v>126</v>
      </c>
      <c r="G81" s="21">
        <v>10</v>
      </c>
      <c r="H81" s="21" t="s">
        <v>87</v>
      </c>
      <c r="I81" s="31" t="s">
        <v>306</v>
      </c>
      <c r="J81" s="34">
        <v>30075000</v>
      </c>
    </row>
    <row r="82" spans="1:10" ht="36" x14ac:dyDescent="0.25">
      <c r="A82" s="28">
        <v>2</v>
      </c>
      <c r="B82" s="28">
        <v>0</v>
      </c>
      <c r="C82" s="28">
        <v>4</v>
      </c>
      <c r="D82" s="28">
        <v>21</v>
      </c>
      <c r="E82" s="28">
        <v>5</v>
      </c>
      <c r="F82" s="28" t="s">
        <v>126</v>
      </c>
      <c r="G82" s="21">
        <v>10</v>
      </c>
      <c r="H82" s="21" t="s">
        <v>87</v>
      </c>
      <c r="I82" s="31" t="s">
        <v>132</v>
      </c>
      <c r="J82" s="34"/>
    </row>
    <row r="83" spans="1:10" ht="36" x14ac:dyDescent="0.25">
      <c r="A83" s="28">
        <v>2</v>
      </c>
      <c r="B83" s="28">
        <v>0</v>
      </c>
      <c r="C83" s="28">
        <v>4</v>
      </c>
      <c r="D83" s="28">
        <v>21</v>
      </c>
      <c r="E83" s="28">
        <v>8</v>
      </c>
      <c r="F83" s="28" t="s">
        <v>126</v>
      </c>
      <c r="G83" s="21">
        <v>10</v>
      </c>
      <c r="H83" s="21" t="s">
        <v>87</v>
      </c>
      <c r="I83" s="31" t="s">
        <v>113</v>
      </c>
      <c r="J83" s="34">
        <v>17000000</v>
      </c>
    </row>
    <row r="84" spans="1:10" ht="28.5" x14ac:dyDescent="0.25">
      <c r="A84" s="23"/>
      <c r="B84" s="23"/>
      <c r="C84" s="23"/>
      <c r="D84" s="23"/>
      <c r="E84" s="23"/>
      <c r="F84" s="23"/>
      <c r="G84" s="24"/>
      <c r="H84" s="24"/>
      <c r="I84" s="25" t="s">
        <v>307</v>
      </c>
      <c r="J84" s="118">
        <f t="shared" ref="J84" si="6">SUM(J81:J83)</f>
        <v>47075000</v>
      </c>
    </row>
    <row r="85" spans="1:10" ht="20.25" x14ac:dyDescent="0.25">
      <c r="A85" s="205" t="s">
        <v>308</v>
      </c>
      <c r="B85" s="206"/>
      <c r="C85" s="206"/>
      <c r="D85" s="206"/>
      <c r="E85" s="206"/>
      <c r="F85" s="206"/>
      <c r="G85" s="206"/>
      <c r="H85" s="206"/>
      <c r="I85" s="209"/>
      <c r="J85" s="34"/>
    </row>
    <row r="86" spans="1:10" ht="30" x14ac:dyDescent="0.25">
      <c r="A86" s="22">
        <v>2</v>
      </c>
      <c r="B86" s="22">
        <v>0</v>
      </c>
      <c r="C86" s="22">
        <v>4</v>
      </c>
      <c r="D86" s="22">
        <v>41</v>
      </c>
      <c r="E86" s="22">
        <v>13</v>
      </c>
      <c r="F86" s="22"/>
      <c r="G86" s="22">
        <v>10</v>
      </c>
      <c r="H86" s="22" t="s">
        <v>87</v>
      </c>
      <c r="I86" s="26" t="s">
        <v>308</v>
      </c>
      <c r="J86" s="34">
        <v>1400000</v>
      </c>
    </row>
    <row r="87" spans="1:10" ht="28.5" x14ac:dyDescent="0.25">
      <c r="A87" s="23"/>
      <c r="B87" s="23"/>
      <c r="C87" s="23"/>
      <c r="D87" s="23"/>
      <c r="E87" s="23"/>
      <c r="F87" s="23"/>
      <c r="G87" s="24"/>
      <c r="H87" s="24"/>
      <c r="I87" s="25" t="s">
        <v>309</v>
      </c>
      <c r="J87" s="130">
        <f>SUM(J86)</f>
        <v>1400000</v>
      </c>
    </row>
    <row r="88" spans="1:10" x14ac:dyDescent="0.25">
      <c r="A88" s="22"/>
      <c r="B88" s="22"/>
      <c r="C88" s="22"/>
      <c r="D88" s="22"/>
      <c r="E88" s="22"/>
      <c r="F88" s="22"/>
      <c r="G88" s="22"/>
      <c r="H88" s="22"/>
      <c r="I88" s="26" t="s">
        <v>310</v>
      </c>
      <c r="J88" s="131">
        <f>SUM(J21+J24+J35+J44+J50+J56+J62+J69+J73+J79+J84+J85+J87)</f>
        <v>2601173403</v>
      </c>
    </row>
    <row r="89" spans="1:10" ht="30" x14ac:dyDescent="0.25">
      <c r="A89" s="22"/>
      <c r="B89" s="22"/>
      <c r="C89" s="22"/>
      <c r="D89" s="22"/>
      <c r="E89" s="22"/>
      <c r="F89" s="22"/>
      <c r="G89" s="22"/>
      <c r="H89" s="22"/>
      <c r="I89" s="26" t="s">
        <v>311</v>
      </c>
      <c r="J89" s="131">
        <f>SUM(J7)</f>
        <v>124423893</v>
      </c>
    </row>
    <row r="90" spans="1:10" x14ac:dyDescent="0.25">
      <c r="A90" s="22"/>
      <c r="B90" s="22"/>
      <c r="C90" s="22"/>
      <c r="D90" s="22"/>
      <c r="E90" s="22"/>
      <c r="F90" s="22"/>
      <c r="G90" s="22"/>
      <c r="H90" s="22"/>
      <c r="I90" s="26" t="s">
        <v>312</v>
      </c>
      <c r="J90" s="131">
        <f t="shared" ref="J90" si="7">SUM(J12)</f>
        <v>29870000</v>
      </c>
    </row>
    <row r="91" spans="1:10" x14ac:dyDescent="0.25">
      <c r="A91" s="22"/>
      <c r="B91" s="22"/>
      <c r="C91" s="22"/>
      <c r="D91" s="22"/>
      <c r="E91" s="22"/>
      <c r="F91" s="22"/>
      <c r="G91" s="22"/>
      <c r="H91" s="22"/>
      <c r="I91" s="26" t="s">
        <v>313</v>
      </c>
      <c r="J91" s="131">
        <f>SUM(J88:J90)</f>
        <v>2755467296</v>
      </c>
    </row>
  </sheetData>
  <mergeCells count="12">
    <mergeCell ref="A85:I85"/>
    <mergeCell ref="A45:I45"/>
    <mergeCell ref="A51:I51"/>
    <mergeCell ref="A57:I57"/>
    <mergeCell ref="A63:I63"/>
    <mergeCell ref="A70:I70"/>
    <mergeCell ref="A74:I74"/>
    <mergeCell ref="A16:I16"/>
    <mergeCell ref="A25:I25"/>
    <mergeCell ref="A36:I36"/>
    <mergeCell ref="A3:J3"/>
    <mergeCell ref="A80:I8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4"/>
  <sheetViews>
    <sheetView tabSelected="1" view="pageBreakPreview" topLeftCell="A201" zoomScale="10" zoomScaleNormal="10" zoomScaleSheetLayoutView="10" workbookViewId="0">
      <pane xSplit="1" topLeftCell="B1" activePane="topRight" state="frozen"/>
      <selection activeCell="A87" sqref="A87"/>
      <selection pane="topRight" activeCell="AX225" sqref="AX225"/>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39.14062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41.7109375" customWidth="1"/>
    <col min="25" max="25" width="9" hidden="1" customWidth="1"/>
    <col min="26" max="26" width="50.7109375" customWidth="1"/>
    <col min="27" max="27" width="94.85546875" customWidth="1"/>
    <col min="28" max="33" width="0" hidden="1" customWidth="1"/>
    <col min="34" max="34" width="43.42578125" customWidth="1"/>
    <col min="35" max="35" width="24.5703125" customWidth="1"/>
    <col min="36" max="36" width="25.42578125" customWidth="1"/>
    <col min="37" max="37" width="36.5703125" customWidth="1"/>
    <col min="38" max="38" width="44" customWidth="1"/>
  </cols>
  <sheetData>
    <row r="1" spans="1:38" ht="26.25" x14ac:dyDescent="0.4">
      <c r="A1" s="63"/>
      <c r="B1" s="41"/>
      <c r="C1" s="2"/>
      <c r="D1" s="16"/>
      <c r="E1" s="2"/>
      <c r="F1" s="2"/>
      <c r="G1" s="2"/>
      <c r="H1" s="2"/>
      <c r="I1" s="2"/>
      <c r="J1" s="51"/>
      <c r="K1" s="2"/>
      <c r="L1" s="47"/>
      <c r="M1" s="8"/>
      <c r="N1" s="2"/>
      <c r="O1" s="2"/>
      <c r="P1" s="2"/>
      <c r="Q1" s="72"/>
      <c r="R1" s="3"/>
      <c r="S1" s="62"/>
      <c r="T1" s="4"/>
      <c r="U1" s="3"/>
      <c r="V1" s="3"/>
      <c r="W1" s="3"/>
      <c r="X1" s="42"/>
      <c r="Y1" s="3"/>
      <c r="Z1" s="39"/>
      <c r="AA1" s="3"/>
      <c r="AB1" s="3"/>
      <c r="AC1" s="3"/>
      <c r="AD1" s="3"/>
      <c r="AE1" s="3"/>
      <c r="AF1" s="3"/>
      <c r="AG1" s="3"/>
      <c r="AH1" s="3"/>
      <c r="AI1" s="3"/>
      <c r="AJ1" s="3"/>
      <c r="AK1" s="3"/>
      <c r="AL1" s="17"/>
    </row>
    <row r="2" spans="1:38" ht="46.5" x14ac:dyDescent="0.4">
      <c r="A2" s="64"/>
      <c r="B2" s="247" t="s">
        <v>433</v>
      </c>
      <c r="C2" s="247"/>
      <c r="D2" s="247"/>
      <c r="E2" s="247"/>
      <c r="F2" s="247"/>
      <c r="G2" s="247"/>
      <c r="H2" s="247"/>
      <c r="I2" s="247"/>
      <c r="J2" s="247"/>
      <c r="K2" s="247"/>
      <c r="L2" s="247"/>
      <c r="M2" s="247"/>
      <c r="N2" s="247"/>
      <c r="O2" s="247"/>
      <c r="P2" s="247"/>
      <c r="Q2" s="73"/>
      <c r="R2" s="3"/>
      <c r="S2" s="62"/>
      <c r="T2" s="4"/>
      <c r="U2" s="3"/>
      <c r="V2" s="3"/>
      <c r="W2" s="3"/>
      <c r="X2" s="42"/>
      <c r="Y2" s="3"/>
      <c r="Z2" s="39"/>
      <c r="AA2" s="3"/>
      <c r="AB2" s="3"/>
      <c r="AC2" s="3"/>
      <c r="AD2" s="3"/>
      <c r="AE2" s="3"/>
      <c r="AF2" s="3"/>
      <c r="AG2" s="3"/>
      <c r="AH2" s="3"/>
      <c r="AI2" s="3"/>
      <c r="AJ2" s="3"/>
      <c r="AK2" s="3"/>
      <c r="AL2" s="17"/>
    </row>
    <row r="3" spans="1:38" ht="26.25" x14ac:dyDescent="0.4">
      <c r="A3" s="63"/>
      <c r="B3" s="41"/>
      <c r="C3" s="29"/>
      <c r="D3" s="18"/>
      <c r="E3" s="2"/>
      <c r="F3" s="2"/>
      <c r="G3" s="2"/>
      <c r="H3" s="2"/>
      <c r="I3" s="2"/>
      <c r="J3" s="51"/>
      <c r="K3" s="2"/>
      <c r="L3" s="47"/>
      <c r="M3" s="8"/>
      <c r="N3" s="2"/>
      <c r="O3" s="2"/>
      <c r="P3" s="2"/>
      <c r="Q3" s="72"/>
      <c r="R3" s="3"/>
      <c r="S3" s="62"/>
      <c r="T3" s="4"/>
      <c r="U3" s="3"/>
      <c r="V3" s="3"/>
      <c r="W3" s="3"/>
      <c r="X3" s="42"/>
      <c r="Y3" s="3"/>
      <c r="Z3" s="39"/>
      <c r="AA3" s="3"/>
      <c r="AB3" s="3"/>
      <c r="AC3" s="3"/>
      <c r="AD3" s="3"/>
      <c r="AE3" s="3"/>
      <c r="AF3" s="3"/>
      <c r="AG3" s="3"/>
      <c r="AH3" s="3"/>
      <c r="AI3" s="3"/>
      <c r="AJ3" s="3"/>
      <c r="AK3" s="3"/>
      <c r="AL3" s="17"/>
    </row>
    <row r="4" spans="1:38" ht="26.25" x14ac:dyDescent="0.4">
      <c r="A4" s="63"/>
      <c r="B4" s="41"/>
      <c r="C4" s="238" t="s">
        <v>0</v>
      </c>
      <c r="D4" s="238"/>
      <c r="E4" s="2"/>
      <c r="F4" s="2"/>
      <c r="G4" s="2"/>
      <c r="H4" s="2"/>
      <c r="I4" s="2"/>
      <c r="J4" s="51"/>
      <c r="K4" s="2"/>
      <c r="L4" s="47"/>
      <c r="M4" s="8"/>
      <c r="N4" s="2"/>
      <c r="O4" s="2"/>
      <c r="P4" s="2"/>
      <c r="Q4" s="72"/>
      <c r="R4" s="3"/>
      <c r="S4" s="62"/>
      <c r="T4" s="4"/>
      <c r="U4" s="3"/>
      <c r="V4" s="3"/>
      <c r="W4" s="3"/>
      <c r="X4" s="42"/>
      <c r="Y4" s="3"/>
      <c r="Z4" s="39"/>
      <c r="AA4" s="3"/>
      <c r="AB4" s="3"/>
      <c r="AC4" s="3"/>
      <c r="AD4" s="3"/>
      <c r="AE4" s="3"/>
      <c r="AF4" s="3"/>
      <c r="AG4" s="3"/>
      <c r="AH4" s="3"/>
      <c r="AI4" s="3"/>
      <c r="AJ4" s="3"/>
      <c r="AK4" s="3"/>
      <c r="AL4" s="17"/>
    </row>
    <row r="5" spans="1:38" ht="26.25" x14ac:dyDescent="0.4">
      <c r="A5" s="65"/>
      <c r="B5" s="55"/>
      <c r="C5" s="52" t="s">
        <v>1</v>
      </c>
      <c r="D5" s="239" t="s">
        <v>2</v>
      </c>
      <c r="E5" s="239"/>
      <c r="F5" s="2"/>
      <c r="G5" s="5"/>
      <c r="H5" s="5"/>
      <c r="I5" s="240" t="s">
        <v>219</v>
      </c>
      <c r="J5" s="240"/>
      <c r="K5" s="240"/>
      <c r="L5" s="240"/>
      <c r="M5" s="240"/>
      <c r="N5" s="5"/>
      <c r="O5" s="5"/>
      <c r="P5" s="5"/>
      <c r="Q5" s="74"/>
      <c r="R5" s="3"/>
      <c r="S5" s="62"/>
      <c r="T5" s="4"/>
      <c r="U5" s="3"/>
      <c r="V5" s="3"/>
      <c r="W5" s="3"/>
      <c r="X5" s="42"/>
      <c r="Y5" s="3"/>
      <c r="Z5" s="39"/>
      <c r="AA5" s="3"/>
      <c r="AB5" s="3"/>
      <c r="AC5" s="3"/>
      <c r="AD5" s="3"/>
      <c r="AE5" s="3"/>
      <c r="AF5" s="3"/>
      <c r="AG5" s="3"/>
      <c r="AH5" s="3"/>
      <c r="AI5" s="3"/>
      <c r="AJ5" s="3"/>
      <c r="AK5" s="3"/>
      <c r="AL5" s="17"/>
    </row>
    <row r="6" spans="1:38" ht="26.25" x14ac:dyDescent="0.4">
      <c r="A6" s="65"/>
      <c r="B6" s="55"/>
      <c r="C6" s="32" t="s">
        <v>3</v>
      </c>
      <c r="D6" s="239" t="s">
        <v>4</v>
      </c>
      <c r="E6" s="239"/>
      <c r="F6" s="2"/>
      <c r="G6" s="5"/>
      <c r="H6" s="5"/>
      <c r="I6" s="240"/>
      <c r="J6" s="240"/>
      <c r="K6" s="240"/>
      <c r="L6" s="240"/>
      <c r="M6" s="240"/>
      <c r="N6" s="5"/>
      <c r="O6" s="5"/>
      <c r="P6" s="5"/>
      <c r="Q6" s="74"/>
      <c r="R6" s="3"/>
      <c r="S6" s="62"/>
      <c r="T6" s="4"/>
      <c r="U6" s="3"/>
      <c r="V6" s="3"/>
      <c r="W6" s="3"/>
      <c r="X6" s="42"/>
      <c r="Y6" s="3"/>
      <c r="Z6" s="39"/>
      <c r="AA6" s="3"/>
      <c r="AB6" s="3"/>
      <c r="AC6" s="3"/>
      <c r="AD6" s="3"/>
      <c r="AE6" s="3"/>
      <c r="AF6" s="3"/>
      <c r="AG6" s="3"/>
      <c r="AH6" s="3"/>
      <c r="AI6" s="3"/>
      <c r="AJ6" s="3"/>
      <c r="AK6" s="3"/>
      <c r="AL6" s="17"/>
    </row>
    <row r="7" spans="1:38" ht="26.25" x14ac:dyDescent="0.4">
      <c r="A7" s="65"/>
      <c r="B7" s="55"/>
      <c r="C7" s="32" t="s">
        <v>5</v>
      </c>
      <c r="D7" s="241">
        <v>7395656</v>
      </c>
      <c r="E7" s="241"/>
      <c r="F7" s="10"/>
      <c r="G7" s="5"/>
      <c r="H7" s="5"/>
      <c r="I7" s="240"/>
      <c r="J7" s="240"/>
      <c r="K7" s="240"/>
      <c r="L7" s="240"/>
      <c r="M7" s="240"/>
      <c r="N7" s="5"/>
      <c r="O7" s="5"/>
      <c r="P7" s="5"/>
      <c r="Q7" s="74"/>
      <c r="R7" s="3"/>
      <c r="S7" s="62"/>
      <c r="T7" s="4" t="s">
        <v>127</v>
      </c>
      <c r="U7" s="3"/>
      <c r="V7" s="3"/>
      <c r="W7" s="3"/>
      <c r="X7" s="42"/>
      <c r="Y7" s="3"/>
      <c r="Z7" s="39"/>
      <c r="AA7" s="3"/>
      <c r="AB7" s="3"/>
      <c r="AC7" s="3"/>
      <c r="AD7" s="3"/>
      <c r="AE7" s="3"/>
      <c r="AF7" s="3"/>
      <c r="AG7" s="3"/>
      <c r="AH7" s="3"/>
      <c r="AI7" s="3"/>
      <c r="AJ7" s="3"/>
      <c r="AK7" s="3"/>
      <c r="AL7" s="17"/>
    </row>
    <row r="8" spans="1:38" ht="39" customHeight="1" x14ac:dyDescent="0.4">
      <c r="A8" s="65"/>
      <c r="B8" s="55"/>
      <c r="C8" s="32" t="s">
        <v>6</v>
      </c>
      <c r="D8" s="242" t="s">
        <v>46</v>
      </c>
      <c r="E8" s="242"/>
      <c r="F8" s="11"/>
      <c r="G8" s="5"/>
      <c r="H8" s="5"/>
      <c r="I8" s="240"/>
      <c r="J8" s="240"/>
      <c r="K8" s="240"/>
      <c r="L8" s="240"/>
      <c r="M8" s="240"/>
      <c r="N8" s="5"/>
      <c r="O8" s="5"/>
      <c r="P8" s="5"/>
      <c r="Q8" s="74"/>
      <c r="R8" s="3"/>
      <c r="S8" s="62"/>
      <c r="T8" s="4"/>
      <c r="U8" s="3"/>
      <c r="V8" s="3"/>
      <c r="W8" s="3"/>
      <c r="X8" s="42"/>
      <c r="Y8" s="3"/>
      <c r="Z8" s="39"/>
      <c r="AA8" s="3"/>
      <c r="AB8" s="3"/>
      <c r="AC8" s="3"/>
      <c r="AD8" s="3"/>
      <c r="AE8" s="3"/>
      <c r="AF8" s="3"/>
      <c r="AG8" s="3"/>
      <c r="AH8" s="3"/>
      <c r="AI8" s="3"/>
      <c r="AJ8" s="3"/>
      <c r="AK8" s="3"/>
      <c r="AL8" s="17"/>
    </row>
    <row r="9" spans="1:38" ht="138.75" customHeight="1" x14ac:dyDescent="0.25">
      <c r="A9" s="65"/>
      <c r="B9" s="55"/>
      <c r="C9" s="32" t="s">
        <v>7</v>
      </c>
      <c r="D9" s="239" t="s">
        <v>410</v>
      </c>
      <c r="E9" s="239"/>
      <c r="F9" s="2"/>
      <c r="G9" s="5"/>
      <c r="H9" s="5"/>
      <c r="I9" s="240"/>
      <c r="J9" s="240"/>
      <c r="K9" s="240"/>
      <c r="L9" s="240"/>
      <c r="M9" s="240"/>
      <c r="N9" s="5"/>
      <c r="O9" s="5"/>
      <c r="P9" s="5"/>
      <c r="Q9" s="74"/>
      <c r="R9" s="165" t="s">
        <v>445</v>
      </c>
      <c r="S9" s="166" t="s">
        <v>441</v>
      </c>
      <c r="T9" s="165" t="s">
        <v>442</v>
      </c>
      <c r="U9" s="165" t="s">
        <v>443</v>
      </c>
      <c r="V9" s="3"/>
      <c r="W9" s="3"/>
      <c r="X9" s="42"/>
      <c r="Y9" s="3"/>
      <c r="Z9" s="39"/>
      <c r="AA9" s="3"/>
      <c r="AB9" s="3"/>
      <c r="AC9" s="3"/>
      <c r="AD9" s="3"/>
      <c r="AE9" s="3"/>
      <c r="AF9" s="3"/>
      <c r="AG9" s="3"/>
      <c r="AH9" s="3"/>
      <c r="AI9" s="3"/>
      <c r="AJ9" s="3"/>
      <c r="AK9" s="3"/>
      <c r="AL9" s="17"/>
    </row>
    <row r="10" spans="1:38" ht="84.6" customHeight="1" x14ac:dyDescent="0.45">
      <c r="A10" s="65"/>
      <c r="B10" s="55"/>
      <c r="C10" s="32" t="s">
        <v>8</v>
      </c>
      <c r="D10" s="222" t="s">
        <v>411</v>
      </c>
      <c r="E10" s="222"/>
      <c r="F10" s="1"/>
      <c r="G10" s="5"/>
      <c r="H10" s="5"/>
      <c r="I10" s="6"/>
      <c r="J10" s="6"/>
      <c r="K10" s="6"/>
      <c r="L10" s="48"/>
      <c r="M10" s="9"/>
      <c r="N10" s="5"/>
      <c r="O10" s="5"/>
      <c r="P10" s="5"/>
      <c r="Q10" s="74"/>
      <c r="R10" s="168" t="s">
        <v>440</v>
      </c>
      <c r="S10" s="167" t="e">
        <f>SUM(#REF!)</f>
        <v>#REF!</v>
      </c>
      <c r="T10" s="172" t="e">
        <f>SUM(#REF!)</f>
        <v>#REF!</v>
      </c>
      <c r="U10" s="172" t="e">
        <f>SUM(#REF!)</f>
        <v>#REF!</v>
      </c>
      <c r="V10" s="3"/>
      <c r="W10" s="3"/>
      <c r="X10" s="42"/>
      <c r="Y10" s="3"/>
      <c r="Z10" s="39"/>
      <c r="AA10" s="3"/>
      <c r="AB10" s="3"/>
      <c r="AC10" s="3"/>
      <c r="AD10" s="3"/>
      <c r="AE10" s="3"/>
      <c r="AF10" s="3"/>
      <c r="AG10" s="3"/>
      <c r="AH10" s="3"/>
      <c r="AI10" s="3"/>
      <c r="AJ10" s="3"/>
      <c r="AK10" s="3"/>
      <c r="AL10" s="17"/>
    </row>
    <row r="11" spans="1:38" ht="48" customHeight="1" x14ac:dyDescent="0.45">
      <c r="A11" s="65"/>
      <c r="B11" s="55"/>
      <c r="C11" s="32" t="s">
        <v>9</v>
      </c>
      <c r="D11" s="223" t="s">
        <v>190</v>
      </c>
      <c r="E11" s="224"/>
      <c r="F11" s="2"/>
      <c r="G11" s="5"/>
      <c r="H11" s="5"/>
      <c r="I11" s="225" t="s">
        <v>10</v>
      </c>
      <c r="J11" s="226"/>
      <c r="K11" s="226"/>
      <c r="L11" s="226"/>
      <c r="M11" s="227"/>
      <c r="N11" s="5"/>
      <c r="O11" s="5"/>
      <c r="P11" s="5"/>
      <c r="Q11" s="74"/>
      <c r="R11" s="168" t="s">
        <v>439</v>
      </c>
      <c r="S11" s="167" t="e">
        <f>SUM(#REF!)</f>
        <v>#REF!</v>
      </c>
      <c r="T11" s="172" t="e">
        <f>SUM(#REF!)</f>
        <v>#REF!</v>
      </c>
      <c r="U11" s="172" t="e">
        <f>SUM(#REF!)</f>
        <v>#REF!</v>
      </c>
      <c r="V11" s="3"/>
      <c r="W11" s="3"/>
      <c r="X11" s="42"/>
      <c r="Y11" s="3"/>
      <c r="Z11" s="39"/>
      <c r="AA11" s="3"/>
      <c r="AB11" s="3"/>
      <c r="AC11" s="3"/>
      <c r="AD11" s="3"/>
      <c r="AE11" s="3"/>
      <c r="AF11" s="3"/>
      <c r="AG11" s="3"/>
      <c r="AH11" s="3"/>
      <c r="AI11" s="3"/>
      <c r="AJ11" s="3"/>
      <c r="AK11" s="3"/>
      <c r="AL11" s="17"/>
    </row>
    <row r="12" spans="1:38" ht="50.45" customHeight="1" x14ac:dyDescent="0.45">
      <c r="A12" s="65"/>
      <c r="B12" s="55"/>
      <c r="C12" s="32" t="s">
        <v>11</v>
      </c>
      <c r="D12" s="248" t="s">
        <v>422</v>
      </c>
      <c r="E12" s="249"/>
      <c r="F12" s="12"/>
      <c r="G12" s="5"/>
      <c r="H12" s="5"/>
      <c r="I12" s="228"/>
      <c r="J12" s="229"/>
      <c r="K12" s="229"/>
      <c r="L12" s="229"/>
      <c r="M12" s="230"/>
      <c r="N12" s="5"/>
      <c r="O12" s="5"/>
      <c r="P12" s="5"/>
      <c r="Q12" s="74"/>
      <c r="R12" s="169" t="s">
        <v>428</v>
      </c>
      <c r="S12" s="170" t="e">
        <f>SUM(S10:S11)</f>
        <v>#REF!</v>
      </c>
      <c r="T12" s="170" t="e">
        <f t="shared" ref="T12:U12" si="0">SUM(T10:T11)</f>
        <v>#REF!</v>
      </c>
      <c r="U12" s="170" t="e">
        <f t="shared" si="0"/>
        <v>#REF!</v>
      </c>
      <c r="V12" s="3"/>
      <c r="W12" s="3"/>
      <c r="X12" s="42"/>
      <c r="Y12" s="3"/>
      <c r="Z12" s="39"/>
      <c r="AA12" s="3"/>
      <c r="AB12" s="3"/>
      <c r="AC12" s="3"/>
      <c r="AD12" s="3"/>
      <c r="AE12" s="3"/>
      <c r="AF12" s="3"/>
      <c r="AG12" s="3"/>
      <c r="AH12" s="3"/>
      <c r="AI12" s="3"/>
      <c r="AJ12" s="3"/>
      <c r="AK12" s="3"/>
      <c r="AL12" s="17"/>
    </row>
    <row r="13" spans="1:38" ht="37.5" x14ac:dyDescent="0.4">
      <c r="A13" s="65"/>
      <c r="B13" s="55"/>
      <c r="C13" s="32" t="s">
        <v>12</v>
      </c>
      <c r="D13" s="234" t="s">
        <v>404</v>
      </c>
      <c r="E13" s="234"/>
      <c r="F13" s="60"/>
      <c r="G13" s="5"/>
      <c r="H13" s="5"/>
      <c r="I13" s="228"/>
      <c r="J13" s="229"/>
      <c r="K13" s="229"/>
      <c r="L13" s="229"/>
      <c r="M13" s="230"/>
      <c r="N13" s="5"/>
      <c r="O13" s="5"/>
      <c r="P13" s="51"/>
      <c r="Q13" s="74"/>
      <c r="R13" s="164"/>
      <c r="S13" s="163"/>
      <c r="T13" s="163" t="s">
        <v>444</v>
      </c>
      <c r="U13" s="171" t="e">
        <f>SUM(S10-T10)</f>
        <v>#REF!</v>
      </c>
      <c r="V13" s="3"/>
      <c r="W13" s="3"/>
      <c r="X13" s="42"/>
      <c r="Y13" s="3"/>
      <c r="Z13" s="39"/>
      <c r="AA13" s="3"/>
      <c r="AB13" s="3"/>
      <c r="AC13" s="3"/>
      <c r="AD13" s="3"/>
      <c r="AE13" s="3"/>
      <c r="AF13" s="3"/>
      <c r="AG13" s="3"/>
      <c r="AH13" s="3"/>
      <c r="AI13" s="3"/>
      <c r="AJ13" s="3"/>
      <c r="AK13" s="3"/>
      <c r="AL13" s="17"/>
    </row>
    <row r="14" spans="1:38" ht="37.5" x14ac:dyDescent="0.4">
      <c r="A14" s="65"/>
      <c r="B14" s="55"/>
      <c r="C14" s="32" t="s">
        <v>13</v>
      </c>
      <c r="D14" s="235" t="s">
        <v>405</v>
      </c>
      <c r="E14" s="235"/>
      <c r="F14" s="60"/>
      <c r="G14" s="5"/>
      <c r="H14" s="5"/>
      <c r="I14" s="228"/>
      <c r="J14" s="229"/>
      <c r="K14" s="229"/>
      <c r="L14" s="229"/>
      <c r="M14" s="230"/>
      <c r="N14" s="5"/>
      <c r="O14" s="5"/>
      <c r="P14" s="5"/>
      <c r="Q14" s="74"/>
      <c r="R14" s="164"/>
      <c r="S14" s="163"/>
      <c r="T14" s="163" t="s">
        <v>444</v>
      </c>
      <c r="U14" s="171" t="e">
        <f>SUM(S11-T11)</f>
        <v>#REF!</v>
      </c>
      <c r="V14" s="3"/>
      <c r="W14" s="3"/>
      <c r="X14" s="42"/>
      <c r="Y14" s="3"/>
      <c r="Z14" s="39"/>
      <c r="AA14" s="3"/>
      <c r="AB14" s="3"/>
      <c r="AC14" s="3"/>
      <c r="AD14" s="3"/>
      <c r="AE14" s="3"/>
      <c r="AF14" s="3"/>
      <c r="AG14" s="3"/>
      <c r="AH14" s="3"/>
      <c r="AI14" s="3"/>
      <c r="AJ14" s="3"/>
      <c r="AK14" s="3"/>
      <c r="AL14" s="17"/>
    </row>
    <row r="15" spans="1:38" ht="38.25" thickBot="1" x14ac:dyDescent="0.45">
      <c r="A15" s="65"/>
      <c r="B15" s="55"/>
      <c r="C15" s="33" t="s">
        <v>14</v>
      </c>
      <c r="D15" s="236">
        <v>43125</v>
      </c>
      <c r="E15" s="237"/>
      <c r="F15" s="61"/>
      <c r="G15" s="5"/>
      <c r="H15" s="5"/>
      <c r="I15" s="231"/>
      <c r="J15" s="232"/>
      <c r="K15" s="232"/>
      <c r="L15" s="232"/>
      <c r="M15" s="233"/>
      <c r="N15" s="5"/>
      <c r="O15" s="5"/>
      <c r="P15" s="5"/>
      <c r="Q15" s="74"/>
      <c r="R15" s="164"/>
      <c r="S15" s="163"/>
      <c r="T15" s="163" t="s">
        <v>444</v>
      </c>
      <c r="U15" s="171" t="e">
        <f>SUM(S12-T12)</f>
        <v>#REF!</v>
      </c>
      <c r="V15" s="3"/>
      <c r="W15" s="3"/>
      <c r="X15" s="42"/>
      <c r="Y15" s="3"/>
      <c r="Z15" s="39"/>
      <c r="AA15" s="3"/>
      <c r="AB15" s="3"/>
      <c r="AC15" s="3"/>
      <c r="AD15" s="3"/>
      <c r="AE15" s="3"/>
      <c r="AF15" s="3"/>
      <c r="AG15" s="3"/>
      <c r="AH15" s="3"/>
      <c r="AI15" s="3"/>
      <c r="AJ15" s="3"/>
      <c r="AK15" s="3"/>
      <c r="AL15" s="17"/>
    </row>
    <row r="16" spans="1:38" ht="26.25" x14ac:dyDescent="0.4">
      <c r="A16" s="65"/>
      <c r="B16" s="55"/>
      <c r="C16" s="2"/>
      <c r="D16" s="19"/>
      <c r="E16" s="7"/>
      <c r="F16" s="7"/>
      <c r="G16" s="5"/>
      <c r="H16" s="5"/>
      <c r="I16" s="51"/>
      <c r="J16" s="13"/>
      <c r="L16" s="49"/>
      <c r="M16" s="30"/>
      <c r="N16" s="5"/>
      <c r="O16" s="5"/>
      <c r="P16" s="53"/>
      <c r="Q16" s="75"/>
      <c r="R16" s="3"/>
      <c r="S16" s="62"/>
      <c r="T16" s="4"/>
      <c r="U16" s="3"/>
      <c r="V16" s="3"/>
      <c r="W16" s="56"/>
      <c r="X16" s="42"/>
      <c r="Y16" s="3"/>
      <c r="Z16" s="39"/>
      <c r="AA16" s="3"/>
      <c r="AB16" s="3"/>
      <c r="AC16" s="3"/>
      <c r="AD16" s="3"/>
      <c r="AE16" s="3"/>
      <c r="AF16" s="3"/>
      <c r="AG16" s="3"/>
      <c r="AH16" s="3"/>
      <c r="AI16" s="3"/>
      <c r="AJ16" s="3"/>
      <c r="AK16" s="3"/>
      <c r="AL16" s="17"/>
    </row>
    <row r="17" spans="1:38" ht="62.25" thickBot="1" x14ac:dyDescent="0.45">
      <c r="A17" s="65"/>
      <c r="B17" s="55"/>
      <c r="C17" s="221" t="s">
        <v>15</v>
      </c>
      <c r="D17" s="221"/>
      <c r="E17" s="5"/>
      <c r="F17" s="174"/>
      <c r="G17" s="243"/>
      <c r="H17" s="243"/>
      <c r="I17" s="5"/>
      <c r="J17" s="174"/>
      <c r="K17" s="175"/>
      <c r="L17" s="57" t="s">
        <v>90</v>
      </c>
      <c r="M17" s="58" t="s">
        <v>230</v>
      </c>
      <c r="N17" s="5"/>
      <c r="O17" s="5"/>
      <c r="P17" s="15"/>
      <c r="Q17" s="76"/>
      <c r="R17" s="3"/>
      <c r="S17" s="62"/>
      <c r="T17" s="4"/>
      <c r="U17" s="3"/>
      <c r="V17" s="3"/>
      <c r="W17" s="14"/>
      <c r="X17" s="43"/>
      <c r="Y17" s="14"/>
      <c r="Z17" s="59" t="s">
        <v>89</v>
      </c>
      <c r="AA17" s="3"/>
      <c r="AB17" s="3"/>
      <c r="AC17" s="3"/>
      <c r="AD17" s="3"/>
      <c r="AE17" s="3"/>
      <c r="AF17" s="3"/>
      <c r="AG17" s="3"/>
      <c r="AH17" s="3"/>
      <c r="AI17" s="3"/>
      <c r="AJ17" s="3"/>
      <c r="AK17" s="3"/>
      <c r="AL17" s="17"/>
    </row>
    <row r="18" spans="1:38" ht="36" x14ac:dyDescent="0.4">
      <c r="A18" s="65"/>
      <c r="B18" s="55"/>
      <c r="C18" s="29"/>
      <c r="D18" s="20"/>
      <c r="E18" s="5"/>
      <c r="F18" s="176"/>
      <c r="G18" s="244"/>
      <c r="H18" s="244"/>
      <c r="I18" s="5"/>
      <c r="J18" s="176"/>
      <c r="K18" s="177"/>
      <c r="L18" s="152">
        <f>SUBTOTAL(9,L20:L272)</f>
        <v>12259241757.016001</v>
      </c>
      <c r="M18" s="152">
        <f>SUBTOTAL(9,M20:M272)</f>
        <v>9398428778</v>
      </c>
      <c r="N18" s="152">
        <f>SUBTOTAL(9,N20:N272)</f>
        <v>0</v>
      </c>
      <c r="O18" s="5"/>
      <c r="P18" s="5"/>
      <c r="Q18" s="74"/>
      <c r="R18" s="3"/>
      <c r="S18" s="62"/>
      <c r="T18" s="4"/>
      <c r="U18" s="3"/>
      <c r="V18" s="3"/>
      <c r="W18" s="152">
        <f>SUBTOTAL(9,W20:W272)</f>
        <v>5992170173</v>
      </c>
      <c r="X18" s="152">
        <f>SUBTOTAL(9,X20:X272)</f>
        <v>0</v>
      </c>
      <c r="Y18" s="152">
        <f>SUBTOTAL(9,Y20:Y272)</f>
        <v>0</v>
      </c>
      <c r="Z18" s="152">
        <f>SUBTOTAL(9,Z20:Z272)</f>
        <v>5992170173</v>
      </c>
      <c r="AA18" s="50"/>
      <c r="AB18" s="50"/>
      <c r="AC18" s="50"/>
      <c r="AD18" s="50"/>
      <c r="AE18" s="3"/>
      <c r="AF18" s="3"/>
      <c r="AG18" s="3"/>
      <c r="AH18" s="3"/>
      <c r="AI18" s="3"/>
      <c r="AJ18" s="3"/>
      <c r="AK18" s="3"/>
      <c r="AL18" s="17"/>
    </row>
    <row r="19" spans="1:38" ht="126" customHeight="1" x14ac:dyDescent="0.25">
      <c r="A19" s="145" t="s">
        <v>238</v>
      </c>
      <c r="B19" s="145" t="s">
        <v>239</v>
      </c>
      <c r="C19" s="145" t="s">
        <v>16</v>
      </c>
      <c r="D19" s="145" t="s">
        <v>150</v>
      </c>
      <c r="E19" s="145" t="s">
        <v>139</v>
      </c>
      <c r="F19" s="173" t="s">
        <v>138</v>
      </c>
      <c r="G19" s="173" t="s">
        <v>17</v>
      </c>
      <c r="H19" s="173" t="s">
        <v>125</v>
      </c>
      <c r="I19" s="145" t="s">
        <v>18</v>
      </c>
      <c r="J19" s="173" t="s">
        <v>19</v>
      </c>
      <c r="K19" s="173" t="s">
        <v>164</v>
      </c>
      <c r="L19" s="153" t="s">
        <v>165</v>
      </c>
      <c r="M19" s="154" t="s">
        <v>166</v>
      </c>
      <c r="N19" s="145" t="s">
        <v>167</v>
      </c>
      <c r="O19" s="145" t="s">
        <v>20</v>
      </c>
      <c r="P19" s="145" t="s">
        <v>21</v>
      </c>
      <c r="Q19" s="146"/>
      <c r="R19" s="147" t="s">
        <v>22</v>
      </c>
      <c r="S19" s="147" t="s">
        <v>142</v>
      </c>
      <c r="T19" s="148" t="s">
        <v>23</v>
      </c>
      <c r="U19" s="147" t="s">
        <v>24</v>
      </c>
      <c r="V19" s="147" t="s">
        <v>25</v>
      </c>
      <c r="W19" s="149" t="s">
        <v>217</v>
      </c>
      <c r="X19" s="149" t="s">
        <v>157</v>
      </c>
      <c r="Y19" s="149" t="s">
        <v>141</v>
      </c>
      <c r="Z19" s="150" t="s">
        <v>197</v>
      </c>
      <c r="AA19" s="147" t="s">
        <v>26</v>
      </c>
      <c r="AB19" s="147" t="s">
        <v>82</v>
      </c>
      <c r="AC19" s="147" t="s">
        <v>83</v>
      </c>
      <c r="AD19" s="147" t="s">
        <v>27</v>
      </c>
      <c r="AE19" s="147" t="s">
        <v>28</v>
      </c>
      <c r="AF19" s="147" t="s">
        <v>84</v>
      </c>
      <c r="AG19" s="147" t="s">
        <v>29</v>
      </c>
      <c r="AH19" s="147" t="s">
        <v>30</v>
      </c>
      <c r="AI19" s="147" t="s">
        <v>31</v>
      </c>
      <c r="AJ19" s="147" t="s">
        <v>32</v>
      </c>
      <c r="AK19" s="147" t="s">
        <v>85</v>
      </c>
      <c r="AL19" s="151" t="s">
        <v>33</v>
      </c>
    </row>
    <row r="20" spans="1:38" ht="150" x14ac:dyDescent="0.25">
      <c r="A20" s="189">
        <v>1</v>
      </c>
      <c r="B20" s="190" t="s">
        <v>212</v>
      </c>
      <c r="C20" s="191">
        <v>78181701</v>
      </c>
      <c r="D20" s="192" t="s">
        <v>189</v>
      </c>
      <c r="E20" s="190" t="s">
        <v>47</v>
      </c>
      <c r="F20" s="190">
        <v>1</v>
      </c>
      <c r="G20" s="193" t="s">
        <v>72</v>
      </c>
      <c r="H20" s="194" t="s">
        <v>409</v>
      </c>
      <c r="I20" s="190" t="s">
        <v>49</v>
      </c>
      <c r="J20" s="190" t="s">
        <v>34</v>
      </c>
      <c r="K20" s="190" t="s">
        <v>137</v>
      </c>
      <c r="L20" s="195">
        <v>40000000</v>
      </c>
      <c r="M20" s="196">
        <v>40000000</v>
      </c>
      <c r="N20" s="190" t="s">
        <v>50</v>
      </c>
      <c r="O20" s="190" t="s">
        <v>35</v>
      </c>
      <c r="P20" s="190" t="s">
        <v>256</v>
      </c>
      <c r="Q20" s="54"/>
      <c r="R20" s="181" t="s">
        <v>659</v>
      </c>
      <c r="S20" s="181" t="s">
        <v>660</v>
      </c>
      <c r="T20" s="182">
        <v>43109</v>
      </c>
      <c r="U20" s="183" t="s">
        <v>661</v>
      </c>
      <c r="V20" s="184" t="s">
        <v>662</v>
      </c>
      <c r="W20" s="185">
        <v>40000000</v>
      </c>
      <c r="X20" s="188"/>
      <c r="Y20" s="188"/>
      <c r="Z20" s="185">
        <v>40000000</v>
      </c>
      <c r="AA20" s="179" t="s">
        <v>663</v>
      </c>
      <c r="AB20" s="188"/>
      <c r="AC20" s="188"/>
      <c r="AD20" s="188"/>
      <c r="AE20" s="188"/>
      <c r="AF20" s="188"/>
      <c r="AG20" s="188"/>
      <c r="AH20" s="179" t="s">
        <v>664</v>
      </c>
      <c r="AI20" s="178">
        <v>43109</v>
      </c>
      <c r="AJ20" s="178">
        <v>43434</v>
      </c>
      <c r="AK20" s="180" t="s">
        <v>665</v>
      </c>
      <c r="AL20" s="187" t="s">
        <v>505</v>
      </c>
    </row>
    <row r="21" spans="1:38" ht="93" x14ac:dyDescent="0.25">
      <c r="A21" s="189">
        <f>1+A20</f>
        <v>2</v>
      </c>
      <c r="B21" s="190" t="s">
        <v>212</v>
      </c>
      <c r="C21" s="191">
        <v>25172504</v>
      </c>
      <c r="D21" s="192" t="s">
        <v>51</v>
      </c>
      <c r="E21" s="190" t="s">
        <v>47</v>
      </c>
      <c r="F21" s="190">
        <v>1</v>
      </c>
      <c r="G21" s="193" t="s">
        <v>78</v>
      </c>
      <c r="H21" s="194" t="s">
        <v>135</v>
      </c>
      <c r="I21" s="190" t="s">
        <v>52</v>
      </c>
      <c r="J21" s="190" t="s">
        <v>34</v>
      </c>
      <c r="K21" s="190" t="s">
        <v>53</v>
      </c>
      <c r="L21" s="195">
        <v>4000000</v>
      </c>
      <c r="M21" s="196">
        <v>4000000</v>
      </c>
      <c r="N21" s="190" t="s">
        <v>50</v>
      </c>
      <c r="O21" s="190" t="s">
        <v>35</v>
      </c>
      <c r="P21" s="190" t="s">
        <v>256</v>
      </c>
      <c r="Q21" s="54"/>
      <c r="R21" s="188"/>
      <c r="S21" s="188"/>
      <c r="T21" s="188"/>
      <c r="U21" s="188"/>
      <c r="V21" s="188"/>
      <c r="W21" s="188"/>
      <c r="X21" s="188"/>
      <c r="Y21" s="188"/>
      <c r="Z21" s="188"/>
      <c r="AA21" s="188"/>
      <c r="AB21" s="188"/>
      <c r="AC21" s="188"/>
      <c r="AD21" s="188"/>
      <c r="AE21" s="188"/>
      <c r="AF21" s="188"/>
      <c r="AG21" s="188"/>
      <c r="AH21" s="188"/>
      <c r="AI21" s="188"/>
      <c r="AJ21" s="188"/>
      <c r="AK21" s="188"/>
      <c r="AL21" s="188"/>
    </row>
    <row r="22" spans="1:38" ht="255" customHeight="1" x14ac:dyDescent="0.25">
      <c r="A22" s="189">
        <f>SUM(A21+1)</f>
        <v>3</v>
      </c>
      <c r="B22" s="190" t="s">
        <v>212</v>
      </c>
      <c r="C22" s="191" t="s">
        <v>66</v>
      </c>
      <c r="D22" s="192" t="s">
        <v>39</v>
      </c>
      <c r="E22" s="190" t="s">
        <v>47</v>
      </c>
      <c r="F22" s="190">
        <v>1</v>
      </c>
      <c r="G22" s="193" t="s">
        <v>75</v>
      </c>
      <c r="H22" s="194">
        <v>2</v>
      </c>
      <c r="I22" s="190" t="s">
        <v>148</v>
      </c>
      <c r="J22" s="190" t="s">
        <v>34</v>
      </c>
      <c r="K22" s="190" t="s">
        <v>40</v>
      </c>
      <c r="L22" s="195">
        <v>40000000</v>
      </c>
      <c r="M22" s="196">
        <v>40000000</v>
      </c>
      <c r="N22" s="190" t="s">
        <v>50</v>
      </c>
      <c r="O22" s="190" t="s">
        <v>35</v>
      </c>
      <c r="P22" s="190" t="s">
        <v>256</v>
      </c>
      <c r="Q22" s="54"/>
      <c r="R22" s="188"/>
      <c r="S22" s="188"/>
      <c r="T22" s="188"/>
      <c r="U22" s="188"/>
      <c r="V22" s="188"/>
      <c r="W22" s="188"/>
      <c r="X22" s="188"/>
      <c r="Y22" s="188"/>
      <c r="Z22" s="188"/>
      <c r="AA22" s="188"/>
      <c r="AB22" s="188"/>
      <c r="AC22" s="188"/>
      <c r="AD22" s="188"/>
      <c r="AE22" s="188"/>
      <c r="AF22" s="188"/>
      <c r="AG22" s="188"/>
      <c r="AH22" s="188"/>
      <c r="AI22" s="188"/>
      <c r="AJ22" s="188"/>
      <c r="AK22" s="188"/>
      <c r="AL22" s="188"/>
    </row>
    <row r="23" spans="1:38" ht="93" x14ac:dyDescent="0.25">
      <c r="A23" s="189">
        <f>SUM(A22+1)</f>
        <v>4</v>
      </c>
      <c r="B23" s="190" t="s">
        <v>212</v>
      </c>
      <c r="C23" s="191">
        <v>44103103</v>
      </c>
      <c r="D23" s="192" t="s">
        <v>174</v>
      </c>
      <c r="E23" s="190" t="s">
        <v>47</v>
      </c>
      <c r="F23" s="190">
        <v>1</v>
      </c>
      <c r="G23" s="193" t="s">
        <v>74</v>
      </c>
      <c r="H23" s="194" t="s">
        <v>136</v>
      </c>
      <c r="I23" s="190" t="s">
        <v>148</v>
      </c>
      <c r="J23" s="190" t="s">
        <v>34</v>
      </c>
      <c r="K23" s="190" t="s">
        <v>40</v>
      </c>
      <c r="L23" s="195">
        <v>55000000</v>
      </c>
      <c r="M23" s="196">
        <v>55000000</v>
      </c>
      <c r="N23" s="190" t="s">
        <v>50</v>
      </c>
      <c r="O23" s="190" t="s">
        <v>35</v>
      </c>
      <c r="P23" s="190" t="s">
        <v>256</v>
      </c>
      <c r="Q23" s="54"/>
      <c r="R23" s="188"/>
      <c r="S23" s="188"/>
      <c r="T23" s="188"/>
      <c r="U23" s="188"/>
      <c r="V23" s="188"/>
      <c r="W23" s="188"/>
      <c r="X23" s="188"/>
      <c r="Y23" s="188"/>
      <c r="Z23" s="188"/>
      <c r="AA23" s="188"/>
      <c r="AB23" s="188"/>
      <c r="AC23" s="188"/>
      <c r="AD23" s="188"/>
      <c r="AE23" s="188"/>
      <c r="AF23" s="188"/>
      <c r="AG23" s="188"/>
      <c r="AH23" s="188"/>
      <c r="AI23" s="188"/>
      <c r="AJ23" s="188"/>
      <c r="AK23" s="188"/>
      <c r="AL23" s="188"/>
    </row>
    <row r="24" spans="1:38" ht="93" x14ac:dyDescent="0.25">
      <c r="A24" s="189">
        <f>SUM(A23+1)</f>
        <v>5</v>
      </c>
      <c r="B24" s="190" t="s">
        <v>212</v>
      </c>
      <c r="C24" s="191">
        <v>44103104</v>
      </c>
      <c r="D24" s="192" t="s">
        <v>174</v>
      </c>
      <c r="E24" s="190" t="s">
        <v>47</v>
      </c>
      <c r="F24" s="190">
        <v>1</v>
      </c>
      <c r="G24" s="193" t="s">
        <v>74</v>
      </c>
      <c r="H24" s="194" t="s">
        <v>136</v>
      </c>
      <c r="I24" s="190" t="s">
        <v>243</v>
      </c>
      <c r="J24" s="190" t="s">
        <v>34</v>
      </c>
      <c r="K24" s="190" t="s">
        <v>40</v>
      </c>
      <c r="L24" s="195">
        <v>55000000</v>
      </c>
      <c r="M24" s="196">
        <v>55000000</v>
      </c>
      <c r="N24" s="190" t="s">
        <v>50</v>
      </c>
      <c r="O24" s="190" t="s">
        <v>35</v>
      </c>
      <c r="P24" s="190" t="s">
        <v>256</v>
      </c>
      <c r="Q24" s="54"/>
      <c r="R24" s="188"/>
      <c r="S24" s="188"/>
      <c r="T24" s="188"/>
      <c r="U24" s="188"/>
      <c r="V24" s="188"/>
      <c r="W24" s="188"/>
      <c r="X24" s="188"/>
      <c r="Y24" s="188"/>
      <c r="Z24" s="188"/>
      <c r="AA24" s="188"/>
      <c r="AB24" s="188"/>
      <c r="AC24" s="188"/>
      <c r="AD24" s="188"/>
      <c r="AE24" s="188"/>
      <c r="AF24" s="188"/>
      <c r="AG24" s="188"/>
      <c r="AH24" s="188"/>
      <c r="AI24" s="188"/>
      <c r="AJ24" s="188"/>
      <c r="AK24" s="188"/>
      <c r="AL24" s="188"/>
    </row>
    <row r="25" spans="1:38" ht="116.25" x14ac:dyDescent="0.25">
      <c r="A25" s="189">
        <f t="shared" ref="A25:A41" si="1">SUM(A24+1)</f>
        <v>6</v>
      </c>
      <c r="B25" s="190" t="s">
        <v>212</v>
      </c>
      <c r="C25" s="191">
        <v>72101506</v>
      </c>
      <c r="D25" s="192" t="s">
        <v>242</v>
      </c>
      <c r="E25" s="190" t="s">
        <v>47</v>
      </c>
      <c r="F25" s="190">
        <v>1</v>
      </c>
      <c r="G25" s="193" t="s">
        <v>74</v>
      </c>
      <c r="H25" s="194" t="s">
        <v>226</v>
      </c>
      <c r="I25" s="190" t="s">
        <v>54</v>
      </c>
      <c r="J25" s="190" t="s">
        <v>34</v>
      </c>
      <c r="K25" s="190" t="s">
        <v>45</v>
      </c>
      <c r="L25" s="195">
        <v>3000000</v>
      </c>
      <c r="M25" s="196">
        <v>3000000</v>
      </c>
      <c r="N25" s="190" t="s">
        <v>50</v>
      </c>
      <c r="O25" s="190" t="s">
        <v>35</v>
      </c>
      <c r="P25" s="190" t="s">
        <v>256</v>
      </c>
      <c r="Q25" s="54"/>
      <c r="R25" s="188"/>
      <c r="S25" s="188"/>
      <c r="T25" s="188"/>
      <c r="U25" s="188"/>
      <c r="V25" s="188"/>
      <c r="W25" s="188"/>
      <c r="X25" s="188"/>
      <c r="Y25" s="188"/>
      <c r="Z25" s="188"/>
      <c r="AA25" s="188"/>
      <c r="AB25" s="188"/>
      <c r="AC25" s="188"/>
      <c r="AD25" s="188"/>
      <c r="AE25" s="188"/>
      <c r="AF25" s="188"/>
      <c r="AG25" s="188"/>
      <c r="AH25" s="188"/>
      <c r="AI25" s="188"/>
      <c r="AJ25" s="188"/>
      <c r="AK25" s="188"/>
      <c r="AL25" s="188"/>
    </row>
    <row r="26" spans="1:38" ht="93" x14ac:dyDescent="0.25">
      <c r="A26" s="189">
        <f t="shared" si="1"/>
        <v>7</v>
      </c>
      <c r="B26" s="190" t="s">
        <v>212</v>
      </c>
      <c r="C26" s="191" t="s">
        <v>329</v>
      </c>
      <c r="D26" s="192" t="s">
        <v>330</v>
      </c>
      <c r="E26" s="190" t="s">
        <v>47</v>
      </c>
      <c r="F26" s="190">
        <v>1</v>
      </c>
      <c r="G26" s="193" t="s">
        <v>79</v>
      </c>
      <c r="H26" s="194">
        <v>8</v>
      </c>
      <c r="I26" s="190" t="s">
        <v>54</v>
      </c>
      <c r="J26" s="190" t="s">
        <v>34</v>
      </c>
      <c r="K26" s="190" t="s">
        <v>45</v>
      </c>
      <c r="L26" s="195">
        <v>10000000</v>
      </c>
      <c r="M26" s="196">
        <v>10000000</v>
      </c>
      <c r="N26" s="190" t="s">
        <v>50</v>
      </c>
      <c r="O26" s="190" t="s">
        <v>35</v>
      </c>
      <c r="P26" s="190" t="s">
        <v>256</v>
      </c>
      <c r="Q26" s="54"/>
      <c r="R26" s="188"/>
      <c r="S26" s="188"/>
      <c r="T26" s="188"/>
      <c r="U26" s="188"/>
      <c r="V26" s="188"/>
      <c r="W26" s="188"/>
      <c r="X26" s="188"/>
      <c r="Y26" s="188"/>
      <c r="Z26" s="188"/>
      <c r="AA26" s="188"/>
      <c r="AB26" s="188"/>
      <c r="AC26" s="188"/>
      <c r="AD26" s="188"/>
      <c r="AE26" s="188"/>
      <c r="AF26" s="188"/>
      <c r="AG26" s="188"/>
      <c r="AH26" s="188"/>
      <c r="AI26" s="188"/>
      <c r="AJ26" s="188"/>
      <c r="AK26" s="188"/>
      <c r="AL26" s="188"/>
    </row>
    <row r="27" spans="1:38" ht="136.15" customHeight="1" x14ac:dyDescent="0.25">
      <c r="A27" s="189">
        <f t="shared" si="1"/>
        <v>8</v>
      </c>
      <c r="B27" s="190" t="s">
        <v>337</v>
      </c>
      <c r="C27" s="191">
        <v>72101506</v>
      </c>
      <c r="D27" s="192" t="s">
        <v>185</v>
      </c>
      <c r="E27" s="190" t="s">
        <v>47</v>
      </c>
      <c r="F27" s="190">
        <v>1</v>
      </c>
      <c r="G27" s="193" t="s">
        <v>74</v>
      </c>
      <c r="H27" s="194" t="s">
        <v>136</v>
      </c>
      <c r="I27" s="190" t="s">
        <v>54</v>
      </c>
      <c r="J27" s="190" t="s">
        <v>34</v>
      </c>
      <c r="K27" s="190" t="s">
        <v>45</v>
      </c>
      <c r="L27" s="195">
        <v>10000000</v>
      </c>
      <c r="M27" s="196">
        <v>10000000</v>
      </c>
      <c r="N27" s="190" t="s">
        <v>50</v>
      </c>
      <c r="O27" s="190" t="s">
        <v>35</v>
      </c>
      <c r="P27" s="190" t="s">
        <v>336</v>
      </c>
      <c r="Q27" s="54"/>
      <c r="R27" s="188"/>
      <c r="S27" s="188"/>
      <c r="T27" s="188"/>
      <c r="U27" s="188"/>
      <c r="V27" s="188"/>
      <c r="W27" s="188"/>
      <c r="X27" s="188"/>
      <c r="Y27" s="188"/>
      <c r="Z27" s="188"/>
      <c r="AA27" s="188"/>
      <c r="AB27" s="188"/>
      <c r="AC27" s="188"/>
      <c r="AD27" s="188"/>
      <c r="AE27" s="188"/>
      <c r="AF27" s="188"/>
      <c r="AG27" s="188"/>
      <c r="AH27" s="188"/>
      <c r="AI27" s="188"/>
      <c r="AJ27" s="188"/>
      <c r="AK27" s="188"/>
      <c r="AL27" s="188"/>
    </row>
    <row r="28" spans="1:38" ht="93" x14ac:dyDescent="0.25">
      <c r="A28" s="189">
        <f t="shared" si="1"/>
        <v>9</v>
      </c>
      <c r="B28" s="190" t="s">
        <v>212</v>
      </c>
      <c r="C28" s="191">
        <v>72102900</v>
      </c>
      <c r="D28" s="192" t="s">
        <v>55</v>
      </c>
      <c r="E28" s="190" t="s">
        <v>47</v>
      </c>
      <c r="F28" s="190">
        <v>1</v>
      </c>
      <c r="G28" s="193" t="s">
        <v>76</v>
      </c>
      <c r="H28" s="194" t="s">
        <v>333</v>
      </c>
      <c r="I28" s="190" t="s">
        <v>49</v>
      </c>
      <c r="J28" s="190" t="s">
        <v>34</v>
      </c>
      <c r="K28" s="190" t="s">
        <v>56</v>
      </c>
      <c r="L28" s="195">
        <v>202000000</v>
      </c>
      <c r="M28" s="196">
        <v>22000000</v>
      </c>
      <c r="N28" s="190" t="s">
        <v>48</v>
      </c>
      <c r="O28" s="190" t="s">
        <v>318</v>
      </c>
      <c r="P28" s="190" t="s">
        <v>256</v>
      </c>
      <c r="Q28" s="54"/>
      <c r="R28" s="188"/>
      <c r="S28" s="188"/>
      <c r="T28" s="188"/>
      <c r="U28" s="188"/>
      <c r="V28" s="188"/>
      <c r="W28" s="188"/>
      <c r="X28" s="188"/>
      <c r="Y28" s="188"/>
      <c r="Z28" s="188"/>
      <c r="AA28" s="188"/>
      <c r="AB28" s="188"/>
      <c r="AC28" s="188"/>
      <c r="AD28" s="188"/>
      <c r="AE28" s="188"/>
      <c r="AF28" s="188"/>
      <c r="AG28" s="188"/>
      <c r="AH28" s="188"/>
      <c r="AI28" s="188"/>
      <c r="AJ28" s="188"/>
      <c r="AK28" s="188"/>
      <c r="AL28" s="188"/>
    </row>
    <row r="29" spans="1:38" ht="93" x14ac:dyDescent="0.25">
      <c r="A29" s="189">
        <f t="shared" si="1"/>
        <v>10</v>
      </c>
      <c r="B29" s="190" t="s">
        <v>212</v>
      </c>
      <c r="C29" s="191">
        <v>84131603</v>
      </c>
      <c r="D29" s="192" t="s">
        <v>61</v>
      </c>
      <c r="E29" s="190" t="s">
        <v>47</v>
      </c>
      <c r="F29" s="190">
        <v>1</v>
      </c>
      <c r="G29" s="193" t="s">
        <v>72</v>
      </c>
      <c r="H29" s="194" t="s">
        <v>135</v>
      </c>
      <c r="I29" s="190" t="s">
        <v>49</v>
      </c>
      <c r="J29" s="190" t="s">
        <v>34</v>
      </c>
      <c r="K29" s="190" t="s">
        <v>38</v>
      </c>
      <c r="L29" s="195">
        <v>6210182</v>
      </c>
      <c r="M29" s="196">
        <v>6210182</v>
      </c>
      <c r="N29" s="190" t="s">
        <v>50</v>
      </c>
      <c r="O29" s="190" t="s">
        <v>35</v>
      </c>
      <c r="P29" s="190" t="s">
        <v>256</v>
      </c>
      <c r="Q29" s="54"/>
      <c r="R29" s="188"/>
      <c r="S29" s="188"/>
      <c r="T29" s="188"/>
      <c r="U29" s="188"/>
      <c r="V29" s="188"/>
      <c r="W29" s="188"/>
      <c r="X29" s="188"/>
      <c r="Y29" s="188"/>
      <c r="Z29" s="188"/>
      <c r="AA29" s="188"/>
      <c r="AB29" s="188"/>
      <c r="AC29" s="188"/>
      <c r="AD29" s="188"/>
      <c r="AE29" s="188"/>
      <c r="AF29" s="188"/>
      <c r="AG29" s="188"/>
      <c r="AH29" s="188"/>
      <c r="AI29" s="188"/>
      <c r="AJ29" s="188"/>
      <c r="AK29" s="188"/>
      <c r="AL29" s="188"/>
    </row>
    <row r="30" spans="1:38" ht="93" x14ac:dyDescent="0.25">
      <c r="A30" s="189">
        <f t="shared" si="1"/>
        <v>11</v>
      </c>
      <c r="B30" s="190" t="s">
        <v>212</v>
      </c>
      <c r="C30" s="191">
        <v>20102302</v>
      </c>
      <c r="D30" s="192" t="s">
        <v>177</v>
      </c>
      <c r="E30" s="190" t="s">
        <v>47</v>
      </c>
      <c r="F30" s="190">
        <v>1</v>
      </c>
      <c r="G30" s="193" t="s">
        <v>74</v>
      </c>
      <c r="H30" s="194" t="s">
        <v>135</v>
      </c>
      <c r="I30" s="190" t="s">
        <v>54</v>
      </c>
      <c r="J30" s="190" t="s">
        <v>34</v>
      </c>
      <c r="K30" s="190" t="s">
        <v>188</v>
      </c>
      <c r="L30" s="195">
        <v>2400000</v>
      </c>
      <c r="M30" s="196">
        <v>2400000</v>
      </c>
      <c r="N30" s="190" t="s">
        <v>50</v>
      </c>
      <c r="O30" s="190" t="s">
        <v>35</v>
      </c>
      <c r="P30" s="190" t="s">
        <v>256</v>
      </c>
      <c r="Q30" s="54"/>
      <c r="R30" s="188"/>
      <c r="S30" s="188"/>
      <c r="T30" s="188"/>
      <c r="U30" s="188"/>
      <c r="V30" s="188"/>
      <c r="W30" s="188"/>
      <c r="X30" s="188"/>
      <c r="Y30" s="188"/>
      <c r="Z30" s="188"/>
      <c r="AA30" s="188"/>
      <c r="AB30" s="188"/>
      <c r="AC30" s="188"/>
      <c r="AD30" s="188"/>
      <c r="AE30" s="188"/>
      <c r="AF30" s="188"/>
      <c r="AG30" s="188"/>
      <c r="AH30" s="188"/>
      <c r="AI30" s="188"/>
      <c r="AJ30" s="188"/>
      <c r="AK30" s="188"/>
      <c r="AL30" s="188"/>
    </row>
    <row r="31" spans="1:38" ht="93" x14ac:dyDescent="0.25">
      <c r="A31" s="189">
        <f t="shared" si="1"/>
        <v>12</v>
      </c>
      <c r="B31" s="190" t="s">
        <v>212</v>
      </c>
      <c r="C31" s="191">
        <v>55101519</v>
      </c>
      <c r="D31" s="192" t="s">
        <v>154</v>
      </c>
      <c r="E31" s="190" t="s">
        <v>47</v>
      </c>
      <c r="F31" s="190">
        <v>1</v>
      </c>
      <c r="G31" s="193" t="s">
        <v>77</v>
      </c>
      <c r="H31" s="194" t="s">
        <v>179</v>
      </c>
      <c r="I31" s="190" t="s">
        <v>54</v>
      </c>
      <c r="J31" s="190" t="s">
        <v>34</v>
      </c>
      <c r="K31" s="190" t="s">
        <v>168</v>
      </c>
      <c r="L31" s="195">
        <v>2500000</v>
      </c>
      <c r="M31" s="196">
        <v>2500000</v>
      </c>
      <c r="N31" s="190" t="s">
        <v>50</v>
      </c>
      <c r="O31" s="190" t="s">
        <v>35</v>
      </c>
      <c r="P31" s="190" t="s">
        <v>256</v>
      </c>
      <c r="Q31" s="54"/>
      <c r="R31" s="188"/>
      <c r="S31" s="188"/>
      <c r="T31" s="188"/>
      <c r="U31" s="188"/>
      <c r="V31" s="188"/>
      <c r="W31" s="188"/>
      <c r="X31" s="188"/>
      <c r="Y31" s="188"/>
      <c r="Z31" s="188"/>
      <c r="AA31" s="188"/>
      <c r="AB31" s="188"/>
      <c r="AC31" s="188"/>
      <c r="AD31" s="188"/>
      <c r="AE31" s="188"/>
      <c r="AF31" s="188"/>
      <c r="AG31" s="188"/>
      <c r="AH31" s="188"/>
      <c r="AI31" s="188"/>
      <c r="AJ31" s="188"/>
      <c r="AK31" s="188"/>
      <c r="AL31" s="188"/>
    </row>
    <row r="32" spans="1:38" ht="93" x14ac:dyDescent="0.25">
      <c r="A32" s="189">
        <f t="shared" si="1"/>
        <v>13</v>
      </c>
      <c r="B32" s="190" t="s">
        <v>212</v>
      </c>
      <c r="C32" s="191">
        <v>72101516</v>
      </c>
      <c r="D32" s="192" t="s">
        <v>319</v>
      </c>
      <c r="E32" s="190" t="s">
        <v>47</v>
      </c>
      <c r="F32" s="190">
        <v>1</v>
      </c>
      <c r="G32" s="193" t="s">
        <v>75</v>
      </c>
      <c r="H32" s="194" t="s">
        <v>136</v>
      </c>
      <c r="I32" s="190" t="s">
        <v>54</v>
      </c>
      <c r="J32" s="190" t="s">
        <v>34</v>
      </c>
      <c r="K32" s="190" t="s">
        <v>36</v>
      </c>
      <c r="L32" s="195">
        <v>2800000</v>
      </c>
      <c r="M32" s="196">
        <v>2800000</v>
      </c>
      <c r="N32" s="190" t="s">
        <v>50</v>
      </c>
      <c r="O32" s="190" t="s">
        <v>35</v>
      </c>
      <c r="P32" s="190" t="s">
        <v>256</v>
      </c>
      <c r="Q32" s="54"/>
      <c r="R32" s="188"/>
      <c r="S32" s="188"/>
      <c r="T32" s="188"/>
      <c r="U32" s="188"/>
      <c r="V32" s="188"/>
      <c r="W32" s="188"/>
      <c r="X32" s="188"/>
      <c r="Y32" s="188"/>
      <c r="Z32" s="188"/>
      <c r="AA32" s="188"/>
      <c r="AB32" s="188"/>
      <c r="AC32" s="188"/>
      <c r="AD32" s="188"/>
      <c r="AE32" s="188"/>
      <c r="AF32" s="188"/>
      <c r="AG32" s="188"/>
      <c r="AH32" s="188"/>
      <c r="AI32" s="188"/>
      <c r="AJ32" s="188"/>
      <c r="AK32" s="188"/>
      <c r="AL32" s="188"/>
    </row>
    <row r="33" spans="1:38" ht="93" x14ac:dyDescent="0.25">
      <c r="A33" s="246">
        <f t="shared" si="1"/>
        <v>14</v>
      </c>
      <c r="B33" s="190" t="s">
        <v>212</v>
      </c>
      <c r="C33" s="191" t="s">
        <v>178</v>
      </c>
      <c r="D33" s="192" t="s">
        <v>320</v>
      </c>
      <c r="E33" s="190" t="s">
        <v>47</v>
      </c>
      <c r="F33" s="190">
        <v>1</v>
      </c>
      <c r="G33" s="193" t="s">
        <v>79</v>
      </c>
      <c r="H33" s="194" t="s">
        <v>205</v>
      </c>
      <c r="I33" s="190" t="s">
        <v>54</v>
      </c>
      <c r="J33" s="190" t="s">
        <v>34</v>
      </c>
      <c r="K33" s="190" t="s">
        <v>45</v>
      </c>
      <c r="L33" s="195">
        <v>8000000</v>
      </c>
      <c r="M33" s="196">
        <v>8000000</v>
      </c>
      <c r="N33" s="190" t="s">
        <v>50</v>
      </c>
      <c r="O33" s="190" t="s">
        <v>35</v>
      </c>
      <c r="P33" s="190" t="s">
        <v>256</v>
      </c>
      <c r="Q33" s="54"/>
      <c r="R33" s="188"/>
      <c r="S33" s="188"/>
      <c r="T33" s="188"/>
      <c r="U33" s="188"/>
      <c r="V33" s="188"/>
      <c r="W33" s="188"/>
      <c r="X33" s="188"/>
      <c r="Y33" s="188"/>
      <c r="Z33" s="188"/>
      <c r="AA33" s="188"/>
      <c r="AB33" s="188"/>
      <c r="AC33" s="188"/>
      <c r="AD33" s="188"/>
      <c r="AE33" s="188"/>
      <c r="AF33" s="188"/>
      <c r="AG33" s="188"/>
      <c r="AH33" s="188"/>
      <c r="AI33" s="188"/>
      <c r="AJ33" s="188"/>
      <c r="AK33" s="188"/>
      <c r="AL33" s="188"/>
    </row>
    <row r="34" spans="1:38" ht="93" x14ac:dyDescent="0.25">
      <c r="A34" s="245"/>
      <c r="B34" s="190" t="s">
        <v>212</v>
      </c>
      <c r="C34" s="191" t="s">
        <v>178</v>
      </c>
      <c r="D34" s="192" t="s">
        <v>399</v>
      </c>
      <c r="E34" s="190" t="s">
        <v>47</v>
      </c>
      <c r="F34" s="190">
        <v>1</v>
      </c>
      <c r="G34" s="193" t="s">
        <v>79</v>
      </c>
      <c r="H34" s="194" t="s">
        <v>205</v>
      </c>
      <c r="I34" s="190" t="s">
        <v>54</v>
      </c>
      <c r="J34" s="190" t="s">
        <v>34</v>
      </c>
      <c r="K34" s="190" t="s">
        <v>43</v>
      </c>
      <c r="L34" s="195">
        <v>2000000</v>
      </c>
      <c r="M34" s="196">
        <v>2000000</v>
      </c>
      <c r="N34" s="190" t="s">
        <v>50</v>
      </c>
      <c r="O34" s="190" t="s">
        <v>35</v>
      </c>
      <c r="P34" s="190" t="s">
        <v>256</v>
      </c>
      <c r="Q34" s="54"/>
      <c r="R34" s="188"/>
      <c r="S34" s="188"/>
      <c r="T34" s="188"/>
      <c r="U34" s="188"/>
      <c r="V34" s="188"/>
      <c r="W34" s="188"/>
      <c r="X34" s="188"/>
      <c r="Y34" s="188"/>
      <c r="Z34" s="188"/>
      <c r="AA34" s="188"/>
      <c r="AB34" s="188"/>
      <c r="AC34" s="188"/>
      <c r="AD34" s="188"/>
      <c r="AE34" s="188"/>
      <c r="AF34" s="188"/>
      <c r="AG34" s="188"/>
      <c r="AH34" s="188"/>
      <c r="AI34" s="188"/>
      <c r="AJ34" s="188"/>
      <c r="AK34" s="188"/>
      <c r="AL34" s="188"/>
    </row>
    <row r="35" spans="1:38" ht="93" x14ac:dyDescent="0.25">
      <c r="A35" s="189">
        <v>15</v>
      </c>
      <c r="B35" s="190" t="s">
        <v>252</v>
      </c>
      <c r="C35" s="191" t="s">
        <v>321</v>
      </c>
      <c r="D35" s="192" t="s">
        <v>322</v>
      </c>
      <c r="E35" s="190" t="s">
        <v>47</v>
      </c>
      <c r="F35" s="190">
        <v>1</v>
      </c>
      <c r="G35" s="193" t="s">
        <v>78</v>
      </c>
      <c r="H35" s="194" t="s">
        <v>135</v>
      </c>
      <c r="I35" s="190" t="s">
        <v>54</v>
      </c>
      <c r="J35" s="190" t="s">
        <v>34</v>
      </c>
      <c r="K35" s="190" t="s">
        <v>45</v>
      </c>
      <c r="L35" s="195">
        <v>20000000</v>
      </c>
      <c r="M35" s="196">
        <v>20000000</v>
      </c>
      <c r="N35" s="190" t="s">
        <v>50</v>
      </c>
      <c r="O35" s="190" t="s">
        <v>35</v>
      </c>
      <c r="P35" s="190" t="s">
        <v>256</v>
      </c>
      <c r="Q35" s="54"/>
      <c r="R35" s="188"/>
      <c r="S35" s="188"/>
      <c r="T35" s="188"/>
      <c r="U35" s="188"/>
      <c r="V35" s="188"/>
      <c r="W35" s="188"/>
      <c r="X35" s="188"/>
      <c r="Y35" s="188"/>
      <c r="Z35" s="188"/>
      <c r="AA35" s="188"/>
      <c r="AB35" s="188"/>
      <c r="AC35" s="188"/>
      <c r="AD35" s="188"/>
      <c r="AE35" s="188"/>
      <c r="AF35" s="188"/>
      <c r="AG35" s="188"/>
      <c r="AH35" s="188"/>
      <c r="AI35" s="188"/>
      <c r="AJ35" s="188"/>
      <c r="AK35" s="188"/>
      <c r="AL35" s="188"/>
    </row>
    <row r="36" spans="1:38" ht="93" x14ac:dyDescent="0.25">
      <c r="A36" s="189">
        <f t="shared" si="1"/>
        <v>16</v>
      </c>
      <c r="B36" s="190" t="s">
        <v>212</v>
      </c>
      <c r="C36" s="191">
        <v>27110000</v>
      </c>
      <c r="D36" s="192" t="s">
        <v>156</v>
      </c>
      <c r="E36" s="190" t="s">
        <v>47</v>
      </c>
      <c r="F36" s="190">
        <v>1</v>
      </c>
      <c r="G36" s="193" t="s">
        <v>74</v>
      </c>
      <c r="H36" s="194" t="s">
        <v>135</v>
      </c>
      <c r="I36" s="190" t="s">
        <v>54</v>
      </c>
      <c r="J36" s="190" t="s">
        <v>34</v>
      </c>
      <c r="K36" s="190" t="s">
        <v>43</v>
      </c>
      <c r="L36" s="195">
        <v>5000000</v>
      </c>
      <c r="M36" s="196">
        <v>5000000</v>
      </c>
      <c r="N36" s="190" t="s">
        <v>50</v>
      </c>
      <c r="O36" s="190" t="s">
        <v>35</v>
      </c>
      <c r="P36" s="190" t="s">
        <v>256</v>
      </c>
      <c r="Q36" s="54"/>
      <c r="R36" s="188"/>
      <c r="S36" s="188"/>
      <c r="T36" s="188"/>
      <c r="U36" s="188"/>
      <c r="V36" s="188"/>
      <c r="W36" s="188"/>
      <c r="X36" s="188"/>
      <c r="Y36" s="188"/>
      <c r="Z36" s="188"/>
      <c r="AA36" s="188"/>
      <c r="AB36" s="188"/>
      <c r="AC36" s="188"/>
      <c r="AD36" s="188"/>
      <c r="AE36" s="188"/>
      <c r="AF36" s="188"/>
      <c r="AG36" s="188"/>
      <c r="AH36" s="188"/>
      <c r="AI36" s="188"/>
      <c r="AJ36" s="188"/>
      <c r="AK36" s="188"/>
      <c r="AL36" s="188"/>
    </row>
    <row r="37" spans="1:38" ht="93" x14ac:dyDescent="0.25">
      <c r="A37" s="189">
        <f t="shared" si="1"/>
        <v>17</v>
      </c>
      <c r="B37" s="190" t="s">
        <v>212</v>
      </c>
      <c r="C37" s="191">
        <v>84131512</v>
      </c>
      <c r="D37" s="192" t="s">
        <v>158</v>
      </c>
      <c r="E37" s="190" t="s">
        <v>47</v>
      </c>
      <c r="F37" s="190">
        <v>1</v>
      </c>
      <c r="G37" s="193" t="s">
        <v>80</v>
      </c>
      <c r="H37" s="194">
        <v>12</v>
      </c>
      <c r="I37" s="190" t="s">
        <v>148</v>
      </c>
      <c r="J37" s="190" t="s">
        <v>34</v>
      </c>
      <c r="K37" s="190" t="s">
        <v>38</v>
      </c>
      <c r="L37" s="195">
        <v>7789818</v>
      </c>
      <c r="M37" s="196">
        <v>7789818</v>
      </c>
      <c r="N37" s="190" t="s">
        <v>50</v>
      </c>
      <c r="O37" s="190" t="s">
        <v>35</v>
      </c>
      <c r="P37" s="190" t="s">
        <v>256</v>
      </c>
      <c r="Q37" s="54"/>
      <c r="R37" s="188"/>
      <c r="S37" s="188"/>
      <c r="T37" s="188"/>
      <c r="U37" s="188"/>
      <c r="V37" s="188"/>
      <c r="W37" s="188"/>
      <c r="X37" s="188"/>
      <c r="Y37" s="188"/>
      <c r="Z37" s="188"/>
      <c r="AA37" s="188"/>
      <c r="AB37" s="188"/>
      <c r="AC37" s="188"/>
      <c r="AD37" s="188"/>
      <c r="AE37" s="188"/>
      <c r="AF37" s="188"/>
      <c r="AG37" s="188"/>
      <c r="AH37" s="188"/>
      <c r="AI37" s="188"/>
      <c r="AJ37" s="188"/>
      <c r="AK37" s="188"/>
      <c r="AL37" s="188"/>
    </row>
    <row r="38" spans="1:38" ht="93" x14ac:dyDescent="0.25">
      <c r="A38" s="189">
        <f t="shared" si="1"/>
        <v>18</v>
      </c>
      <c r="B38" s="190" t="s">
        <v>212</v>
      </c>
      <c r="C38" s="191">
        <v>44101501</v>
      </c>
      <c r="D38" s="192" t="s">
        <v>326</v>
      </c>
      <c r="E38" s="190" t="s">
        <v>47</v>
      </c>
      <c r="F38" s="190">
        <v>1</v>
      </c>
      <c r="G38" s="193" t="s">
        <v>75</v>
      </c>
      <c r="H38" s="194">
        <v>2</v>
      </c>
      <c r="I38" s="190" t="s">
        <v>54</v>
      </c>
      <c r="J38" s="190" t="s">
        <v>34</v>
      </c>
      <c r="K38" s="190" t="s">
        <v>170</v>
      </c>
      <c r="L38" s="195">
        <v>20000000</v>
      </c>
      <c r="M38" s="195">
        <v>20000000</v>
      </c>
      <c r="N38" s="190" t="s">
        <v>50</v>
      </c>
      <c r="O38" s="190" t="s">
        <v>35</v>
      </c>
      <c r="P38" s="190" t="s">
        <v>256</v>
      </c>
      <c r="Q38" s="54"/>
      <c r="R38" s="188"/>
      <c r="S38" s="188"/>
      <c r="T38" s="188"/>
      <c r="U38" s="188"/>
      <c r="V38" s="188"/>
      <c r="W38" s="188"/>
      <c r="X38" s="188"/>
      <c r="Y38" s="188"/>
      <c r="Z38" s="188"/>
      <c r="AA38" s="188"/>
      <c r="AB38" s="188"/>
      <c r="AC38" s="188"/>
      <c r="AD38" s="188"/>
      <c r="AE38" s="188"/>
      <c r="AF38" s="188"/>
      <c r="AG38" s="188"/>
      <c r="AH38" s="188"/>
      <c r="AI38" s="188"/>
      <c r="AJ38" s="188"/>
      <c r="AK38" s="188"/>
      <c r="AL38" s="188"/>
    </row>
    <row r="39" spans="1:38" ht="121.15" customHeight="1" x14ac:dyDescent="0.25">
      <c r="A39" s="189">
        <f t="shared" si="1"/>
        <v>19</v>
      </c>
      <c r="B39" s="190" t="s">
        <v>252</v>
      </c>
      <c r="C39" s="191">
        <v>78181500</v>
      </c>
      <c r="D39" s="192" t="s">
        <v>403</v>
      </c>
      <c r="E39" s="190" t="s">
        <v>47</v>
      </c>
      <c r="F39" s="190">
        <v>1</v>
      </c>
      <c r="G39" s="193" t="s">
        <v>76</v>
      </c>
      <c r="H39" s="256">
        <v>11.5</v>
      </c>
      <c r="I39" s="190" t="s">
        <v>317</v>
      </c>
      <c r="J39" s="190" t="s">
        <v>34</v>
      </c>
      <c r="K39" s="190" t="s">
        <v>323</v>
      </c>
      <c r="L39" s="195">
        <v>42250000</v>
      </c>
      <c r="M39" s="196">
        <v>2000000</v>
      </c>
      <c r="N39" s="190" t="s">
        <v>48</v>
      </c>
      <c r="O39" s="190" t="s">
        <v>318</v>
      </c>
      <c r="P39" s="190" t="s">
        <v>256</v>
      </c>
      <c r="Q39" s="54"/>
      <c r="R39" s="188"/>
      <c r="S39" s="188"/>
      <c r="T39" s="188"/>
      <c r="U39" s="188"/>
      <c r="V39" s="188"/>
      <c r="W39" s="188"/>
      <c r="X39" s="188"/>
      <c r="Y39" s="188"/>
      <c r="Z39" s="188"/>
      <c r="AA39" s="188"/>
      <c r="AB39" s="188"/>
      <c r="AC39" s="188"/>
      <c r="AD39" s="188"/>
      <c r="AE39" s="188"/>
      <c r="AF39" s="188"/>
      <c r="AG39" s="188"/>
      <c r="AH39" s="188"/>
      <c r="AI39" s="188"/>
      <c r="AJ39" s="188"/>
      <c r="AK39" s="188"/>
      <c r="AL39" s="188"/>
    </row>
    <row r="40" spans="1:38" ht="93" x14ac:dyDescent="0.25">
      <c r="A40" s="189">
        <f t="shared" si="1"/>
        <v>20</v>
      </c>
      <c r="B40" s="190" t="s">
        <v>252</v>
      </c>
      <c r="C40" s="191">
        <v>92101501</v>
      </c>
      <c r="D40" s="192" t="s">
        <v>324</v>
      </c>
      <c r="E40" s="190" t="s">
        <v>47</v>
      </c>
      <c r="F40" s="190">
        <v>1</v>
      </c>
      <c r="G40" s="193" t="s">
        <v>76</v>
      </c>
      <c r="H40" s="194" t="s">
        <v>333</v>
      </c>
      <c r="I40" s="190" t="s">
        <v>317</v>
      </c>
      <c r="J40" s="190" t="s">
        <v>34</v>
      </c>
      <c r="K40" s="190" t="s">
        <v>325</v>
      </c>
      <c r="L40" s="196">
        <v>198559433</v>
      </c>
      <c r="M40" s="196">
        <v>9000000</v>
      </c>
      <c r="N40" s="190" t="s">
        <v>48</v>
      </c>
      <c r="O40" s="190" t="s">
        <v>318</v>
      </c>
      <c r="P40" s="190" t="s">
        <v>256</v>
      </c>
      <c r="Q40" s="54"/>
      <c r="R40" s="188"/>
      <c r="S40" s="188"/>
      <c r="T40" s="188"/>
      <c r="U40" s="188"/>
      <c r="V40" s="188"/>
      <c r="W40" s="188"/>
      <c r="X40" s="188"/>
      <c r="Y40" s="188"/>
      <c r="Z40" s="188"/>
      <c r="AA40" s="188"/>
      <c r="AB40" s="188"/>
      <c r="AC40" s="188"/>
      <c r="AD40" s="188"/>
      <c r="AE40" s="188"/>
      <c r="AF40" s="188"/>
      <c r="AG40" s="188"/>
      <c r="AH40" s="188"/>
      <c r="AI40" s="188"/>
      <c r="AJ40" s="188"/>
      <c r="AK40" s="188"/>
      <c r="AL40" s="188"/>
    </row>
    <row r="41" spans="1:38" ht="93" x14ac:dyDescent="0.25">
      <c r="A41" s="189">
        <f t="shared" si="1"/>
        <v>21</v>
      </c>
      <c r="B41" s="190" t="s">
        <v>212</v>
      </c>
      <c r="C41" s="191">
        <v>44110000</v>
      </c>
      <c r="D41" s="192" t="s">
        <v>192</v>
      </c>
      <c r="E41" s="190" t="s">
        <v>47</v>
      </c>
      <c r="F41" s="190">
        <v>1</v>
      </c>
      <c r="G41" s="193" t="s">
        <v>75</v>
      </c>
      <c r="H41" s="194" t="s">
        <v>135</v>
      </c>
      <c r="I41" s="190" t="s">
        <v>52</v>
      </c>
      <c r="J41" s="190" t="s">
        <v>34</v>
      </c>
      <c r="K41" s="190" t="s">
        <v>40</v>
      </c>
      <c r="L41" s="195">
        <v>450000</v>
      </c>
      <c r="M41" s="196">
        <v>450000</v>
      </c>
      <c r="N41" s="190" t="s">
        <v>50</v>
      </c>
      <c r="O41" s="190" t="s">
        <v>35</v>
      </c>
      <c r="P41" s="190" t="s">
        <v>256</v>
      </c>
      <c r="Q41" s="54"/>
      <c r="R41" s="188"/>
      <c r="S41" s="188"/>
      <c r="T41" s="188"/>
      <c r="U41" s="188"/>
      <c r="V41" s="188"/>
      <c r="W41" s="188"/>
      <c r="X41" s="188"/>
      <c r="Y41" s="188"/>
      <c r="Z41" s="188"/>
      <c r="AA41" s="188"/>
      <c r="AB41" s="188"/>
      <c r="AC41" s="188"/>
      <c r="AD41" s="188"/>
      <c r="AE41" s="188"/>
      <c r="AF41" s="188"/>
      <c r="AG41" s="188"/>
      <c r="AH41" s="188"/>
      <c r="AI41" s="188"/>
      <c r="AJ41" s="188"/>
      <c r="AK41" s="188"/>
      <c r="AL41" s="188"/>
    </row>
    <row r="42" spans="1:38" ht="93" x14ac:dyDescent="0.25">
      <c r="A42" s="246">
        <f t="shared" ref="A42:A48" si="2">SUM(A41+1)</f>
        <v>22</v>
      </c>
      <c r="B42" s="190" t="s">
        <v>212</v>
      </c>
      <c r="C42" s="191">
        <v>81111820</v>
      </c>
      <c r="D42" s="192" t="s">
        <v>455</v>
      </c>
      <c r="E42" s="190" t="s">
        <v>47</v>
      </c>
      <c r="F42" s="190">
        <v>1</v>
      </c>
      <c r="G42" s="193" t="s">
        <v>72</v>
      </c>
      <c r="H42" s="194" t="s">
        <v>333</v>
      </c>
      <c r="I42" s="190" t="s">
        <v>60</v>
      </c>
      <c r="J42" s="190" t="s">
        <v>34</v>
      </c>
      <c r="K42" s="190" t="s">
        <v>36</v>
      </c>
      <c r="L42" s="195">
        <v>6300000</v>
      </c>
      <c r="M42" s="196">
        <v>6300000</v>
      </c>
      <c r="N42" s="190" t="s">
        <v>50</v>
      </c>
      <c r="O42" s="190" t="s">
        <v>35</v>
      </c>
      <c r="P42" s="190" t="s">
        <v>256</v>
      </c>
      <c r="Q42" s="54"/>
      <c r="R42" s="181" t="s">
        <v>1016</v>
      </c>
      <c r="S42" s="181" t="s">
        <v>1017</v>
      </c>
      <c r="T42" s="182">
        <v>43126</v>
      </c>
      <c r="U42" s="183" t="s">
        <v>1018</v>
      </c>
      <c r="V42" s="184" t="s">
        <v>1019</v>
      </c>
      <c r="W42" s="185">
        <v>6064473</v>
      </c>
      <c r="X42" s="188"/>
      <c r="Y42" s="188"/>
      <c r="Z42" s="185">
        <v>6064473</v>
      </c>
      <c r="AA42" s="179" t="s">
        <v>1020</v>
      </c>
      <c r="AB42" s="188"/>
      <c r="AC42" s="188"/>
      <c r="AD42" s="188"/>
      <c r="AE42" s="188"/>
      <c r="AF42" s="188"/>
      <c r="AG42" s="188"/>
      <c r="AH42" s="179" t="s">
        <v>1021</v>
      </c>
      <c r="AI42" s="178">
        <v>43126</v>
      </c>
      <c r="AJ42" s="178">
        <v>43490</v>
      </c>
      <c r="AK42" s="180" t="s">
        <v>1022</v>
      </c>
      <c r="AL42" s="187" t="s">
        <v>505</v>
      </c>
    </row>
    <row r="43" spans="1:38" ht="91.9" customHeight="1" x14ac:dyDescent="0.25">
      <c r="A43" s="245"/>
      <c r="B43" s="190" t="s">
        <v>212</v>
      </c>
      <c r="C43" s="191">
        <v>81111820</v>
      </c>
      <c r="D43" s="192" t="s">
        <v>423</v>
      </c>
      <c r="E43" s="190" t="s">
        <v>47</v>
      </c>
      <c r="F43" s="190">
        <v>1</v>
      </c>
      <c r="G43" s="193" t="s">
        <v>79</v>
      </c>
      <c r="H43" s="194" t="s">
        <v>135</v>
      </c>
      <c r="I43" s="190" t="s">
        <v>424</v>
      </c>
      <c r="J43" s="190" t="s">
        <v>34</v>
      </c>
      <c r="K43" s="190" t="s">
        <v>170</v>
      </c>
      <c r="L43" s="195">
        <v>7400000</v>
      </c>
      <c r="M43" s="196">
        <v>7400000</v>
      </c>
      <c r="N43" s="190" t="s">
        <v>50</v>
      </c>
      <c r="O43" s="190" t="s">
        <v>35</v>
      </c>
      <c r="P43" s="190" t="s">
        <v>256</v>
      </c>
      <c r="Q43" s="54"/>
      <c r="R43" s="181"/>
      <c r="S43" s="181"/>
      <c r="T43" s="182"/>
      <c r="U43" s="183"/>
      <c r="V43" s="184"/>
      <c r="W43" s="185"/>
      <c r="X43" s="186"/>
      <c r="Y43" s="188"/>
      <c r="Z43" s="185"/>
      <c r="AA43" s="183"/>
      <c r="AB43" s="188"/>
      <c r="AC43" s="188"/>
      <c r="AD43" s="188"/>
      <c r="AE43" s="188"/>
      <c r="AF43" s="188"/>
      <c r="AG43" s="188"/>
      <c r="AH43" s="179"/>
      <c r="AI43" s="178"/>
      <c r="AJ43" s="178"/>
      <c r="AK43" s="180"/>
      <c r="AL43" s="187"/>
    </row>
    <row r="44" spans="1:38" ht="93" x14ac:dyDescent="0.25">
      <c r="A44" s="189">
        <f>SUM(A42+1)</f>
        <v>23</v>
      </c>
      <c r="B44" s="190" t="s">
        <v>345</v>
      </c>
      <c r="C44" s="191">
        <v>43211701</v>
      </c>
      <c r="D44" s="192" t="s">
        <v>346</v>
      </c>
      <c r="E44" s="190" t="s">
        <v>47</v>
      </c>
      <c r="F44" s="190">
        <v>1</v>
      </c>
      <c r="G44" s="193" t="s">
        <v>75</v>
      </c>
      <c r="H44" s="194" t="s">
        <v>135</v>
      </c>
      <c r="I44" s="190" t="s">
        <v>52</v>
      </c>
      <c r="J44" s="190" t="s">
        <v>34</v>
      </c>
      <c r="K44" s="190" t="s">
        <v>170</v>
      </c>
      <c r="L44" s="195">
        <v>16400000</v>
      </c>
      <c r="M44" s="196">
        <v>16400000</v>
      </c>
      <c r="N44" s="190" t="s">
        <v>50</v>
      </c>
      <c r="O44" s="190" t="s">
        <v>35</v>
      </c>
      <c r="P44" s="190" t="s">
        <v>246</v>
      </c>
      <c r="Q44" s="54"/>
      <c r="R44" s="188"/>
      <c r="S44" s="188"/>
      <c r="T44" s="188"/>
      <c r="U44" s="188"/>
      <c r="V44" s="188"/>
      <c r="W44" s="188"/>
      <c r="X44" s="188"/>
      <c r="Y44" s="188"/>
      <c r="Z44" s="188"/>
      <c r="AA44" s="188"/>
      <c r="AB44" s="188"/>
      <c r="AC44" s="188"/>
      <c r="AD44" s="188"/>
      <c r="AE44" s="188"/>
      <c r="AF44" s="188"/>
      <c r="AG44" s="188"/>
      <c r="AH44" s="188"/>
      <c r="AI44" s="188"/>
      <c r="AJ44" s="188"/>
      <c r="AK44" s="188"/>
      <c r="AL44" s="188"/>
    </row>
    <row r="45" spans="1:38" ht="93" x14ac:dyDescent="0.25">
      <c r="A45" s="189">
        <f t="shared" si="2"/>
        <v>24</v>
      </c>
      <c r="B45" s="190" t="s">
        <v>212</v>
      </c>
      <c r="C45" s="191">
        <v>44101706</v>
      </c>
      <c r="D45" s="192" t="s">
        <v>327</v>
      </c>
      <c r="E45" s="190" t="s">
        <v>47</v>
      </c>
      <c r="F45" s="190">
        <v>1</v>
      </c>
      <c r="G45" s="193" t="s">
        <v>74</v>
      </c>
      <c r="H45" s="194">
        <v>2</v>
      </c>
      <c r="I45" s="190" t="s">
        <v>52</v>
      </c>
      <c r="J45" s="190" t="s">
        <v>34</v>
      </c>
      <c r="K45" s="190" t="s">
        <v>43</v>
      </c>
      <c r="L45" s="195">
        <v>3000000</v>
      </c>
      <c r="M45" s="195">
        <v>3000000</v>
      </c>
      <c r="N45" s="190" t="s">
        <v>50</v>
      </c>
      <c r="O45" s="190" t="s">
        <v>35</v>
      </c>
      <c r="P45" s="190" t="s">
        <v>256</v>
      </c>
      <c r="Q45" s="54"/>
      <c r="R45" s="188"/>
      <c r="S45" s="188"/>
      <c r="T45" s="188"/>
      <c r="U45" s="188"/>
      <c r="V45" s="188"/>
      <c r="W45" s="188"/>
      <c r="X45" s="188"/>
      <c r="Y45" s="188"/>
      <c r="Z45" s="188"/>
      <c r="AA45" s="188"/>
      <c r="AB45" s="188"/>
      <c r="AC45" s="188"/>
      <c r="AD45" s="188"/>
      <c r="AE45" s="188"/>
      <c r="AF45" s="188"/>
      <c r="AG45" s="188"/>
      <c r="AH45" s="188"/>
      <c r="AI45" s="188"/>
      <c r="AJ45" s="188"/>
      <c r="AK45" s="188"/>
      <c r="AL45" s="188"/>
    </row>
    <row r="46" spans="1:38" ht="93" x14ac:dyDescent="0.25">
      <c r="A46" s="189">
        <f t="shared" si="2"/>
        <v>25</v>
      </c>
      <c r="B46" s="190" t="s">
        <v>173</v>
      </c>
      <c r="C46" s="191">
        <v>44121636</v>
      </c>
      <c r="D46" s="192" t="s">
        <v>394</v>
      </c>
      <c r="E46" s="190" t="s">
        <v>47</v>
      </c>
      <c r="F46" s="190">
        <v>1</v>
      </c>
      <c r="G46" s="193" t="s">
        <v>74</v>
      </c>
      <c r="H46" s="194" t="s">
        <v>135</v>
      </c>
      <c r="I46" s="190" t="s">
        <v>52</v>
      </c>
      <c r="J46" s="190" t="s">
        <v>34</v>
      </c>
      <c r="K46" s="190" t="s">
        <v>170</v>
      </c>
      <c r="L46" s="195">
        <v>200000</v>
      </c>
      <c r="M46" s="196">
        <v>200000</v>
      </c>
      <c r="N46" s="190" t="s">
        <v>50</v>
      </c>
      <c r="O46" s="190" t="s">
        <v>35</v>
      </c>
      <c r="P46" s="190" t="s">
        <v>393</v>
      </c>
      <c r="Q46" s="54"/>
      <c r="R46" s="188"/>
      <c r="S46" s="188"/>
      <c r="T46" s="188"/>
      <c r="U46" s="188"/>
      <c r="V46" s="188"/>
      <c r="W46" s="188"/>
      <c r="X46" s="188"/>
      <c r="Y46" s="188"/>
      <c r="Z46" s="188"/>
      <c r="AA46" s="188"/>
      <c r="AB46" s="188"/>
      <c r="AC46" s="188"/>
      <c r="AD46" s="188"/>
      <c r="AE46" s="188"/>
      <c r="AF46" s="188"/>
      <c r="AG46" s="188"/>
      <c r="AH46" s="188"/>
      <c r="AI46" s="188"/>
      <c r="AJ46" s="188"/>
      <c r="AK46" s="188"/>
      <c r="AL46" s="188"/>
    </row>
    <row r="47" spans="1:38" ht="93" x14ac:dyDescent="0.25">
      <c r="A47" s="189">
        <f t="shared" si="2"/>
        <v>26</v>
      </c>
      <c r="B47" s="190" t="s">
        <v>252</v>
      </c>
      <c r="C47" s="191">
        <v>72152302</v>
      </c>
      <c r="D47" s="192" t="s">
        <v>328</v>
      </c>
      <c r="E47" s="190" t="s">
        <v>58</v>
      </c>
      <c r="F47" s="190">
        <v>1</v>
      </c>
      <c r="G47" s="193" t="s">
        <v>74</v>
      </c>
      <c r="H47" s="194" t="s">
        <v>135</v>
      </c>
      <c r="I47" s="190" t="s">
        <v>54</v>
      </c>
      <c r="J47" s="190" t="s">
        <v>34</v>
      </c>
      <c r="K47" s="190" t="s">
        <v>36</v>
      </c>
      <c r="L47" s="195">
        <v>1400000</v>
      </c>
      <c r="M47" s="195">
        <v>1400000</v>
      </c>
      <c r="N47" s="190" t="s">
        <v>50</v>
      </c>
      <c r="O47" s="190" t="s">
        <v>35</v>
      </c>
      <c r="P47" s="190" t="s">
        <v>256</v>
      </c>
      <c r="Q47" s="54"/>
      <c r="R47" s="188"/>
      <c r="S47" s="188"/>
      <c r="T47" s="188"/>
      <c r="U47" s="188"/>
      <c r="V47" s="188"/>
      <c r="W47" s="188"/>
      <c r="X47" s="188"/>
      <c r="Y47" s="188"/>
      <c r="Z47" s="188"/>
      <c r="AA47" s="188"/>
      <c r="AB47" s="188"/>
      <c r="AC47" s="188"/>
      <c r="AD47" s="188"/>
      <c r="AE47" s="188"/>
      <c r="AF47" s="188"/>
      <c r="AG47" s="188"/>
      <c r="AH47" s="188"/>
      <c r="AI47" s="188"/>
      <c r="AJ47" s="188"/>
      <c r="AK47" s="188"/>
      <c r="AL47" s="188"/>
    </row>
    <row r="48" spans="1:38" ht="93" x14ac:dyDescent="0.25">
      <c r="A48" s="189">
        <f t="shared" si="2"/>
        <v>27</v>
      </c>
      <c r="B48" s="190" t="s">
        <v>252</v>
      </c>
      <c r="C48" s="191">
        <v>56120000</v>
      </c>
      <c r="D48" s="192" t="s">
        <v>236</v>
      </c>
      <c r="E48" s="190" t="s">
        <v>47</v>
      </c>
      <c r="F48" s="190">
        <v>1</v>
      </c>
      <c r="G48" s="193" t="s">
        <v>80</v>
      </c>
      <c r="H48" s="194" t="s">
        <v>136</v>
      </c>
      <c r="I48" s="190" t="s">
        <v>54</v>
      </c>
      <c r="J48" s="190" t="s">
        <v>34</v>
      </c>
      <c r="K48" s="190" t="s">
        <v>235</v>
      </c>
      <c r="L48" s="195">
        <v>20000000</v>
      </c>
      <c r="M48" s="196">
        <v>20000000</v>
      </c>
      <c r="N48" s="190" t="s">
        <v>50</v>
      </c>
      <c r="O48" s="190" t="s">
        <v>35</v>
      </c>
      <c r="P48" s="190" t="s">
        <v>256</v>
      </c>
      <c r="Q48" s="54"/>
      <c r="R48" s="188"/>
      <c r="S48" s="188"/>
      <c r="T48" s="188"/>
      <c r="U48" s="188"/>
      <c r="V48" s="188"/>
      <c r="W48" s="188"/>
      <c r="X48" s="188"/>
      <c r="Y48" s="188"/>
      <c r="Z48" s="188"/>
      <c r="AA48" s="188"/>
      <c r="AB48" s="188"/>
      <c r="AC48" s="188"/>
      <c r="AD48" s="188"/>
      <c r="AE48" s="188"/>
      <c r="AF48" s="188"/>
      <c r="AG48" s="188"/>
      <c r="AH48" s="188"/>
      <c r="AI48" s="188"/>
      <c r="AJ48" s="188"/>
      <c r="AK48" s="188"/>
      <c r="AL48" s="188"/>
    </row>
    <row r="49" spans="1:38" ht="93" x14ac:dyDescent="0.25">
      <c r="A49" s="189">
        <f t="shared" ref="A49:A112" si="3">SUM(A48+1)</f>
        <v>28</v>
      </c>
      <c r="B49" s="190" t="s">
        <v>252</v>
      </c>
      <c r="C49" s="191" t="s">
        <v>331</v>
      </c>
      <c r="D49" s="192" t="s">
        <v>332</v>
      </c>
      <c r="E49" s="190" t="s">
        <v>47</v>
      </c>
      <c r="F49" s="190">
        <v>1</v>
      </c>
      <c r="G49" s="193" t="s">
        <v>79</v>
      </c>
      <c r="H49" s="194" t="s">
        <v>205</v>
      </c>
      <c r="I49" s="190" t="s">
        <v>54</v>
      </c>
      <c r="J49" s="190" t="s">
        <v>34</v>
      </c>
      <c r="K49" s="190" t="s">
        <v>36</v>
      </c>
      <c r="L49" s="195">
        <v>5000000</v>
      </c>
      <c r="M49" s="196">
        <v>5000000</v>
      </c>
      <c r="N49" s="190" t="s">
        <v>50</v>
      </c>
      <c r="O49" s="190" t="s">
        <v>35</v>
      </c>
      <c r="P49" s="190" t="s">
        <v>256</v>
      </c>
      <c r="Q49" s="54"/>
      <c r="R49" s="188"/>
      <c r="S49" s="188"/>
      <c r="T49" s="188"/>
      <c r="U49" s="188"/>
      <c r="V49" s="188"/>
      <c r="W49" s="188"/>
      <c r="X49" s="188"/>
      <c r="Y49" s="188"/>
      <c r="Z49" s="188"/>
      <c r="AA49" s="188"/>
      <c r="AB49" s="188"/>
      <c r="AC49" s="188"/>
      <c r="AD49" s="188"/>
      <c r="AE49" s="188"/>
      <c r="AF49" s="188"/>
      <c r="AG49" s="188"/>
      <c r="AH49" s="188"/>
      <c r="AI49" s="188"/>
      <c r="AJ49" s="188"/>
      <c r="AK49" s="188"/>
      <c r="AL49" s="188"/>
    </row>
    <row r="50" spans="1:38" ht="116.25" x14ac:dyDescent="0.25">
      <c r="A50" s="189">
        <f t="shared" si="3"/>
        <v>29</v>
      </c>
      <c r="B50" s="190" t="s">
        <v>252</v>
      </c>
      <c r="C50" s="191" t="s">
        <v>253</v>
      </c>
      <c r="D50" s="192" t="s">
        <v>254</v>
      </c>
      <c r="E50" s="190" t="s">
        <v>47</v>
      </c>
      <c r="F50" s="190">
        <v>1</v>
      </c>
      <c r="G50" s="193" t="s">
        <v>78</v>
      </c>
      <c r="H50" s="194" t="s">
        <v>135</v>
      </c>
      <c r="I50" s="190" t="s">
        <v>52</v>
      </c>
      <c r="J50" s="190" t="s">
        <v>34</v>
      </c>
      <c r="K50" s="190" t="s">
        <v>40</v>
      </c>
      <c r="L50" s="195">
        <v>1500000</v>
      </c>
      <c r="M50" s="196">
        <v>1500000</v>
      </c>
      <c r="N50" s="190" t="s">
        <v>50</v>
      </c>
      <c r="O50" s="190" t="s">
        <v>35</v>
      </c>
      <c r="P50" s="190" t="s">
        <v>255</v>
      </c>
      <c r="Q50" s="54"/>
      <c r="R50" s="188"/>
      <c r="S50" s="188"/>
      <c r="T50" s="188"/>
      <c r="U50" s="188"/>
      <c r="V50" s="188"/>
      <c r="W50" s="188"/>
      <c r="X50" s="188"/>
      <c r="Y50" s="188"/>
      <c r="Z50" s="188"/>
      <c r="AA50" s="188"/>
      <c r="AB50" s="188"/>
      <c r="AC50" s="188"/>
      <c r="AD50" s="188"/>
      <c r="AE50" s="188"/>
      <c r="AF50" s="188"/>
      <c r="AG50" s="188"/>
      <c r="AH50" s="188"/>
      <c r="AI50" s="188"/>
      <c r="AJ50" s="188"/>
      <c r="AK50" s="188"/>
      <c r="AL50" s="188"/>
    </row>
    <row r="51" spans="1:38" ht="150" x14ac:dyDescent="0.25">
      <c r="A51" s="189">
        <f t="shared" si="3"/>
        <v>30</v>
      </c>
      <c r="B51" s="190" t="s">
        <v>252</v>
      </c>
      <c r="C51" s="191" t="s">
        <v>70</v>
      </c>
      <c r="D51" s="192" t="s">
        <v>191</v>
      </c>
      <c r="E51" s="190" t="s">
        <v>47</v>
      </c>
      <c r="F51" s="190">
        <v>1</v>
      </c>
      <c r="G51" s="193" t="s">
        <v>72</v>
      </c>
      <c r="H51" s="194" t="s">
        <v>333</v>
      </c>
      <c r="I51" s="190" t="s">
        <v>49</v>
      </c>
      <c r="J51" s="190" t="s">
        <v>34</v>
      </c>
      <c r="K51" s="190" t="s">
        <v>176</v>
      </c>
      <c r="L51" s="195">
        <v>35000000</v>
      </c>
      <c r="M51" s="196">
        <v>35000000</v>
      </c>
      <c r="N51" s="190" t="s">
        <v>50</v>
      </c>
      <c r="O51" s="190" t="s">
        <v>35</v>
      </c>
      <c r="P51" s="190" t="s">
        <v>256</v>
      </c>
      <c r="Q51" s="54"/>
      <c r="R51" s="181" t="s">
        <v>1027</v>
      </c>
      <c r="S51" s="181" t="s">
        <v>1028</v>
      </c>
      <c r="T51" s="182">
        <v>43126</v>
      </c>
      <c r="U51" s="183" t="s">
        <v>1029</v>
      </c>
      <c r="V51" s="184" t="s">
        <v>464</v>
      </c>
      <c r="W51" s="185">
        <v>35000000</v>
      </c>
      <c r="X51" s="188"/>
      <c r="Y51" s="188"/>
      <c r="Z51" s="185">
        <v>35000000</v>
      </c>
      <c r="AA51" s="179" t="s">
        <v>1030</v>
      </c>
      <c r="AB51" s="188"/>
      <c r="AC51" s="188"/>
      <c r="AD51" s="188"/>
      <c r="AE51" s="188"/>
      <c r="AF51" s="188"/>
      <c r="AG51" s="188"/>
      <c r="AH51" s="179" t="s">
        <v>1015</v>
      </c>
      <c r="AI51" s="178">
        <v>43126</v>
      </c>
      <c r="AJ51" s="178">
        <v>43462</v>
      </c>
      <c r="AK51" s="180" t="s">
        <v>504</v>
      </c>
      <c r="AL51" s="187" t="s">
        <v>505</v>
      </c>
    </row>
    <row r="52" spans="1:38" ht="131.25" x14ac:dyDescent="0.25">
      <c r="A52" s="189">
        <f t="shared" si="3"/>
        <v>31</v>
      </c>
      <c r="B52" s="190" t="s">
        <v>213</v>
      </c>
      <c r="C52" s="191">
        <v>80101706</v>
      </c>
      <c r="D52" s="192" t="s">
        <v>351</v>
      </c>
      <c r="E52" s="190" t="s">
        <v>47</v>
      </c>
      <c r="F52" s="190">
        <v>1</v>
      </c>
      <c r="G52" s="193" t="s">
        <v>72</v>
      </c>
      <c r="H52" s="194">
        <v>5</v>
      </c>
      <c r="I52" s="190" t="s">
        <v>60</v>
      </c>
      <c r="J52" s="190" t="s">
        <v>65</v>
      </c>
      <c r="K52" s="190" t="s">
        <v>334</v>
      </c>
      <c r="L52" s="195">
        <v>22500000</v>
      </c>
      <c r="M52" s="196">
        <v>22500000</v>
      </c>
      <c r="N52" s="190" t="s">
        <v>50</v>
      </c>
      <c r="O52" s="190" t="s">
        <v>35</v>
      </c>
      <c r="P52" s="190" t="s">
        <v>352</v>
      </c>
      <c r="Q52" s="54"/>
      <c r="R52" s="181" t="s">
        <v>998</v>
      </c>
      <c r="S52" s="181" t="s">
        <v>999</v>
      </c>
      <c r="T52" s="182">
        <v>43125</v>
      </c>
      <c r="U52" s="183" t="s">
        <v>1000</v>
      </c>
      <c r="V52" s="184" t="s">
        <v>843</v>
      </c>
      <c r="W52" s="185">
        <v>16000000</v>
      </c>
      <c r="X52" s="188"/>
      <c r="Y52" s="188"/>
      <c r="Z52" s="185">
        <v>16000000</v>
      </c>
      <c r="AA52" s="179" t="s">
        <v>1001</v>
      </c>
      <c r="AB52" s="188"/>
      <c r="AC52" s="188"/>
      <c r="AD52" s="188"/>
      <c r="AE52" s="188"/>
      <c r="AF52" s="188"/>
      <c r="AG52" s="188"/>
      <c r="AH52" s="179" t="s">
        <v>829</v>
      </c>
      <c r="AI52" s="178">
        <v>43125</v>
      </c>
      <c r="AJ52" s="178">
        <v>43367</v>
      </c>
      <c r="AK52" s="180" t="s">
        <v>1002</v>
      </c>
      <c r="AL52" s="187" t="s">
        <v>485</v>
      </c>
    </row>
    <row r="53" spans="1:38" ht="111" customHeight="1" x14ac:dyDescent="0.25">
      <c r="A53" s="189">
        <f t="shared" si="3"/>
        <v>32</v>
      </c>
      <c r="B53" s="190" t="s">
        <v>335</v>
      </c>
      <c r="C53" s="191" t="s">
        <v>207</v>
      </c>
      <c r="D53" s="192" t="s">
        <v>206</v>
      </c>
      <c r="E53" s="190" t="s">
        <v>47</v>
      </c>
      <c r="F53" s="190">
        <v>1</v>
      </c>
      <c r="G53" s="193" t="s">
        <v>79</v>
      </c>
      <c r="H53" s="194" t="s">
        <v>169</v>
      </c>
      <c r="I53" s="190" t="s">
        <v>54</v>
      </c>
      <c r="J53" s="190" t="s">
        <v>34</v>
      </c>
      <c r="K53" s="190" t="s">
        <v>140</v>
      </c>
      <c r="L53" s="195">
        <v>10000000</v>
      </c>
      <c r="M53" s="196">
        <v>10000000</v>
      </c>
      <c r="N53" s="190" t="s">
        <v>50</v>
      </c>
      <c r="O53" s="190" t="s">
        <v>35</v>
      </c>
      <c r="P53" s="190" t="s">
        <v>336</v>
      </c>
      <c r="Q53" s="54"/>
      <c r="R53" s="188"/>
      <c r="S53" s="188"/>
      <c r="T53" s="188"/>
      <c r="U53" s="188"/>
      <c r="V53" s="188"/>
      <c r="W53" s="188"/>
      <c r="X53" s="188"/>
      <c r="Y53" s="188"/>
      <c r="Z53" s="188"/>
      <c r="AA53" s="188"/>
      <c r="AB53" s="188"/>
      <c r="AC53" s="188"/>
      <c r="AD53" s="188"/>
      <c r="AE53" s="188"/>
      <c r="AF53" s="188"/>
      <c r="AG53" s="188"/>
      <c r="AH53" s="188"/>
      <c r="AI53" s="188"/>
      <c r="AJ53" s="188"/>
      <c r="AK53" s="188"/>
      <c r="AL53" s="188"/>
    </row>
    <row r="54" spans="1:38" ht="139.5" x14ac:dyDescent="0.25">
      <c r="A54" s="189">
        <f t="shared" si="3"/>
        <v>33</v>
      </c>
      <c r="B54" s="190" t="s">
        <v>335</v>
      </c>
      <c r="C54" s="191">
        <v>78102200</v>
      </c>
      <c r="D54" s="192" t="s">
        <v>171</v>
      </c>
      <c r="E54" s="190" t="s">
        <v>47</v>
      </c>
      <c r="F54" s="190">
        <v>1</v>
      </c>
      <c r="G54" s="193" t="s">
        <v>76</v>
      </c>
      <c r="H54" s="194">
        <v>11.5</v>
      </c>
      <c r="I54" s="190" t="s">
        <v>60</v>
      </c>
      <c r="J54" s="190" t="s">
        <v>34</v>
      </c>
      <c r="K54" s="190" t="s">
        <v>57</v>
      </c>
      <c r="L54" s="196">
        <v>129202500</v>
      </c>
      <c r="M54" s="196">
        <v>10500000</v>
      </c>
      <c r="N54" s="190" t="s">
        <v>48</v>
      </c>
      <c r="O54" s="190" t="s">
        <v>318</v>
      </c>
      <c r="P54" s="190" t="s">
        <v>336</v>
      </c>
      <c r="Q54" s="54"/>
      <c r="R54" s="188"/>
      <c r="S54" s="188"/>
      <c r="T54" s="188"/>
      <c r="U54" s="188"/>
      <c r="V54" s="188"/>
      <c r="W54" s="188"/>
      <c r="X54" s="188"/>
      <c r="Y54" s="188"/>
      <c r="Z54" s="188"/>
      <c r="AA54" s="188"/>
      <c r="AB54" s="188"/>
      <c r="AC54" s="188"/>
      <c r="AD54" s="188"/>
      <c r="AE54" s="188"/>
      <c r="AF54" s="188"/>
      <c r="AG54" s="188"/>
      <c r="AH54" s="188"/>
      <c r="AI54" s="188"/>
      <c r="AJ54" s="188"/>
      <c r="AK54" s="188"/>
      <c r="AL54" s="188"/>
    </row>
    <row r="55" spans="1:38" ht="145.9" customHeight="1" x14ac:dyDescent="0.25">
      <c r="A55" s="189">
        <f t="shared" si="3"/>
        <v>34</v>
      </c>
      <c r="B55" s="190" t="s">
        <v>252</v>
      </c>
      <c r="C55" s="191" t="s">
        <v>248</v>
      </c>
      <c r="D55" s="192" t="s">
        <v>247</v>
      </c>
      <c r="E55" s="190" t="s">
        <v>47</v>
      </c>
      <c r="F55" s="190">
        <v>1</v>
      </c>
      <c r="G55" s="193" t="s">
        <v>74</v>
      </c>
      <c r="H55" s="194" t="s">
        <v>196</v>
      </c>
      <c r="I55" s="190" t="s">
        <v>54</v>
      </c>
      <c r="J55" s="190" t="s">
        <v>34</v>
      </c>
      <c r="K55" s="190" t="s">
        <v>45</v>
      </c>
      <c r="L55" s="196">
        <v>20000000</v>
      </c>
      <c r="M55" s="196">
        <v>20000000</v>
      </c>
      <c r="N55" s="190" t="s">
        <v>50</v>
      </c>
      <c r="O55" s="190" t="s">
        <v>35</v>
      </c>
      <c r="P55" s="190" t="s">
        <v>256</v>
      </c>
      <c r="Q55" s="54"/>
      <c r="R55" s="188"/>
      <c r="S55" s="188"/>
      <c r="T55" s="188"/>
      <c r="U55" s="188"/>
      <c r="V55" s="188"/>
      <c r="W55" s="188"/>
      <c r="X55" s="188"/>
      <c r="Y55" s="188"/>
      <c r="Z55" s="188"/>
      <c r="AA55" s="188"/>
      <c r="AB55" s="188"/>
      <c r="AC55" s="188"/>
      <c r="AD55" s="188"/>
      <c r="AE55" s="188"/>
      <c r="AF55" s="188"/>
      <c r="AG55" s="188"/>
      <c r="AH55" s="188"/>
      <c r="AI55" s="188"/>
      <c r="AJ55" s="188"/>
      <c r="AK55" s="188"/>
      <c r="AL55" s="188"/>
    </row>
    <row r="56" spans="1:38" ht="93" x14ac:dyDescent="0.25">
      <c r="A56" s="189">
        <f t="shared" si="3"/>
        <v>35</v>
      </c>
      <c r="B56" s="190" t="s">
        <v>337</v>
      </c>
      <c r="C56" s="191">
        <v>41110000</v>
      </c>
      <c r="D56" s="192" t="s">
        <v>338</v>
      </c>
      <c r="E56" s="190" t="s">
        <v>47</v>
      </c>
      <c r="F56" s="190">
        <v>1</v>
      </c>
      <c r="G56" s="193" t="s">
        <v>74</v>
      </c>
      <c r="H56" s="194" t="s">
        <v>135</v>
      </c>
      <c r="I56" s="190" t="s">
        <v>54</v>
      </c>
      <c r="J56" s="190" t="s">
        <v>34</v>
      </c>
      <c r="K56" s="190" t="s">
        <v>40</v>
      </c>
      <c r="L56" s="195">
        <v>382336</v>
      </c>
      <c r="M56" s="196">
        <v>382336</v>
      </c>
      <c r="N56" s="190" t="s">
        <v>50</v>
      </c>
      <c r="O56" s="190" t="s">
        <v>35</v>
      </c>
      <c r="P56" s="190" t="s">
        <v>336</v>
      </c>
      <c r="Q56" s="54"/>
      <c r="R56" s="188"/>
      <c r="S56" s="188"/>
      <c r="T56" s="188"/>
      <c r="U56" s="188"/>
      <c r="V56" s="188"/>
      <c r="W56" s="188"/>
      <c r="X56" s="188"/>
      <c r="Y56" s="188"/>
      <c r="Z56" s="188"/>
      <c r="AA56" s="188"/>
      <c r="AB56" s="188"/>
      <c r="AC56" s="188"/>
      <c r="AD56" s="188"/>
      <c r="AE56" s="188"/>
      <c r="AF56" s="188"/>
      <c r="AG56" s="188"/>
      <c r="AH56" s="188"/>
      <c r="AI56" s="188"/>
      <c r="AJ56" s="188"/>
      <c r="AK56" s="188"/>
      <c r="AL56" s="188"/>
    </row>
    <row r="57" spans="1:38" ht="93" x14ac:dyDescent="0.25">
      <c r="A57" s="189">
        <f t="shared" si="3"/>
        <v>36</v>
      </c>
      <c r="B57" s="190" t="s">
        <v>337</v>
      </c>
      <c r="C57" s="191">
        <v>44103124</v>
      </c>
      <c r="D57" s="192" t="s">
        <v>339</v>
      </c>
      <c r="E57" s="190" t="s">
        <v>47</v>
      </c>
      <c r="F57" s="190">
        <v>1</v>
      </c>
      <c r="G57" s="193" t="s">
        <v>74</v>
      </c>
      <c r="H57" s="194" t="s">
        <v>135</v>
      </c>
      <c r="I57" s="190" t="s">
        <v>54</v>
      </c>
      <c r="J57" s="190" t="s">
        <v>34</v>
      </c>
      <c r="K57" s="190" t="s">
        <v>40</v>
      </c>
      <c r="L57" s="195">
        <v>450000</v>
      </c>
      <c r="M57" s="196">
        <v>450000</v>
      </c>
      <c r="N57" s="190" t="s">
        <v>50</v>
      </c>
      <c r="O57" s="190" t="s">
        <v>35</v>
      </c>
      <c r="P57" s="190" t="s">
        <v>336</v>
      </c>
      <c r="Q57" s="54"/>
      <c r="R57" s="188"/>
      <c r="S57" s="188"/>
      <c r="T57" s="188"/>
      <c r="U57" s="188"/>
      <c r="V57" s="188"/>
      <c r="W57" s="188"/>
      <c r="X57" s="188"/>
      <c r="Y57" s="188"/>
      <c r="Z57" s="188"/>
      <c r="AA57" s="188"/>
      <c r="AB57" s="188"/>
      <c r="AC57" s="188"/>
      <c r="AD57" s="188"/>
      <c r="AE57" s="188"/>
      <c r="AF57" s="188"/>
      <c r="AG57" s="188"/>
      <c r="AH57" s="188"/>
      <c r="AI57" s="188"/>
      <c r="AJ57" s="188"/>
      <c r="AK57" s="188"/>
      <c r="AL57" s="188"/>
    </row>
    <row r="58" spans="1:38" ht="93" x14ac:dyDescent="0.25">
      <c r="A58" s="189">
        <f t="shared" si="3"/>
        <v>37</v>
      </c>
      <c r="B58" s="190" t="s">
        <v>337</v>
      </c>
      <c r="C58" s="191">
        <v>44121634</v>
      </c>
      <c r="D58" s="192" t="s">
        <v>340</v>
      </c>
      <c r="E58" s="190" t="s">
        <v>47</v>
      </c>
      <c r="F58" s="190">
        <v>1</v>
      </c>
      <c r="G58" s="193" t="s">
        <v>74</v>
      </c>
      <c r="H58" s="194" t="s">
        <v>135</v>
      </c>
      <c r="I58" s="190" t="s">
        <v>54</v>
      </c>
      <c r="J58" s="190" t="s">
        <v>34</v>
      </c>
      <c r="K58" s="190" t="s">
        <v>40</v>
      </c>
      <c r="L58" s="195">
        <v>300000</v>
      </c>
      <c r="M58" s="196">
        <v>300000</v>
      </c>
      <c r="N58" s="190" t="s">
        <v>50</v>
      </c>
      <c r="O58" s="190" t="s">
        <v>35</v>
      </c>
      <c r="P58" s="190" t="s">
        <v>336</v>
      </c>
      <c r="Q58" s="54"/>
      <c r="R58" s="188"/>
      <c r="S58" s="188"/>
      <c r="T58" s="188"/>
      <c r="U58" s="188"/>
      <c r="V58" s="188"/>
      <c r="W58" s="188"/>
      <c r="X58" s="188"/>
      <c r="Y58" s="188"/>
      <c r="Z58" s="188"/>
      <c r="AA58" s="188"/>
      <c r="AB58" s="188"/>
      <c r="AC58" s="188"/>
      <c r="AD58" s="188"/>
      <c r="AE58" s="188"/>
      <c r="AF58" s="188"/>
      <c r="AG58" s="188"/>
      <c r="AH58" s="188"/>
      <c r="AI58" s="188"/>
      <c r="AJ58" s="188"/>
      <c r="AK58" s="188"/>
      <c r="AL58" s="188"/>
    </row>
    <row r="59" spans="1:38" ht="93" x14ac:dyDescent="0.25">
      <c r="A59" s="189">
        <f t="shared" si="3"/>
        <v>38</v>
      </c>
      <c r="B59" s="190" t="s">
        <v>337</v>
      </c>
      <c r="C59" s="191">
        <v>44122003</v>
      </c>
      <c r="D59" s="192" t="s">
        <v>341</v>
      </c>
      <c r="E59" s="190" t="s">
        <v>47</v>
      </c>
      <c r="F59" s="190">
        <v>1</v>
      </c>
      <c r="G59" s="193" t="s">
        <v>74</v>
      </c>
      <c r="H59" s="194" t="s">
        <v>135</v>
      </c>
      <c r="I59" s="190" t="s">
        <v>52</v>
      </c>
      <c r="J59" s="190" t="s">
        <v>34</v>
      </c>
      <c r="K59" s="190" t="s">
        <v>40</v>
      </c>
      <c r="L59" s="195">
        <v>4800000</v>
      </c>
      <c r="M59" s="196">
        <v>4800000</v>
      </c>
      <c r="N59" s="190" t="s">
        <v>50</v>
      </c>
      <c r="O59" s="190" t="s">
        <v>35</v>
      </c>
      <c r="P59" s="190" t="s">
        <v>336</v>
      </c>
      <c r="Q59" s="54"/>
      <c r="R59" s="188"/>
      <c r="S59" s="188"/>
      <c r="T59" s="188"/>
      <c r="U59" s="188"/>
      <c r="V59" s="188"/>
      <c r="W59" s="188"/>
      <c r="X59" s="188"/>
      <c r="Y59" s="188"/>
      <c r="Z59" s="188"/>
      <c r="AA59" s="188"/>
      <c r="AB59" s="188"/>
      <c r="AC59" s="188"/>
      <c r="AD59" s="188"/>
      <c r="AE59" s="188"/>
      <c r="AF59" s="188"/>
      <c r="AG59" s="188"/>
      <c r="AH59" s="188"/>
      <c r="AI59" s="188"/>
      <c r="AJ59" s="188"/>
      <c r="AK59" s="188"/>
      <c r="AL59" s="188"/>
    </row>
    <row r="60" spans="1:38" ht="93" x14ac:dyDescent="0.25">
      <c r="A60" s="189">
        <f t="shared" si="3"/>
        <v>39</v>
      </c>
      <c r="B60" s="190" t="s">
        <v>337</v>
      </c>
      <c r="C60" s="191">
        <v>44111515</v>
      </c>
      <c r="D60" s="192" t="s">
        <v>342</v>
      </c>
      <c r="E60" s="190" t="s">
        <v>47</v>
      </c>
      <c r="F60" s="190">
        <v>1</v>
      </c>
      <c r="G60" s="193" t="s">
        <v>74</v>
      </c>
      <c r="H60" s="194" t="s">
        <v>135</v>
      </c>
      <c r="I60" s="190" t="s">
        <v>52</v>
      </c>
      <c r="J60" s="190" t="s">
        <v>34</v>
      </c>
      <c r="K60" s="190" t="s">
        <v>40</v>
      </c>
      <c r="L60" s="195">
        <v>1537500</v>
      </c>
      <c r="M60" s="196">
        <v>1537500</v>
      </c>
      <c r="N60" s="190" t="s">
        <v>50</v>
      </c>
      <c r="O60" s="190" t="s">
        <v>35</v>
      </c>
      <c r="P60" s="190" t="s">
        <v>336</v>
      </c>
      <c r="Q60" s="54"/>
      <c r="R60" s="188"/>
      <c r="S60" s="188"/>
      <c r="T60" s="188"/>
      <c r="U60" s="188"/>
      <c r="V60" s="188"/>
      <c r="W60" s="188"/>
      <c r="X60" s="188"/>
      <c r="Y60" s="188"/>
      <c r="Z60" s="188"/>
      <c r="AA60" s="188"/>
      <c r="AB60" s="188"/>
      <c r="AC60" s="188"/>
      <c r="AD60" s="188"/>
      <c r="AE60" s="188"/>
      <c r="AF60" s="188"/>
      <c r="AG60" s="188"/>
      <c r="AH60" s="188"/>
      <c r="AI60" s="188"/>
      <c r="AJ60" s="188"/>
      <c r="AK60" s="188"/>
      <c r="AL60" s="188"/>
    </row>
    <row r="61" spans="1:38" ht="139.5" x14ac:dyDescent="0.25">
      <c r="A61" s="189">
        <f t="shared" si="3"/>
        <v>40</v>
      </c>
      <c r="B61" s="190" t="s">
        <v>343</v>
      </c>
      <c r="C61" s="191" t="s">
        <v>69</v>
      </c>
      <c r="D61" s="192" t="s">
        <v>172</v>
      </c>
      <c r="E61" s="190" t="s">
        <v>47</v>
      </c>
      <c r="F61" s="190">
        <v>1</v>
      </c>
      <c r="G61" s="193" t="s">
        <v>79</v>
      </c>
      <c r="H61" s="194">
        <v>10</v>
      </c>
      <c r="I61" s="190" t="s">
        <v>148</v>
      </c>
      <c r="J61" s="190" t="s">
        <v>34</v>
      </c>
      <c r="K61" s="190" t="s">
        <v>41</v>
      </c>
      <c r="L61" s="195">
        <v>24000000</v>
      </c>
      <c r="M61" s="196">
        <v>24000000</v>
      </c>
      <c r="N61" s="190" t="s">
        <v>50</v>
      </c>
      <c r="O61" s="190" t="s">
        <v>35</v>
      </c>
      <c r="P61" s="190" t="s">
        <v>255</v>
      </c>
      <c r="Q61" s="54"/>
      <c r="R61" s="188"/>
      <c r="S61" s="188"/>
      <c r="T61" s="188"/>
      <c r="U61" s="188"/>
      <c r="V61" s="188"/>
      <c r="W61" s="188"/>
      <c r="X61" s="188"/>
      <c r="Y61" s="188"/>
      <c r="Z61" s="188"/>
      <c r="AA61" s="188"/>
      <c r="AB61" s="188"/>
      <c r="AC61" s="188"/>
      <c r="AD61" s="188"/>
      <c r="AE61" s="188"/>
      <c r="AF61" s="188"/>
      <c r="AG61" s="188"/>
      <c r="AH61" s="188"/>
      <c r="AI61" s="188"/>
      <c r="AJ61" s="188"/>
      <c r="AK61" s="188"/>
      <c r="AL61" s="188"/>
    </row>
    <row r="62" spans="1:38" ht="116.25" x14ac:dyDescent="0.25">
      <c r="A62" s="189">
        <f t="shared" si="3"/>
        <v>41</v>
      </c>
      <c r="B62" s="190" t="s">
        <v>343</v>
      </c>
      <c r="C62" s="191">
        <v>80101706</v>
      </c>
      <c r="D62" s="192" t="s">
        <v>62</v>
      </c>
      <c r="E62" s="190" t="s">
        <v>47</v>
      </c>
      <c r="F62" s="190">
        <v>1</v>
      </c>
      <c r="G62" s="193" t="s">
        <v>79</v>
      </c>
      <c r="H62" s="194">
        <v>10</v>
      </c>
      <c r="I62" s="190" t="s">
        <v>54</v>
      </c>
      <c r="J62" s="190" t="s">
        <v>34</v>
      </c>
      <c r="K62" s="190" t="s">
        <v>42</v>
      </c>
      <c r="L62" s="195">
        <v>10075000</v>
      </c>
      <c r="M62" s="196">
        <v>10075000</v>
      </c>
      <c r="N62" s="190" t="s">
        <v>50</v>
      </c>
      <c r="O62" s="190" t="s">
        <v>35</v>
      </c>
      <c r="P62" s="190" t="s">
        <v>255</v>
      </c>
      <c r="Q62" s="54"/>
      <c r="R62" s="188"/>
      <c r="S62" s="188"/>
      <c r="T62" s="188"/>
      <c r="U62" s="188"/>
      <c r="V62" s="188"/>
      <c r="W62" s="188"/>
      <c r="X62" s="188"/>
      <c r="Y62" s="188"/>
      <c r="Z62" s="188"/>
      <c r="AA62" s="188"/>
      <c r="AB62" s="188"/>
      <c r="AC62" s="188"/>
      <c r="AD62" s="188"/>
      <c r="AE62" s="188"/>
      <c r="AF62" s="188"/>
      <c r="AG62" s="188"/>
      <c r="AH62" s="188"/>
      <c r="AI62" s="188"/>
      <c r="AJ62" s="188"/>
      <c r="AK62" s="188"/>
      <c r="AL62" s="188"/>
    </row>
    <row r="63" spans="1:38" ht="86.45" customHeight="1" x14ac:dyDescent="0.25">
      <c r="A63" s="189">
        <f t="shared" si="3"/>
        <v>42</v>
      </c>
      <c r="B63" s="190" t="s">
        <v>343</v>
      </c>
      <c r="C63" s="191">
        <v>78111803</v>
      </c>
      <c r="D63" s="192" t="s">
        <v>63</v>
      </c>
      <c r="E63" s="190" t="s">
        <v>47</v>
      </c>
      <c r="F63" s="190">
        <v>1</v>
      </c>
      <c r="G63" s="193" t="s">
        <v>76</v>
      </c>
      <c r="H63" s="194" t="s">
        <v>135</v>
      </c>
      <c r="I63" s="190" t="s">
        <v>54</v>
      </c>
      <c r="J63" s="190" t="s">
        <v>34</v>
      </c>
      <c r="K63" s="190" t="s">
        <v>42</v>
      </c>
      <c r="L63" s="195">
        <v>15000000</v>
      </c>
      <c r="M63" s="196">
        <v>15000000</v>
      </c>
      <c r="N63" s="190" t="s">
        <v>50</v>
      </c>
      <c r="O63" s="190" t="s">
        <v>35</v>
      </c>
      <c r="P63" s="190" t="s">
        <v>255</v>
      </c>
      <c r="Q63" s="54"/>
      <c r="R63" s="188"/>
      <c r="S63" s="188"/>
      <c r="T63" s="188"/>
      <c r="U63" s="188"/>
      <c r="V63" s="188"/>
      <c r="W63" s="188"/>
      <c r="X63" s="188"/>
      <c r="Y63" s="188"/>
      <c r="Z63" s="188"/>
      <c r="AA63" s="188"/>
      <c r="AB63" s="188"/>
      <c r="AC63" s="188"/>
      <c r="AD63" s="188"/>
      <c r="AE63" s="188"/>
      <c r="AF63" s="188"/>
      <c r="AG63" s="188"/>
      <c r="AH63" s="188"/>
      <c r="AI63" s="188"/>
      <c r="AJ63" s="188"/>
      <c r="AK63" s="188"/>
      <c r="AL63" s="188"/>
    </row>
    <row r="64" spans="1:38" ht="69.75" x14ac:dyDescent="0.25">
      <c r="A64" s="189">
        <f t="shared" si="3"/>
        <v>43</v>
      </c>
      <c r="B64" s="190" t="s">
        <v>343</v>
      </c>
      <c r="C64" s="191" t="s">
        <v>71</v>
      </c>
      <c r="D64" s="192" t="s">
        <v>64</v>
      </c>
      <c r="E64" s="190" t="s">
        <v>47</v>
      </c>
      <c r="F64" s="190">
        <v>1</v>
      </c>
      <c r="G64" s="193" t="s">
        <v>155</v>
      </c>
      <c r="H64" s="194" t="s">
        <v>135</v>
      </c>
      <c r="I64" s="190" t="s">
        <v>54</v>
      </c>
      <c r="J64" s="190" t="s">
        <v>34</v>
      </c>
      <c r="K64" s="190" t="s">
        <v>44</v>
      </c>
      <c r="L64" s="195">
        <v>17000000</v>
      </c>
      <c r="M64" s="196">
        <v>17000000</v>
      </c>
      <c r="N64" s="190" t="s">
        <v>50</v>
      </c>
      <c r="O64" s="190" t="s">
        <v>35</v>
      </c>
      <c r="P64" s="190" t="s">
        <v>255</v>
      </c>
      <c r="Q64" s="54"/>
      <c r="R64" s="188"/>
      <c r="S64" s="188"/>
      <c r="T64" s="188"/>
      <c r="U64" s="188"/>
      <c r="V64" s="188"/>
      <c r="W64" s="188"/>
      <c r="X64" s="188"/>
      <c r="Y64" s="188"/>
      <c r="Z64" s="188"/>
      <c r="AA64" s="188"/>
      <c r="AB64" s="188"/>
      <c r="AC64" s="188"/>
      <c r="AD64" s="188"/>
      <c r="AE64" s="188"/>
      <c r="AF64" s="188"/>
      <c r="AG64" s="188"/>
      <c r="AH64" s="188"/>
      <c r="AI64" s="188"/>
      <c r="AJ64" s="188"/>
      <c r="AK64" s="188"/>
      <c r="AL64" s="188"/>
    </row>
    <row r="65" spans="1:38" ht="186.75" customHeight="1" x14ac:dyDescent="0.25">
      <c r="A65" s="189">
        <f t="shared" si="3"/>
        <v>44</v>
      </c>
      <c r="B65" s="190" t="s">
        <v>344</v>
      </c>
      <c r="C65" s="191" t="s">
        <v>66</v>
      </c>
      <c r="D65" s="192" t="s">
        <v>398</v>
      </c>
      <c r="E65" s="190" t="s">
        <v>47</v>
      </c>
      <c r="F65" s="190">
        <v>1</v>
      </c>
      <c r="G65" s="193" t="s">
        <v>79</v>
      </c>
      <c r="H65" s="194" t="s">
        <v>205</v>
      </c>
      <c r="I65" s="190" t="s">
        <v>54</v>
      </c>
      <c r="J65" s="190" t="s">
        <v>34</v>
      </c>
      <c r="K65" s="190" t="s">
        <v>42</v>
      </c>
      <c r="L65" s="195">
        <v>5000000</v>
      </c>
      <c r="M65" s="196">
        <v>5000000</v>
      </c>
      <c r="N65" s="190" t="s">
        <v>50</v>
      </c>
      <c r="O65" s="190" t="s">
        <v>35</v>
      </c>
      <c r="P65" s="190" t="s">
        <v>255</v>
      </c>
      <c r="Q65" s="54"/>
      <c r="R65" s="188"/>
      <c r="S65" s="188"/>
      <c r="T65" s="188"/>
      <c r="U65" s="188"/>
      <c r="V65" s="188"/>
      <c r="W65" s="188"/>
      <c r="X65" s="188"/>
      <c r="Y65" s="188"/>
      <c r="Z65" s="188"/>
      <c r="AA65" s="188"/>
      <c r="AB65" s="188"/>
      <c r="AC65" s="188"/>
      <c r="AD65" s="188"/>
      <c r="AE65" s="188"/>
      <c r="AF65" s="188"/>
      <c r="AG65" s="188"/>
      <c r="AH65" s="188"/>
      <c r="AI65" s="188"/>
      <c r="AJ65" s="188"/>
      <c r="AK65" s="188"/>
      <c r="AL65" s="188"/>
    </row>
    <row r="66" spans="1:38" ht="168.75" x14ac:dyDescent="0.25">
      <c r="A66" s="189">
        <f t="shared" si="3"/>
        <v>45</v>
      </c>
      <c r="B66" s="190" t="s">
        <v>173</v>
      </c>
      <c r="C66" s="191">
        <v>60106600</v>
      </c>
      <c r="D66" s="192" t="s">
        <v>456</v>
      </c>
      <c r="E66" s="190" t="s">
        <v>47</v>
      </c>
      <c r="F66" s="190">
        <v>1</v>
      </c>
      <c r="G66" s="193" t="s">
        <v>80</v>
      </c>
      <c r="H66" s="194" t="s">
        <v>135</v>
      </c>
      <c r="I66" s="190" t="s">
        <v>60</v>
      </c>
      <c r="J66" s="190" t="s">
        <v>65</v>
      </c>
      <c r="K66" s="190" t="s">
        <v>412</v>
      </c>
      <c r="L66" s="195">
        <v>4000000</v>
      </c>
      <c r="M66" s="196">
        <v>4000000</v>
      </c>
      <c r="N66" s="190" t="s">
        <v>50</v>
      </c>
      <c r="O66" s="190" t="s">
        <v>35</v>
      </c>
      <c r="P66" s="190" t="s">
        <v>244</v>
      </c>
      <c r="Q66" s="54"/>
      <c r="R66" s="181" t="s">
        <v>1003</v>
      </c>
      <c r="S66" s="181" t="s">
        <v>1004</v>
      </c>
      <c r="T66" s="182">
        <v>43125</v>
      </c>
      <c r="U66" s="183" t="s">
        <v>1005</v>
      </c>
      <c r="V66" s="184" t="s">
        <v>464</v>
      </c>
      <c r="W66" s="185">
        <v>1120000</v>
      </c>
      <c r="X66" s="188"/>
      <c r="Y66" s="188"/>
      <c r="Z66" s="185">
        <v>1120000</v>
      </c>
      <c r="AA66" s="179" t="s">
        <v>1006</v>
      </c>
      <c r="AB66" s="188"/>
      <c r="AC66" s="188"/>
      <c r="AD66" s="188"/>
      <c r="AE66" s="188"/>
      <c r="AF66" s="188"/>
      <c r="AG66" s="188"/>
      <c r="AH66" s="179" t="s">
        <v>1007</v>
      </c>
      <c r="AI66" s="178">
        <v>43126</v>
      </c>
      <c r="AJ66" s="178">
        <v>43156</v>
      </c>
      <c r="AK66" s="180" t="s">
        <v>1008</v>
      </c>
      <c r="AL66" s="187" t="s">
        <v>1009</v>
      </c>
    </row>
    <row r="67" spans="1:38" ht="93" x14ac:dyDescent="0.25">
      <c r="A67" s="189">
        <f t="shared" si="3"/>
        <v>46</v>
      </c>
      <c r="B67" s="190" t="s">
        <v>173</v>
      </c>
      <c r="C67" s="191">
        <v>55101500</v>
      </c>
      <c r="D67" s="192" t="s">
        <v>457</v>
      </c>
      <c r="E67" s="190" t="s">
        <v>47</v>
      </c>
      <c r="F67" s="190">
        <v>1</v>
      </c>
      <c r="G67" s="193" t="s">
        <v>80</v>
      </c>
      <c r="H67" s="194" t="s">
        <v>135</v>
      </c>
      <c r="I67" s="190" t="s">
        <v>60</v>
      </c>
      <c r="J67" s="190" t="s">
        <v>65</v>
      </c>
      <c r="K67" s="190" t="s">
        <v>412</v>
      </c>
      <c r="L67" s="195">
        <v>15000000</v>
      </c>
      <c r="M67" s="196">
        <v>15000000</v>
      </c>
      <c r="N67" s="190" t="s">
        <v>50</v>
      </c>
      <c r="O67" s="190" t="s">
        <v>35</v>
      </c>
      <c r="P67" s="190" t="s">
        <v>244</v>
      </c>
      <c r="Q67" s="54"/>
      <c r="R67" s="188"/>
      <c r="S67" s="188"/>
      <c r="T67" s="188"/>
      <c r="U67" s="188"/>
      <c r="V67" s="188"/>
      <c r="W67" s="188"/>
      <c r="X67" s="188"/>
      <c r="Y67" s="188"/>
      <c r="Z67" s="188"/>
      <c r="AA67" s="188"/>
      <c r="AB67" s="188"/>
      <c r="AC67" s="188"/>
      <c r="AD67" s="188"/>
      <c r="AE67" s="188"/>
      <c r="AF67" s="188"/>
      <c r="AG67" s="188"/>
      <c r="AH67" s="188"/>
      <c r="AI67" s="188"/>
      <c r="AJ67" s="188"/>
      <c r="AK67" s="188"/>
      <c r="AL67" s="188"/>
    </row>
    <row r="68" spans="1:38" ht="93" x14ac:dyDescent="0.25">
      <c r="A68" s="189">
        <f t="shared" si="3"/>
        <v>47</v>
      </c>
      <c r="B68" s="190" t="s">
        <v>345</v>
      </c>
      <c r="C68" s="191">
        <v>81112502</v>
      </c>
      <c r="D68" s="192" t="s">
        <v>180</v>
      </c>
      <c r="E68" s="190" t="s">
        <v>47</v>
      </c>
      <c r="F68" s="190">
        <v>1</v>
      </c>
      <c r="G68" s="193" t="s">
        <v>76</v>
      </c>
      <c r="H68" s="194">
        <v>36</v>
      </c>
      <c r="I68" s="190" t="s">
        <v>148</v>
      </c>
      <c r="J68" s="190" t="s">
        <v>34</v>
      </c>
      <c r="K68" s="190" t="s">
        <v>140</v>
      </c>
      <c r="L68" s="196">
        <v>742768936.55485713</v>
      </c>
      <c r="M68" s="196">
        <v>20632470</v>
      </c>
      <c r="N68" s="190" t="s">
        <v>48</v>
      </c>
      <c r="O68" s="190" t="s">
        <v>318</v>
      </c>
      <c r="P68" s="190" t="s">
        <v>246</v>
      </c>
      <c r="Q68" s="54"/>
      <c r="R68" s="188"/>
      <c r="S68" s="188"/>
      <c r="T68" s="188"/>
      <c r="U68" s="188"/>
      <c r="V68" s="188"/>
      <c r="W68" s="188"/>
      <c r="X68" s="188"/>
      <c r="Y68" s="188"/>
      <c r="Z68" s="188"/>
      <c r="AA68" s="188"/>
      <c r="AB68" s="188"/>
      <c r="AC68" s="188"/>
      <c r="AD68" s="188"/>
      <c r="AE68" s="188"/>
      <c r="AF68" s="188"/>
      <c r="AG68" s="188"/>
      <c r="AH68" s="188"/>
      <c r="AI68" s="188"/>
      <c r="AJ68" s="188"/>
      <c r="AK68" s="188"/>
      <c r="AL68" s="188"/>
    </row>
    <row r="69" spans="1:38" ht="93" x14ac:dyDescent="0.25">
      <c r="A69" s="189">
        <f t="shared" si="3"/>
        <v>48</v>
      </c>
      <c r="B69" s="190" t="s">
        <v>345</v>
      </c>
      <c r="C69" s="191">
        <v>43222815</v>
      </c>
      <c r="D69" s="192" t="s">
        <v>183</v>
      </c>
      <c r="E69" s="190" t="s">
        <v>47</v>
      </c>
      <c r="F69" s="190">
        <v>1</v>
      </c>
      <c r="G69" s="193" t="s">
        <v>76</v>
      </c>
      <c r="H69" s="194">
        <v>36</v>
      </c>
      <c r="I69" s="190" t="s">
        <v>148</v>
      </c>
      <c r="J69" s="190" t="s">
        <v>34</v>
      </c>
      <c r="K69" s="190" t="s">
        <v>140</v>
      </c>
      <c r="L69" s="196">
        <v>486565343.86114293</v>
      </c>
      <c r="M69" s="196">
        <v>13515704</v>
      </c>
      <c r="N69" s="190" t="s">
        <v>48</v>
      </c>
      <c r="O69" s="190" t="s">
        <v>318</v>
      </c>
      <c r="P69" s="190" t="s">
        <v>246</v>
      </c>
      <c r="Q69" s="54"/>
      <c r="R69" s="188"/>
      <c r="S69" s="188"/>
      <c r="T69" s="188"/>
      <c r="U69" s="188"/>
      <c r="V69" s="188"/>
      <c r="W69" s="188"/>
      <c r="X69" s="188"/>
      <c r="Y69" s="188"/>
      <c r="Z69" s="188"/>
      <c r="AA69" s="188"/>
      <c r="AB69" s="188"/>
      <c r="AC69" s="188"/>
      <c r="AD69" s="188"/>
      <c r="AE69" s="188"/>
      <c r="AF69" s="188"/>
      <c r="AG69" s="188"/>
      <c r="AH69" s="188"/>
      <c r="AI69" s="188"/>
      <c r="AJ69" s="188"/>
      <c r="AK69" s="188"/>
      <c r="AL69" s="188"/>
    </row>
    <row r="70" spans="1:38" ht="93" x14ac:dyDescent="0.25">
      <c r="A70" s="189">
        <f t="shared" si="3"/>
        <v>49</v>
      </c>
      <c r="B70" s="190" t="s">
        <v>345</v>
      </c>
      <c r="C70" s="191">
        <v>93151502</v>
      </c>
      <c r="D70" s="192" t="s">
        <v>184</v>
      </c>
      <c r="E70" s="190" t="s">
        <v>47</v>
      </c>
      <c r="F70" s="190">
        <v>1</v>
      </c>
      <c r="G70" s="193" t="s">
        <v>76</v>
      </c>
      <c r="H70" s="194">
        <v>36</v>
      </c>
      <c r="I70" s="190" t="s">
        <v>243</v>
      </c>
      <c r="J70" s="190" t="s">
        <v>34</v>
      </c>
      <c r="K70" s="190" t="s">
        <v>140</v>
      </c>
      <c r="L70" s="196">
        <v>1169603938.8000002</v>
      </c>
      <c r="M70" s="196">
        <v>32488999</v>
      </c>
      <c r="N70" s="190" t="s">
        <v>48</v>
      </c>
      <c r="O70" s="190" t="s">
        <v>318</v>
      </c>
      <c r="P70" s="190" t="s">
        <v>246</v>
      </c>
      <c r="Q70" s="54"/>
      <c r="R70" s="188"/>
      <c r="S70" s="188"/>
      <c r="T70" s="188"/>
      <c r="U70" s="188"/>
      <c r="V70" s="188"/>
      <c r="W70" s="188"/>
      <c r="X70" s="188"/>
      <c r="Y70" s="188"/>
      <c r="Z70" s="188"/>
      <c r="AA70" s="188"/>
      <c r="AB70" s="188"/>
      <c r="AC70" s="188"/>
      <c r="AD70" s="188"/>
      <c r="AE70" s="188"/>
      <c r="AF70" s="188"/>
      <c r="AG70" s="188"/>
      <c r="AH70" s="188"/>
      <c r="AI70" s="188"/>
      <c r="AJ70" s="188"/>
      <c r="AK70" s="188"/>
      <c r="AL70" s="188"/>
    </row>
    <row r="71" spans="1:38" ht="147" customHeight="1" x14ac:dyDescent="0.25">
      <c r="A71" s="189">
        <f t="shared" si="3"/>
        <v>50</v>
      </c>
      <c r="B71" s="190" t="s">
        <v>345</v>
      </c>
      <c r="C71" s="191">
        <v>81112006</v>
      </c>
      <c r="D71" s="192" t="s">
        <v>187</v>
      </c>
      <c r="E71" s="190" t="s">
        <v>47</v>
      </c>
      <c r="F71" s="190">
        <v>1</v>
      </c>
      <c r="G71" s="193" t="s">
        <v>79</v>
      </c>
      <c r="H71" s="194">
        <v>12</v>
      </c>
      <c r="I71" s="190" t="s">
        <v>54</v>
      </c>
      <c r="J71" s="190" t="s">
        <v>34</v>
      </c>
      <c r="K71" s="190" t="s">
        <v>186</v>
      </c>
      <c r="L71" s="195">
        <v>4286000</v>
      </c>
      <c r="M71" s="196">
        <v>4286000</v>
      </c>
      <c r="N71" s="190" t="s">
        <v>50</v>
      </c>
      <c r="O71" s="190" t="s">
        <v>35</v>
      </c>
      <c r="P71" s="190" t="s">
        <v>246</v>
      </c>
      <c r="Q71" s="54"/>
      <c r="R71" s="188"/>
      <c r="S71" s="188"/>
      <c r="T71" s="188"/>
      <c r="U71" s="188"/>
      <c r="V71" s="188"/>
      <c r="W71" s="188"/>
      <c r="X71" s="188"/>
      <c r="Y71" s="188"/>
      <c r="Z71" s="188"/>
      <c r="AA71" s="188"/>
      <c r="AB71" s="188"/>
      <c r="AC71" s="188"/>
      <c r="AD71" s="188"/>
      <c r="AE71" s="188"/>
      <c r="AF71" s="188"/>
      <c r="AG71" s="188"/>
      <c r="AH71" s="188"/>
      <c r="AI71" s="188"/>
      <c r="AJ71" s="188"/>
      <c r="AK71" s="188"/>
      <c r="AL71" s="188"/>
    </row>
    <row r="72" spans="1:38" ht="93" x14ac:dyDescent="0.25">
      <c r="A72" s="189">
        <f t="shared" si="3"/>
        <v>51</v>
      </c>
      <c r="B72" s="190" t="s">
        <v>345</v>
      </c>
      <c r="C72" s="191">
        <v>43233004</v>
      </c>
      <c r="D72" s="192" t="s">
        <v>220</v>
      </c>
      <c r="E72" s="190" t="s">
        <v>47</v>
      </c>
      <c r="F72" s="190">
        <v>1</v>
      </c>
      <c r="G72" s="193" t="s">
        <v>79</v>
      </c>
      <c r="H72" s="194">
        <v>12</v>
      </c>
      <c r="I72" s="190" t="s">
        <v>227</v>
      </c>
      <c r="J72" s="190" t="s">
        <v>65</v>
      </c>
      <c r="K72" s="190" t="s">
        <v>397</v>
      </c>
      <c r="L72" s="195">
        <v>44044250.800000004</v>
      </c>
      <c r="M72" s="196">
        <v>44044251</v>
      </c>
      <c r="N72" s="190" t="s">
        <v>50</v>
      </c>
      <c r="O72" s="190" t="s">
        <v>35</v>
      </c>
      <c r="P72" s="190" t="s">
        <v>246</v>
      </c>
      <c r="Q72" s="54"/>
      <c r="R72" s="188"/>
      <c r="S72" s="188"/>
      <c r="T72" s="188"/>
      <c r="U72" s="188"/>
      <c r="V72" s="188"/>
      <c r="W72" s="188"/>
      <c r="X72" s="188"/>
      <c r="Y72" s="188"/>
      <c r="Z72" s="188"/>
      <c r="AA72" s="188"/>
      <c r="AB72" s="188"/>
      <c r="AC72" s="188"/>
      <c r="AD72" s="188"/>
      <c r="AE72" s="188"/>
      <c r="AF72" s="188"/>
      <c r="AG72" s="188"/>
      <c r="AH72" s="188"/>
      <c r="AI72" s="188"/>
      <c r="AJ72" s="188"/>
      <c r="AK72" s="188"/>
      <c r="AL72" s="188"/>
    </row>
    <row r="73" spans="1:38" ht="93" x14ac:dyDescent="0.25">
      <c r="A73" s="189">
        <f t="shared" si="3"/>
        <v>52</v>
      </c>
      <c r="B73" s="190" t="s">
        <v>345</v>
      </c>
      <c r="C73" s="191">
        <v>80101706</v>
      </c>
      <c r="D73" s="192" t="s">
        <v>408</v>
      </c>
      <c r="E73" s="190" t="s">
        <v>47</v>
      </c>
      <c r="F73" s="190">
        <v>1</v>
      </c>
      <c r="G73" s="193" t="s">
        <v>72</v>
      </c>
      <c r="H73" s="194">
        <v>12</v>
      </c>
      <c r="I73" s="190" t="s">
        <v>148</v>
      </c>
      <c r="J73" s="190" t="s">
        <v>65</v>
      </c>
      <c r="K73" s="190" t="s">
        <v>397</v>
      </c>
      <c r="L73" s="195">
        <v>232816852</v>
      </c>
      <c r="M73" s="195">
        <v>232816852</v>
      </c>
      <c r="N73" s="190" t="s">
        <v>50</v>
      </c>
      <c r="O73" s="190" t="s">
        <v>35</v>
      </c>
      <c r="P73" s="190" t="s">
        <v>246</v>
      </c>
      <c r="Q73" s="54"/>
      <c r="R73" s="188"/>
      <c r="S73" s="188"/>
      <c r="T73" s="188"/>
      <c r="U73" s="188"/>
      <c r="V73" s="188"/>
      <c r="W73" s="188"/>
      <c r="X73" s="188"/>
      <c r="Y73" s="188"/>
      <c r="Z73" s="188"/>
      <c r="AA73" s="188"/>
      <c r="AB73" s="188"/>
      <c r="AC73" s="188"/>
      <c r="AD73" s="188"/>
      <c r="AE73" s="188"/>
      <c r="AF73" s="188"/>
      <c r="AG73" s="188"/>
      <c r="AH73" s="188"/>
      <c r="AI73" s="188"/>
      <c r="AJ73" s="188"/>
      <c r="AK73" s="188"/>
      <c r="AL73" s="188"/>
    </row>
    <row r="74" spans="1:38" ht="93.75" x14ac:dyDescent="0.25">
      <c r="A74" s="189">
        <f t="shared" si="3"/>
        <v>53</v>
      </c>
      <c r="B74" s="190" t="s">
        <v>199</v>
      </c>
      <c r="C74" s="191">
        <v>80101706</v>
      </c>
      <c r="D74" s="192" t="s">
        <v>390</v>
      </c>
      <c r="E74" s="190" t="s">
        <v>47</v>
      </c>
      <c r="F74" s="190">
        <v>1</v>
      </c>
      <c r="G74" s="193" t="s">
        <v>72</v>
      </c>
      <c r="H74" s="194">
        <v>5</v>
      </c>
      <c r="I74" s="190" t="s">
        <v>60</v>
      </c>
      <c r="J74" s="190" t="s">
        <v>65</v>
      </c>
      <c r="K74" s="190" t="s">
        <v>334</v>
      </c>
      <c r="L74" s="195">
        <v>25040000</v>
      </c>
      <c r="M74" s="196">
        <v>25040000</v>
      </c>
      <c r="N74" s="190" t="s">
        <v>50</v>
      </c>
      <c r="O74" s="190" t="s">
        <v>35</v>
      </c>
      <c r="P74" s="190" t="s">
        <v>349</v>
      </c>
      <c r="Q74" s="54"/>
      <c r="R74" s="181" t="s">
        <v>537</v>
      </c>
      <c r="S74" s="181" t="s">
        <v>204</v>
      </c>
      <c r="T74" s="182">
        <v>43109</v>
      </c>
      <c r="U74" s="183" t="s">
        <v>538</v>
      </c>
      <c r="V74" s="184" t="s">
        <v>464</v>
      </c>
      <c r="W74" s="185">
        <v>25040000</v>
      </c>
      <c r="X74" s="188"/>
      <c r="Y74" s="188"/>
      <c r="Z74" s="185">
        <v>25040000</v>
      </c>
      <c r="AA74" s="179" t="s">
        <v>539</v>
      </c>
      <c r="AB74" s="188"/>
      <c r="AC74" s="188"/>
      <c r="AD74" s="188"/>
      <c r="AE74" s="188"/>
      <c r="AF74" s="188"/>
      <c r="AG74" s="188"/>
      <c r="AH74" s="179" t="s">
        <v>466</v>
      </c>
      <c r="AI74" s="178">
        <v>43110</v>
      </c>
      <c r="AJ74" s="178">
        <v>43260</v>
      </c>
      <c r="AK74" s="180" t="s">
        <v>540</v>
      </c>
      <c r="AL74" s="187" t="s">
        <v>199</v>
      </c>
    </row>
    <row r="75" spans="1:38" ht="82.15" customHeight="1" x14ac:dyDescent="0.25">
      <c r="A75" s="189">
        <f t="shared" si="3"/>
        <v>54</v>
      </c>
      <c r="B75" s="190" t="s">
        <v>345</v>
      </c>
      <c r="C75" s="191">
        <v>93151502</v>
      </c>
      <c r="D75" s="192" t="s">
        <v>68</v>
      </c>
      <c r="E75" s="190" t="s">
        <v>67</v>
      </c>
      <c r="F75" s="190">
        <v>1</v>
      </c>
      <c r="G75" s="193" t="s">
        <v>79</v>
      </c>
      <c r="H75" s="194">
        <v>12</v>
      </c>
      <c r="I75" s="190" t="s">
        <v>227</v>
      </c>
      <c r="J75" s="190" t="s">
        <v>65</v>
      </c>
      <c r="K75" s="190" t="s">
        <v>397</v>
      </c>
      <c r="L75" s="195">
        <v>183458838</v>
      </c>
      <c r="M75" s="196">
        <v>183458838</v>
      </c>
      <c r="N75" s="190" t="s">
        <v>50</v>
      </c>
      <c r="O75" s="190" t="s">
        <v>35</v>
      </c>
      <c r="P75" s="190" t="s">
        <v>246</v>
      </c>
      <c r="Q75" s="54"/>
      <c r="R75" s="188"/>
      <c r="S75" s="188"/>
      <c r="T75" s="188"/>
      <c r="U75" s="188"/>
      <c r="V75" s="188"/>
      <c r="W75" s="188"/>
      <c r="X75" s="188"/>
      <c r="Y75" s="188"/>
      <c r="Z75" s="188"/>
      <c r="AA75" s="188"/>
      <c r="AB75" s="188"/>
      <c r="AC75" s="188"/>
      <c r="AD75" s="188"/>
      <c r="AE75" s="188"/>
      <c r="AF75" s="188"/>
      <c r="AG75" s="188"/>
      <c r="AH75" s="188"/>
      <c r="AI75" s="188"/>
      <c r="AJ75" s="188"/>
      <c r="AK75" s="188"/>
      <c r="AL75" s="188"/>
    </row>
    <row r="76" spans="1:38" ht="117.6" customHeight="1" x14ac:dyDescent="0.25">
      <c r="A76" s="189">
        <f t="shared" si="3"/>
        <v>55</v>
      </c>
      <c r="B76" s="190" t="s">
        <v>345</v>
      </c>
      <c r="C76" s="191">
        <v>93151502</v>
      </c>
      <c r="D76" s="192" t="s">
        <v>181</v>
      </c>
      <c r="E76" s="190" t="s">
        <v>67</v>
      </c>
      <c r="F76" s="190">
        <v>1</v>
      </c>
      <c r="G76" s="193" t="s">
        <v>79</v>
      </c>
      <c r="H76" s="194">
        <v>12</v>
      </c>
      <c r="I76" s="190" t="s">
        <v>227</v>
      </c>
      <c r="J76" s="190" t="s">
        <v>65</v>
      </c>
      <c r="K76" s="190" t="s">
        <v>397</v>
      </c>
      <c r="L76" s="195">
        <v>252535187</v>
      </c>
      <c r="M76" s="196">
        <v>252535187</v>
      </c>
      <c r="N76" s="190" t="s">
        <v>50</v>
      </c>
      <c r="O76" s="190" t="s">
        <v>35</v>
      </c>
      <c r="P76" s="190" t="s">
        <v>246</v>
      </c>
      <c r="Q76" s="54"/>
      <c r="R76" s="188"/>
      <c r="S76" s="188"/>
      <c r="T76" s="188"/>
      <c r="U76" s="188"/>
      <c r="V76" s="188"/>
      <c r="W76" s="188"/>
      <c r="X76" s="188"/>
      <c r="Y76" s="188"/>
      <c r="Z76" s="188"/>
      <c r="AA76" s="188"/>
      <c r="AB76" s="188"/>
      <c r="AC76" s="188"/>
      <c r="AD76" s="188"/>
      <c r="AE76" s="188"/>
      <c r="AF76" s="188"/>
      <c r="AG76" s="188"/>
      <c r="AH76" s="188"/>
      <c r="AI76" s="188"/>
      <c r="AJ76" s="188"/>
      <c r="AK76" s="188"/>
      <c r="AL76" s="188"/>
    </row>
    <row r="77" spans="1:38" ht="93" x14ac:dyDescent="0.25">
      <c r="A77" s="189">
        <f t="shared" si="3"/>
        <v>56</v>
      </c>
      <c r="B77" s="190" t="s">
        <v>345</v>
      </c>
      <c r="C77" s="191">
        <v>80101706</v>
      </c>
      <c r="D77" s="192" t="s">
        <v>81</v>
      </c>
      <c r="E77" s="190" t="s">
        <v>67</v>
      </c>
      <c r="F77" s="190">
        <v>1</v>
      </c>
      <c r="G77" s="193" t="s">
        <v>76</v>
      </c>
      <c r="H77" s="194" t="s">
        <v>169</v>
      </c>
      <c r="I77" s="190" t="s">
        <v>60</v>
      </c>
      <c r="J77" s="190" t="s">
        <v>65</v>
      </c>
      <c r="K77" s="190" t="s">
        <v>397</v>
      </c>
      <c r="L77" s="195">
        <v>44067420</v>
      </c>
      <c r="M77" s="196">
        <v>44067420</v>
      </c>
      <c r="N77" s="190" t="s">
        <v>50</v>
      </c>
      <c r="O77" s="190" t="s">
        <v>35</v>
      </c>
      <c r="P77" s="190" t="s">
        <v>246</v>
      </c>
      <c r="Q77" s="54"/>
      <c r="R77" s="188"/>
      <c r="S77" s="188"/>
      <c r="T77" s="188"/>
      <c r="U77" s="188"/>
      <c r="V77" s="188"/>
      <c r="W77" s="188"/>
      <c r="X77" s="188"/>
      <c r="Y77" s="188"/>
      <c r="Z77" s="188"/>
      <c r="AA77" s="188"/>
      <c r="AB77" s="188"/>
      <c r="AC77" s="188"/>
      <c r="AD77" s="188"/>
      <c r="AE77" s="188"/>
      <c r="AF77" s="188"/>
      <c r="AG77" s="188"/>
      <c r="AH77" s="188"/>
      <c r="AI77" s="188"/>
      <c r="AJ77" s="188"/>
      <c r="AK77" s="188"/>
      <c r="AL77" s="188"/>
    </row>
    <row r="78" spans="1:38" ht="93.75" x14ac:dyDescent="0.25">
      <c r="A78" s="189">
        <f t="shared" si="3"/>
        <v>57</v>
      </c>
      <c r="B78" s="190" t="s">
        <v>213</v>
      </c>
      <c r="C78" s="191">
        <v>80101706</v>
      </c>
      <c r="D78" s="192" t="s">
        <v>351</v>
      </c>
      <c r="E78" s="190" t="s">
        <v>47</v>
      </c>
      <c r="F78" s="190">
        <v>1</v>
      </c>
      <c r="G78" s="193" t="s">
        <v>72</v>
      </c>
      <c r="H78" s="194">
        <v>5</v>
      </c>
      <c r="I78" s="190" t="s">
        <v>60</v>
      </c>
      <c r="J78" s="190" t="s">
        <v>65</v>
      </c>
      <c r="K78" s="190" t="s">
        <v>334</v>
      </c>
      <c r="L78" s="195">
        <v>19475000</v>
      </c>
      <c r="M78" s="196">
        <v>19475000</v>
      </c>
      <c r="N78" s="190" t="s">
        <v>50</v>
      </c>
      <c r="O78" s="190" t="s">
        <v>35</v>
      </c>
      <c r="P78" s="190" t="s">
        <v>352</v>
      </c>
      <c r="Q78" s="54"/>
      <c r="R78" s="181" t="s">
        <v>491</v>
      </c>
      <c r="S78" s="181" t="s">
        <v>492</v>
      </c>
      <c r="T78" s="182">
        <v>43109</v>
      </c>
      <c r="U78" s="183" t="s">
        <v>493</v>
      </c>
      <c r="V78" s="184" t="s">
        <v>464</v>
      </c>
      <c r="W78" s="185">
        <v>19475000</v>
      </c>
      <c r="X78" s="183"/>
      <c r="Y78" s="186"/>
      <c r="Z78" s="185">
        <v>19475000</v>
      </c>
      <c r="AA78" s="183" t="s">
        <v>494</v>
      </c>
      <c r="AB78" s="188"/>
      <c r="AC78" s="188"/>
      <c r="AD78" s="188"/>
      <c r="AE78" s="188"/>
      <c r="AF78" s="188"/>
      <c r="AG78" s="188"/>
      <c r="AH78" s="179" t="s">
        <v>466</v>
      </c>
      <c r="AI78" s="178">
        <v>43109</v>
      </c>
      <c r="AJ78" s="178">
        <v>43259</v>
      </c>
      <c r="AK78" s="180" t="s">
        <v>495</v>
      </c>
      <c r="AL78" s="187" t="s">
        <v>485</v>
      </c>
    </row>
    <row r="79" spans="1:38" ht="112.5" x14ac:dyDescent="0.25">
      <c r="A79" s="189">
        <f t="shared" si="3"/>
        <v>58</v>
      </c>
      <c r="B79" s="190" t="s">
        <v>199</v>
      </c>
      <c r="C79" s="191">
        <v>80101706</v>
      </c>
      <c r="D79" s="192" t="s">
        <v>390</v>
      </c>
      <c r="E79" s="190" t="s">
        <v>47</v>
      </c>
      <c r="F79" s="190">
        <v>1</v>
      </c>
      <c r="G79" s="193" t="s">
        <v>72</v>
      </c>
      <c r="H79" s="194">
        <v>5</v>
      </c>
      <c r="I79" s="190" t="s">
        <v>60</v>
      </c>
      <c r="J79" s="190" t="s">
        <v>65</v>
      </c>
      <c r="K79" s="190" t="s">
        <v>334</v>
      </c>
      <c r="L79" s="195">
        <v>38765000</v>
      </c>
      <c r="M79" s="196">
        <v>38765000</v>
      </c>
      <c r="N79" s="190" t="s">
        <v>50</v>
      </c>
      <c r="O79" s="190" t="s">
        <v>35</v>
      </c>
      <c r="P79" s="190" t="s">
        <v>349</v>
      </c>
      <c r="Q79" s="54"/>
      <c r="R79" s="181" t="s">
        <v>626</v>
      </c>
      <c r="S79" s="181" t="s">
        <v>210</v>
      </c>
      <c r="T79" s="182">
        <v>43109</v>
      </c>
      <c r="U79" s="183" t="s">
        <v>627</v>
      </c>
      <c r="V79" s="184" t="s">
        <v>464</v>
      </c>
      <c r="W79" s="185">
        <v>38765000</v>
      </c>
      <c r="X79" s="188"/>
      <c r="Y79" s="188"/>
      <c r="Z79" s="185">
        <v>38765000</v>
      </c>
      <c r="AA79" s="179" t="s">
        <v>628</v>
      </c>
      <c r="AB79" s="188"/>
      <c r="AC79" s="188"/>
      <c r="AD79" s="188"/>
      <c r="AE79" s="188"/>
      <c r="AF79" s="188"/>
      <c r="AG79" s="188"/>
      <c r="AH79" s="179" t="s">
        <v>466</v>
      </c>
      <c r="AI79" s="178">
        <v>43117</v>
      </c>
      <c r="AJ79" s="178">
        <v>43267</v>
      </c>
      <c r="AK79" s="180" t="s">
        <v>565</v>
      </c>
      <c r="AL79" s="187" t="s">
        <v>199</v>
      </c>
    </row>
    <row r="80" spans="1:38" ht="93" x14ac:dyDescent="0.25">
      <c r="A80" s="189">
        <f t="shared" si="3"/>
        <v>59</v>
      </c>
      <c r="B80" s="190" t="s">
        <v>345</v>
      </c>
      <c r="C80" s="191">
        <v>43232309</v>
      </c>
      <c r="D80" s="192" t="s">
        <v>407</v>
      </c>
      <c r="E80" s="190" t="s">
        <v>67</v>
      </c>
      <c r="F80" s="190">
        <v>1</v>
      </c>
      <c r="G80" s="193" t="s">
        <v>79</v>
      </c>
      <c r="H80" s="194">
        <v>12</v>
      </c>
      <c r="I80" s="190" t="s">
        <v>148</v>
      </c>
      <c r="J80" s="190" t="s">
        <v>65</v>
      </c>
      <c r="K80" s="190" t="s">
        <v>397</v>
      </c>
      <c r="L80" s="195">
        <v>90580000</v>
      </c>
      <c r="M80" s="196">
        <v>90580000</v>
      </c>
      <c r="N80" s="190" t="s">
        <v>50</v>
      </c>
      <c r="O80" s="190" t="s">
        <v>35</v>
      </c>
      <c r="P80" s="190" t="s">
        <v>246</v>
      </c>
      <c r="Q80" s="54"/>
      <c r="R80" s="188"/>
      <c r="S80" s="188"/>
      <c r="T80" s="188"/>
      <c r="U80" s="188"/>
      <c r="V80" s="188"/>
      <c r="W80" s="188"/>
      <c r="X80" s="188"/>
      <c r="Y80" s="188"/>
      <c r="Z80" s="188"/>
      <c r="AA80" s="188"/>
      <c r="AB80" s="188"/>
      <c r="AC80" s="188"/>
      <c r="AD80" s="188"/>
      <c r="AE80" s="188"/>
      <c r="AF80" s="188"/>
      <c r="AG80" s="188"/>
      <c r="AH80" s="188"/>
      <c r="AI80" s="188"/>
      <c r="AJ80" s="188"/>
      <c r="AK80" s="188"/>
      <c r="AL80" s="188"/>
    </row>
    <row r="81" spans="1:38" ht="93" x14ac:dyDescent="0.25">
      <c r="A81" s="189">
        <f t="shared" si="3"/>
        <v>60</v>
      </c>
      <c r="B81" s="190" t="s">
        <v>345</v>
      </c>
      <c r="C81" s="191">
        <v>43211508</v>
      </c>
      <c r="D81" s="192" t="s">
        <v>348</v>
      </c>
      <c r="E81" s="190" t="s">
        <v>67</v>
      </c>
      <c r="F81" s="190">
        <v>1</v>
      </c>
      <c r="G81" s="193" t="s">
        <v>79</v>
      </c>
      <c r="H81" s="194">
        <v>12</v>
      </c>
      <c r="I81" s="190" t="s">
        <v>227</v>
      </c>
      <c r="J81" s="190" t="s">
        <v>65</v>
      </c>
      <c r="K81" s="190" t="s">
        <v>397</v>
      </c>
      <c r="L81" s="195">
        <v>50000000</v>
      </c>
      <c r="M81" s="196">
        <v>50000000</v>
      </c>
      <c r="N81" s="190" t="s">
        <v>50</v>
      </c>
      <c r="O81" s="190" t="s">
        <v>35</v>
      </c>
      <c r="P81" s="190" t="s">
        <v>246</v>
      </c>
      <c r="Q81" s="54"/>
      <c r="R81" s="188"/>
      <c r="S81" s="188"/>
      <c r="T81" s="188"/>
      <c r="U81" s="188"/>
      <c r="V81" s="188"/>
      <c r="W81" s="188"/>
      <c r="X81" s="188"/>
      <c r="Y81" s="188"/>
      <c r="Z81" s="188"/>
      <c r="AA81" s="188"/>
      <c r="AB81" s="188"/>
      <c r="AC81" s="188"/>
      <c r="AD81" s="188"/>
      <c r="AE81" s="188"/>
      <c r="AF81" s="188"/>
      <c r="AG81" s="188"/>
      <c r="AH81" s="188"/>
      <c r="AI81" s="188"/>
      <c r="AJ81" s="188"/>
      <c r="AK81" s="188"/>
      <c r="AL81" s="188"/>
    </row>
    <row r="82" spans="1:38" ht="93" x14ac:dyDescent="0.25">
      <c r="A82" s="189">
        <f t="shared" si="3"/>
        <v>61</v>
      </c>
      <c r="B82" s="190" t="s">
        <v>350</v>
      </c>
      <c r="C82" s="191">
        <v>32101617</v>
      </c>
      <c r="D82" s="192" t="s">
        <v>153</v>
      </c>
      <c r="E82" s="190" t="s">
        <v>47</v>
      </c>
      <c r="F82" s="190">
        <v>12</v>
      </c>
      <c r="G82" s="193" t="s">
        <v>80</v>
      </c>
      <c r="H82" s="194" t="s">
        <v>169</v>
      </c>
      <c r="I82" s="190" t="s">
        <v>54</v>
      </c>
      <c r="J82" s="190" t="s">
        <v>34</v>
      </c>
      <c r="K82" s="190" t="s">
        <v>140</v>
      </c>
      <c r="L82" s="195">
        <v>3000000</v>
      </c>
      <c r="M82" s="196">
        <v>3000000</v>
      </c>
      <c r="N82" s="190" t="s">
        <v>50</v>
      </c>
      <c r="O82" s="190" t="s">
        <v>35</v>
      </c>
      <c r="P82" s="190" t="s">
        <v>257</v>
      </c>
      <c r="Q82" s="54"/>
      <c r="R82" s="188"/>
      <c r="S82" s="188"/>
      <c r="T82" s="188"/>
      <c r="U82" s="188"/>
      <c r="V82" s="188"/>
      <c r="W82" s="188"/>
      <c r="X82" s="188"/>
      <c r="Y82" s="188"/>
      <c r="Z82" s="188"/>
      <c r="AA82" s="188"/>
      <c r="AB82" s="188"/>
      <c r="AC82" s="188"/>
      <c r="AD82" s="188"/>
      <c r="AE82" s="188"/>
      <c r="AF82" s="188"/>
      <c r="AG82" s="188"/>
      <c r="AH82" s="188"/>
      <c r="AI82" s="188"/>
      <c r="AJ82" s="188"/>
      <c r="AK82" s="188"/>
      <c r="AL82" s="188"/>
    </row>
    <row r="83" spans="1:38" ht="150" x14ac:dyDescent="0.25">
      <c r="A83" s="189">
        <f t="shared" si="3"/>
        <v>62</v>
      </c>
      <c r="B83" s="190" t="s">
        <v>350</v>
      </c>
      <c r="C83" s="191">
        <v>80101706</v>
      </c>
      <c r="D83" s="192" t="s">
        <v>406</v>
      </c>
      <c r="E83" s="190" t="s">
        <v>67</v>
      </c>
      <c r="F83" s="190">
        <v>1</v>
      </c>
      <c r="G83" s="193" t="s">
        <v>72</v>
      </c>
      <c r="H83" s="194" t="s">
        <v>136</v>
      </c>
      <c r="I83" s="190" t="s">
        <v>60</v>
      </c>
      <c r="J83" s="190" t="s">
        <v>34</v>
      </c>
      <c r="K83" s="190" t="s">
        <v>316</v>
      </c>
      <c r="L83" s="195">
        <v>15000000</v>
      </c>
      <c r="M83" s="196">
        <v>15000000</v>
      </c>
      <c r="N83" s="190" t="s">
        <v>50</v>
      </c>
      <c r="O83" s="190" t="s">
        <v>35</v>
      </c>
      <c r="P83" s="190" t="s">
        <v>257</v>
      </c>
      <c r="Q83" s="54"/>
      <c r="R83" s="181" t="s">
        <v>805</v>
      </c>
      <c r="S83" s="181" t="s">
        <v>806</v>
      </c>
      <c r="T83" s="182">
        <v>43116</v>
      </c>
      <c r="U83" s="183" t="s">
        <v>807</v>
      </c>
      <c r="V83" s="184" t="s">
        <v>464</v>
      </c>
      <c r="W83" s="185">
        <v>15000000</v>
      </c>
      <c r="X83" s="188"/>
      <c r="Y83" s="188"/>
      <c r="Z83" s="185">
        <v>15000000</v>
      </c>
      <c r="AA83" s="179" t="s">
        <v>808</v>
      </c>
      <c r="AB83" s="188"/>
      <c r="AC83" s="188"/>
      <c r="AD83" s="188"/>
      <c r="AE83" s="188"/>
      <c r="AF83" s="188"/>
      <c r="AG83" s="188"/>
      <c r="AH83" s="179" t="s">
        <v>809</v>
      </c>
      <c r="AI83" s="178">
        <v>43117</v>
      </c>
      <c r="AJ83" s="178">
        <v>43175</v>
      </c>
      <c r="AK83" s="180" t="s">
        <v>810</v>
      </c>
      <c r="AL83" s="187" t="s">
        <v>811</v>
      </c>
    </row>
    <row r="84" spans="1:38" ht="93.75" x14ac:dyDescent="0.25">
      <c r="A84" s="189">
        <f t="shared" si="3"/>
        <v>63</v>
      </c>
      <c r="B84" s="190" t="s">
        <v>213</v>
      </c>
      <c r="C84" s="191">
        <v>80101706</v>
      </c>
      <c r="D84" s="192" t="s">
        <v>351</v>
      </c>
      <c r="E84" s="190" t="s">
        <v>47</v>
      </c>
      <c r="F84" s="190">
        <v>1</v>
      </c>
      <c r="G84" s="193" t="s">
        <v>72</v>
      </c>
      <c r="H84" s="194">
        <v>5</v>
      </c>
      <c r="I84" s="190" t="s">
        <v>60</v>
      </c>
      <c r="J84" s="190" t="s">
        <v>65</v>
      </c>
      <c r="K84" s="190" t="s">
        <v>334</v>
      </c>
      <c r="L84" s="195">
        <v>55000000</v>
      </c>
      <c r="M84" s="196">
        <v>55000000</v>
      </c>
      <c r="N84" s="190" t="s">
        <v>50</v>
      </c>
      <c r="O84" s="190" t="s">
        <v>35</v>
      </c>
      <c r="P84" s="190" t="s">
        <v>352</v>
      </c>
      <c r="Q84" s="54"/>
      <c r="R84" s="181" t="s">
        <v>521</v>
      </c>
      <c r="S84" s="181" t="s">
        <v>522</v>
      </c>
      <c r="T84" s="182">
        <v>43109</v>
      </c>
      <c r="U84" s="183" t="s">
        <v>523</v>
      </c>
      <c r="V84" s="184" t="s">
        <v>464</v>
      </c>
      <c r="W84" s="185">
        <v>55000000</v>
      </c>
      <c r="X84" s="188"/>
      <c r="Y84" s="188"/>
      <c r="Z84" s="185">
        <v>55000000</v>
      </c>
      <c r="AA84" s="179" t="s">
        <v>524</v>
      </c>
      <c r="AB84" s="188"/>
      <c r="AC84" s="188"/>
      <c r="AD84" s="188"/>
      <c r="AE84" s="188"/>
      <c r="AF84" s="188"/>
      <c r="AG84" s="188"/>
      <c r="AH84" s="179" t="s">
        <v>466</v>
      </c>
      <c r="AI84" s="178">
        <v>43111</v>
      </c>
      <c r="AJ84" s="178">
        <v>43261</v>
      </c>
      <c r="AK84" s="180" t="s">
        <v>495</v>
      </c>
      <c r="AL84" s="187" t="s">
        <v>485</v>
      </c>
    </row>
    <row r="85" spans="1:38" ht="93.75" x14ac:dyDescent="0.25">
      <c r="A85" s="189">
        <f t="shared" si="3"/>
        <v>64</v>
      </c>
      <c r="B85" s="190" t="s">
        <v>353</v>
      </c>
      <c r="C85" s="191">
        <v>80101706</v>
      </c>
      <c r="D85" s="192" t="s">
        <v>354</v>
      </c>
      <c r="E85" s="190" t="s">
        <v>47</v>
      </c>
      <c r="F85" s="190">
        <v>1</v>
      </c>
      <c r="G85" s="193" t="s">
        <v>72</v>
      </c>
      <c r="H85" s="194">
        <v>5</v>
      </c>
      <c r="I85" s="190" t="s">
        <v>60</v>
      </c>
      <c r="J85" s="190" t="s">
        <v>65</v>
      </c>
      <c r="K85" s="190" t="s">
        <v>334</v>
      </c>
      <c r="L85" s="195">
        <v>19475000</v>
      </c>
      <c r="M85" s="196">
        <v>19475000</v>
      </c>
      <c r="N85" s="190" t="s">
        <v>50</v>
      </c>
      <c r="O85" s="190" t="s">
        <v>35</v>
      </c>
      <c r="P85" s="190" t="s">
        <v>352</v>
      </c>
      <c r="Q85" s="54"/>
      <c r="R85" s="181" t="s">
        <v>543</v>
      </c>
      <c r="S85" s="181" t="s">
        <v>544</v>
      </c>
      <c r="T85" s="182">
        <v>43109</v>
      </c>
      <c r="U85" s="183" t="s">
        <v>545</v>
      </c>
      <c r="V85" s="184" t="s">
        <v>464</v>
      </c>
      <c r="W85" s="185">
        <v>19475000</v>
      </c>
      <c r="X85" s="188"/>
      <c r="Y85" s="188"/>
      <c r="Z85" s="185">
        <v>19475000</v>
      </c>
      <c r="AA85" s="179" t="s">
        <v>546</v>
      </c>
      <c r="AB85" s="188"/>
      <c r="AC85" s="188"/>
      <c r="AD85" s="188"/>
      <c r="AE85" s="188"/>
      <c r="AF85" s="188"/>
      <c r="AG85" s="188"/>
      <c r="AH85" s="179" t="s">
        <v>466</v>
      </c>
      <c r="AI85" s="178">
        <v>43115</v>
      </c>
      <c r="AJ85" s="178">
        <v>43265</v>
      </c>
      <c r="AK85" s="180" t="s">
        <v>495</v>
      </c>
      <c r="AL85" s="187" t="s">
        <v>485</v>
      </c>
    </row>
    <row r="86" spans="1:38" ht="112.5" x14ac:dyDescent="0.25">
      <c r="A86" s="189">
        <f t="shared" si="3"/>
        <v>65</v>
      </c>
      <c r="B86" s="190" t="s">
        <v>353</v>
      </c>
      <c r="C86" s="191">
        <v>80101706</v>
      </c>
      <c r="D86" s="192" t="s">
        <v>354</v>
      </c>
      <c r="E86" s="190" t="s">
        <v>47</v>
      </c>
      <c r="F86" s="190">
        <v>1</v>
      </c>
      <c r="G86" s="193" t="s">
        <v>72</v>
      </c>
      <c r="H86" s="194">
        <v>5</v>
      </c>
      <c r="I86" s="190" t="s">
        <v>60</v>
      </c>
      <c r="J86" s="190" t="s">
        <v>65</v>
      </c>
      <c r="K86" s="190" t="s">
        <v>334</v>
      </c>
      <c r="L86" s="195">
        <v>47500000</v>
      </c>
      <c r="M86" s="196">
        <v>47500000</v>
      </c>
      <c r="N86" s="190" t="s">
        <v>50</v>
      </c>
      <c r="O86" s="190" t="s">
        <v>35</v>
      </c>
      <c r="P86" s="190" t="s">
        <v>352</v>
      </c>
      <c r="Q86" s="54"/>
      <c r="R86" s="181" t="s">
        <v>987</v>
      </c>
      <c r="S86" s="181" t="s">
        <v>200</v>
      </c>
      <c r="T86" s="182">
        <v>43125</v>
      </c>
      <c r="U86" s="183" t="s">
        <v>988</v>
      </c>
      <c r="V86" s="184" t="s">
        <v>464</v>
      </c>
      <c r="W86" s="185">
        <v>47500000</v>
      </c>
      <c r="X86" s="188"/>
      <c r="Y86" s="188"/>
      <c r="Z86" s="185">
        <v>47500000</v>
      </c>
      <c r="AA86" s="179" t="s">
        <v>989</v>
      </c>
      <c r="AB86" s="188"/>
      <c r="AC86" s="188"/>
      <c r="AD86" s="188"/>
      <c r="AE86" s="188"/>
      <c r="AF86" s="188"/>
      <c r="AG86" s="188"/>
      <c r="AH86" s="179" t="s">
        <v>466</v>
      </c>
      <c r="AI86" s="178">
        <v>43125</v>
      </c>
      <c r="AJ86" s="178">
        <v>43275</v>
      </c>
      <c r="AK86" s="180" t="s">
        <v>495</v>
      </c>
      <c r="AL86" s="187" t="s">
        <v>485</v>
      </c>
    </row>
    <row r="87" spans="1:38" ht="93.75" x14ac:dyDescent="0.25">
      <c r="A87" s="189">
        <f t="shared" si="3"/>
        <v>66</v>
      </c>
      <c r="B87" s="190" t="s">
        <v>353</v>
      </c>
      <c r="C87" s="191">
        <v>80101706</v>
      </c>
      <c r="D87" s="192" t="s">
        <v>354</v>
      </c>
      <c r="E87" s="190" t="s">
        <v>47</v>
      </c>
      <c r="F87" s="190">
        <v>1</v>
      </c>
      <c r="G87" s="193" t="s">
        <v>72</v>
      </c>
      <c r="H87" s="194">
        <v>5</v>
      </c>
      <c r="I87" s="190" t="s">
        <v>60</v>
      </c>
      <c r="J87" s="190" t="s">
        <v>65</v>
      </c>
      <c r="K87" s="190" t="s">
        <v>334</v>
      </c>
      <c r="L87" s="195">
        <v>21700000</v>
      </c>
      <c r="M87" s="196">
        <v>21700000</v>
      </c>
      <c r="N87" s="190" t="s">
        <v>50</v>
      </c>
      <c r="O87" s="190" t="s">
        <v>35</v>
      </c>
      <c r="P87" s="190" t="s">
        <v>352</v>
      </c>
      <c r="Q87" s="54"/>
      <c r="R87" s="181" t="s">
        <v>506</v>
      </c>
      <c r="S87" s="181" t="s">
        <v>507</v>
      </c>
      <c r="T87" s="182">
        <v>43109</v>
      </c>
      <c r="U87" s="183" t="s">
        <v>508</v>
      </c>
      <c r="V87" s="184" t="s">
        <v>464</v>
      </c>
      <c r="W87" s="185">
        <v>21700000</v>
      </c>
      <c r="X87" s="188"/>
      <c r="Y87" s="188"/>
      <c r="Z87" s="185">
        <v>21700000</v>
      </c>
      <c r="AA87" s="179" t="s">
        <v>509</v>
      </c>
      <c r="AB87" s="188"/>
      <c r="AC87" s="188"/>
      <c r="AD87" s="188"/>
      <c r="AE87" s="188"/>
      <c r="AF87" s="188"/>
      <c r="AG87" s="188"/>
      <c r="AH87" s="179" t="s">
        <v>466</v>
      </c>
      <c r="AI87" s="178">
        <v>43109</v>
      </c>
      <c r="AJ87" s="178">
        <v>43259</v>
      </c>
      <c r="AK87" s="180" t="s">
        <v>495</v>
      </c>
      <c r="AL87" s="187" t="s">
        <v>485</v>
      </c>
    </row>
    <row r="88" spans="1:38" ht="93.75" x14ac:dyDescent="0.25">
      <c r="A88" s="189">
        <f t="shared" si="3"/>
        <v>67</v>
      </c>
      <c r="B88" s="190" t="s">
        <v>355</v>
      </c>
      <c r="C88" s="191">
        <v>80101706</v>
      </c>
      <c r="D88" s="192" t="s">
        <v>356</v>
      </c>
      <c r="E88" s="190" t="s">
        <v>47</v>
      </c>
      <c r="F88" s="190">
        <v>1</v>
      </c>
      <c r="G88" s="193" t="s">
        <v>72</v>
      </c>
      <c r="H88" s="194">
        <v>5</v>
      </c>
      <c r="I88" s="190" t="s">
        <v>60</v>
      </c>
      <c r="J88" s="190" t="s">
        <v>65</v>
      </c>
      <c r="K88" s="190" t="s">
        <v>334</v>
      </c>
      <c r="L88" s="195">
        <v>19475000</v>
      </c>
      <c r="M88" s="196">
        <v>19475000</v>
      </c>
      <c r="N88" s="190" t="s">
        <v>50</v>
      </c>
      <c r="O88" s="190" t="s">
        <v>35</v>
      </c>
      <c r="P88" s="190" t="s">
        <v>352</v>
      </c>
      <c r="Q88" s="54"/>
      <c r="R88" s="181" t="s">
        <v>556</v>
      </c>
      <c r="S88" s="181" t="s">
        <v>557</v>
      </c>
      <c r="T88" s="182">
        <v>43109</v>
      </c>
      <c r="U88" s="183" t="s">
        <v>558</v>
      </c>
      <c r="V88" s="184" t="s">
        <v>464</v>
      </c>
      <c r="W88" s="185">
        <v>19475000</v>
      </c>
      <c r="X88" s="188"/>
      <c r="Y88" s="188"/>
      <c r="Z88" s="185">
        <v>19475000</v>
      </c>
      <c r="AA88" s="179" t="s">
        <v>559</v>
      </c>
      <c r="AB88" s="188"/>
      <c r="AC88" s="188"/>
      <c r="AD88" s="188"/>
      <c r="AE88" s="188"/>
      <c r="AF88" s="188"/>
      <c r="AG88" s="188"/>
      <c r="AH88" s="179" t="s">
        <v>466</v>
      </c>
      <c r="AI88" s="178">
        <v>43112</v>
      </c>
      <c r="AJ88" s="178">
        <v>43262</v>
      </c>
      <c r="AK88" s="180" t="s">
        <v>560</v>
      </c>
      <c r="AL88" s="187" t="s">
        <v>485</v>
      </c>
    </row>
    <row r="89" spans="1:38" ht="131.25" x14ac:dyDescent="0.25">
      <c r="A89" s="189">
        <f t="shared" si="3"/>
        <v>68</v>
      </c>
      <c r="B89" s="190" t="s">
        <v>357</v>
      </c>
      <c r="C89" s="191">
        <v>80101706</v>
      </c>
      <c r="D89" s="192" t="s">
        <v>358</v>
      </c>
      <c r="E89" s="190" t="s">
        <v>47</v>
      </c>
      <c r="F89" s="190">
        <v>1</v>
      </c>
      <c r="G89" s="193" t="s">
        <v>72</v>
      </c>
      <c r="H89" s="194">
        <v>5</v>
      </c>
      <c r="I89" s="190" t="s">
        <v>60</v>
      </c>
      <c r="J89" s="190" t="s">
        <v>65</v>
      </c>
      <c r="K89" s="190" t="s">
        <v>334</v>
      </c>
      <c r="L89" s="195">
        <v>42500000</v>
      </c>
      <c r="M89" s="196">
        <v>42500000</v>
      </c>
      <c r="N89" s="190" t="s">
        <v>50</v>
      </c>
      <c r="O89" s="190" t="s">
        <v>35</v>
      </c>
      <c r="P89" s="190" t="s">
        <v>352</v>
      </c>
      <c r="Q89" s="54"/>
      <c r="R89" s="181" t="s">
        <v>510</v>
      </c>
      <c r="S89" s="181" t="s">
        <v>200</v>
      </c>
      <c r="T89" s="182">
        <v>43109</v>
      </c>
      <c r="U89" s="183" t="s">
        <v>511</v>
      </c>
      <c r="V89" s="184" t="s">
        <v>464</v>
      </c>
      <c r="W89" s="185">
        <v>42500000</v>
      </c>
      <c r="X89" s="188"/>
      <c r="Y89" s="188"/>
      <c r="Z89" s="185">
        <v>42500000</v>
      </c>
      <c r="AA89" s="179" t="s">
        <v>512</v>
      </c>
      <c r="AB89" s="188"/>
      <c r="AC89" s="188"/>
      <c r="AD89" s="188"/>
      <c r="AE89" s="188"/>
      <c r="AF89" s="188"/>
      <c r="AG89" s="188"/>
      <c r="AH89" s="179" t="s">
        <v>466</v>
      </c>
      <c r="AI89" s="178">
        <v>43109</v>
      </c>
      <c r="AJ89" s="178">
        <v>43259</v>
      </c>
      <c r="AK89" s="180" t="s">
        <v>495</v>
      </c>
      <c r="AL89" s="187" t="s">
        <v>485</v>
      </c>
    </row>
    <row r="90" spans="1:38" ht="131.25" x14ac:dyDescent="0.25">
      <c r="A90" s="189">
        <f t="shared" si="3"/>
        <v>69</v>
      </c>
      <c r="B90" s="190" t="s">
        <v>240</v>
      </c>
      <c r="C90" s="191">
        <v>80101706</v>
      </c>
      <c r="D90" s="192" t="s">
        <v>359</v>
      </c>
      <c r="E90" s="190" t="s">
        <v>47</v>
      </c>
      <c r="F90" s="190">
        <v>1</v>
      </c>
      <c r="G90" s="193" t="s">
        <v>72</v>
      </c>
      <c r="H90" s="194">
        <v>5</v>
      </c>
      <c r="I90" s="190" t="s">
        <v>60</v>
      </c>
      <c r="J90" s="190" t="s">
        <v>65</v>
      </c>
      <c r="K90" s="190" t="s">
        <v>334</v>
      </c>
      <c r="L90" s="195">
        <v>45000000</v>
      </c>
      <c r="M90" s="196">
        <v>45000000</v>
      </c>
      <c r="N90" s="190" t="s">
        <v>50</v>
      </c>
      <c r="O90" s="190" t="s">
        <v>35</v>
      </c>
      <c r="P90" s="190" t="s">
        <v>352</v>
      </c>
      <c r="Q90" s="54"/>
      <c r="R90" s="181" t="s">
        <v>593</v>
      </c>
      <c r="S90" s="181" t="s">
        <v>594</v>
      </c>
      <c r="T90" s="182">
        <v>43109</v>
      </c>
      <c r="U90" s="183" t="s">
        <v>595</v>
      </c>
      <c r="V90" s="184" t="s">
        <v>464</v>
      </c>
      <c r="W90" s="185">
        <v>45000000</v>
      </c>
      <c r="X90" s="188"/>
      <c r="Y90" s="188"/>
      <c r="Z90" s="185">
        <v>45000000</v>
      </c>
      <c r="AA90" s="179" t="s">
        <v>596</v>
      </c>
      <c r="AB90" s="188"/>
      <c r="AC90" s="188"/>
      <c r="AD90" s="188"/>
      <c r="AE90" s="188"/>
      <c r="AF90" s="188"/>
      <c r="AG90" s="188"/>
      <c r="AH90" s="179" t="s">
        <v>466</v>
      </c>
      <c r="AI90" s="178">
        <v>43109</v>
      </c>
      <c r="AJ90" s="178">
        <v>43259</v>
      </c>
      <c r="AK90" s="180" t="s">
        <v>475</v>
      </c>
      <c r="AL90" s="187" t="s">
        <v>240</v>
      </c>
    </row>
    <row r="91" spans="1:38" ht="131.25" x14ac:dyDescent="0.25">
      <c r="A91" s="189">
        <f t="shared" si="3"/>
        <v>70</v>
      </c>
      <c r="B91" s="190" t="s">
        <v>240</v>
      </c>
      <c r="C91" s="191">
        <v>80101706</v>
      </c>
      <c r="D91" s="192" t="s">
        <v>359</v>
      </c>
      <c r="E91" s="190" t="s">
        <v>47</v>
      </c>
      <c r="F91" s="190">
        <v>1</v>
      </c>
      <c r="G91" s="193" t="s">
        <v>72</v>
      </c>
      <c r="H91" s="194">
        <v>5</v>
      </c>
      <c r="I91" s="190" t="s">
        <v>60</v>
      </c>
      <c r="J91" s="190" t="s">
        <v>65</v>
      </c>
      <c r="K91" s="190" t="s">
        <v>334</v>
      </c>
      <c r="L91" s="195">
        <v>41500000</v>
      </c>
      <c r="M91" s="196">
        <v>41500000</v>
      </c>
      <c r="N91" s="190" t="s">
        <v>50</v>
      </c>
      <c r="O91" s="190" t="s">
        <v>35</v>
      </c>
      <c r="P91" s="190" t="s">
        <v>352</v>
      </c>
      <c r="Q91" s="54"/>
      <c r="R91" s="181" t="s">
        <v>471</v>
      </c>
      <c r="S91" s="181" t="s">
        <v>472</v>
      </c>
      <c r="T91" s="182">
        <v>43105</v>
      </c>
      <c r="U91" s="183" t="s">
        <v>473</v>
      </c>
      <c r="V91" s="184" t="s">
        <v>464</v>
      </c>
      <c r="W91" s="185">
        <v>41500000</v>
      </c>
      <c r="X91" s="188"/>
      <c r="Y91" s="188"/>
      <c r="Z91" s="185">
        <v>41500000</v>
      </c>
      <c r="AA91" s="179" t="s">
        <v>474</v>
      </c>
      <c r="AB91" s="188"/>
      <c r="AC91" s="188"/>
      <c r="AD91" s="188"/>
      <c r="AE91" s="188"/>
      <c r="AF91" s="188"/>
      <c r="AG91" s="188"/>
      <c r="AH91" s="179" t="s">
        <v>466</v>
      </c>
      <c r="AI91" s="178">
        <v>43105</v>
      </c>
      <c r="AJ91" s="178">
        <v>43255</v>
      </c>
      <c r="AK91" s="180" t="s">
        <v>475</v>
      </c>
      <c r="AL91" s="187" t="s">
        <v>240</v>
      </c>
    </row>
    <row r="92" spans="1:38" ht="131.25" x14ac:dyDescent="0.25">
      <c r="A92" s="189">
        <f t="shared" si="3"/>
        <v>71</v>
      </c>
      <c r="B92" s="190" t="s">
        <v>357</v>
      </c>
      <c r="C92" s="191">
        <v>80101706</v>
      </c>
      <c r="D92" s="192" t="s">
        <v>358</v>
      </c>
      <c r="E92" s="190" t="s">
        <v>47</v>
      </c>
      <c r="F92" s="190">
        <v>1</v>
      </c>
      <c r="G92" s="193" t="s">
        <v>72</v>
      </c>
      <c r="H92" s="194">
        <v>5</v>
      </c>
      <c r="I92" s="190" t="s">
        <v>60</v>
      </c>
      <c r="J92" s="190" t="s">
        <v>65</v>
      </c>
      <c r="K92" s="190" t="s">
        <v>347</v>
      </c>
      <c r="L92" s="195">
        <v>15165000</v>
      </c>
      <c r="M92" s="196">
        <v>15165000</v>
      </c>
      <c r="N92" s="190" t="s">
        <v>50</v>
      </c>
      <c r="O92" s="190" t="s">
        <v>35</v>
      </c>
      <c r="P92" s="190" t="s">
        <v>352</v>
      </c>
      <c r="Q92" s="54"/>
      <c r="R92" s="181" t="s">
        <v>496</v>
      </c>
      <c r="S92" s="181" t="s">
        <v>497</v>
      </c>
      <c r="T92" s="182">
        <v>43109</v>
      </c>
      <c r="U92" s="183" t="s">
        <v>498</v>
      </c>
      <c r="V92" s="184" t="s">
        <v>464</v>
      </c>
      <c r="W92" s="185">
        <v>15165000</v>
      </c>
      <c r="X92" s="188"/>
      <c r="Y92" s="188"/>
      <c r="Z92" s="185">
        <v>15165000</v>
      </c>
      <c r="AA92" s="179" t="s">
        <v>499</v>
      </c>
      <c r="AB92" s="188"/>
      <c r="AC92" s="188"/>
      <c r="AD92" s="188"/>
      <c r="AE92" s="188"/>
      <c r="AF92" s="188"/>
      <c r="AG92" s="188"/>
      <c r="AH92" s="179" t="s">
        <v>466</v>
      </c>
      <c r="AI92" s="178">
        <v>43110</v>
      </c>
      <c r="AJ92" s="178">
        <v>43260</v>
      </c>
      <c r="AK92" s="180" t="s">
        <v>200</v>
      </c>
      <c r="AL92" s="187" t="s">
        <v>485</v>
      </c>
    </row>
    <row r="93" spans="1:38" ht="131.25" x14ac:dyDescent="0.25">
      <c r="A93" s="189">
        <f t="shared" si="3"/>
        <v>72</v>
      </c>
      <c r="B93" s="190" t="s">
        <v>357</v>
      </c>
      <c r="C93" s="191">
        <v>80101706</v>
      </c>
      <c r="D93" s="192" t="s">
        <v>358</v>
      </c>
      <c r="E93" s="190" t="s">
        <v>47</v>
      </c>
      <c r="F93" s="190">
        <v>1</v>
      </c>
      <c r="G93" s="193" t="s">
        <v>72</v>
      </c>
      <c r="H93" s="194">
        <v>5</v>
      </c>
      <c r="I93" s="190" t="s">
        <v>60</v>
      </c>
      <c r="J93" s="190" t="s">
        <v>65</v>
      </c>
      <c r="K93" s="190" t="s">
        <v>347</v>
      </c>
      <c r="L93" s="195">
        <v>30000000</v>
      </c>
      <c r="M93" s="196">
        <v>30000000</v>
      </c>
      <c r="N93" s="190" t="s">
        <v>50</v>
      </c>
      <c r="O93" s="190" t="s">
        <v>35</v>
      </c>
      <c r="P93" s="190" t="s">
        <v>352</v>
      </c>
      <c r="Q93" s="54"/>
      <c r="R93" s="181" t="s">
        <v>481</v>
      </c>
      <c r="S93" s="181" t="s">
        <v>482</v>
      </c>
      <c r="T93" s="182">
        <v>43109</v>
      </c>
      <c r="U93" s="183" t="s">
        <v>483</v>
      </c>
      <c r="V93" s="184" t="s">
        <v>464</v>
      </c>
      <c r="W93" s="185">
        <v>30000000</v>
      </c>
      <c r="X93" s="188"/>
      <c r="Y93" s="188"/>
      <c r="Z93" s="185">
        <v>30000000</v>
      </c>
      <c r="AA93" s="179" t="s">
        <v>484</v>
      </c>
      <c r="AB93" s="188"/>
      <c r="AC93" s="188"/>
      <c r="AD93" s="188"/>
      <c r="AE93" s="188"/>
      <c r="AF93" s="188"/>
      <c r="AG93" s="188"/>
      <c r="AH93" s="179" t="s">
        <v>466</v>
      </c>
      <c r="AI93" s="178">
        <v>43110</v>
      </c>
      <c r="AJ93" s="178">
        <v>43260</v>
      </c>
      <c r="AK93" s="180" t="s">
        <v>200</v>
      </c>
      <c r="AL93" s="187" t="s">
        <v>485</v>
      </c>
    </row>
    <row r="94" spans="1:38" ht="168.75" x14ac:dyDescent="0.25">
      <c r="A94" s="189">
        <f t="shared" si="3"/>
        <v>73</v>
      </c>
      <c r="B94" s="190" t="s">
        <v>357</v>
      </c>
      <c r="C94" s="191">
        <v>80101706</v>
      </c>
      <c r="D94" s="192" t="s">
        <v>358</v>
      </c>
      <c r="E94" s="190" t="s">
        <v>47</v>
      </c>
      <c r="F94" s="190">
        <v>1</v>
      </c>
      <c r="G94" s="193" t="s">
        <v>72</v>
      </c>
      <c r="H94" s="194">
        <v>5</v>
      </c>
      <c r="I94" s="190" t="s">
        <v>60</v>
      </c>
      <c r="J94" s="190" t="s">
        <v>65</v>
      </c>
      <c r="K94" s="190" t="s">
        <v>347</v>
      </c>
      <c r="L94" s="195">
        <v>19475000</v>
      </c>
      <c r="M94" s="196">
        <v>19475000</v>
      </c>
      <c r="N94" s="190" t="s">
        <v>50</v>
      </c>
      <c r="O94" s="190" t="s">
        <v>35</v>
      </c>
      <c r="P94" s="190" t="s">
        <v>352</v>
      </c>
      <c r="Q94" s="54"/>
      <c r="R94" s="181" t="s">
        <v>641</v>
      </c>
      <c r="S94" s="181" t="s">
        <v>642</v>
      </c>
      <c r="T94" s="182">
        <v>43109</v>
      </c>
      <c r="U94" s="183" t="s">
        <v>643</v>
      </c>
      <c r="V94" s="184" t="s">
        <v>464</v>
      </c>
      <c r="W94" s="185">
        <v>19475000</v>
      </c>
      <c r="X94" s="188"/>
      <c r="Y94" s="188"/>
      <c r="Z94" s="185">
        <v>19475000</v>
      </c>
      <c r="AA94" s="179" t="s">
        <v>494</v>
      </c>
      <c r="AB94" s="188"/>
      <c r="AC94" s="188"/>
      <c r="AD94" s="188"/>
      <c r="AE94" s="188"/>
      <c r="AF94" s="188"/>
      <c r="AG94" s="188"/>
      <c r="AH94" s="179" t="s">
        <v>466</v>
      </c>
      <c r="AI94" s="178">
        <v>43115</v>
      </c>
      <c r="AJ94" s="178">
        <v>43265</v>
      </c>
      <c r="AK94" s="180" t="s">
        <v>495</v>
      </c>
      <c r="AL94" s="187" t="s">
        <v>485</v>
      </c>
    </row>
    <row r="95" spans="1:38" ht="102" customHeight="1" x14ac:dyDescent="0.4">
      <c r="A95" s="246">
        <f t="shared" si="3"/>
        <v>74</v>
      </c>
      <c r="B95" s="190" t="s">
        <v>229</v>
      </c>
      <c r="C95" s="191">
        <v>80101706</v>
      </c>
      <c r="D95" s="192" t="s">
        <v>361</v>
      </c>
      <c r="E95" s="190" t="s">
        <v>47</v>
      </c>
      <c r="F95" s="190">
        <v>1</v>
      </c>
      <c r="G95" s="193" t="s">
        <v>72</v>
      </c>
      <c r="H95" s="194">
        <v>5</v>
      </c>
      <c r="I95" s="190" t="s">
        <v>60</v>
      </c>
      <c r="J95" s="190" t="s">
        <v>65</v>
      </c>
      <c r="K95" s="190" t="s">
        <v>334</v>
      </c>
      <c r="L95" s="195">
        <v>12500000</v>
      </c>
      <c r="M95" s="196">
        <v>12500000</v>
      </c>
      <c r="N95" s="190" t="s">
        <v>50</v>
      </c>
      <c r="O95" s="190" t="s">
        <v>35</v>
      </c>
      <c r="P95" s="190" t="s">
        <v>362</v>
      </c>
      <c r="Q95" s="54"/>
      <c r="R95" s="257" t="s">
        <v>462</v>
      </c>
      <c r="S95" s="257" t="s">
        <v>198</v>
      </c>
      <c r="T95" s="258">
        <v>43105</v>
      </c>
      <c r="U95" s="259" t="s">
        <v>463</v>
      </c>
      <c r="V95" s="259" t="s">
        <v>464</v>
      </c>
      <c r="W95" s="260">
        <v>12500000</v>
      </c>
      <c r="X95" s="261"/>
      <c r="Y95" s="262"/>
      <c r="Z95" s="260">
        <f>W95</f>
        <v>12500000</v>
      </c>
      <c r="AA95" s="263" t="s">
        <v>465</v>
      </c>
      <c r="AB95" s="188"/>
      <c r="AC95" s="188"/>
      <c r="AD95" s="188"/>
      <c r="AE95" s="188"/>
      <c r="AF95" s="188"/>
      <c r="AG95" s="188"/>
      <c r="AH95" s="263" t="s">
        <v>466</v>
      </c>
      <c r="AI95" s="264">
        <v>43105</v>
      </c>
      <c r="AJ95" s="264">
        <v>43255</v>
      </c>
      <c r="AK95" s="263" t="s">
        <v>467</v>
      </c>
      <c r="AL95" s="265" t="s">
        <v>468</v>
      </c>
    </row>
    <row r="96" spans="1:38" ht="116.25" x14ac:dyDescent="0.4">
      <c r="A96" s="245"/>
      <c r="B96" s="190" t="s">
        <v>229</v>
      </c>
      <c r="C96" s="191">
        <v>80101706</v>
      </c>
      <c r="D96" s="192" t="s">
        <v>361</v>
      </c>
      <c r="E96" s="190" t="s">
        <v>47</v>
      </c>
      <c r="F96" s="190">
        <v>1</v>
      </c>
      <c r="G96" s="193" t="s">
        <v>72</v>
      </c>
      <c r="H96" s="194">
        <v>5</v>
      </c>
      <c r="I96" s="190" t="s">
        <v>60</v>
      </c>
      <c r="J96" s="190" t="s">
        <v>65</v>
      </c>
      <c r="K96" s="190" t="s">
        <v>347</v>
      </c>
      <c r="L96" s="195">
        <v>12500000</v>
      </c>
      <c r="M96" s="196">
        <v>12500000</v>
      </c>
      <c r="N96" s="190" t="s">
        <v>50</v>
      </c>
      <c r="O96" s="190" t="s">
        <v>35</v>
      </c>
      <c r="P96" s="190" t="s">
        <v>362</v>
      </c>
      <c r="Q96" s="54"/>
      <c r="R96" s="252"/>
      <c r="S96" s="252"/>
      <c r="T96" s="253"/>
      <c r="U96" s="254"/>
      <c r="V96" s="254"/>
      <c r="W96" s="260">
        <v>12500000</v>
      </c>
      <c r="X96" s="266"/>
      <c r="Y96" s="262"/>
      <c r="Z96" s="260">
        <f>W96</f>
        <v>12500000</v>
      </c>
      <c r="AA96" s="251"/>
      <c r="AB96" s="188"/>
      <c r="AC96" s="188"/>
      <c r="AD96" s="188"/>
      <c r="AE96" s="188"/>
      <c r="AF96" s="188"/>
      <c r="AG96" s="188"/>
      <c r="AH96" s="251"/>
      <c r="AI96" s="250"/>
      <c r="AJ96" s="250"/>
      <c r="AK96" s="251"/>
      <c r="AL96" s="255"/>
    </row>
    <row r="97" spans="1:38" ht="77.25" customHeight="1" x14ac:dyDescent="0.4">
      <c r="A97" s="246">
        <f>SUM(A95+1)</f>
        <v>75</v>
      </c>
      <c r="B97" s="190" t="s">
        <v>229</v>
      </c>
      <c r="C97" s="191">
        <v>80101706</v>
      </c>
      <c r="D97" s="192" t="s">
        <v>361</v>
      </c>
      <c r="E97" s="190" t="s">
        <v>47</v>
      </c>
      <c r="F97" s="190">
        <v>1</v>
      </c>
      <c r="G97" s="193" t="s">
        <v>72</v>
      </c>
      <c r="H97" s="194">
        <v>5</v>
      </c>
      <c r="I97" s="190" t="s">
        <v>60</v>
      </c>
      <c r="J97" s="190" t="s">
        <v>65</v>
      </c>
      <c r="K97" s="190" t="s">
        <v>334</v>
      </c>
      <c r="L97" s="195">
        <v>12500000</v>
      </c>
      <c r="M97" s="196">
        <v>12500000</v>
      </c>
      <c r="N97" s="190" t="s">
        <v>50</v>
      </c>
      <c r="O97" s="190" t="s">
        <v>35</v>
      </c>
      <c r="P97" s="190" t="s">
        <v>362</v>
      </c>
      <c r="Q97" s="54"/>
      <c r="R97" s="257" t="s">
        <v>469</v>
      </c>
      <c r="S97" s="257" t="s">
        <v>470</v>
      </c>
      <c r="T97" s="258">
        <v>43105</v>
      </c>
      <c r="U97" s="259" t="s">
        <v>463</v>
      </c>
      <c r="V97" s="259" t="s">
        <v>464</v>
      </c>
      <c r="W97" s="260">
        <v>12500000</v>
      </c>
      <c r="X97" s="261"/>
      <c r="Y97" s="262"/>
      <c r="Z97" s="260">
        <f>W97</f>
        <v>12500000</v>
      </c>
      <c r="AA97" s="263" t="s">
        <v>465</v>
      </c>
      <c r="AB97" s="188"/>
      <c r="AC97" s="188"/>
      <c r="AD97" s="188"/>
      <c r="AE97" s="188"/>
      <c r="AF97" s="188"/>
      <c r="AG97" s="188"/>
      <c r="AH97" s="263" t="s">
        <v>466</v>
      </c>
      <c r="AI97" s="264">
        <v>43105</v>
      </c>
      <c r="AJ97" s="264">
        <v>43255</v>
      </c>
      <c r="AK97" s="263" t="s">
        <v>467</v>
      </c>
      <c r="AL97" s="265" t="s">
        <v>468</v>
      </c>
    </row>
    <row r="98" spans="1:38" ht="116.25" x14ac:dyDescent="0.4">
      <c r="A98" s="245"/>
      <c r="B98" s="190" t="s">
        <v>229</v>
      </c>
      <c r="C98" s="191">
        <v>80101706</v>
      </c>
      <c r="D98" s="192" t="s">
        <v>361</v>
      </c>
      <c r="E98" s="190" t="s">
        <v>47</v>
      </c>
      <c r="F98" s="190">
        <v>1</v>
      </c>
      <c r="G98" s="193" t="s">
        <v>72</v>
      </c>
      <c r="H98" s="194">
        <v>5</v>
      </c>
      <c r="I98" s="190" t="s">
        <v>60</v>
      </c>
      <c r="J98" s="190" t="s">
        <v>65</v>
      </c>
      <c r="K98" s="190" t="s">
        <v>347</v>
      </c>
      <c r="L98" s="195">
        <v>12500000</v>
      </c>
      <c r="M98" s="196">
        <v>12500000</v>
      </c>
      <c r="N98" s="190" t="s">
        <v>50</v>
      </c>
      <c r="O98" s="190" t="s">
        <v>35</v>
      </c>
      <c r="P98" s="190" t="s">
        <v>362</v>
      </c>
      <c r="Q98" s="54"/>
      <c r="R98" s="252"/>
      <c r="S98" s="252"/>
      <c r="T98" s="253"/>
      <c r="U98" s="254"/>
      <c r="V98" s="254"/>
      <c r="W98" s="260">
        <v>12500000</v>
      </c>
      <c r="X98" s="266"/>
      <c r="Y98" s="262"/>
      <c r="Z98" s="260">
        <f>W98</f>
        <v>12500000</v>
      </c>
      <c r="AA98" s="251"/>
      <c r="AB98" s="188"/>
      <c r="AC98" s="188"/>
      <c r="AD98" s="188"/>
      <c r="AE98" s="188"/>
      <c r="AF98" s="188"/>
      <c r="AG98" s="188"/>
      <c r="AH98" s="251"/>
      <c r="AI98" s="250"/>
      <c r="AJ98" s="250"/>
      <c r="AK98" s="251"/>
      <c r="AL98" s="255"/>
    </row>
    <row r="99" spans="1:38" ht="107.25" customHeight="1" x14ac:dyDescent="0.25">
      <c r="A99" s="246">
        <f>SUM(A97+1)</f>
        <v>76</v>
      </c>
      <c r="B99" s="190" t="s">
        <v>229</v>
      </c>
      <c r="C99" s="191">
        <v>80101706</v>
      </c>
      <c r="D99" s="192" t="s">
        <v>363</v>
      </c>
      <c r="E99" s="190" t="s">
        <v>47</v>
      </c>
      <c r="F99" s="190">
        <v>1</v>
      </c>
      <c r="G99" s="193" t="s">
        <v>72</v>
      </c>
      <c r="H99" s="194">
        <v>5</v>
      </c>
      <c r="I99" s="190" t="s">
        <v>60</v>
      </c>
      <c r="J99" s="190" t="s">
        <v>65</v>
      </c>
      <c r="K99" s="190" t="s">
        <v>334</v>
      </c>
      <c r="L99" s="195">
        <v>4772500</v>
      </c>
      <c r="M99" s="196">
        <v>4772500</v>
      </c>
      <c r="N99" s="190" t="s">
        <v>50</v>
      </c>
      <c r="O99" s="190" t="s">
        <v>35</v>
      </c>
      <c r="P99" s="190" t="s">
        <v>362</v>
      </c>
      <c r="Q99" s="54"/>
      <c r="R99" s="257" t="s">
        <v>649</v>
      </c>
      <c r="S99" s="257" t="s">
        <v>650</v>
      </c>
      <c r="T99" s="258">
        <v>43109</v>
      </c>
      <c r="U99" s="259" t="s">
        <v>651</v>
      </c>
      <c r="V99" s="259" t="s">
        <v>464</v>
      </c>
      <c r="W99" s="267">
        <v>4772500</v>
      </c>
      <c r="X99" s="268"/>
      <c r="Y99" s="188"/>
      <c r="Z99" s="267">
        <v>4772500</v>
      </c>
      <c r="AA99" s="263" t="s">
        <v>652</v>
      </c>
      <c r="AB99" s="188"/>
      <c r="AC99" s="188"/>
      <c r="AD99" s="188"/>
      <c r="AE99" s="188"/>
      <c r="AF99" s="188"/>
      <c r="AG99" s="188"/>
      <c r="AH99" s="263" t="s">
        <v>466</v>
      </c>
      <c r="AI99" s="264">
        <v>43110</v>
      </c>
      <c r="AJ99" s="264">
        <v>43260</v>
      </c>
      <c r="AK99" s="263" t="s">
        <v>467</v>
      </c>
      <c r="AL99" s="265" t="s">
        <v>468</v>
      </c>
    </row>
    <row r="100" spans="1:38" ht="116.25" x14ac:dyDescent="0.25">
      <c r="A100" s="245"/>
      <c r="B100" s="190" t="s">
        <v>229</v>
      </c>
      <c r="C100" s="191">
        <v>80101706</v>
      </c>
      <c r="D100" s="192" t="s">
        <v>363</v>
      </c>
      <c r="E100" s="190" t="s">
        <v>47</v>
      </c>
      <c r="F100" s="190">
        <v>1</v>
      </c>
      <c r="G100" s="193" t="s">
        <v>72</v>
      </c>
      <c r="H100" s="194">
        <v>5</v>
      </c>
      <c r="I100" s="190" t="s">
        <v>60</v>
      </c>
      <c r="J100" s="190" t="s">
        <v>65</v>
      </c>
      <c r="K100" s="190" t="s">
        <v>347</v>
      </c>
      <c r="L100" s="195">
        <v>4772500</v>
      </c>
      <c r="M100" s="196">
        <v>4772500</v>
      </c>
      <c r="N100" s="190" t="s">
        <v>50</v>
      </c>
      <c r="O100" s="190" t="s">
        <v>35</v>
      </c>
      <c r="P100" s="190" t="s">
        <v>362</v>
      </c>
      <c r="Q100" s="54"/>
      <c r="R100" s="252"/>
      <c r="S100" s="252"/>
      <c r="T100" s="253"/>
      <c r="U100" s="254"/>
      <c r="V100" s="254"/>
      <c r="W100" s="267">
        <v>4772500</v>
      </c>
      <c r="X100" s="269"/>
      <c r="Y100" s="188"/>
      <c r="Z100" s="267">
        <v>4772500</v>
      </c>
      <c r="AA100" s="251"/>
      <c r="AB100" s="188"/>
      <c r="AC100" s="188"/>
      <c r="AD100" s="188"/>
      <c r="AE100" s="188"/>
      <c r="AF100" s="188"/>
      <c r="AG100" s="188"/>
      <c r="AH100" s="251"/>
      <c r="AI100" s="250"/>
      <c r="AJ100" s="250"/>
      <c r="AK100" s="251"/>
      <c r="AL100" s="255"/>
    </row>
    <row r="101" spans="1:38" ht="116.25" x14ac:dyDescent="0.25">
      <c r="A101" s="189">
        <v>77</v>
      </c>
      <c r="B101" s="190" t="s">
        <v>199</v>
      </c>
      <c r="C101" s="191">
        <v>80101706</v>
      </c>
      <c r="D101" s="192" t="s">
        <v>390</v>
      </c>
      <c r="E101" s="190" t="s">
        <v>47</v>
      </c>
      <c r="F101" s="190">
        <v>1</v>
      </c>
      <c r="G101" s="193" t="s">
        <v>72</v>
      </c>
      <c r="H101" s="194">
        <v>5</v>
      </c>
      <c r="I101" s="190" t="s">
        <v>60</v>
      </c>
      <c r="J101" s="190" t="s">
        <v>65</v>
      </c>
      <c r="K101" s="190" t="s">
        <v>347</v>
      </c>
      <c r="L101" s="195">
        <v>28500000</v>
      </c>
      <c r="M101" s="196">
        <v>28500000</v>
      </c>
      <c r="N101" s="190" t="s">
        <v>50</v>
      </c>
      <c r="O101" s="190" t="s">
        <v>35</v>
      </c>
      <c r="P101" s="190" t="s">
        <v>349</v>
      </c>
      <c r="Q101" s="54"/>
      <c r="R101" s="181" t="s">
        <v>513</v>
      </c>
      <c r="S101" s="181" t="s">
        <v>514</v>
      </c>
      <c r="T101" s="182">
        <v>43109</v>
      </c>
      <c r="U101" s="183" t="s">
        <v>515</v>
      </c>
      <c r="V101" s="184" t="s">
        <v>464</v>
      </c>
      <c r="W101" s="185">
        <v>28500000</v>
      </c>
      <c r="X101" s="188"/>
      <c r="Y101" s="188"/>
      <c r="Z101" s="185">
        <v>28500000</v>
      </c>
      <c r="AA101" s="179" t="s">
        <v>516</v>
      </c>
      <c r="AB101" s="188"/>
      <c r="AC101" s="188"/>
      <c r="AD101" s="188"/>
      <c r="AE101" s="188"/>
      <c r="AF101" s="188"/>
      <c r="AG101" s="188"/>
      <c r="AH101" s="179" t="s">
        <v>466</v>
      </c>
      <c r="AI101" s="178">
        <v>43116</v>
      </c>
      <c r="AJ101" s="178">
        <v>43266</v>
      </c>
      <c r="AK101" s="180" t="s">
        <v>517</v>
      </c>
      <c r="AL101" s="187" t="s">
        <v>199</v>
      </c>
    </row>
    <row r="102" spans="1:38" ht="93.75" x14ac:dyDescent="0.25">
      <c r="A102" s="189">
        <f t="shared" si="3"/>
        <v>78</v>
      </c>
      <c r="B102" s="190" t="s">
        <v>364</v>
      </c>
      <c r="C102" s="191">
        <v>80101706</v>
      </c>
      <c r="D102" s="192" t="s">
        <v>365</v>
      </c>
      <c r="E102" s="190" t="s">
        <v>47</v>
      </c>
      <c r="F102" s="190">
        <v>1</v>
      </c>
      <c r="G102" s="193" t="s">
        <v>72</v>
      </c>
      <c r="H102" s="194">
        <v>5</v>
      </c>
      <c r="I102" s="190" t="s">
        <v>60</v>
      </c>
      <c r="J102" s="190" t="s">
        <v>65</v>
      </c>
      <c r="K102" s="190" t="s">
        <v>334</v>
      </c>
      <c r="L102" s="195">
        <v>26155000</v>
      </c>
      <c r="M102" s="196">
        <v>26155000</v>
      </c>
      <c r="N102" s="190" t="s">
        <v>50</v>
      </c>
      <c r="O102" s="190" t="s">
        <v>35</v>
      </c>
      <c r="P102" s="190" t="s">
        <v>366</v>
      </c>
      <c r="Q102" s="54"/>
      <c r="R102" s="181" t="s">
        <v>486</v>
      </c>
      <c r="S102" s="181" t="s">
        <v>223</v>
      </c>
      <c r="T102" s="182">
        <v>43109</v>
      </c>
      <c r="U102" s="183" t="s">
        <v>487</v>
      </c>
      <c r="V102" s="184" t="s">
        <v>464</v>
      </c>
      <c r="W102" s="260">
        <v>26155000</v>
      </c>
      <c r="X102" s="188"/>
      <c r="Y102" s="188"/>
      <c r="Z102" s="260">
        <v>26155000</v>
      </c>
      <c r="AA102" s="179" t="s">
        <v>488</v>
      </c>
      <c r="AB102" s="188"/>
      <c r="AC102" s="188"/>
      <c r="AD102" s="188"/>
      <c r="AE102" s="188"/>
      <c r="AF102" s="188"/>
      <c r="AG102" s="188"/>
      <c r="AH102" s="179" t="s">
        <v>466</v>
      </c>
      <c r="AI102" s="178">
        <v>43110</v>
      </c>
      <c r="AJ102" s="178">
        <v>43260</v>
      </c>
      <c r="AK102" s="180" t="s">
        <v>489</v>
      </c>
      <c r="AL102" s="187" t="s">
        <v>490</v>
      </c>
    </row>
    <row r="103" spans="1:38" ht="112.5" x14ac:dyDescent="0.25">
      <c r="A103" s="189">
        <f t="shared" si="3"/>
        <v>79</v>
      </c>
      <c r="B103" s="190" t="s">
        <v>203</v>
      </c>
      <c r="C103" s="191">
        <v>80101706</v>
      </c>
      <c r="D103" s="192" t="s">
        <v>391</v>
      </c>
      <c r="E103" s="190" t="s">
        <v>47</v>
      </c>
      <c r="F103" s="190">
        <v>1</v>
      </c>
      <c r="G103" s="193" t="s">
        <v>72</v>
      </c>
      <c r="H103" s="194">
        <v>8</v>
      </c>
      <c r="I103" s="190" t="s">
        <v>60</v>
      </c>
      <c r="J103" s="190" t="s">
        <v>34</v>
      </c>
      <c r="K103" s="190" t="s">
        <v>316</v>
      </c>
      <c r="L103" s="195">
        <v>14400000</v>
      </c>
      <c r="M103" s="196">
        <v>14400000</v>
      </c>
      <c r="N103" s="190" t="s">
        <v>50</v>
      </c>
      <c r="O103" s="190" t="s">
        <v>35</v>
      </c>
      <c r="P103" s="190" t="s">
        <v>360</v>
      </c>
      <c r="Q103" s="54"/>
      <c r="R103" s="181" t="s">
        <v>841</v>
      </c>
      <c r="S103" s="181" t="s">
        <v>396</v>
      </c>
      <c r="T103" s="182">
        <v>43117</v>
      </c>
      <c r="U103" s="183" t="s">
        <v>842</v>
      </c>
      <c r="V103" s="184" t="s">
        <v>843</v>
      </c>
      <c r="W103" s="260">
        <v>14400000</v>
      </c>
      <c r="X103" s="188"/>
      <c r="Y103" s="188"/>
      <c r="Z103" s="260">
        <v>14400000</v>
      </c>
      <c r="AA103" s="179" t="s">
        <v>844</v>
      </c>
      <c r="AB103" s="188"/>
      <c r="AC103" s="188"/>
      <c r="AD103" s="188"/>
      <c r="AE103" s="188"/>
      <c r="AF103" s="188"/>
      <c r="AG103" s="188"/>
      <c r="AH103" s="179" t="s">
        <v>829</v>
      </c>
      <c r="AI103" s="178">
        <v>43118</v>
      </c>
      <c r="AJ103" s="178">
        <v>43360</v>
      </c>
      <c r="AK103" s="180" t="s">
        <v>845</v>
      </c>
      <c r="AL103" s="187" t="s">
        <v>203</v>
      </c>
    </row>
    <row r="104" spans="1:38" ht="131.25" x14ac:dyDescent="0.25">
      <c r="A104" s="189">
        <f t="shared" si="3"/>
        <v>80</v>
      </c>
      <c r="B104" s="190" t="s">
        <v>145</v>
      </c>
      <c r="C104" s="191">
        <v>80101706</v>
      </c>
      <c r="D104" s="192" t="s">
        <v>373</v>
      </c>
      <c r="E104" s="190" t="s">
        <v>47</v>
      </c>
      <c r="F104" s="190">
        <v>1</v>
      </c>
      <c r="G104" s="193" t="s">
        <v>72</v>
      </c>
      <c r="H104" s="194">
        <v>5</v>
      </c>
      <c r="I104" s="190" t="s">
        <v>60</v>
      </c>
      <c r="J104" s="190" t="s">
        <v>65</v>
      </c>
      <c r="K104" s="190" t="s">
        <v>334</v>
      </c>
      <c r="L104" s="195">
        <v>31500000</v>
      </c>
      <c r="M104" s="196">
        <v>31500000</v>
      </c>
      <c r="N104" s="190" t="s">
        <v>50</v>
      </c>
      <c r="O104" s="190" t="s">
        <v>35</v>
      </c>
      <c r="P104" s="190" t="s">
        <v>374</v>
      </c>
      <c r="Q104" s="54"/>
      <c r="R104" s="181" t="s">
        <v>611</v>
      </c>
      <c r="S104" s="181" t="s">
        <v>612</v>
      </c>
      <c r="T104" s="182">
        <v>43109</v>
      </c>
      <c r="U104" s="183" t="s">
        <v>613</v>
      </c>
      <c r="V104" s="184" t="s">
        <v>464</v>
      </c>
      <c r="W104" s="260">
        <v>31500000</v>
      </c>
      <c r="X104" s="188"/>
      <c r="Y104" s="188"/>
      <c r="Z104" s="260">
        <v>31500000</v>
      </c>
      <c r="AA104" s="179" t="s">
        <v>614</v>
      </c>
      <c r="AB104" s="188"/>
      <c r="AC104" s="188"/>
      <c r="AD104" s="188"/>
      <c r="AE104" s="188"/>
      <c r="AF104" s="188"/>
      <c r="AG104" s="188"/>
      <c r="AH104" s="179" t="s">
        <v>466</v>
      </c>
      <c r="AI104" s="178">
        <v>43111</v>
      </c>
      <c r="AJ104" s="178">
        <v>43261</v>
      </c>
      <c r="AK104" s="180" t="s">
        <v>615</v>
      </c>
      <c r="AL104" s="187" t="s">
        <v>584</v>
      </c>
    </row>
    <row r="105" spans="1:38" ht="93" x14ac:dyDescent="0.25">
      <c r="A105" s="189">
        <f t="shared" si="3"/>
        <v>81</v>
      </c>
      <c r="B105" s="190" t="s">
        <v>215</v>
      </c>
      <c r="C105" s="191">
        <v>44121505</v>
      </c>
      <c r="D105" s="192" t="s">
        <v>392</v>
      </c>
      <c r="E105" s="190" t="s">
        <v>47</v>
      </c>
      <c r="F105" s="190">
        <v>1</v>
      </c>
      <c r="G105" s="193" t="s">
        <v>74</v>
      </c>
      <c r="H105" s="194" t="s">
        <v>135</v>
      </c>
      <c r="I105" s="190" t="s">
        <v>148</v>
      </c>
      <c r="J105" s="190" t="s">
        <v>34</v>
      </c>
      <c r="K105" s="190" t="s">
        <v>40</v>
      </c>
      <c r="L105" s="195">
        <v>1620000</v>
      </c>
      <c r="M105" s="196">
        <v>1620000</v>
      </c>
      <c r="N105" s="190" t="s">
        <v>50</v>
      </c>
      <c r="O105" s="190" t="s">
        <v>35</v>
      </c>
      <c r="P105" s="190" t="s">
        <v>393</v>
      </c>
      <c r="Q105" s="54"/>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row>
    <row r="106" spans="1:38" ht="150" x14ac:dyDescent="0.25">
      <c r="A106" s="189">
        <f t="shared" si="3"/>
        <v>82</v>
      </c>
      <c r="B106" s="190" t="s">
        <v>145</v>
      </c>
      <c r="C106" s="191">
        <v>80101706</v>
      </c>
      <c r="D106" s="192" t="s">
        <v>373</v>
      </c>
      <c r="E106" s="190" t="s">
        <v>47</v>
      </c>
      <c r="F106" s="190">
        <v>1</v>
      </c>
      <c r="G106" s="193" t="s">
        <v>72</v>
      </c>
      <c r="H106" s="194">
        <v>5</v>
      </c>
      <c r="I106" s="190" t="s">
        <v>60</v>
      </c>
      <c r="J106" s="190" t="s">
        <v>65</v>
      </c>
      <c r="K106" s="190" t="s">
        <v>334</v>
      </c>
      <c r="L106" s="195">
        <v>43680000</v>
      </c>
      <c r="M106" s="196">
        <v>43680000</v>
      </c>
      <c r="N106" s="190" t="s">
        <v>50</v>
      </c>
      <c r="O106" s="190" t="s">
        <v>35</v>
      </c>
      <c r="P106" s="190" t="s">
        <v>374</v>
      </c>
      <c r="Q106" s="54"/>
      <c r="R106" s="181" t="s">
        <v>579</v>
      </c>
      <c r="S106" s="181" t="s">
        <v>580</v>
      </c>
      <c r="T106" s="182">
        <v>43109</v>
      </c>
      <c r="U106" s="183" t="s">
        <v>581</v>
      </c>
      <c r="V106" s="184" t="s">
        <v>464</v>
      </c>
      <c r="W106" s="260">
        <v>43680000</v>
      </c>
      <c r="X106" s="188"/>
      <c r="Y106" s="188"/>
      <c r="Z106" s="260">
        <v>43680000</v>
      </c>
      <c r="AA106" s="179" t="s">
        <v>582</v>
      </c>
      <c r="AB106" s="188"/>
      <c r="AC106" s="188"/>
      <c r="AD106" s="188"/>
      <c r="AE106" s="188"/>
      <c r="AF106" s="188"/>
      <c r="AG106" s="188"/>
      <c r="AH106" s="179" t="s">
        <v>466</v>
      </c>
      <c r="AI106" s="178">
        <v>43112</v>
      </c>
      <c r="AJ106" s="178">
        <v>43262</v>
      </c>
      <c r="AK106" s="180" t="s">
        <v>583</v>
      </c>
      <c r="AL106" s="187" t="s">
        <v>584</v>
      </c>
    </row>
    <row r="107" spans="1:38" ht="150" x14ac:dyDescent="0.25">
      <c r="A107" s="189">
        <f t="shared" si="3"/>
        <v>83</v>
      </c>
      <c r="B107" s="190" t="s">
        <v>145</v>
      </c>
      <c r="C107" s="191">
        <v>80101706</v>
      </c>
      <c r="D107" s="192" t="s">
        <v>373</v>
      </c>
      <c r="E107" s="190" t="s">
        <v>47</v>
      </c>
      <c r="F107" s="190">
        <v>1</v>
      </c>
      <c r="G107" s="193" t="s">
        <v>72</v>
      </c>
      <c r="H107" s="194">
        <v>5</v>
      </c>
      <c r="I107" s="190" t="s">
        <v>60</v>
      </c>
      <c r="J107" s="190" t="s">
        <v>65</v>
      </c>
      <c r="K107" s="190" t="s">
        <v>334</v>
      </c>
      <c r="L107" s="195">
        <v>40000000</v>
      </c>
      <c r="M107" s="196">
        <v>40000000</v>
      </c>
      <c r="N107" s="190" t="s">
        <v>50</v>
      </c>
      <c r="O107" s="190" t="s">
        <v>35</v>
      </c>
      <c r="P107" s="190" t="s">
        <v>374</v>
      </c>
      <c r="Q107" s="54"/>
      <c r="R107" s="181" t="s">
        <v>765</v>
      </c>
      <c r="S107" s="181" t="s">
        <v>766</v>
      </c>
      <c r="T107" s="182">
        <v>43115</v>
      </c>
      <c r="U107" s="183" t="s">
        <v>767</v>
      </c>
      <c r="V107" s="184" t="s">
        <v>464</v>
      </c>
      <c r="W107" s="260">
        <v>40000000</v>
      </c>
      <c r="X107" s="188"/>
      <c r="Y107" s="188"/>
      <c r="Z107" s="260">
        <v>40000000</v>
      </c>
      <c r="AA107" s="179" t="s">
        <v>768</v>
      </c>
      <c r="AB107" s="188"/>
      <c r="AC107" s="188"/>
      <c r="AD107" s="188"/>
      <c r="AE107" s="188"/>
      <c r="AF107" s="188"/>
      <c r="AG107" s="188"/>
      <c r="AH107" s="179" t="s">
        <v>466</v>
      </c>
      <c r="AI107" s="178">
        <v>43117</v>
      </c>
      <c r="AJ107" s="178">
        <v>43267</v>
      </c>
      <c r="AK107" s="180" t="s">
        <v>615</v>
      </c>
      <c r="AL107" s="187" t="s">
        <v>584</v>
      </c>
    </row>
    <row r="108" spans="1:38" ht="131.25" x14ac:dyDescent="0.25">
      <c r="A108" s="189">
        <f t="shared" si="3"/>
        <v>84</v>
      </c>
      <c r="B108" s="190" t="s">
        <v>367</v>
      </c>
      <c r="C108" s="191">
        <v>80101706</v>
      </c>
      <c r="D108" s="192" t="s">
        <v>368</v>
      </c>
      <c r="E108" s="190" t="s">
        <v>47</v>
      </c>
      <c r="F108" s="190">
        <v>1</v>
      </c>
      <c r="G108" s="193" t="s">
        <v>72</v>
      </c>
      <c r="H108" s="194">
        <v>5</v>
      </c>
      <c r="I108" s="190" t="s">
        <v>60</v>
      </c>
      <c r="J108" s="190" t="s">
        <v>34</v>
      </c>
      <c r="K108" s="190" t="s">
        <v>316</v>
      </c>
      <c r="L108" s="195">
        <v>30000000</v>
      </c>
      <c r="M108" s="196">
        <v>30000000</v>
      </c>
      <c r="N108" s="190" t="s">
        <v>50</v>
      </c>
      <c r="O108" s="190" t="s">
        <v>35</v>
      </c>
      <c r="P108" s="190" t="s">
        <v>336</v>
      </c>
      <c r="Q108" s="54"/>
      <c r="R108" s="181" t="s">
        <v>605</v>
      </c>
      <c r="S108" s="181" t="s">
        <v>606</v>
      </c>
      <c r="T108" s="182">
        <v>43109</v>
      </c>
      <c r="U108" s="183" t="s">
        <v>607</v>
      </c>
      <c r="V108" s="184" t="s">
        <v>464</v>
      </c>
      <c r="W108" s="260">
        <v>30000000</v>
      </c>
      <c r="X108" s="188"/>
      <c r="Y108" s="188"/>
      <c r="Z108" s="260">
        <v>30000000</v>
      </c>
      <c r="AA108" s="179" t="s">
        <v>608</v>
      </c>
      <c r="AB108" s="188"/>
      <c r="AC108" s="188"/>
      <c r="AD108" s="188"/>
      <c r="AE108" s="188"/>
      <c r="AF108" s="188"/>
      <c r="AG108" s="188"/>
      <c r="AH108" s="179" t="s">
        <v>503</v>
      </c>
      <c r="AI108" s="178">
        <v>43109</v>
      </c>
      <c r="AJ108" s="178">
        <v>43289</v>
      </c>
      <c r="AK108" s="180" t="s">
        <v>609</v>
      </c>
      <c r="AL108" s="187" t="s">
        <v>610</v>
      </c>
    </row>
    <row r="109" spans="1:38" ht="112.5" x14ac:dyDescent="0.25">
      <c r="A109" s="189">
        <f t="shared" si="3"/>
        <v>85</v>
      </c>
      <c r="B109" s="190" t="s">
        <v>212</v>
      </c>
      <c r="C109" s="191">
        <v>80101706</v>
      </c>
      <c r="D109" s="192" t="s">
        <v>369</v>
      </c>
      <c r="E109" s="190" t="s">
        <v>47</v>
      </c>
      <c r="F109" s="190">
        <v>1</v>
      </c>
      <c r="G109" s="193" t="s">
        <v>72</v>
      </c>
      <c r="H109" s="194" t="s">
        <v>175</v>
      </c>
      <c r="I109" s="190" t="s">
        <v>60</v>
      </c>
      <c r="J109" s="190" t="s">
        <v>34</v>
      </c>
      <c r="K109" s="190" t="s">
        <v>316</v>
      </c>
      <c r="L109" s="195">
        <v>32320200</v>
      </c>
      <c r="M109" s="196">
        <v>32320200</v>
      </c>
      <c r="N109" s="190" t="s">
        <v>50</v>
      </c>
      <c r="O109" s="190" t="s">
        <v>35</v>
      </c>
      <c r="P109" s="190" t="s">
        <v>256</v>
      </c>
      <c r="Q109" s="54"/>
      <c r="R109" s="181" t="s">
        <v>500</v>
      </c>
      <c r="S109" s="181" t="s">
        <v>241</v>
      </c>
      <c r="T109" s="182">
        <v>43109</v>
      </c>
      <c r="U109" s="183" t="s">
        <v>501</v>
      </c>
      <c r="V109" s="184" t="s">
        <v>464</v>
      </c>
      <c r="W109" s="260">
        <v>32320200</v>
      </c>
      <c r="X109" s="188"/>
      <c r="Y109" s="188"/>
      <c r="Z109" s="260">
        <v>32320200</v>
      </c>
      <c r="AA109" s="179" t="s">
        <v>502</v>
      </c>
      <c r="AB109" s="188"/>
      <c r="AC109" s="188"/>
      <c r="AD109" s="188"/>
      <c r="AE109" s="188"/>
      <c r="AF109" s="188"/>
      <c r="AG109" s="188"/>
      <c r="AH109" s="179" t="s">
        <v>503</v>
      </c>
      <c r="AI109" s="178">
        <v>43109</v>
      </c>
      <c r="AJ109" s="178">
        <v>43289</v>
      </c>
      <c r="AK109" s="180" t="s">
        <v>504</v>
      </c>
      <c r="AL109" s="187" t="s">
        <v>505</v>
      </c>
    </row>
    <row r="110" spans="1:38" ht="116.25" x14ac:dyDescent="0.25">
      <c r="A110" s="189">
        <f t="shared" si="3"/>
        <v>86</v>
      </c>
      <c r="B110" s="190" t="s">
        <v>370</v>
      </c>
      <c r="C110" s="191">
        <v>80101706</v>
      </c>
      <c r="D110" s="192" t="s">
        <v>371</v>
      </c>
      <c r="E110" s="190" t="s">
        <v>47</v>
      </c>
      <c r="F110" s="190">
        <v>1</v>
      </c>
      <c r="G110" s="193" t="s">
        <v>72</v>
      </c>
      <c r="H110" s="194">
        <v>5</v>
      </c>
      <c r="I110" s="190" t="s">
        <v>60</v>
      </c>
      <c r="J110" s="190" t="s">
        <v>65</v>
      </c>
      <c r="K110" s="190" t="s">
        <v>347</v>
      </c>
      <c r="L110" s="195">
        <v>56450000</v>
      </c>
      <c r="M110" s="196">
        <v>56450000</v>
      </c>
      <c r="N110" s="190" t="s">
        <v>50</v>
      </c>
      <c r="O110" s="190" t="s">
        <v>35</v>
      </c>
      <c r="P110" s="190" t="s">
        <v>372</v>
      </c>
      <c r="Q110" s="54"/>
      <c r="R110" s="181" t="s">
        <v>518</v>
      </c>
      <c r="S110" s="181" t="s">
        <v>519</v>
      </c>
      <c r="T110" s="182">
        <v>43109</v>
      </c>
      <c r="U110" s="183" t="s">
        <v>520</v>
      </c>
      <c r="V110" s="184" t="s">
        <v>464</v>
      </c>
      <c r="W110" s="260">
        <v>56450000</v>
      </c>
      <c r="X110" s="188"/>
      <c r="Y110" s="188"/>
      <c r="Z110" s="260">
        <v>56450000</v>
      </c>
      <c r="AA110" s="179" t="s">
        <v>553</v>
      </c>
      <c r="AB110" s="188"/>
      <c r="AC110" s="188"/>
      <c r="AD110" s="188"/>
      <c r="AE110" s="188"/>
      <c r="AF110" s="188"/>
      <c r="AG110" s="188"/>
      <c r="AH110" s="179" t="s">
        <v>466</v>
      </c>
      <c r="AI110" s="178">
        <v>43109</v>
      </c>
      <c r="AJ110" s="178">
        <v>43259</v>
      </c>
      <c r="AK110" s="180" t="s">
        <v>554</v>
      </c>
      <c r="AL110" s="187" t="s">
        <v>555</v>
      </c>
    </row>
    <row r="111" spans="1:38" ht="116.25" x14ac:dyDescent="0.25">
      <c r="A111" s="189">
        <f t="shared" si="3"/>
        <v>87</v>
      </c>
      <c r="B111" s="190" t="s">
        <v>370</v>
      </c>
      <c r="C111" s="191">
        <v>80101706</v>
      </c>
      <c r="D111" s="192" t="s">
        <v>371</v>
      </c>
      <c r="E111" s="190" t="s">
        <v>47</v>
      </c>
      <c r="F111" s="190">
        <v>1</v>
      </c>
      <c r="G111" s="193" t="s">
        <v>72</v>
      </c>
      <c r="H111" s="194">
        <v>5</v>
      </c>
      <c r="I111" s="190" t="s">
        <v>60</v>
      </c>
      <c r="J111" s="190" t="s">
        <v>65</v>
      </c>
      <c r="K111" s="190" t="s">
        <v>347</v>
      </c>
      <c r="L111" s="195">
        <v>25040000</v>
      </c>
      <c r="M111" s="196">
        <v>25040000</v>
      </c>
      <c r="N111" s="190" t="s">
        <v>50</v>
      </c>
      <c r="O111" s="190" t="s">
        <v>35</v>
      </c>
      <c r="P111" s="190" t="s">
        <v>372</v>
      </c>
      <c r="Q111" s="54"/>
      <c r="R111" s="181" t="s">
        <v>589</v>
      </c>
      <c r="S111" s="181" t="s">
        <v>590</v>
      </c>
      <c r="T111" s="182">
        <v>43109</v>
      </c>
      <c r="U111" s="183" t="s">
        <v>591</v>
      </c>
      <c r="V111" s="184" t="s">
        <v>464</v>
      </c>
      <c r="W111" s="260">
        <v>25040000</v>
      </c>
      <c r="X111" s="188"/>
      <c r="Y111" s="188"/>
      <c r="Z111" s="260">
        <v>25040000</v>
      </c>
      <c r="AA111" s="179" t="s">
        <v>592</v>
      </c>
      <c r="AB111" s="188"/>
      <c r="AC111" s="188"/>
      <c r="AD111" s="188"/>
      <c r="AE111" s="188"/>
      <c r="AF111" s="188"/>
      <c r="AG111" s="188"/>
      <c r="AH111" s="179" t="s">
        <v>466</v>
      </c>
      <c r="AI111" s="178">
        <v>43110</v>
      </c>
      <c r="AJ111" s="178">
        <v>43260</v>
      </c>
      <c r="AK111" s="180" t="s">
        <v>554</v>
      </c>
      <c r="AL111" s="187" t="s">
        <v>555</v>
      </c>
    </row>
    <row r="112" spans="1:38" ht="150" x14ac:dyDescent="0.25">
      <c r="A112" s="189">
        <f t="shared" si="3"/>
        <v>88</v>
      </c>
      <c r="B112" s="190" t="s">
        <v>370</v>
      </c>
      <c r="C112" s="191">
        <v>80101706</v>
      </c>
      <c r="D112" s="192" t="s">
        <v>371</v>
      </c>
      <c r="E112" s="190" t="s">
        <v>47</v>
      </c>
      <c r="F112" s="190">
        <v>1</v>
      </c>
      <c r="G112" s="193" t="s">
        <v>72</v>
      </c>
      <c r="H112" s="194">
        <v>5</v>
      </c>
      <c r="I112" s="190" t="s">
        <v>60</v>
      </c>
      <c r="J112" s="190" t="s">
        <v>65</v>
      </c>
      <c r="K112" s="190" t="s">
        <v>347</v>
      </c>
      <c r="L112" s="195">
        <v>45000000</v>
      </c>
      <c r="M112" s="196">
        <v>45000000</v>
      </c>
      <c r="N112" s="190" t="s">
        <v>50</v>
      </c>
      <c r="O112" s="190" t="s">
        <v>35</v>
      </c>
      <c r="P112" s="190" t="s">
        <v>372</v>
      </c>
      <c r="Q112" s="54"/>
      <c r="R112" s="181" t="s">
        <v>601</v>
      </c>
      <c r="S112" s="181" t="s">
        <v>602</v>
      </c>
      <c r="T112" s="182">
        <v>43109</v>
      </c>
      <c r="U112" s="183" t="s">
        <v>603</v>
      </c>
      <c r="V112" s="184" t="s">
        <v>464</v>
      </c>
      <c r="W112" s="260">
        <v>45000000</v>
      </c>
      <c r="X112" s="188"/>
      <c r="Y112" s="188"/>
      <c r="Z112" s="260">
        <v>45000000</v>
      </c>
      <c r="AA112" s="179" t="s">
        <v>604</v>
      </c>
      <c r="AB112" s="188"/>
      <c r="AC112" s="188"/>
      <c r="AD112" s="188"/>
      <c r="AE112" s="188"/>
      <c r="AF112" s="188"/>
      <c r="AG112" s="188"/>
      <c r="AH112" s="179" t="s">
        <v>466</v>
      </c>
      <c r="AI112" s="178">
        <v>43115</v>
      </c>
      <c r="AJ112" s="178">
        <v>43265</v>
      </c>
      <c r="AK112" s="180" t="s">
        <v>554</v>
      </c>
      <c r="AL112" s="187" t="s">
        <v>555</v>
      </c>
    </row>
    <row r="113" spans="1:38" ht="116.25" x14ac:dyDescent="0.25">
      <c r="A113" s="189">
        <f t="shared" ref="A113:A222" si="4">SUM(A112+1)</f>
        <v>89</v>
      </c>
      <c r="B113" s="190" t="s">
        <v>370</v>
      </c>
      <c r="C113" s="191">
        <v>80101706</v>
      </c>
      <c r="D113" s="192" t="s">
        <v>371</v>
      </c>
      <c r="E113" s="190" t="s">
        <v>47</v>
      </c>
      <c r="F113" s="190">
        <v>1</v>
      </c>
      <c r="G113" s="193" t="s">
        <v>72</v>
      </c>
      <c r="H113" s="194">
        <v>5</v>
      </c>
      <c r="I113" s="190" t="s">
        <v>60</v>
      </c>
      <c r="J113" s="190" t="s">
        <v>65</v>
      </c>
      <c r="K113" s="190" t="s">
        <v>347</v>
      </c>
      <c r="L113" s="195">
        <v>35830000</v>
      </c>
      <c r="M113" s="196">
        <v>35830000</v>
      </c>
      <c r="N113" s="190" t="s">
        <v>50</v>
      </c>
      <c r="O113" s="190" t="s">
        <v>35</v>
      </c>
      <c r="P113" s="190" t="s">
        <v>372</v>
      </c>
      <c r="Q113" s="54"/>
      <c r="R113" s="181" t="s">
        <v>597</v>
      </c>
      <c r="S113" s="181" t="s">
        <v>598</v>
      </c>
      <c r="T113" s="182">
        <v>43109</v>
      </c>
      <c r="U113" s="183" t="s">
        <v>599</v>
      </c>
      <c r="V113" s="184" t="s">
        <v>464</v>
      </c>
      <c r="W113" s="260">
        <v>35830000</v>
      </c>
      <c r="X113" s="188"/>
      <c r="Y113" s="188"/>
      <c r="Z113" s="260">
        <v>35830000</v>
      </c>
      <c r="AA113" s="179" t="s">
        <v>600</v>
      </c>
      <c r="AB113" s="188"/>
      <c r="AC113" s="188"/>
      <c r="AD113" s="188"/>
      <c r="AE113" s="188"/>
      <c r="AF113" s="188"/>
      <c r="AG113" s="188"/>
      <c r="AH113" s="179" t="s">
        <v>466</v>
      </c>
      <c r="AI113" s="178">
        <v>43110</v>
      </c>
      <c r="AJ113" s="178">
        <v>43260</v>
      </c>
      <c r="AK113" s="180" t="s">
        <v>554</v>
      </c>
      <c r="AL113" s="187" t="s">
        <v>555</v>
      </c>
    </row>
    <row r="114" spans="1:38" ht="131.25" x14ac:dyDescent="0.25">
      <c r="A114" s="189">
        <f t="shared" si="4"/>
        <v>90</v>
      </c>
      <c r="B114" s="190" t="s">
        <v>370</v>
      </c>
      <c r="C114" s="191">
        <v>80101706</v>
      </c>
      <c r="D114" s="192" t="s">
        <v>371</v>
      </c>
      <c r="E114" s="190" t="s">
        <v>47</v>
      </c>
      <c r="F114" s="190">
        <v>1</v>
      </c>
      <c r="G114" s="193" t="s">
        <v>72</v>
      </c>
      <c r="H114" s="194">
        <v>5</v>
      </c>
      <c r="I114" s="190" t="s">
        <v>60</v>
      </c>
      <c r="J114" s="190" t="s">
        <v>65</v>
      </c>
      <c r="K114" s="190" t="s">
        <v>347</v>
      </c>
      <c r="L114" s="195">
        <v>14000000</v>
      </c>
      <c r="M114" s="196">
        <v>14000000</v>
      </c>
      <c r="N114" s="190" t="s">
        <v>50</v>
      </c>
      <c r="O114" s="190" t="s">
        <v>35</v>
      </c>
      <c r="P114" s="190" t="s">
        <v>372</v>
      </c>
      <c r="Q114" s="54"/>
      <c r="R114" s="181" t="s">
        <v>677</v>
      </c>
      <c r="S114" s="181" t="s">
        <v>678</v>
      </c>
      <c r="T114" s="182">
        <v>43110</v>
      </c>
      <c r="U114" s="183" t="s">
        <v>679</v>
      </c>
      <c r="V114" s="184" t="s">
        <v>464</v>
      </c>
      <c r="W114" s="260">
        <v>14000000</v>
      </c>
      <c r="X114" s="188"/>
      <c r="Y114" s="188"/>
      <c r="Z114" s="260">
        <v>14000000</v>
      </c>
      <c r="AA114" s="179" t="s">
        <v>680</v>
      </c>
      <c r="AB114" s="188"/>
      <c r="AC114" s="188"/>
      <c r="AD114" s="188"/>
      <c r="AE114" s="188"/>
      <c r="AF114" s="188"/>
      <c r="AG114" s="188"/>
      <c r="AH114" s="179" t="s">
        <v>466</v>
      </c>
      <c r="AI114" s="178">
        <v>43111</v>
      </c>
      <c r="AJ114" s="178">
        <v>43261</v>
      </c>
      <c r="AK114" s="180" t="s">
        <v>681</v>
      </c>
      <c r="AL114" s="187" t="s">
        <v>682</v>
      </c>
    </row>
    <row r="115" spans="1:38" ht="150" x14ac:dyDescent="0.25">
      <c r="A115" s="189">
        <f t="shared" si="4"/>
        <v>91</v>
      </c>
      <c r="B115" s="190" t="s">
        <v>214</v>
      </c>
      <c r="C115" s="191">
        <v>80101706</v>
      </c>
      <c r="D115" s="192" t="s">
        <v>375</v>
      </c>
      <c r="E115" s="190" t="s">
        <v>47</v>
      </c>
      <c r="F115" s="190">
        <v>1</v>
      </c>
      <c r="G115" s="193" t="s">
        <v>72</v>
      </c>
      <c r="H115" s="194">
        <v>5</v>
      </c>
      <c r="I115" s="190" t="s">
        <v>60</v>
      </c>
      <c r="J115" s="190" t="s">
        <v>65</v>
      </c>
      <c r="K115" s="190" t="s">
        <v>334</v>
      </c>
      <c r="L115" s="195">
        <v>24485000</v>
      </c>
      <c r="M115" s="196">
        <v>24485000</v>
      </c>
      <c r="N115" s="190" t="s">
        <v>50</v>
      </c>
      <c r="O115" s="190" t="s">
        <v>35</v>
      </c>
      <c r="P115" s="190" t="s">
        <v>376</v>
      </c>
      <c r="Q115" s="54"/>
      <c r="R115" s="181" t="s">
        <v>547</v>
      </c>
      <c r="S115" s="181" t="s">
        <v>548</v>
      </c>
      <c r="T115" s="182">
        <v>43109</v>
      </c>
      <c r="U115" s="183" t="s">
        <v>549</v>
      </c>
      <c r="V115" s="184" t="s">
        <v>464</v>
      </c>
      <c r="W115" s="260">
        <v>24485000</v>
      </c>
      <c r="X115" s="188"/>
      <c r="Y115" s="188"/>
      <c r="Z115" s="260">
        <v>24485000</v>
      </c>
      <c r="AA115" s="179" t="s">
        <v>550</v>
      </c>
      <c r="AB115" s="188"/>
      <c r="AC115" s="188"/>
      <c r="AD115" s="188"/>
      <c r="AE115" s="188"/>
      <c r="AF115" s="188"/>
      <c r="AG115" s="188"/>
      <c r="AH115" s="179" t="s">
        <v>466</v>
      </c>
      <c r="AI115" s="178">
        <v>43109</v>
      </c>
      <c r="AJ115" s="178">
        <v>43259</v>
      </c>
      <c r="AK115" s="180" t="s">
        <v>551</v>
      </c>
      <c r="AL115" s="187" t="s">
        <v>552</v>
      </c>
    </row>
    <row r="116" spans="1:38" ht="150" x14ac:dyDescent="0.25">
      <c r="A116" s="189">
        <f t="shared" si="4"/>
        <v>92</v>
      </c>
      <c r="B116" s="190" t="s">
        <v>214</v>
      </c>
      <c r="C116" s="191">
        <v>80101706</v>
      </c>
      <c r="D116" s="192" t="s">
        <v>375</v>
      </c>
      <c r="E116" s="190" t="s">
        <v>47</v>
      </c>
      <c r="F116" s="190">
        <v>1</v>
      </c>
      <c r="G116" s="193" t="s">
        <v>72</v>
      </c>
      <c r="H116" s="194">
        <v>5</v>
      </c>
      <c r="I116" s="190" t="s">
        <v>60</v>
      </c>
      <c r="J116" s="190" t="s">
        <v>65</v>
      </c>
      <c r="K116" s="190" t="s">
        <v>334</v>
      </c>
      <c r="L116" s="195">
        <v>19475000</v>
      </c>
      <c r="M116" s="196">
        <v>19475000</v>
      </c>
      <c r="N116" s="190" t="s">
        <v>50</v>
      </c>
      <c r="O116" s="190" t="s">
        <v>35</v>
      </c>
      <c r="P116" s="190" t="s">
        <v>376</v>
      </c>
      <c r="Q116" s="54"/>
      <c r="R116" s="181" t="s">
        <v>571</v>
      </c>
      <c r="S116" s="181" t="s">
        <v>572</v>
      </c>
      <c r="T116" s="182">
        <v>43109</v>
      </c>
      <c r="U116" s="183" t="s">
        <v>573</v>
      </c>
      <c r="V116" s="184" t="s">
        <v>464</v>
      </c>
      <c r="W116" s="260">
        <v>19475000</v>
      </c>
      <c r="X116" s="188"/>
      <c r="Y116" s="188"/>
      <c r="Z116" s="260">
        <v>19475000</v>
      </c>
      <c r="AA116" s="179" t="s">
        <v>494</v>
      </c>
      <c r="AB116" s="188"/>
      <c r="AC116" s="188"/>
      <c r="AD116" s="188"/>
      <c r="AE116" s="188"/>
      <c r="AF116" s="188"/>
      <c r="AG116" s="188"/>
      <c r="AH116" s="179" t="s">
        <v>466</v>
      </c>
      <c r="AI116" s="178">
        <v>43109</v>
      </c>
      <c r="AJ116" s="178">
        <v>43259</v>
      </c>
      <c r="AK116" s="180" t="s">
        <v>574</v>
      </c>
      <c r="AL116" s="187" t="s">
        <v>552</v>
      </c>
    </row>
    <row r="117" spans="1:38" ht="131.25" x14ac:dyDescent="0.25">
      <c r="A117" s="189">
        <f t="shared" si="4"/>
        <v>93</v>
      </c>
      <c r="B117" s="190" t="s">
        <v>215</v>
      </c>
      <c r="C117" s="191">
        <v>80101706</v>
      </c>
      <c r="D117" s="192" t="s">
        <v>377</v>
      </c>
      <c r="E117" s="190" t="s">
        <v>47</v>
      </c>
      <c r="F117" s="190">
        <v>1</v>
      </c>
      <c r="G117" s="193" t="s">
        <v>72</v>
      </c>
      <c r="H117" s="194">
        <v>5</v>
      </c>
      <c r="I117" s="190" t="s">
        <v>60</v>
      </c>
      <c r="J117" s="190" t="s">
        <v>65</v>
      </c>
      <c r="K117" s="190" t="s">
        <v>334</v>
      </c>
      <c r="L117" s="195">
        <v>25000000</v>
      </c>
      <c r="M117" s="196">
        <v>25000000</v>
      </c>
      <c r="N117" s="190" t="s">
        <v>50</v>
      </c>
      <c r="O117" s="190" t="s">
        <v>35</v>
      </c>
      <c r="P117" s="190" t="s">
        <v>376</v>
      </c>
      <c r="Q117" s="54"/>
      <c r="R117" s="181" t="s">
        <v>616</v>
      </c>
      <c r="S117" s="270" t="s">
        <v>617</v>
      </c>
      <c r="T117" s="178">
        <v>43109</v>
      </c>
      <c r="U117" s="179" t="s">
        <v>618</v>
      </c>
      <c r="V117" s="180" t="s">
        <v>464</v>
      </c>
      <c r="W117" s="260">
        <v>25000000</v>
      </c>
      <c r="X117" s="188"/>
      <c r="Y117" s="188"/>
      <c r="Z117" s="260">
        <v>25000000</v>
      </c>
      <c r="AA117" s="179" t="s">
        <v>619</v>
      </c>
      <c r="AB117" s="188"/>
      <c r="AC117" s="188"/>
      <c r="AD117" s="188"/>
      <c r="AE117" s="188"/>
      <c r="AF117" s="188"/>
      <c r="AG117" s="188"/>
      <c r="AH117" s="179" t="s">
        <v>466</v>
      </c>
      <c r="AI117" s="178">
        <v>43111</v>
      </c>
      <c r="AJ117" s="178">
        <v>43261</v>
      </c>
      <c r="AK117" s="180" t="s">
        <v>620</v>
      </c>
      <c r="AL117" s="187" t="s">
        <v>621</v>
      </c>
    </row>
    <row r="118" spans="1:38" ht="206.25" x14ac:dyDescent="0.25">
      <c r="A118" s="189">
        <f t="shared" si="4"/>
        <v>94</v>
      </c>
      <c r="B118" s="190" t="s">
        <v>215</v>
      </c>
      <c r="C118" s="191">
        <v>80101706</v>
      </c>
      <c r="D118" s="192" t="s">
        <v>377</v>
      </c>
      <c r="E118" s="190" t="s">
        <v>47</v>
      </c>
      <c r="F118" s="190">
        <v>1</v>
      </c>
      <c r="G118" s="193" t="s">
        <v>72</v>
      </c>
      <c r="H118" s="194">
        <v>5</v>
      </c>
      <c r="I118" s="190" t="s">
        <v>60</v>
      </c>
      <c r="J118" s="190" t="s">
        <v>65</v>
      </c>
      <c r="K118" s="190" t="s">
        <v>334</v>
      </c>
      <c r="L118" s="195">
        <v>25000000</v>
      </c>
      <c r="M118" s="196">
        <v>25000000</v>
      </c>
      <c r="N118" s="190" t="s">
        <v>50</v>
      </c>
      <c r="O118" s="190" t="s">
        <v>35</v>
      </c>
      <c r="P118" s="190" t="s">
        <v>376</v>
      </c>
      <c r="Q118" s="54"/>
      <c r="R118" s="181" t="s">
        <v>624</v>
      </c>
      <c r="S118" s="181" t="s">
        <v>218</v>
      </c>
      <c r="T118" s="182">
        <v>43109</v>
      </c>
      <c r="U118" s="183" t="s">
        <v>618</v>
      </c>
      <c r="V118" s="184" t="s">
        <v>464</v>
      </c>
      <c r="W118" s="260">
        <v>25000000</v>
      </c>
      <c r="X118" s="188"/>
      <c r="Y118" s="188"/>
      <c r="Z118" s="260">
        <v>25000000</v>
      </c>
      <c r="AA118" s="179" t="s">
        <v>466</v>
      </c>
      <c r="AB118" s="178">
        <v>43111</v>
      </c>
      <c r="AC118" s="178">
        <v>43261</v>
      </c>
      <c r="AD118" s="180" t="s">
        <v>625</v>
      </c>
      <c r="AE118" s="187" t="s">
        <v>621</v>
      </c>
      <c r="AF118" s="188"/>
      <c r="AG118" s="188"/>
      <c r="AH118" s="179" t="s">
        <v>466</v>
      </c>
      <c r="AI118" s="178">
        <v>43111</v>
      </c>
      <c r="AJ118" s="178">
        <v>43261</v>
      </c>
      <c r="AK118" s="180" t="s">
        <v>625</v>
      </c>
      <c r="AL118" s="187" t="s">
        <v>621</v>
      </c>
    </row>
    <row r="119" spans="1:38" ht="150" x14ac:dyDescent="0.25">
      <c r="A119" s="189">
        <f t="shared" si="4"/>
        <v>95</v>
      </c>
      <c r="B119" s="190" t="s">
        <v>378</v>
      </c>
      <c r="C119" s="191">
        <v>80101706</v>
      </c>
      <c r="D119" s="192" t="s">
        <v>379</v>
      </c>
      <c r="E119" s="190" t="s">
        <v>47</v>
      </c>
      <c r="F119" s="190">
        <v>1</v>
      </c>
      <c r="G119" s="193" t="s">
        <v>72</v>
      </c>
      <c r="H119" s="194">
        <v>5</v>
      </c>
      <c r="I119" s="190" t="s">
        <v>60</v>
      </c>
      <c r="J119" s="190" t="s">
        <v>65</v>
      </c>
      <c r="K119" s="190" t="s">
        <v>334</v>
      </c>
      <c r="L119" s="195">
        <v>36750000</v>
      </c>
      <c r="M119" s="196">
        <v>36750000</v>
      </c>
      <c r="N119" s="190" t="s">
        <v>50</v>
      </c>
      <c r="O119" s="190" t="s">
        <v>35</v>
      </c>
      <c r="P119" s="190" t="s">
        <v>380</v>
      </c>
      <c r="Q119" s="54"/>
      <c r="R119" s="181" t="s">
        <v>585</v>
      </c>
      <c r="S119" s="181" t="s">
        <v>211</v>
      </c>
      <c r="T119" s="182">
        <v>43109</v>
      </c>
      <c r="U119" s="183" t="s">
        <v>586</v>
      </c>
      <c r="V119" s="184" t="s">
        <v>464</v>
      </c>
      <c r="W119" s="260">
        <v>36750000</v>
      </c>
      <c r="X119" s="188"/>
      <c r="Y119" s="188"/>
      <c r="Z119" s="260">
        <v>36750000</v>
      </c>
      <c r="AA119" s="179" t="s">
        <v>587</v>
      </c>
      <c r="AB119" s="188"/>
      <c r="AC119" s="188"/>
      <c r="AD119" s="188"/>
      <c r="AE119" s="188"/>
      <c r="AF119" s="188"/>
      <c r="AG119" s="188"/>
      <c r="AH119" s="179" t="s">
        <v>466</v>
      </c>
      <c r="AI119" s="178">
        <v>43109</v>
      </c>
      <c r="AJ119" s="178">
        <v>43259</v>
      </c>
      <c r="AK119" s="180" t="s">
        <v>588</v>
      </c>
      <c r="AL119" s="187" t="s">
        <v>570</v>
      </c>
    </row>
    <row r="120" spans="1:38" ht="187.5" x14ac:dyDescent="0.25">
      <c r="A120" s="189">
        <f t="shared" si="4"/>
        <v>96</v>
      </c>
      <c r="B120" s="190" t="s">
        <v>378</v>
      </c>
      <c r="C120" s="191">
        <v>80101706</v>
      </c>
      <c r="D120" s="192" t="s">
        <v>379</v>
      </c>
      <c r="E120" s="190" t="s">
        <v>47</v>
      </c>
      <c r="F120" s="190">
        <v>1</v>
      </c>
      <c r="G120" s="193" t="s">
        <v>72</v>
      </c>
      <c r="H120" s="194">
        <v>5</v>
      </c>
      <c r="I120" s="190" t="s">
        <v>60</v>
      </c>
      <c r="J120" s="190" t="s">
        <v>65</v>
      </c>
      <c r="K120" s="190" t="s">
        <v>334</v>
      </c>
      <c r="L120" s="195">
        <v>24485000</v>
      </c>
      <c r="M120" s="196">
        <v>24485000</v>
      </c>
      <c r="N120" s="190" t="s">
        <v>50</v>
      </c>
      <c r="O120" s="190" t="s">
        <v>35</v>
      </c>
      <c r="P120" s="190" t="s">
        <v>380</v>
      </c>
      <c r="Q120" s="54"/>
      <c r="R120" s="181" t="s">
        <v>812</v>
      </c>
      <c r="S120" s="181" t="s">
        <v>225</v>
      </c>
      <c r="T120" s="182">
        <v>43116</v>
      </c>
      <c r="U120" s="183" t="s">
        <v>813</v>
      </c>
      <c r="V120" s="184" t="s">
        <v>464</v>
      </c>
      <c r="W120" s="260">
        <v>24485000</v>
      </c>
      <c r="X120" s="188"/>
      <c r="Y120" s="188"/>
      <c r="Z120" s="260">
        <v>24485000</v>
      </c>
      <c r="AA120" s="179" t="s">
        <v>814</v>
      </c>
      <c r="AB120" s="188"/>
      <c r="AC120" s="188"/>
      <c r="AD120" s="188"/>
      <c r="AE120" s="188"/>
      <c r="AF120" s="188"/>
      <c r="AG120" s="188"/>
      <c r="AH120" s="179" t="s">
        <v>815</v>
      </c>
      <c r="AI120" s="178">
        <v>43117</v>
      </c>
      <c r="AJ120" s="178">
        <v>43267</v>
      </c>
      <c r="AK120" s="180" t="s">
        <v>816</v>
      </c>
      <c r="AL120" s="187" t="s">
        <v>570</v>
      </c>
    </row>
    <row r="121" spans="1:38" ht="150" x14ac:dyDescent="0.25">
      <c r="A121" s="189">
        <f t="shared" si="4"/>
        <v>97</v>
      </c>
      <c r="B121" s="190" t="s">
        <v>378</v>
      </c>
      <c r="C121" s="191">
        <v>80101706</v>
      </c>
      <c r="D121" s="192" t="s">
        <v>379</v>
      </c>
      <c r="E121" s="190" t="s">
        <v>47</v>
      </c>
      <c r="F121" s="190">
        <v>1</v>
      </c>
      <c r="G121" s="193" t="s">
        <v>72</v>
      </c>
      <c r="H121" s="194">
        <v>5</v>
      </c>
      <c r="I121" s="190" t="s">
        <v>60</v>
      </c>
      <c r="J121" s="190" t="s">
        <v>65</v>
      </c>
      <c r="K121" s="190" t="s">
        <v>334</v>
      </c>
      <c r="L121" s="195">
        <v>19475000</v>
      </c>
      <c r="M121" s="196">
        <v>19475000</v>
      </c>
      <c r="N121" s="190" t="s">
        <v>50</v>
      </c>
      <c r="O121" s="190" t="s">
        <v>35</v>
      </c>
      <c r="P121" s="190" t="s">
        <v>380</v>
      </c>
      <c r="Q121" s="54"/>
      <c r="R121" s="181" t="s">
        <v>566</v>
      </c>
      <c r="S121" s="181" t="s">
        <v>567</v>
      </c>
      <c r="T121" s="182">
        <v>43109</v>
      </c>
      <c r="U121" s="183" t="s">
        <v>568</v>
      </c>
      <c r="V121" s="184" t="s">
        <v>464</v>
      </c>
      <c r="W121" s="185">
        <v>19475000</v>
      </c>
      <c r="X121" s="188"/>
      <c r="Y121" s="188"/>
      <c r="Z121" s="185">
        <v>19475000</v>
      </c>
      <c r="AA121" s="179" t="s">
        <v>494</v>
      </c>
      <c r="AB121" s="188"/>
      <c r="AC121" s="188"/>
      <c r="AD121" s="188"/>
      <c r="AE121" s="188"/>
      <c r="AF121" s="188"/>
      <c r="AG121" s="188"/>
      <c r="AH121" s="179" t="s">
        <v>466</v>
      </c>
      <c r="AI121" s="178">
        <v>43109</v>
      </c>
      <c r="AJ121" s="178">
        <v>43259</v>
      </c>
      <c r="AK121" s="180" t="s">
        <v>569</v>
      </c>
      <c r="AL121" s="187" t="s">
        <v>570</v>
      </c>
    </row>
    <row r="122" spans="1:38" ht="131.25" x14ac:dyDescent="0.25">
      <c r="A122" s="189">
        <f t="shared" si="4"/>
        <v>98</v>
      </c>
      <c r="B122" s="190" t="s">
        <v>378</v>
      </c>
      <c r="C122" s="191">
        <v>80101706</v>
      </c>
      <c r="D122" s="192" t="s">
        <v>379</v>
      </c>
      <c r="E122" s="190" t="s">
        <v>47</v>
      </c>
      <c r="F122" s="190">
        <v>1</v>
      </c>
      <c r="G122" s="193" t="s">
        <v>72</v>
      </c>
      <c r="H122" s="194">
        <v>5</v>
      </c>
      <c r="I122" s="190" t="s">
        <v>60</v>
      </c>
      <c r="J122" s="190" t="s">
        <v>65</v>
      </c>
      <c r="K122" s="190" t="s">
        <v>334</v>
      </c>
      <c r="L122" s="195">
        <v>36750000</v>
      </c>
      <c r="M122" s="196">
        <v>36750000</v>
      </c>
      <c r="N122" s="190" t="s">
        <v>50</v>
      </c>
      <c r="O122" s="190" t="s">
        <v>35</v>
      </c>
      <c r="P122" s="190" t="s">
        <v>380</v>
      </c>
      <c r="Q122" s="54"/>
      <c r="R122" s="181" t="s">
        <v>622</v>
      </c>
      <c r="S122" s="181" t="s">
        <v>222</v>
      </c>
      <c r="T122" s="182">
        <v>43109</v>
      </c>
      <c r="U122" s="183" t="s">
        <v>623</v>
      </c>
      <c r="V122" s="184" t="s">
        <v>464</v>
      </c>
      <c r="W122" s="185">
        <v>36750000</v>
      </c>
      <c r="X122" s="188"/>
      <c r="Y122" s="188"/>
      <c r="Z122" s="185">
        <v>36750000</v>
      </c>
      <c r="AA122" s="179" t="s">
        <v>587</v>
      </c>
      <c r="AB122" s="188"/>
      <c r="AC122" s="188"/>
      <c r="AD122" s="188"/>
      <c r="AE122" s="188"/>
      <c r="AF122" s="188"/>
      <c r="AG122" s="188"/>
      <c r="AH122" s="179" t="s">
        <v>466</v>
      </c>
      <c r="AI122" s="178">
        <v>43109</v>
      </c>
      <c r="AJ122" s="178">
        <v>43259</v>
      </c>
      <c r="AK122" s="180" t="s">
        <v>475</v>
      </c>
      <c r="AL122" s="187" t="s">
        <v>240</v>
      </c>
    </row>
    <row r="123" spans="1:38" ht="131.25" x14ac:dyDescent="0.25">
      <c r="A123" s="189">
        <f t="shared" si="4"/>
        <v>99</v>
      </c>
      <c r="B123" s="190" t="s">
        <v>378</v>
      </c>
      <c r="C123" s="191">
        <v>80101706</v>
      </c>
      <c r="D123" s="192" t="s">
        <v>379</v>
      </c>
      <c r="E123" s="190" t="s">
        <v>47</v>
      </c>
      <c r="F123" s="190">
        <v>1</v>
      </c>
      <c r="G123" s="193" t="s">
        <v>72</v>
      </c>
      <c r="H123" s="194">
        <v>5</v>
      </c>
      <c r="I123" s="190" t="s">
        <v>60</v>
      </c>
      <c r="J123" s="190" t="s">
        <v>65</v>
      </c>
      <c r="K123" s="190" t="s">
        <v>334</v>
      </c>
      <c r="L123" s="195">
        <v>36750000</v>
      </c>
      <c r="M123" s="196">
        <v>36750000</v>
      </c>
      <c r="N123" s="190" t="s">
        <v>50</v>
      </c>
      <c r="O123" s="190" t="s">
        <v>35</v>
      </c>
      <c r="P123" s="190" t="s">
        <v>380</v>
      </c>
      <c r="Q123" s="54"/>
      <c r="R123" s="181" t="s">
        <v>575</v>
      </c>
      <c r="S123" s="181" t="s">
        <v>576</v>
      </c>
      <c r="T123" s="182">
        <v>43109</v>
      </c>
      <c r="U123" s="183" t="s">
        <v>577</v>
      </c>
      <c r="V123" s="184" t="s">
        <v>464</v>
      </c>
      <c r="W123" s="185">
        <v>36750000</v>
      </c>
      <c r="X123" s="188"/>
      <c r="Y123" s="188"/>
      <c r="Z123" s="185">
        <v>36750000</v>
      </c>
      <c r="AA123" s="179" t="s">
        <v>578</v>
      </c>
      <c r="AB123" s="188"/>
      <c r="AC123" s="188"/>
      <c r="AD123" s="188"/>
      <c r="AE123" s="188"/>
      <c r="AF123" s="188"/>
      <c r="AG123" s="188"/>
      <c r="AH123" s="179" t="s">
        <v>466</v>
      </c>
      <c r="AI123" s="178">
        <v>43109</v>
      </c>
      <c r="AJ123" s="178">
        <v>43259</v>
      </c>
      <c r="AK123" s="180" t="s">
        <v>569</v>
      </c>
      <c r="AL123" s="187" t="s">
        <v>570</v>
      </c>
    </row>
    <row r="124" spans="1:38" ht="116.25" x14ac:dyDescent="0.25">
      <c r="A124" s="189">
        <f t="shared" si="4"/>
        <v>100</v>
      </c>
      <c r="B124" s="190" t="s">
        <v>146</v>
      </c>
      <c r="C124" s="191">
        <v>80101706</v>
      </c>
      <c r="D124" s="192" t="s">
        <v>381</v>
      </c>
      <c r="E124" s="190" t="s">
        <v>47</v>
      </c>
      <c r="F124" s="190">
        <v>1</v>
      </c>
      <c r="G124" s="193" t="s">
        <v>72</v>
      </c>
      <c r="H124" s="194">
        <v>5</v>
      </c>
      <c r="I124" s="190" t="s">
        <v>60</v>
      </c>
      <c r="J124" s="190" t="s">
        <v>65</v>
      </c>
      <c r="K124" s="190" t="s">
        <v>334</v>
      </c>
      <c r="L124" s="195">
        <v>8425000</v>
      </c>
      <c r="M124" s="196">
        <v>8425000</v>
      </c>
      <c r="N124" s="190" t="s">
        <v>50</v>
      </c>
      <c r="O124" s="190" t="s">
        <v>35</v>
      </c>
      <c r="P124" s="190" t="s">
        <v>382</v>
      </c>
      <c r="Q124" s="54"/>
      <c r="R124" s="181" t="s">
        <v>653</v>
      </c>
      <c r="S124" s="181" t="s">
        <v>654</v>
      </c>
      <c r="T124" s="182">
        <v>43109</v>
      </c>
      <c r="U124" s="183" t="s">
        <v>655</v>
      </c>
      <c r="V124" s="184" t="s">
        <v>464</v>
      </c>
      <c r="W124" s="185">
        <v>8425000</v>
      </c>
      <c r="X124" s="188"/>
      <c r="Y124" s="188"/>
      <c r="Z124" s="185">
        <v>8425000</v>
      </c>
      <c r="AA124" s="179" t="s">
        <v>656</v>
      </c>
      <c r="AB124" s="188"/>
      <c r="AC124" s="188"/>
      <c r="AD124" s="188"/>
      <c r="AE124" s="188"/>
      <c r="AF124" s="188"/>
      <c r="AG124" s="188"/>
      <c r="AH124" s="179" t="s">
        <v>466</v>
      </c>
      <c r="AI124" s="178">
        <v>43110</v>
      </c>
      <c r="AJ124" s="178">
        <v>43260</v>
      </c>
      <c r="AK124" s="180" t="s">
        <v>657</v>
      </c>
      <c r="AL124" s="187" t="s">
        <v>658</v>
      </c>
    </row>
    <row r="125" spans="1:38" ht="116.25" x14ac:dyDescent="0.25">
      <c r="A125" s="189">
        <v>101</v>
      </c>
      <c r="B125" s="190" t="s">
        <v>146</v>
      </c>
      <c r="C125" s="191">
        <v>80101706</v>
      </c>
      <c r="D125" s="192" t="s">
        <v>383</v>
      </c>
      <c r="E125" s="190" t="s">
        <v>47</v>
      </c>
      <c r="F125" s="190">
        <v>1</v>
      </c>
      <c r="G125" s="193" t="s">
        <v>72</v>
      </c>
      <c r="H125" s="194">
        <v>5</v>
      </c>
      <c r="I125" s="190" t="s">
        <v>60</v>
      </c>
      <c r="J125" s="190" t="s">
        <v>65</v>
      </c>
      <c r="K125" s="190" t="s">
        <v>334</v>
      </c>
      <c r="L125" s="195">
        <v>12920000</v>
      </c>
      <c r="M125" s="195">
        <v>12920000</v>
      </c>
      <c r="N125" s="190" t="s">
        <v>50</v>
      </c>
      <c r="O125" s="190" t="s">
        <v>35</v>
      </c>
      <c r="P125" s="190" t="s">
        <v>382</v>
      </c>
      <c r="Q125" s="54"/>
      <c r="R125" s="181" t="s">
        <v>935</v>
      </c>
      <c r="S125" s="181" t="s">
        <v>936</v>
      </c>
      <c r="T125" s="182">
        <v>43119</v>
      </c>
      <c r="U125" s="183" t="s">
        <v>937</v>
      </c>
      <c r="V125" s="184" t="s">
        <v>464</v>
      </c>
      <c r="W125" s="185">
        <v>12920000</v>
      </c>
      <c r="X125" s="188"/>
      <c r="Y125" s="188"/>
      <c r="Z125" s="185">
        <v>12920000</v>
      </c>
      <c r="AA125" s="179" t="s">
        <v>938</v>
      </c>
      <c r="AB125" s="188"/>
      <c r="AC125" s="188"/>
      <c r="AD125" s="188"/>
      <c r="AE125" s="188"/>
      <c r="AF125" s="188"/>
      <c r="AG125" s="188"/>
      <c r="AH125" s="179" t="s">
        <v>815</v>
      </c>
      <c r="AI125" s="178">
        <v>43122</v>
      </c>
      <c r="AJ125" s="178">
        <v>43272</v>
      </c>
      <c r="AK125" s="180" t="s">
        <v>657</v>
      </c>
      <c r="AL125" s="187" t="s">
        <v>658</v>
      </c>
    </row>
    <row r="126" spans="1:38" ht="116.25" x14ac:dyDescent="0.25">
      <c r="A126" s="189">
        <f t="shared" si="4"/>
        <v>102</v>
      </c>
      <c r="B126" s="190" t="s">
        <v>146</v>
      </c>
      <c r="C126" s="191">
        <v>80101706</v>
      </c>
      <c r="D126" s="192" t="s">
        <v>383</v>
      </c>
      <c r="E126" s="190" t="s">
        <v>47</v>
      </c>
      <c r="F126" s="190">
        <v>1</v>
      </c>
      <c r="G126" s="193" t="s">
        <v>72</v>
      </c>
      <c r="H126" s="194">
        <v>5</v>
      </c>
      <c r="I126" s="190" t="s">
        <v>60</v>
      </c>
      <c r="J126" s="190" t="s">
        <v>65</v>
      </c>
      <c r="K126" s="190" t="s">
        <v>334</v>
      </c>
      <c r="L126" s="195">
        <v>36750000</v>
      </c>
      <c r="M126" s="196">
        <v>36750000</v>
      </c>
      <c r="N126" s="190" t="s">
        <v>50</v>
      </c>
      <c r="O126" s="190" t="s">
        <v>35</v>
      </c>
      <c r="P126" s="190" t="s">
        <v>382</v>
      </c>
      <c r="Q126" s="54"/>
      <c r="R126" s="181" t="s">
        <v>666</v>
      </c>
      <c r="S126" s="181" t="s">
        <v>667</v>
      </c>
      <c r="T126" s="182">
        <v>43109</v>
      </c>
      <c r="U126" s="183" t="s">
        <v>668</v>
      </c>
      <c r="V126" s="184" t="s">
        <v>464</v>
      </c>
      <c r="W126" s="185">
        <v>36750000</v>
      </c>
      <c r="X126" s="188"/>
      <c r="Y126" s="188"/>
      <c r="Z126" s="185">
        <v>36750000</v>
      </c>
      <c r="AA126" s="179" t="s">
        <v>669</v>
      </c>
      <c r="AB126" s="188"/>
      <c r="AC126" s="188"/>
      <c r="AD126" s="188"/>
      <c r="AE126" s="188"/>
      <c r="AF126" s="188"/>
      <c r="AG126" s="188"/>
      <c r="AH126" s="179" t="s">
        <v>466</v>
      </c>
      <c r="AI126" s="178">
        <v>43118</v>
      </c>
      <c r="AJ126" s="178">
        <v>43268</v>
      </c>
      <c r="AK126" s="180" t="s">
        <v>657</v>
      </c>
      <c r="AL126" s="187" t="s">
        <v>658</v>
      </c>
    </row>
    <row r="127" spans="1:38" ht="92.45" customHeight="1" x14ac:dyDescent="0.25">
      <c r="A127" s="189">
        <f t="shared" si="4"/>
        <v>103</v>
      </c>
      <c r="B127" s="190" t="s">
        <v>387</v>
      </c>
      <c r="C127" s="191">
        <v>80101706</v>
      </c>
      <c r="D127" s="192" t="s">
        <v>388</v>
      </c>
      <c r="E127" s="190" t="s">
        <v>47</v>
      </c>
      <c r="F127" s="190">
        <v>1</v>
      </c>
      <c r="G127" s="193" t="s">
        <v>72</v>
      </c>
      <c r="H127" s="194">
        <v>5</v>
      </c>
      <c r="I127" s="190" t="s">
        <v>60</v>
      </c>
      <c r="J127" s="190" t="s">
        <v>65</v>
      </c>
      <c r="K127" s="190" t="s">
        <v>334</v>
      </c>
      <c r="L127" s="195">
        <v>23500000</v>
      </c>
      <c r="M127" s="196">
        <v>23500000</v>
      </c>
      <c r="N127" s="190" t="s">
        <v>50</v>
      </c>
      <c r="O127" s="190" t="s">
        <v>35</v>
      </c>
      <c r="P127" s="190" t="s">
        <v>389</v>
      </c>
      <c r="Q127" s="54"/>
      <c r="R127" s="181" t="s">
        <v>673</v>
      </c>
      <c r="S127" s="181" t="s">
        <v>674</v>
      </c>
      <c r="T127" s="182">
        <v>43110</v>
      </c>
      <c r="U127" s="183" t="s">
        <v>675</v>
      </c>
      <c r="V127" s="184" t="s">
        <v>464</v>
      </c>
      <c r="W127" s="185">
        <v>23500000</v>
      </c>
      <c r="X127" s="188"/>
      <c r="Y127" s="188"/>
      <c r="Z127" s="185">
        <v>23500000</v>
      </c>
      <c r="AA127" s="179" t="s">
        <v>676</v>
      </c>
      <c r="AB127" s="188"/>
      <c r="AC127" s="188"/>
      <c r="AD127" s="188"/>
      <c r="AE127" s="188"/>
      <c r="AF127" s="188"/>
      <c r="AG127" s="188"/>
      <c r="AH127" s="179" t="s">
        <v>466</v>
      </c>
      <c r="AI127" s="178">
        <v>43115</v>
      </c>
      <c r="AJ127" s="178">
        <v>43265</v>
      </c>
      <c r="AK127" s="180" t="s">
        <v>636</v>
      </c>
      <c r="AL127" s="187" t="s">
        <v>387</v>
      </c>
    </row>
    <row r="128" spans="1:38" ht="92.45" customHeight="1" x14ac:dyDescent="0.25">
      <c r="A128" s="189">
        <f t="shared" si="4"/>
        <v>104</v>
      </c>
      <c r="B128" s="190" t="s">
        <v>387</v>
      </c>
      <c r="C128" s="191">
        <v>80101706</v>
      </c>
      <c r="D128" s="192" t="s">
        <v>388</v>
      </c>
      <c r="E128" s="190" t="s">
        <v>47</v>
      </c>
      <c r="F128" s="190">
        <v>1</v>
      </c>
      <c r="G128" s="193" t="s">
        <v>72</v>
      </c>
      <c r="H128" s="194">
        <v>5</v>
      </c>
      <c r="I128" s="190" t="s">
        <v>60</v>
      </c>
      <c r="J128" s="190" t="s">
        <v>65</v>
      </c>
      <c r="K128" s="190" t="s">
        <v>334</v>
      </c>
      <c r="L128" s="195">
        <v>19000000</v>
      </c>
      <c r="M128" s="196">
        <v>19000000</v>
      </c>
      <c r="N128" s="190" t="s">
        <v>50</v>
      </c>
      <c r="O128" s="190" t="s">
        <v>35</v>
      </c>
      <c r="P128" s="190" t="s">
        <v>389</v>
      </c>
      <c r="Q128" s="54"/>
      <c r="R128" s="181" t="s">
        <v>644</v>
      </c>
      <c r="S128" s="181" t="s">
        <v>645</v>
      </c>
      <c r="T128" s="182">
        <v>43109</v>
      </c>
      <c r="U128" s="183" t="s">
        <v>646</v>
      </c>
      <c r="V128" s="184" t="s">
        <v>464</v>
      </c>
      <c r="W128" s="185">
        <v>19000000</v>
      </c>
      <c r="X128" s="188"/>
      <c r="Y128" s="188"/>
      <c r="Z128" s="185">
        <v>19000000</v>
      </c>
      <c r="AA128" s="179" t="s">
        <v>647</v>
      </c>
      <c r="AB128" s="188"/>
      <c r="AC128" s="188"/>
      <c r="AD128" s="188"/>
      <c r="AE128" s="188"/>
      <c r="AF128" s="188"/>
      <c r="AG128" s="188"/>
      <c r="AH128" s="179" t="s">
        <v>466</v>
      </c>
      <c r="AI128" s="178">
        <v>43116</v>
      </c>
      <c r="AJ128" s="178">
        <v>43266</v>
      </c>
      <c r="AK128" s="180" t="s">
        <v>648</v>
      </c>
      <c r="AL128" s="187" t="s">
        <v>387</v>
      </c>
    </row>
    <row r="129" spans="1:38" ht="94.15" customHeight="1" x14ac:dyDescent="0.25">
      <c r="A129" s="189">
        <f t="shared" si="4"/>
        <v>105</v>
      </c>
      <c r="B129" s="190" t="s">
        <v>387</v>
      </c>
      <c r="C129" s="191">
        <v>80101706</v>
      </c>
      <c r="D129" s="192" t="s">
        <v>388</v>
      </c>
      <c r="E129" s="190" t="s">
        <v>47</v>
      </c>
      <c r="F129" s="190">
        <v>1</v>
      </c>
      <c r="G129" s="193" t="s">
        <v>72</v>
      </c>
      <c r="H129" s="194">
        <v>5</v>
      </c>
      <c r="I129" s="190" t="s">
        <v>60</v>
      </c>
      <c r="J129" s="190" t="s">
        <v>65</v>
      </c>
      <c r="K129" s="190" t="s">
        <v>334</v>
      </c>
      <c r="L129" s="195">
        <v>21000000</v>
      </c>
      <c r="M129" s="196">
        <v>21000000</v>
      </c>
      <c r="N129" s="190" t="s">
        <v>50</v>
      </c>
      <c r="O129" s="190" t="s">
        <v>35</v>
      </c>
      <c r="P129" s="190" t="s">
        <v>389</v>
      </c>
      <c r="Q129" s="54"/>
      <c r="R129" s="181" t="s">
        <v>632</v>
      </c>
      <c r="S129" s="181" t="s">
        <v>633</v>
      </c>
      <c r="T129" s="182">
        <v>43109</v>
      </c>
      <c r="U129" s="183" t="s">
        <v>634</v>
      </c>
      <c r="V129" s="184" t="s">
        <v>464</v>
      </c>
      <c r="W129" s="185">
        <v>21000000</v>
      </c>
      <c r="X129" s="188"/>
      <c r="Y129" s="188"/>
      <c r="Z129" s="185">
        <v>21000000</v>
      </c>
      <c r="AA129" s="179" t="s">
        <v>635</v>
      </c>
      <c r="AB129" s="188"/>
      <c r="AC129" s="188"/>
      <c r="AD129" s="188"/>
      <c r="AE129" s="188"/>
      <c r="AF129" s="188"/>
      <c r="AG129" s="188"/>
      <c r="AH129" s="179" t="s">
        <v>466</v>
      </c>
      <c r="AI129" s="178">
        <v>43112</v>
      </c>
      <c r="AJ129" s="178">
        <v>43262</v>
      </c>
      <c r="AK129" s="180" t="s">
        <v>636</v>
      </c>
      <c r="AL129" s="187" t="s">
        <v>387</v>
      </c>
    </row>
    <row r="130" spans="1:38" ht="116.25" x14ac:dyDescent="0.25">
      <c r="A130" s="189">
        <f t="shared" si="4"/>
        <v>106</v>
      </c>
      <c r="B130" s="190" t="s">
        <v>146</v>
      </c>
      <c r="C130" s="191">
        <v>81100000</v>
      </c>
      <c r="D130" s="192" t="s">
        <v>59</v>
      </c>
      <c r="E130" s="190" t="s">
        <v>47</v>
      </c>
      <c r="F130" s="190">
        <v>1</v>
      </c>
      <c r="G130" s="193" t="s">
        <v>155</v>
      </c>
      <c r="H130" s="194">
        <v>12</v>
      </c>
      <c r="I130" s="190" t="s">
        <v>54</v>
      </c>
      <c r="J130" s="190" t="s">
        <v>34</v>
      </c>
      <c r="K130" s="190" t="s">
        <v>37</v>
      </c>
      <c r="L130" s="195">
        <v>6000000</v>
      </c>
      <c r="M130" s="196">
        <v>6000000</v>
      </c>
      <c r="N130" s="190" t="s">
        <v>50</v>
      </c>
      <c r="O130" s="190" t="s">
        <v>35</v>
      </c>
      <c r="P130" s="190" t="s">
        <v>382</v>
      </c>
      <c r="Q130" s="54"/>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row>
    <row r="131" spans="1:38" ht="116.25" x14ac:dyDescent="0.25">
      <c r="A131" s="189">
        <f t="shared" si="4"/>
        <v>107</v>
      </c>
      <c r="B131" s="190" t="s">
        <v>146</v>
      </c>
      <c r="C131" s="191" t="s">
        <v>384</v>
      </c>
      <c r="D131" s="192" t="s">
        <v>385</v>
      </c>
      <c r="E131" s="190" t="s">
        <v>47</v>
      </c>
      <c r="F131" s="190">
        <v>1</v>
      </c>
      <c r="G131" s="193" t="s">
        <v>79</v>
      </c>
      <c r="H131" s="194">
        <v>12</v>
      </c>
      <c r="I131" s="190" t="s">
        <v>54</v>
      </c>
      <c r="J131" s="190" t="s">
        <v>34</v>
      </c>
      <c r="K131" s="190" t="s">
        <v>316</v>
      </c>
      <c r="L131" s="195">
        <v>21000000</v>
      </c>
      <c r="M131" s="196">
        <v>21000000</v>
      </c>
      <c r="N131" s="190" t="s">
        <v>50</v>
      </c>
      <c r="O131" s="190" t="s">
        <v>35</v>
      </c>
      <c r="P131" s="190" t="s">
        <v>382</v>
      </c>
      <c r="Q131" s="54"/>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row>
    <row r="132" spans="1:38" ht="187.5" x14ac:dyDescent="0.25">
      <c r="A132" s="189">
        <v>108</v>
      </c>
      <c r="B132" s="190" t="s">
        <v>345</v>
      </c>
      <c r="C132" s="191">
        <v>80101706</v>
      </c>
      <c r="D132" s="192" t="s">
        <v>386</v>
      </c>
      <c r="E132" s="190" t="s">
        <v>47</v>
      </c>
      <c r="F132" s="190">
        <v>1</v>
      </c>
      <c r="G132" s="193" t="s">
        <v>72</v>
      </c>
      <c r="H132" s="194">
        <v>5</v>
      </c>
      <c r="I132" s="190" t="s">
        <v>60</v>
      </c>
      <c r="J132" s="190" t="s">
        <v>65</v>
      </c>
      <c r="K132" s="190" t="s">
        <v>397</v>
      </c>
      <c r="L132" s="195">
        <v>21200000</v>
      </c>
      <c r="M132" s="196">
        <v>21200000</v>
      </c>
      <c r="N132" s="190" t="s">
        <v>50</v>
      </c>
      <c r="O132" s="190" t="s">
        <v>35</v>
      </c>
      <c r="P132" s="190" t="s">
        <v>246</v>
      </c>
      <c r="Q132" s="54"/>
      <c r="R132" s="181" t="s">
        <v>476</v>
      </c>
      <c r="S132" s="181" t="s">
        <v>395</v>
      </c>
      <c r="T132" s="182">
        <v>43105</v>
      </c>
      <c r="U132" s="183" t="s">
        <v>477</v>
      </c>
      <c r="V132" s="184" t="s">
        <v>464</v>
      </c>
      <c r="W132" s="185">
        <v>21200000</v>
      </c>
      <c r="X132" s="188"/>
      <c r="Y132" s="188"/>
      <c r="Z132" s="185">
        <v>21200000</v>
      </c>
      <c r="AA132" s="179" t="s">
        <v>478</v>
      </c>
      <c r="AB132" s="188"/>
      <c r="AC132" s="188"/>
      <c r="AD132" s="188"/>
      <c r="AE132" s="188"/>
      <c r="AF132" s="188"/>
      <c r="AG132" s="188"/>
      <c r="AH132" s="179" t="s">
        <v>466</v>
      </c>
      <c r="AI132" s="178">
        <v>43105</v>
      </c>
      <c r="AJ132" s="178">
        <v>43255</v>
      </c>
      <c r="AK132" s="180" t="s">
        <v>479</v>
      </c>
      <c r="AL132" s="187" t="s">
        <v>480</v>
      </c>
    </row>
    <row r="133" spans="1:38" ht="168.75" x14ac:dyDescent="0.25">
      <c r="A133" s="189">
        <f t="shared" si="4"/>
        <v>109</v>
      </c>
      <c r="B133" s="190" t="s">
        <v>345</v>
      </c>
      <c r="C133" s="191">
        <v>80101706</v>
      </c>
      <c r="D133" s="192" t="s">
        <v>386</v>
      </c>
      <c r="E133" s="190" t="s">
        <v>47</v>
      </c>
      <c r="F133" s="190">
        <v>1</v>
      </c>
      <c r="G133" s="193" t="s">
        <v>72</v>
      </c>
      <c r="H133" s="194">
        <v>5</v>
      </c>
      <c r="I133" s="190" t="s">
        <v>60</v>
      </c>
      <c r="J133" s="190" t="s">
        <v>65</v>
      </c>
      <c r="K133" s="190" t="s">
        <v>397</v>
      </c>
      <c r="L133" s="195">
        <v>21200000</v>
      </c>
      <c r="M133" s="196">
        <v>21200000</v>
      </c>
      <c r="N133" s="190" t="s">
        <v>50</v>
      </c>
      <c r="O133" s="190" t="s">
        <v>35</v>
      </c>
      <c r="P133" s="190" t="s">
        <v>246</v>
      </c>
      <c r="Q133" s="54"/>
      <c r="R133" s="181" t="s">
        <v>525</v>
      </c>
      <c r="S133" s="181" t="s">
        <v>526</v>
      </c>
      <c r="T133" s="182">
        <v>43109</v>
      </c>
      <c r="U133" s="183" t="s">
        <v>527</v>
      </c>
      <c r="V133" s="184" t="s">
        <v>464</v>
      </c>
      <c r="W133" s="185">
        <v>21200000</v>
      </c>
      <c r="X133" s="188"/>
      <c r="Y133" s="188"/>
      <c r="Z133" s="185">
        <v>21200000</v>
      </c>
      <c r="AA133" s="179" t="s">
        <v>478</v>
      </c>
      <c r="AB133" s="188"/>
      <c r="AC133" s="188"/>
      <c r="AD133" s="188"/>
      <c r="AE133" s="188"/>
      <c r="AF133" s="188"/>
      <c r="AG133" s="188"/>
      <c r="AH133" s="179" t="s">
        <v>466</v>
      </c>
      <c r="AI133" s="178">
        <v>43109</v>
      </c>
      <c r="AJ133" s="178">
        <v>43259</v>
      </c>
      <c r="AK133" s="180" t="s">
        <v>479</v>
      </c>
      <c r="AL133" s="187" t="s">
        <v>480</v>
      </c>
    </row>
    <row r="134" spans="1:38" ht="168.75" x14ac:dyDescent="0.25">
      <c r="A134" s="189">
        <f t="shared" si="4"/>
        <v>110</v>
      </c>
      <c r="B134" s="190" t="s">
        <v>345</v>
      </c>
      <c r="C134" s="191">
        <v>80101706</v>
      </c>
      <c r="D134" s="192" t="s">
        <v>386</v>
      </c>
      <c r="E134" s="190" t="s">
        <v>47</v>
      </c>
      <c r="F134" s="190">
        <v>1</v>
      </c>
      <c r="G134" s="193" t="s">
        <v>72</v>
      </c>
      <c r="H134" s="194">
        <v>5</v>
      </c>
      <c r="I134" s="190" t="s">
        <v>60</v>
      </c>
      <c r="J134" s="190" t="s">
        <v>65</v>
      </c>
      <c r="K134" s="190" t="s">
        <v>397</v>
      </c>
      <c r="L134" s="195">
        <v>35000000</v>
      </c>
      <c r="M134" s="196">
        <v>35000000</v>
      </c>
      <c r="N134" s="190" t="s">
        <v>50</v>
      </c>
      <c r="O134" s="190" t="s">
        <v>35</v>
      </c>
      <c r="P134" s="190" t="s">
        <v>246</v>
      </c>
      <c r="Q134" s="54"/>
      <c r="R134" s="181" t="s">
        <v>528</v>
      </c>
      <c r="S134" s="181" t="s">
        <v>529</v>
      </c>
      <c r="T134" s="182">
        <v>43109</v>
      </c>
      <c r="U134" s="183" t="s">
        <v>530</v>
      </c>
      <c r="V134" s="184" t="s">
        <v>464</v>
      </c>
      <c r="W134" s="185">
        <v>35000000</v>
      </c>
      <c r="X134" s="188"/>
      <c r="Y134" s="188"/>
      <c r="Z134" s="185">
        <v>35000000</v>
      </c>
      <c r="AA134" s="179" t="s">
        <v>531</v>
      </c>
      <c r="AB134" s="188"/>
      <c r="AC134" s="188"/>
      <c r="AD134" s="188"/>
      <c r="AE134" s="188"/>
      <c r="AF134" s="188"/>
      <c r="AG134" s="188"/>
      <c r="AH134" s="179" t="s">
        <v>466</v>
      </c>
      <c r="AI134" s="178">
        <v>43115</v>
      </c>
      <c r="AJ134" s="178">
        <v>43265</v>
      </c>
      <c r="AK134" s="180" t="s">
        <v>532</v>
      </c>
      <c r="AL134" s="187" t="s">
        <v>480</v>
      </c>
    </row>
    <row r="135" spans="1:38" ht="168.75" x14ac:dyDescent="0.25">
      <c r="A135" s="189">
        <f t="shared" si="4"/>
        <v>111</v>
      </c>
      <c r="B135" s="190" t="s">
        <v>345</v>
      </c>
      <c r="C135" s="191">
        <v>80101706</v>
      </c>
      <c r="D135" s="192" t="s">
        <v>386</v>
      </c>
      <c r="E135" s="190" t="s">
        <v>47</v>
      </c>
      <c r="F135" s="190">
        <v>1</v>
      </c>
      <c r="G135" s="193" t="s">
        <v>72</v>
      </c>
      <c r="H135" s="194">
        <v>5</v>
      </c>
      <c r="I135" s="190" t="s">
        <v>60</v>
      </c>
      <c r="J135" s="190" t="s">
        <v>65</v>
      </c>
      <c r="K135" s="190" t="s">
        <v>397</v>
      </c>
      <c r="L135" s="195">
        <v>32550000</v>
      </c>
      <c r="M135" s="196">
        <v>32550000</v>
      </c>
      <c r="N135" s="190" t="s">
        <v>50</v>
      </c>
      <c r="O135" s="190" t="s">
        <v>35</v>
      </c>
      <c r="P135" s="190" t="s">
        <v>246</v>
      </c>
      <c r="Q135" s="54"/>
      <c r="R135" s="181" t="s">
        <v>533</v>
      </c>
      <c r="S135" s="181" t="s">
        <v>202</v>
      </c>
      <c r="T135" s="182">
        <v>43109</v>
      </c>
      <c r="U135" s="183" t="s">
        <v>534</v>
      </c>
      <c r="V135" s="184" t="s">
        <v>464</v>
      </c>
      <c r="W135" s="185">
        <v>32550000</v>
      </c>
      <c r="X135" s="188"/>
      <c r="Y135" s="188"/>
      <c r="Z135" s="185">
        <v>32550000</v>
      </c>
      <c r="AA135" s="179" t="s">
        <v>535</v>
      </c>
      <c r="AB135" s="188"/>
      <c r="AC135" s="188"/>
      <c r="AD135" s="188"/>
      <c r="AE135" s="188"/>
      <c r="AF135" s="188"/>
      <c r="AG135" s="188"/>
      <c r="AH135" s="179" t="s">
        <v>466</v>
      </c>
      <c r="AI135" s="178">
        <v>43109</v>
      </c>
      <c r="AJ135" s="178">
        <v>43259</v>
      </c>
      <c r="AK135" s="180" t="s">
        <v>536</v>
      </c>
      <c r="AL135" s="187" t="s">
        <v>480</v>
      </c>
    </row>
    <row r="136" spans="1:38" ht="168.75" x14ac:dyDescent="0.25">
      <c r="A136" s="189">
        <f t="shared" si="4"/>
        <v>112</v>
      </c>
      <c r="B136" s="190" t="s">
        <v>345</v>
      </c>
      <c r="C136" s="191">
        <v>80101706</v>
      </c>
      <c r="D136" s="192" t="s">
        <v>386</v>
      </c>
      <c r="E136" s="190" t="s">
        <v>47</v>
      </c>
      <c r="F136" s="190">
        <v>1</v>
      </c>
      <c r="G136" s="193" t="s">
        <v>72</v>
      </c>
      <c r="H136" s="194">
        <v>5</v>
      </c>
      <c r="I136" s="190" t="s">
        <v>60</v>
      </c>
      <c r="J136" s="190" t="s">
        <v>65</v>
      </c>
      <c r="K136" s="190" t="s">
        <v>397</v>
      </c>
      <c r="L136" s="195">
        <v>32550000</v>
      </c>
      <c r="M136" s="196">
        <v>32550000</v>
      </c>
      <c r="N136" s="190" t="s">
        <v>50</v>
      </c>
      <c r="O136" s="190" t="s">
        <v>35</v>
      </c>
      <c r="P136" s="190" t="s">
        <v>246</v>
      </c>
      <c r="Q136" s="54"/>
      <c r="R136" s="181" t="s">
        <v>637</v>
      </c>
      <c r="S136" s="181" t="s">
        <v>638</v>
      </c>
      <c r="T136" s="182">
        <v>43109</v>
      </c>
      <c r="U136" s="183" t="s">
        <v>639</v>
      </c>
      <c r="V136" s="184" t="s">
        <v>464</v>
      </c>
      <c r="W136" s="185">
        <v>32550000</v>
      </c>
      <c r="X136" s="188"/>
      <c r="Y136" s="188"/>
      <c r="Z136" s="185">
        <v>32550000</v>
      </c>
      <c r="AA136" s="179" t="s">
        <v>535</v>
      </c>
      <c r="AB136" s="188"/>
      <c r="AC136" s="188"/>
      <c r="AD136" s="188"/>
      <c r="AE136" s="188"/>
      <c r="AF136" s="188"/>
      <c r="AG136" s="188"/>
      <c r="AH136" s="179" t="s">
        <v>466</v>
      </c>
      <c r="AI136" s="178">
        <v>43110</v>
      </c>
      <c r="AJ136" s="178">
        <v>43260</v>
      </c>
      <c r="AK136" s="180" t="s">
        <v>640</v>
      </c>
      <c r="AL136" s="187" t="s">
        <v>480</v>
      </c>
    </row>
    <row r="137" spans="1:38" ht="168.75" x14ac:dyDescent="0.25">
      <c r="A137" s="189">
        <f t="shared" si="4"/>
        <v>113</v>
      </c>
      <c r="B137" s="190" t="s">
        <v>345</v>
      </c>
      <c r="C137" s="191">
        <v>80101706</v>
      </c>
      <c r="D137" s="192" t="s">
        <v>386</v>
      </c>
      <c r="E137" s="190" t="s">
        <v>47</v>
      </c>
      <c r="F137" s="190">
        <v>1</v>
      </c>
      <c r="G137" s="193" t="s">
        <v>72</v>
      </c>
      <c r="H137" s="194">
        <v>5</v>
      </c>
      <c r="I137" s="190" t="s">
        <v>60</v>
      </c>
      <c r="J137" s="190" t="s">
        <v>65</v>
      </c>
      <c r="K137" s="190" t="s">
        <v>397</v>
      </c>
      <c r="L137" s="195">
        <v>32550000</v>
      </c>
      <c r="M137" s="196">
        <v>32550000</v>
      </c>
      <c r="N137" s="190" t="s">
        <v>50</v>
      </c>
      <c r="O137" s="190" t="s">
        <v>35</v>
      </c>
      <c r="P137" s="190" t="s">
        <v>246</v>
      </c>
      <c r="Q137" s="54"/>
      <c r="R137" s="181" t="s">
        <v>629</v>
      </c>
      <c r="S137" s="181" t="s">
        <v>630</v>
      </c>
      <c r="T137" s="182">
        <v>43109</v>
      </c>
      <c r="U137" s="183" t="s">
        <v>534</v>
      </c>
      <c r="V137" s="184" t="s">
        <v>464</v>
      </c>
      <c r="W137" s="185">
        <v>32550000</v>
      </c>
      <c r="X137" s="188"/>
      <c r="Y137" s="188"/>
      <c r="Z137" s="185">
        <v>32550000</v>
      </c>
      <c r="AA137" s="179" t="s">
        <v>631</v>
      </c>
      <c r="AB137" s="188"/>
      <c r="AC137" s="188"/>
      <c r="AD137" s="188"/>
      <c r="AE137" s="188"/>
      <c r="AF137" s="188"/>
      <c r="AG137" s="188"/>
      <c r="AH137" s="179" t="s">
        <v>466</v>
      </c>
      <c r="AI137" s="178">
        <v>43110</v>
      </c>
      <c r="AJ137" s="178">
        <v>43260</v>
      </c>
      <c r="AK137" s="180" t="s">
        <v>532</v>
      </c>
      <c r="AL137" s="187" t="s">
        <v>480</v>
      </c>
    </row>
    <row r="138" spans="1:38" ht="150" x14ac:dyDescent="0.25">
      <c r="A138" s="189">
        <f t="shared" si="4"/>
        <v>114</v>
      </c>
      <c r="B138" s="190" t="s">
        <v>199</v>
      </c>
      <c r="C138" s="191">
        <v>80101706</v>
      </c>
      <c r="D138" s="192" t="s">
        <v>390</v>
      </c>
      <c r="E138" s="190" t="s">
        <v>47</v>
      </c>
      <c r="F138" s="190">
        <v>1</v>
      </c>
      <c r="G138" s="193" t="s">
        <v>72</v>
      </c>
      <c r="H138" s="194">
        <v>5</v>
      </c>
      <c r="I138" s="190" t="s">
        <v>60</v>
      </c>
      <c r="J138" s="190" t="s">
        <v>65</v>
      </c>
      <c r="K138" s="190" t="s">
        <v>334</v>
      </c>
      <c r="L138" s="195">
        <v>18020000</v>
      </c>
      <c r="M138" s="196">
        <v>18020000</v>
      </c>
      <c r="N138" s="190" t="s">
        <v>50</v>
      </c>
      <c r="O138" s="190" t="s">
        <v>35</v>
      </c>
      <c r="P138" s="190" t="s">
        <v>349</v>
      </c>
      <c r="Q138" s="54"/>
      <c r="R138" s="181" t="s">
        <v>541</v>
      </c>
      <c r="S138" s="181" t="s">
        <v>245</v>
      </c>
      <c r="T138" s="182">
        <v>43109</v>
      </c>
      <c r="U138" s="183" t="s">
        <v>542</v>
      </c>
      <c r="V138" s="184" t="s">
        <v>464</v>
      </c>
      <c r="W138" s="185">
        <v>18020000</v>
      </c>
      <c r="X138" s="188"/>
      <c r="Y138" s="188"/>
      <c r="Z138" s="185">
        <v>18020000</v>
      </c>
      <c r="AA138" s="179" t="s">
        <v>466</v>
      </c>
      <c r="AB138" s="178">
        <v>43110</v>
      </c>
      <c r="AC138" s="178">
        <v>43260</v>
      </c>
      <c r="AD138" s="188"/>
      <c r="AE138" s="188"/>
      <c r="AF138" s="188"/>
      <c r="AG138" s="188"/>
      <c r="AH138" s="179" t="s">
        <v>466</v>
      </c>
      <c r="AI138" s="178">
        <v>43110</v>
      </c>
      <c r="AJ138" s="178">
        <v>43260</v>
      </c>
      <c r="AK138" s="180" t="s">
        <v>540</v>
      </c>
      <c r="AL138" s="187" t="s">
        <v>199</v>
      </c>
    </row>
    <row r="139" spans="1:38" ht="131.25" x14ac:dyDescent="0.25">
      <c r="A139" s="189">
        <f t="shared" si="4"/>
        <v>115</v>
      </c>
      <c r="B139" s="190" t="s">
        <v>199</v>
      </c>
      <c r="C139" s="191">
        <v>80101706</v>
      </c>
      <c r="D139" s="192" t="s">
        <v>390</v>
      </c>
      <c r="E139" s="190" t="s">
        <v>47</v>
      </c>
      <c r="F139" s="190">
        <v>1</v>
      </c>
      <c r="G139" s="193" t="s">
        <v>72</v>
      </c>
      <c r="H139" s="194">
        <v>5</v>
      </c>
      <c r="I139" s="190" t="s">
        <v>60</v>
      </c>
      <c r="J139" s="190" t="s">
        <v>65</v>
      </c>
      <c r="K139" s="190" t="s">
        <v>334</v>
      </c>
      <c r="L139" s="195">
        <v>27560000</v>
      </c>
      <c r="M139" s="196">
        <v>27560000</v>
      </c>
      <c r="N139" s="190" t="s">
        <v>50</v>
      </c>
      <c r="O139" s="190" t="s">
        <v>35</v>
      </c>
      <c r="P139" s="190" t="s">
        <v>349</v>
      </c>
      <c r="Q139" s="54"/>
      <c r="R139" s="181" t="s">
        <v>561</v>
      </c>
      <c r="S139" s="181" t="s">
        <v>562</v>
      </c>
      <c r="T139" s="182">
        <v>43109</v>
      </c>
      <c r="U139" s="183" t="s">
        <v>563</v>
      </c>
      <c r="V139" s="184" t="s">
        <v>464</v>
      </c>
      <c r="W139" s="185">
        <v>27560000</v>
      </c>
      <c r="X139" s="188"/>
      <c r="Y139" s="188"/>
      <c r="Z139" s="185">
        <v>27560000</v>
      </c>
      <c r="AA139" s="179" t="s">
        <v>564</v>
      </c>
      <c r="AB139" s="188"/>
      <c r="AC139" s="188"/>
      <c r="AD139" s="188"/>
      <c r="AE139" s="188"/>
      <c r="AF139" s="188"/>
      <c r="AG139" s="188"/>
      <c r="AH139" s="179" t="s">
        <v>466</v>
      </c>
      <c r="AI139" s="178">
        <v>43111</v>
      </c>
      <c r="AJ139" s="178">
        <v>43261</v>
      </c>
      <c r="AK139" s="180" t="s">
        <v>565</v>
      </c>
      <c r="AL139" s="187" t="s">
        <v>199</v>
      </c>
    </row>
    <row r="140" spans="1:38" ht="93.75" x14ac:dyDescent="0.25">
      <c r="A140" s="189">
        <f t="shared" si="4"/>
        <v>116</v>
      </c>
      <c r="B140" s="190" t="s">
        <v>199</v>
      </c>
      <c r="C140" s="191">
        <v>80101706</v>
      </c>
      <c r="D140" s="192" t="s">
        <v>390</v>
      </c>
      <c r="E140" s="190" t="s">
        <v>47</v>
      </c>
      <c r="F140" s="190">
        <v>1</v>
      </c>
      <c r="G140" s="193" t="s">
        <v>72</v>
      </c>
      <c r="H140" s="194">
        <v>5</v>
      </c>
      <c r="I140" s="190" t="s">
        <v>60</v>
      </c>
      <c r="J140" s="190" t="s">
        <v>65</v>
      </c>
      <c r="K140" s="190" t="s">
        <v>334</v>
      </c>
      <c r="L140" s="195">
        <v>25040000</v>
      </c>
      <c r="M140" s="196">
        <v>25040000</v>
      </c>
      <c r="N140" s="190" t="s">
        <v>50</v>
      </c>
      <c r="O140" s="190" t="s">
        <v>35</v>
      </c>
      <c r="P140" s="190" t="s">
        <v>349</v>
      </c>
      <c r="Q140" s="54"/>
      <c r="R140" s="181" t="s">
        <v>670</v>
      </c>
      <c r="S140" s="181" t="s">
        <v>671</v>
      </c>
      <c r="T140" s="182">
        <v>43109</v>
      </c>
      <c r="U140" s="183" t="s">
        <v>538</v>
      </c>
      <c r="V140" s="184" t="s">
        <v>464</v>
      </c>
      <c r="W140" s="185">
        <v>25040000</v>
      </c>
      <c r="X140" s="188"/>
      <c r="Y140" s="188"/>
      <c r="Z140" s="185">
        <v>25040000</v>
      </c>
      <c r="AA140" s="179" t="s">
        <v>672</v>
      </c>
      <c r="AB140" s="188"/>
      <c r="AC140" s="188"/>
      <c r="AD140" s="188"/>
      <c r="AE140" s="188"/>
      <c r="AF140" s="188"/>
      <c r="AG140" s="188"/>
      <c r="AH140" s="179" t="s">
        <v>466</v>
      </c>
      <c r="AI140" s="178">
        <v>43118</v>
      </c>
      <c r="AJ140" s="178">
        <v>43268</v>
      </c>
      <c r="AK140" s="180" t="s">
        <v>540</v>
      </c>
      <c r="AL140" s="187" t="s">
        <v>199</v>
      </c>
    </row>
    <row r="141" spans="1:38" ht="93.75" x14ac:dyDescent="0.25">
      <c r="A141" s="189">
        <f t="shared" si="4"/>
        <v>117</v>
      </c>
      <c r="B141" s="190" t="s">
        <v>213</v>
      </c>
      <c r="C141" s="191">
        <v>80101706</v>
      </c>
      <c r="D141" s="192" t="s">
        <v>351</v>
      </c>
      <c r="E141" s="190" t="s">
        <v>47</v>
      </c>
      <c r="F141" s="190">
        <v>1</v>
      </c>
      <c r="G141" s="193" t="s">
        <v>72</v>
      </c>
      <c r="H141" s="194">
        <v>3</v>
      </c>
      <c r="I141" s="190" t="s">
        <v>60</v>
      </c>
      <c r="J141" s="190" t="s">
        <v>65</v>
      </c>
      <c r="K141" s="190" t="s">
        <v>412</v>
      </c>
      <c r="L141" s="195">
        <v>21498000</v>
      </c>
      <c r="M141" s="196">
        <v>21498000</v>
      </c>
      <c r="N141" s="190" t="s">
        <v>50</v>
      </c>
      <c r="O141" s="190" t="s">
        <v>35</v>
      </c>
      <c r="P141" s="190" t="s">
        <v>352</v>
      </c>
      <c r="Q141" s="54"/>
      <c r="R141" s="181" t="s">
        <v>860</v>
      </c>
      <c r="S141" s="181" t="s">
        <v>861</v>
      </c>
      <c r="T141" s="182">
        <v>43117</v>
      </c>
      <c r="U141" s="183" t="s">
        <v>862</v>
      </c>
      <c r="V141" s="184" t="s">
        <v>464</v>
      </c>
      <c r="W141" s="185">
        <v>21498000</v>
      </c>
      <c r="X141" s="188"/>
      <c r="Y141" s="188"/>
      <c r="Z141" s="185">
        <v>21498000</v>
      </c>
      <c r="AA141" s="179" t="s">
        <v>863</v>
      </c>
      <c r="AB141" s="188"/>
      <c r="AC141" s="188"/>
      <c r="AD141" s="188"/>
      <c r="AE141" s="188"/>
      <c r="AF141" s="188"/>
      <c r="AG141" s="188"/>
      <c r="AH141" s="179" t="s">
        <v>854</v>
      </c>
      <c r="AI141" s="178">
        <v>43122</v>
      </c>
      <c r="AJ141" s="178">
        <v>43211</v>
      </c>
      <c r="AK141" s="180" t="s">
        <v>574</v>
      </c>
      <c r="AL141" s="187" t="s">
        <v>552</v>
      </c>
    </row>
    <row r="142" spans="1:38" ht="93.75" x14ac:dyDescent="0.25">
      <c r="A142" s="189">
        <f t="shared" si="4"/>
        <v>118</v>
      </c>
      <c r="B142" s="190" t="s">
        <v>213</v>
      </c>
      <c r="C142" s="191">
        <v>80101706</v>
      </c>
      <c r="D142" s="192" t="s">
        <v>351</v>
      </c>
      <c r="E142" s="190" t="s">
        <v>47</v>
      </c>
      <c r="F142" s="190">
        <v>1</v>
      </c>
      <c r="G142" s="193" t="s">
        <v>72</v>
      </c>
      <c r="H142" s="194">
        <v>3</v>
      </c>
      <c r="I142" s="190" t="s">
        <v>60</v>
      </c>
      <c r="J142" s="190" t="s">
        <v>65</v>
      </c>
      <c r="K142" s="190" t="s">
        <v>412</v>
      </c>
      <c r="L142" s="195">
        <v>15693000</v>
      </c>
      <c r="M142" s="196">
        <v>15693000</v>
      </c>
      <c r="N142" s="190" t="s">
        <v>50</v>
      </c>
      <c r="O142" s="190" t="s">
        <v>35</v>
      </c>
      <c r="P142" s="190" t="s">
        <v>352</v>
      </c>
      <c r="Q142" s="54"/>
      <c r="R142" s="181" t="s">
        <v>864</v>
      </c>
      <c r="S142" s="181" t="s">
        <v>865</v>
      </c>
      <c r="T142" s="182">
        <v>43117</v>
      </c>
      <c r="U142" s="183" t="s">
        <v>866</v>
      </c>
      <c r="V142" s="184" t="s">
        <v>464</v>
      </c>
      <c r="W142" s="185">
        <v>15693000</v>
      </c>
      <c r="X142" s="188"/>
      <c r="Y142" s="188"/>
      <c r="Z142" s="185">
        <v>15693000</v>
      </c>
      <c r="AA142" s="179" t="s">
        <v>867</v>
      </c>
      <c r="AB142" s="188"/>
      <c r="AC142" s="188"/>
      <c r="AD142" s="188"/>
      <c r="AE142" s="188"/>
      <c r="AF142" s="188"/>
      <c r="AG142" s="188"/>
      <c r="AH142" s="179" t="s">
        <v>854</v>
      </c>
      <c r="AI142" s="178">
        <v>43122</v>
      </c>
      <c r="AJ142" s="178">
        <v>43211</v>
      </c>
      <c r="AK142" s="180" t="s">
        <v>574</v>
      </c>
      <c r="AL142" s="187" t="s">
        <v>552</v>
      </c>
    </row>
    <row r="143" spans="1:38" ht="131.25" x14ac:dyDescent="0.25">
      <c r="A143" s="189">
        <f t="shared" si="4"/>
        <v>119</v>
      </c>
      <c r="B143" s="190" t="s">
        <v>213</v>
      </c>
      <c r="C143" s="191">
        <v>80101706</v>
      </c>
      <c r="D143" s="192" t="s">
        <v>351</v>
      </c>
      <c r="E143" s="190" t="s">
        <v>47</v>
      </c>
      <c r="F143" s="190">
        <v>1</v>
      </c>
      <c r="G143" s="193" t="s">
        <v>72</v>
      </c>
      <c r="H143" s="194">
        <v>3</v>
      </c>
      <c r="I143" s="190" t="s">
        <v>60</v>
      </c>
      <c r="J143" s="190" t="s">
        <v>65</v>
      </c>
      <c r="K143" s="190" t="s">
        <v>412</v>
      </c>
      <c r="L143" s="195">
        <v>19182000</v>
      </c>
      <c r="M143" s="196">
        <v>19182000</v>
      </c>
      <c r="N143" s="190" t="s">
        <v>50</v>
      </c>
      <c r="O143" s="190" t="s">
        <v>35</v>
      </c>
      <c r="P143" s="190" t="s">
        <v>352</v>
      </c>
      <c r="Q143" s="54"/>
      <c r="R143" s="181" t="s">
        <v>868</v>
      </c>
      <c r="S143" s="181" t="s">
        <v>869</v>
      </c>
      <c r="T143" s="182">
        <v>43117</v>
      </c>
      <c r="U143" s="183" t="s">
        <v>870</v>
      </c>
      <c r="V143" s="184" t="s">
        <v>464</v>
      </c>
      <c r="W143" s="185">
        <v>19182000</v>
      </c>
      <c r="X143" s="188"/>
      <c r="Y143" s="188"/>
      <c r="Z143" s="185">
        <v>19182000</v>
      </c>
      <c r="AA143" s="179" t="s">
        <v>871</v>
      </c>
      <c r="AB143" s="188"/>
      <c r="AC143" s="188"/>
      <c r="AD143" s="188"/>
      <c r="AE143" s="188"/>
      <c r="AF143" s="188"/>
      <c r="AG143" s="188"/>
      <c r="AH143" s="179" t="s">
        <v>854</v>
      </c>
      <c r="AI143" s="178">
        <v>43122</v>
      </c>
      <c r="AJ143" s="178">
        <v>43211</v>
      </c>
      <c r="AK143" s="180" t="s">
        <v>574</v>
      </c>
      <c r="AL143" s="187" t="s">
        <v>552</v>
      </c>
    </row>
    <row r="144" spans="1:38" ht="94.15" customHeight="1" x14ac:dyDescent="0.25">
      <c r="A144" s="189">
        <f t="shared" si="4"/>
        <v>120</v>
      </c>
      <c r="B144" s="190" t="s">
        <v>213</v>
      </c>
      <c r="C144" s="191">
        <v>80101706</v>
      </c>
      <c r="D144" s="192" t="s">
        <v>448</v>
      </c>
      <c r="E144" s="190" t="s">
        <v>47</v>
      </c>
      <c r="F144" s="190">
        <v>1</v>
      </c>
      <c r="G144" s="193" t="s">
        <v>72</v>
      </c>
      <c r="H144" s="194">
        <v>3</v>
      </c>
      <c r="I144" s="190" t="s">
        <v>60</v>
      </c>
      <c r="J144" s="190" t="s">
        <v>65</v>
      </c>
      <c r="K144" s="190" t="s">
        <v>412</v>
      </c>
      <c r="L144" s="195">
        <v>4050000</v>
      </c>
      <c r="M144" s="196">
        <f t="shared" ref="M144:M206" si="5">+L144</f>
        <v>4050000</v>
      </c>
      <c r="N144" s="190" t="s">
        <v>50</v>
      </c>
      <c r="O144" s="190" t="s">
        <v>35</v>
      </c>
      <c r="P144" s="190" t="s">
        <v>352</v>
      </c>
      <c r="Q144" s="54"/>
      <c r="R144" s="181" t="s">
        <v>850</v>
      </c>
      <c r="S144" s="181" t="s">
        <v>851</v>
      </c>
      <c r="T144" s="182">
        <v>43117</v>
      </c>
      <c r="U144" s="183" t="s">
        <v>852</v>
      </c>
      <c r="V144" s="184" t="s">
        <v>843</v>
      </c>
      <c r="W144" s="185">
        <v>4050000</v>
      </c>
      <c r="X144" s="188"/>
      <c r="Y144" s="188"/>
      <c r="Z144" s="185">
        <v>4050000</v>
      </c>
      <c r="AA144" s="179" t="s">
        <v>853</v>
      </c>
      <c r="AB144" s="188"/>
      <c r="AC144" s="188"/>
      <c r="AD144" s="188"/>
      <c r="AE144" s="188"/>
      <c r="AF144" s="188"/>
      <c r="AG144" s="188"/>
      <c r="AH144" s="179" t="s">
        <v>854</v>
      </c>
      <c r="AI144" s="178">
        <v>43122</v>
      </c>
      <c r="AJ144" s="178">
        <v>43211</v>
      </c>
      <c r="AK144" s="180" t="s">
        <v>574</v>
      </c>
      <c r="AL144" s="187" t="s">
        <v>552</v>
      </c>
    </row>
    <row r="145" spans="1:38" ht="90.6" customHeight="1" x14ac:dyDescent="0.25">
      <c r="A145" s="189">
        <f t="shared" si="4"/>
        <v>121</v>
      </c>
      <c r="B145" s="190" t="s">
        <v>213</v>
      </c>
      <c r="C145" s="191">
        <v>80101706</v>
      </c>
      <c r="D145" s="192" t="s">
        <v>351</v>
      </c>
      <c r="E145" s="190" t="s">
        <v>47</v>
      </c>
      <c r="F145" s="190">
        <v>1</v>
      </c>
      <c r="G145" s="193" t="s">
        <v>72</v>
      </c>
      <c r="H145" s="194">
        <v>5</v>
      </c>
      <c r="I145" s="190" t="s">
        <v>60</v>
      </c>
      <c r="J145" s="190" t="s">
        <v>65</v>
      </c>
      <c r="K145" s="190" t="s">
        <v>412</v>
      </c>
      <c r="L145" s="195">
        <v>10000000</v>
      </c>
      <c r="M145" s="196">
        <f t="shared" si="5"/>
        <v>10000000</v>
      </c>
      <c r="N145" s="190" t="s">
        <v>50</v>
      </c>
      <c r="O145" s="190" t="s">
        <v>35</v>
      </c>
      <c r="P145" s="190" t="s">
        <v>352</v>
      </c>
      <c r="Q145" s="54"/>
      <c r="R145" s="181" t="s">
        <v>761</v>
      </c>
      <c r="S145" s="181" t="s">
        <v>237</v>
      </c>
      <c r="T145" s="182">
        <v>43115</v>
      </c>
      <c r="U145" s="183" t="s">
        <v>762</v>
      </c>
      <c r="V145" s="184" t="s">
        <v>464</v>
      </c>
      <c r="W145" s="185">
        <v>10000000</v>
      </c>
      <c r="X145" s="188"/>
      <c r="Y145" s="188"/>
      <c r="Z145" s="185">
        <v>10000000</v>
      </c>
      <c r="AA145" s="179" t="s">
        <v>763</v>
      </c>
      <c r="AB145" s="188"/>
      <c r="AC145" s="188"/>
      <c r="AD145" s="188"/>
      <c r="AE145" s="188"/>
      <c r="AF145" s="188"/>
      <c r="AG145" s="188"/>
      <c r="AH145" s="179" t="s">
        <v>466</v>
      </c>
      <c r="AI145" s="178">
        <v>43116</v>
      </c>
      <c r="AJ145" s="178">
        <v>43266</v>
      </c>
      <c r="AK145" s="180" t="s">
        <v>764</v>
      </c>
      <c r="AL145" s="187" t="s">
        <v>485</v>
      </c>
    </row>
    <row r="146" spans="1:38" ht="98.45" customHeight="1" x14ac:dyDescent="0.25">
      <c r="A146" s="189">
        <f t="shared" si="4"/>
        <v>122</v>
      </c>
      <c r="B146" s="190" t="s">
        <v>353</v>
      </c>
      <c r="C146" s="191">
        <v>80101706</v>
      </c>
      <c r="D146" s="192" t="s">
        <v>354</v>
      </c>
      <c r="E146" s="190" t="s">
        <v>47</v>
      </c>
      <c r="F146" s="190">
        <v>1</v>
      </c>
      <c r="G146" s="193" t="s">
        <v>72</v>
      </c>
      <c r="H146" s="194">
        <v>8</v>
      </c>
      <c r="I146" s="190" t="s">
        <v>60</v>
      </c>
      <c r="J146" s="190" t="s">
        <v>65</v>
      </c>
      <c r="K146" s="190" t="s">
        <v>412</v>
      </c>
      <c r="L146" s="195">
        <v>31160000</v>
      </c>
      <c r="M146" s="196">
        <f t="shared" si="5"/>
        <v>31160000</v>
      </c>
      <c r="N146" s="190" t="s">
        <v>50</v>
      </c>
      <c r="O146" s="190" t="s">
        <v>35</v>
      </c>
      <c r="P146" s="190" t="s">
        <v>352</v>
      </c>
      <c r="Q146" s="54"/>
      <c r="R146" s="181" t="s">
        <v>974</v>
      </c>
      <c r="S146" s="181" t="s">
        <v>975</v>
      </c>
      <c r="T146" s="182">
        <v>43124</v>
      </c>
      <c r="U146" s="183" t="s">
        <v>976</v>
      </c>
      <c r="V146" s="184" t="s">
        <v>464</v>
      </c>
      <c r="W146" s="185">
        <v>31160000</v>
      </c>
      <c r="X146" s="188"/>
      <c r="Y146" s="188"/>
      <c r="Z146" s="185">
        <v>31160000</v>
      </c>
      <c r="AA146" s="179" t="s">
        <v>977</v>
      </c>
      <c r="AB146" s="188"/>
      <c r="AC146" s="188"/>
      <c r="AD146" s="188"/>
      <c r="AE146" s="188"/>
      <c r="AF146" s="188"/>
      <c r="AG146" s="188"/>
      <c r="AH146" s="179" t="s">
        <v>829</v>
      </c>
      <c r="AI146" s="178">
        <v>43124</v>
      </c>
      <c r="AJ146" s="178">
        <v>43366</v>
      </c>
      <c r="AK146" s="180" t="s">
        <v>978</v>
      </c>
      <c r="AL146" s="187" t="s">
        <v>485</v>
      </c>
    </row>
    <row r="147" spans="1:38" ht="150" x14ac:dyDescent="0.25">
      <c r="A147" s="189">
        <f t="shared" si="4"/>
        <v>123</v>
      </c>
      <c r="B147" s="190" t="s">
        <v>214</v>
      </c>
      <c r="C147" s="191">
        <v>80101706</v>
      </c>
      <c r="D147" s="192" t="s">
        <v>375</v>
      </c>
      <c r="E147" s="190" t="s">
        <v>47</v>
      </c>
      <c r="F147" s="190">
        <v>1</v>
      </c>
      <c r="G147" s="193" t="s">
        <v>72</v>
      </c>
      <c r="H147" s="194" t="s">
        <v>461</v>
      </c>
      <c r="I147" s="190" t="s">
        <v>60</v>
      </c>
      <c r="J147" s="190" t="s">
        <v>65</v>
      </c>
      <c r="K147" s="190" t="s">
        <v>412</v>
      </c>
      <c r="L147" s="195">
        <v>29765000</v>
      </c>
      <c r="M147" s="196">
        <f t="shared" si="5"/>
        <v>29765000</v>
      </c>
      <c r="N147" s="190" t="s">
        <v>50</v>
      </c>
      <c r="O147" s="190" t="s">
        <v>35</v>
      </c>
      <c r="P147" s="190" t="s">
        <v>376</v>
      </c>
      <c r="Q147" s="54"/>
      <c r="R147" s="181" t="s">
        <v>1023</v>
      </c>
      <c r="S147" s="181" t="s">
        <v>1024</v>
      </c>
      <c r="T147" s="182">
        <v>43126</v>
      </c>
      <c r="U147" s="183" t="s">
        <v>1025</v>
      </c>
      <c r="V147" s="184" t="s">
        <v>464</v>
      </c>
      <c r="W147" s="185">
        <v>29765000</v>
      </c>
      <c r="X147" s="188"/>
      <c r="Y147" s="188"/>
      <c r="Z147" s="185">
        <v>29765000</v>
      </c>
      <c r="AA147" s="179" t="s">
        <v>1026</v>
      </c>
      <c r="AB147" s="188"/>
      <c r="AC147" s="188"/>
      <c r="AD147" s="188"/>
      <c r="AE147" s="188"/>
      <c r="AF147" s="188"/>
      <c r="AG147" s="188"/>
      <c r="AH147" s="179" t="s">
        <v>466</v>
      </c>
      <c r="AI147" s="178">
        <v>43126</v>
      </c>
      <c r="AJ147" s="178">
        <v>43276</v>
      </c>
      <c r="AK147" s="180" t="s">
        <v>958</v>
      </c>
      <c r="AL147" s="187" t="s">
        <v>552</v>
      </c>
    </row>
    <row r="148" spans="1:38" ht="112.5" x14ac:dyDescent="0.25">
      <c r="A148" s="189">
        <f t="shared" si="4"/>
        <v>124</v>
      </c>
      <c r="B148" s="190" t="s">
        <v>214</v>
      </c>
      <c r="C148" s="191">
        <v>80101706</v>
      </c>
      <c r="D148" s="192" t="s">
        <v>375</v>
      </c>
      <c r="E148" s="190" t="s">
        <v>47</v>
      </c>
      <c r="F148" s="190">
        <v>1</v>
      </c>
      <c r="G148" s="193" t="s">
        <v>72</v>
      </c>
      <c r="H148" s="194">
        <v>2</v>
      </c>
      <c r="I148" s="190" t="s">
        <v>60</v>
      </c>
      <c r="J148" s="190" t="s">
        <v>65</v>
      </c>
      <c r="K148" s="190" t="s">
        <v>412</v>
      </c>
      <c r="L148" s="195">
        <v>15000000</v>
      </c>
      <c r="M148" s="196">
        <f t="shared" si="5"/>
        <v>15000000</v>
      </c>
      <c r="N148" s="190" t="s">
        <v>50</v>
      </c>
      <c r="O148" s="190" t="s">
        <v>35</v>
      </c>
      <c r="P148" s="190" t="s">
        <v>376</v>
      </c>
      <c r="Q148" s="54"/>
      <c r="R148" s="181" t="s">
        <v>914</v>
      </c>
      <c r="S148" s="181" t="s">
        <v>915</v>
      </c>
      <c r="T148" s="182">
        <v>43118</v>
      </c>
      <c r="U148" s="183" t="s">
        <v>916</v>
      </c>
      <c r="V148" s="184" t="s">
        <v>464</v>
      </c>
      <c r="W148" s="185">
        <v>15000000</v>
      </c>
      <c r="X148" s="188"/>
      <c r="Y148" s="188"/>
      <c r="Z148" s="185">
        <v>15000000</v>
      </c>
      <c r="AA148" s="179" t="s">
        <v>917</v>
      </c>
      <c r="AB148" s="188"/>
      <c r="AC148" s="188"/>
      <c r="AD148" s="188"/>
      <c r="AE148" s="188"/>
      <c r="AF148" s="188"/>
      <c r="AG148" s="188"/>
      <c r="AH148" s="179" t="s">
        <v>918</v>
      </c>
      <c r="AI148" s="178">
        <v>43119</v>
      </c>
      <c r="AJ148" s="178">
        <v>43179</v>
      </c>
      <c r="AK148" s="180" t="s">
        <v>892</v>
      </c>
      <c r="AL148" s="187" t="s">
        <v>552</v>
      </c>
    </row>
    <row r="149" spans="1:38" ht="168.75" x14ac:dyDescent="0.25">
      <c r="A149" s="189">
        <f t="shared" si="4"/>
        <v>125</v>
      </c>
      <c r="B149" s="190" t="s">
        <v>214</v>
      </c>
      <c r="C149" s="191">
        <v>80101706</v>
      </c>
      <c r="D149" s="192" t="s">
        <v>375</v>
      </c>
      <c r="E149" s="190" t="s">
        <v>47</v>
      </c>
      <c r="F149" s="190">
        <v>1</v>
      </c>
      <c r="G149" s="193" t="s">
        <v>72</v>
      </c>
      <c r="H149" s="194">
        <v>2</v>
      </c>
      <c r="I149" s="190" t="s">
        <v>60</v>
      </c>
      <c r="J149" s="190" t="s">
        <v>65</v>
      </c>
      <c r="K149" s="190" t="s">
        <v>412</v>
      </c>
      <c r="L149" s="195">
        <v>15000000</v>
      </c>
      <c r="M149" s="196">
        <f t="shared" si="5"/>
        <v>15000000</v>
      </c>
      <c r="N149" s="190" t="s">
        <v>50</v>
      </c>
      <c r="O149" s="190" t="s">
        <v>35</v>
      </c>
      <c r="P149" s="190" t="s">
        <v>376</v>
      </c>
      <c r="Q149" s="54"/>
      <c r="R149" s="181" t="s">
        <v>955</v>
      </c>
      <c r="S149" s="181" t="s">
        <v>956</v>
      </c>
      <c r="T149" s="182">
        <v>43123</v>
      </c>
      <c r="U149" s="183" t="s">
        <v>957</v>
      </c>
      <c r="V149" s="184" t="s">
        <v>464</v>
      </c>
      <c r="W149" s="185">
        <v>15000000</v>
      </c>
      <c r="X149" s="188"/>
      <c r="Y149" s="188"/>
      <c r="Z149" s="185">
        <v>15000000</v>
      </c>
      <c r="AA149" s="179" t="s">
        <v>808</v>
      </c>
      <c r="AB149" s="188"/>
      <c r="AC149" s="188"/>
      <c r="AD149" s="188"/>
      <c r="AE149" s="188"/>
      <c r="AF149" s="188"/>
      <c r="AG149" s="188"/>
      <c r="AH149" s="179" t="s">
        <v>918</v>
      </c>
      <c r="AI149" s="178">
        <v>43125</v>
      </c>
      <c r="AJ149" s="178">
        <v>43183</v>
      </c>
      <c r="AK149" s="180" t="s">
        <v>958</v>
      </c>
      <c r="AL149" s="187" t="s">
        <v>552</v>
      </c>
    </row>
    <row r="150" spans="1:38" ht="131.25" x14ac:dyDescent="0.25">
      <c r="A150" s="189">
        <f t="shared" si="4"/>
        <v>126</v>
      </c>
      <c r="B150" s="190" t="s">
        <v>214</v>
      </c>
      <c r="C150" s="191">
        <v>80101706</v>
      </c>
      <c r="D150" s="192" t="s">
        <v>449</v>
      </c>
      <c r="E150" s="190" t="s">
        <v>47</v>
      </c>
      <c r="F150" s="190">
        <v>1</v>
      </c>
      <c r="G150" s="193" t="s">
        <v>72</v>
      </c>
      <c r="H150" s="194">
        <v>8</v>
      </c>
      <c r="I150" s="190" t="s">
        <v>60</v>
      </c>
      <c r="J150" s="190" t="s">
        <v>65</v>
      </c>
      <c r="K150" s="190" t="s">
        <v>412</v>
      </c>
      <c r="L150" s="195">
        <v>15272000</v>
      </c>
      <c r="M150" s="196">
        <f t="shared" si="5"/>
        <v>15272000</v>
      </c>
      <c r="N150" s="190" t="s">
        <v>50</v>
      </c>
      <c r="O150" s="190" t="s">
        <v>35</v>
      </c>
      <c r="P150" s="190" t="s">
        <v>376</v>
      </c>
      <c r="Q150" s="54"/>
      <c r="R150" s="181" t="s">
        <v>889</v>
      </c>
      <c r="S150" s="181" t="s">
        <v>890</v>
      </c>
      <c r="T150" s="182">
        <v>43118</v>
      </c>
      <c r="U150" s="183" t="s">
        <v>891</v>
      </c>
      <c r="V150" s="184" t="s">
        <v>843</v>
      </c>
      <c r="W150" s="185">
        <v>15272000</v>
      </c>
      <c r="X150" s="188"/>
      <c r="Y150" s="188"/>
      <c r="Z150" s="185">
        <v>15272000</v>
      </c>
      <c r="AA150" s="179" t="s">
        <v>887</v>
      </c>
      <c r="AB150" s="188"/>
      <c r="AC150" s="188"/>
      <c r="AD150" s="188"/>
      <c r="AE150" s="188"/>
      <c r="AF150" s="188"/>
      <c r="AG150" s="188"/>
      <c r="AH150" s="179" t="s">
        <v>829</v>
      </c>
      <c r="AI150" s="178">
        <v>43119</v>
      </c>
      <c r="AJ150" s="178">
        <v>43361</v>
      </c>
      <c r="AK150" s="180" t="s">
        <v>892</v>
      </c>
      <c r="AL150" s="187" t="s">
        <v>552</v>
      </c>
    </row>
    <row r="151" spans="1:38" ht="150" x14ac:dyDescent="0.25">
      <c r="A151" s="189">
        <f t="shared" si="4"/>
        <v>127</v>
      </c>
      <c r="B151" s="190" t="s">
        <v>378</v>
      </c>
      <c r="C151" s="191">
        <v>80101706</v>
      </c>
      <c r="D151" s="192" t="s">
        <v>379</v>
      </c>
      <c r="E151" s="190" t="s">
        <v>47</v>
      </c>
      <c r="F151" s="190">
        <v>1</v>
      </c>
      <c r="G151" s="193" t="s">
        <v>72</v>
      </c>
      <c r="H151" s="194" t="s">
        <v>196</v>
      </c>
      <c r="I151" s="190" t="s">
        <v>60</v>
      </c>
      <c r="J151" s="190" t="s">
        <v>65</v>
      </c>
      <c r="K151" s="190" t="s">
        <v>412</v>
      </c>
      <c r="L151" s="195">
        <v>45000000</v>
      </c>
      <c r="M151" s="196">
        <v>45000000</v>
      </c>
      <c r="N151" s="190" t="s">
        <v>50</v>
      </c>
      <c r="O151" s="190" t="s">
        <v>35</v>
      </c>
      <c r="P151" s="190" t="s">
        <v>380</v>
      </c>
      <c r="Q151" s="54"/>
      <c r="R151" s="181" t="s">
        <v>969</v>
      </c>
      <c r="S151" s="181" t="s">
        <v>970</v>
      </c>
      <c r="T151" s="182">
        <v>43123</v>
      </c>
      <c r="U151" s="183" t="s">
        <v>971</v>
      </c>
      <c r="V151" s="184" t="s">
        <v>464</v>
      </c>
      <c r="W151" s="185">
        <v>45000000</v>
      </c>
      <c r="X151" s="188"/>
      <c r="Y151" s="188"/>
      <c r="Z151" s="185">
        <v>45000000</v>
      </c>
      <c r="AA151" s="179" t="s">
        <v>972</v>
      </c>
      <c r="AB151" s="188"/>
      <c r="AC151" s="188"/>
      <c r="AD151" s="188"/>
      <c r="AE151" s="188"/>
      <c r="AF151" s="188"/>
      <c r="AG151" s="188"/>
      <c r="AH151" s="179" t="s">
        <v>854</v>
      </c>
      <c r="AI151" s="178">
        <v>43125</v>
      </c>
      <c r="AJ151" s="178">
        <v>43214</v>
      </c>
      <c r="AK151" s="180" t="s">
        <v>973</v>
      </c>
      <c r="AL151" s="187" t="s">
        <v>570</v>
      </c>
    </row>
    <row r="152" spans="1:38" ht="243.75" x14ac:dyDescent="0.25">
      <c r="A152" s="189">
        <f t="shared" si="4"/>
        <v>128</v>
      </c>
      <c r="B152" s="190" t="s">
        <v>378</v>
      </c>
      <c r="C152" s="191">
        <v>80101706</v>
      </c>
      <c r="D152" s="192" t="s">
        <v>379</v>
      </c>
      <c r="E152" s="190" t="s">
        <v>47</v>
      </c>
      <c r="F152" s="190">
        <v>1</v>
      </c>
      <c r="G152" s="193" t="s">
        <v>72</v>
      </c>
      <c r="H152" s="194">
        <v>8</v>
      </c>
      <c r="I152" s="190" t="s">
        <v>60</v>
      </c>
      <c r="J152" s="190" t="s">
        <v>65</v>
      </c>
      <c r="K152" s="190" t="s">
        <v>412</v>
      </c>
      <c r="L152" s="195">
        <v>58800000</v>
      </c>
      <c r="M152" s="196">
        <f t="shared" si="5"/>
        <v>58800000</v>
      </c>
      <c r="N152" s="190" t="s">
        <v>50</v>
      </c>
      <c r="O152" s="190" t="s">
        <v>35</v>
      </c>
      <c r="P152" s="190" t="s">
        <v>380</v>
      </c>
      <c r="Q152" s="54"/>
      <c r="R152" s="181" t="s">
        <v>729</v>
      </c>
      <c r="S152" s="181" t="s">
        <v>730</v>
      </c>
      <c r="T152" s="182">
        <v>43112</v>
      </c>
      <c r="U152" s="183" t="s">
        <v>731</v>
      </c>
      <c r="V152" s="184" t="s">
        <v>464</v>
      </c>
      <c r="W152" s="185">
        <v>58800000</v>
      </c>
      <c r="X152" s="188"/>
      <c r="Y152" s="188"/>
      <c r="Z152" s="185">
        <v>58800000</v>
      </c>
      <c r="AA152" s="179" t="s">
        <v>732</v>
      </c>
      <c r="AB152" s="188"/>
      <c r="AC152" s="188"/>
      <c r="AD152" s="188"/>
      <c r="AE152" s="188"/>
      <c r="AF152" s="188"/>
      <c r="AG152" s="188"/>
      <c r="AH152" s="179" t="s">
        <v>691</v>
      </c>
      <c r="AI152" s="178">
        <v>43116</v>
      </c>
      <c r="AJ152" s="178">
        <v>43358</v>
      </c>
      <c r="AK152" s="180" t="s">
        <v>733</v>
      </c>
      <c r="AL152" s="187" t="s">
        <v>570</v>
      </c>
    </row>
    <row r="153" spans="1:38" ht="131.25" x14ac:dyDescent="0.25">
      <c r="A153" s="189">
        <f t="shared" si="4"/>
        <v>129</v>
      </c>
      <c r="B153" s="190" t="s">
        <v>378</v>
      </c>
      <c r="C153" s="191">
        <v>80101706</v>
      </c>
      <c r="D153" s="192" t="s">
        <v>379</v>
      </c>
      <c r="E153" s="190" t="s">
        <v>47</v>
      </c>
      <c r="F153" s="190">
        <v>1</v>
      </c>
      <c r="G153" s="193" t="s">
        <v>72</v>
      </c>
      <c r="H153" s="194">
        <v>8</v>
      </c>
      <c r="I153" s="190" t="s">
        <v>60</v>
      </c>
      <c r="J153" s="190" t="s">
        <v>65</v>
      </c>
      <c r="K153" s="190" t="s">
        <v>412</v>
      </c>
      <c r="L153" s="195">
        <v>48000000</v>
      </c>
      <c r="M153" s="196">
        <f t="shared" si="5"/>
        <v>48000000</v>
      </c>
      <c r="N153" s="190" t="s">
        <v>50</v>
      </c>
      <c r="O153" s="190" t="s">
        <v>35</v>
      </c>
      <c r="P153" s="190" t="s">
        <v>380</v>
      </c>
      <c r="Q153" s="54"/>
      <c r="R153" s="181" t="s">
        <v>773</v>
      </c>
      <c r="S153" s="181" t="s">
        <v>774</v>
      </c>
      <c r="T153" s="182">
        <v>43115</v>
      </c>
      <c r="U153" s="183" t="s">
        <v>775</v>
      </c>
      <c r="V153" s="184" t="s">
        <v>464</v>
      </c>
      <c r="W153" s="185">
        <v>48000000</v>
      </c>
      <c r="X153" s="188"/>
      <c r="Y153" s="188"/>
      <c r="Z153" s="185">
        <v>48000000</v>
      </c>
      <c r="AA153" s="179" t="s">
        <v>776</v>
      </c>
      <c r="AB153" s="188"/>
      <c r="AC153" s="188"/>
      <c r="AD153" s="188"/>
      <c r="AE153" s="188"/>
      <c r="AF153" s="188"/>
      <c r="AG153" s="188"/>
      <c r="AH153" s="179" t="s">
        <v>760</v>
      </c>
      <c r="AI153" s="178">
        <v>43118</v>
      </c>
      <c r="AJ153" s="178">
        <v>43360</v>
      </c>
      <c r="AK153" s="180" t="s">
        <v>777</v>
      </c>
      <c r="AL153" s="187" t="s">
        <v>570</v>
      </c>
    </row>
    <row r="154" spans="1:38" ht="90.6" customHeight="1" x14ac:dyDescent="0.25">
      <c r="A154" s="189">
        <f t="shared" si="4"/>
        <v>130</v>
      </c>
      <c r="B154" s="190" t="s">
        <v>345</v>
      </c>
      <c r="C154" s="191">
        <v>80101706</v>
      </c>
      <c r="D154" s="192" t="s">
        <v>386</v>
      </c>
      <c r="E154" s="190" t="s">
        <v>47</v>
      </c>
      <c r="F154" s="190">
        <v>1</v>
      </c>
      <c r="G154" s="193" t="s">
        <v>72</v>
      </c>
      <c r="H154" s="194">
        <v>5</v>
      </c>
      <c r="I154" s="190" t="s">
        <v>60</v>
      </c>
      <c r="J154" s="190" t="s">
        <v>65</v>
      </c>
      <c r="K154" s="190" t="s">
        <v>412</v>
      </c>
      <c r="L154" s="195">
        <v>32550000</v>
      </c>
      <c r="M154" s="196">
        <f t="shared" si="5"/>
        <v>32550000</v>
      </c>
      <c r="N154" s="190" t="s">
        <v>50</v>
      </c>
      <c r="O154" s="190" t="s">
        <v>35</v>
      </c>
      <c r="P154" s="190" t="s">
        <v>246</v>
      </c>
      <c r="Q154" s="54"/>
      <c r="R154" s="181" t="s">
        <v>893</v>
      </c>
      <c r="S154" s="181" t="s">
        <v>894</v>
      </c>
      <c r="T154" s="182">
        <v>43118</v>
      </c>
      <c r="U154" s="183" t="s">
        <v>895</v>
      </c>
      <c r="V154" s="184" t="s">
        <v>464</v>
      </c>
      <c r="W154" s="185">
        <v>32550000</v>
      </c>
      <c r="X154" s="188"/>
      <c r="Y154" s="188"/>
      <c r="Z154" s="185">
        <v>32550000</v>
      </c>
      <c r="AA154" s="179" t="s">
        <v>896</v>
      </c>
      <c r="AB154" s="188"/>
      <c r="AC154" s="188"/>
      <c r="AD154" s="188"/>
      <c r="AE154" s="188"/>
      <c r="AF154" s="188"/>
      <c r="AG154" s="188"/>
      <c r="AH154" s="179" t="s">
        <v>815</v>
      </c>
      <c r="AI154" s="178">
        <v>43119</v>
      </c>
      <c r="AJ154" s="178">
        <v>43269</v>
      </c>
      <c r="AK154" s="180" t="s">
        <v>640</v>
      </c>
      <c r="AL154" s="187" t="s">
        <v>480</v>
      </c>
    </row>
    <row r="155" spans="1:38" ht="84.6" customHeight="1" x14ac:dyDescent="0.25">
      <c r="A155" s="189">
        <f t="shared" si="4"/>
        <v>131</v>
      </c>
      <c r="B155" s="190" t="s">
        <v>345</v>
      </c>
      <c r="C155" s="191">
        <v>80101706</v>
      </c>
      <c r="D155" s="192" t="s">
        <v>386</v>
      </c>
      <c r="E155" s="190" t="s">
        <v>47</v>
      </c>
      <c r="F155" s="190">
        <v>1</v>
      </c>
      <c r="G155" s="193" t="s">
        <v>72</v>
      </c>
      <c r="H155" s="194">
        <v>8</v>
      </c>
      <c r="I155" s="190" t="s">
        <v>60</v>
      </c>
      <c r="J155" s="190" t="s">
        <v>65</v>
      </c>
      <c r="K155" s="190" t="s">
        <v>412</v>
      </c>
      <c r="L155" s="195">
        <v>42400000</v>
      </c>
      <c r="M155" s="196">
        <f t="shared" si="5"/>
        <v>42400000</v>
      </c>
      <c r="N155" s="190" t="s">
        <v>50</v>
      </c>
      <c r="O155" s="190" t="s">
        <v>35</v>
      </c>
      <c r="P155" s="190" t="s">
        <v>246</v>
      </c>
      <c r="Q155" s="54"/>
      <c r="R155" s="181" t="s">
        <v>692</v>
      </c>
      <c r="S155" s="181" t="s">
        <v>693</v>
      </c>
      <c r="T155" s="182">
        <v>43110</v>
      </c>
      <c r="U155" s="183" t="s">
        <v>694</v>
      </c>
      <c r="V155" s="184" t="s">
        <v>464</v>
      </c>
      <c r="W155" s="185">
        <v>42400000</v>
      </c>
      <c r="X155" s="188"/>
      <c r="Y155" s="188"/>
      <c r="Z155" s="185">
        <v>42400000</v>
      </c>
      <c r="AA155" s="179" t="s">
        <v>695</v>
      </c>
      <c r="AB155" s="188"/>
      <c r="AC155" s="188"/>
      <c r="AD155" s="188"/>
      <c r="AE155" s="188"/>
      <c r="AF155" s="188"/>
      <c r="AG155" s="188"/>
      <c r="AH155" s="179" t="s">
        <v>691</v>
      </c>
      <c r="AI155" s="178">
        <v>43116</v>
      </c>
      <c r="AJ155" s="178">
        <v>43358</v>
      </c>
      <c r="AK155" s="180" t="s">
        <v>687</v>
      </c>
      <c r="AL155" s="187" t="s">
        <v>480</v>
      </c>
    </row>
    <row r="156" spans="1:38" ht="88.15" customHeight="1" x14ac:dyDescent="0.25">
      <c r="A156" s="189">
        <f t="shared" si="4"/>
        <v>132</v>
      </c>
      <c r="B156" s="190" t="s">
        <v>345</v>
      </c>
      <c r="C156" s="191">
        <v>80101706</v>
      </c>
      <c r="D156" s="192" t="s">
        <v>386</v>
      </c>
      <c r="E156" s="190" t="s">
        <v>47</v>
      </c>
      <c r="F156" s="190">
        <v>1</v>
      </c>
      <c r="G156" s="193" t="s">
        <v>72</v>
      </c>
      <c r="H156" s="194">
        <v>8</v>
      </c>
      <c r="I156" s="190" t="s">
        <v>60</v>
      </c>
      <c r="J156" s="190" t="s">
        <v>65</v>
      </c>
      <c r="K156" s="190" t="s">
        <v>412</v>
      </c>
      <c r="L156" s="195">
        <v>52080000</v>
      </c>
      <c r="M156" s="196">
        <f t="shared" si="5"/>
        <v>52080000</v>
      </c>
      <c r="N156" s="190" t="s">
        <v>50</v>
      </c>
      <c r="O156" s="190" t="s">
        <v>35</v>
      </c>
      <c r="P156" s="190" t="s">
        <v>246</v>
      </c>
      <c r="Q156" s="54"/>
      <c r="R156" s="181" t="s">
        <v>683</v>
      </c>
      <c r="S156" s="181" t="s">
        <v>684</v>
      </c>
      <c r="T156" s="182">
        <v>43110</v>
      </c>
      <c r="U156" s="183" t="s">
        <v>685</v>
      </c>
      <c r="V156" s="184" t="s">
        <v>464</v>
      </c>
      <c r="W156" s="185">
        <v>52080000</v>
      </c>
      <c r="X156" s="188"/>
      <c r="Y156" s="188"/>
      <c r="Z156" s="185">
        <v>52080000</v>
      </c>
      <c r="AA156" s="179" t="s">
        <v>686</v>
      </c>
      <c r="AB156" s="188"/>
      <c r="AC156" s="188"/>
      <c r="AD156" s="188"/>
      <c r="AE156" s="188"/>
      <c r="AF156" s="188"/>
      <c r="AG156" s="188"/>
      <c r="AH156" s="179" t="s">
        <v>466</v>
      </c>
      <c r="AI156" s="178">
        <v>43116</v>
      </c>
      <c r="AJ156" s="178">
        <v>43266</v>
      </c>
      <c r="AK156" s="180" t="s">
        <v>687</v>
      </c>
      <c r="AL156" s="187" t="s">
        <v>480</v>
      </c>
    </row>
    <row r="157" spans="1:38" ht="187.5" x14ac:dyDescent="0.25">
      <c r="A157" s="189">
        <f t="shared" si="4"/>
        <v>133</v>
      </c>
      <c r="B157" s="190" t="s">
        <v>345</v>
      </c>
      <c r="C157" s="191">
        <v>80101706</v>
      </c>
      <c r="D157" s="192" t="s">
        <v>386</v>
      </c>
      <c r="E157" s="190" t="s">
        <v>47</v>
      </c>
      <c r="F157" s="190">
        <v>1</v>
      </c>
      <c r="G157" s="193" t="s">
        <v>72</v>
      </c>
      <c r="H157" s="194">
        <v>8</v>
      </c>
      <c r="I157" s="190" t="s">
        <v>60</v>
      </c>
      <c r="J157" s="190" t="s">
        <v>65</v>
      </c>
      <c r="K157" s="190" t="s">
        <v>412</v>
      </c>
      <c r="L157" s="195">
        <v>52080000</v>
      </c>
      <c r="M157" s="196">
        <f t="shared" si="5"/>
        <v>52080000</v>
      </c>
      <c r="N157" s="190" t="s">
        <v>50</v>
      </c>
      <c r="O157" s="190" t="s">
        <v>35</v>
      </c>
      <c r="P157" s="190" t="s">
        <v>246</v>
      </c>
      <c r="Q157" s="54"/>
      <c r="R157" s="181" t="s">
        <v>688</v>
      </c>
      <c r="S157" s="181" t="s">
        <v>689</v>
      </c>
      <c r="T157" s="182">
        <v>43110</v>
      </c>
      <c r="U157" s="183" t="s">
        <v>690</v>
      </c>
      <c r="V157" s="184" t="s">
        <v>464</v>
      </c>
      <c r="W157" s="185">
        <v>52080000</v>
      </c>
      <c r="X157" s="188"/>
      <c r="Y157" s="188"/>
      <c r="Z157" s="185">
        <v>52080000</v>
      </c>
      <c r="AA157" s="179" t="s">
        <v>686</v>
      </c>
      <c r="AB157" s="188"/>
      <c r="AC157" s="188"/>
      <c r="AD157" s="188"/>
      <c r="AE157" s="188"/>
      <c r="AF157" s="188"/>
      <c r="AG157" s="188"/>
      <c r="AH157" s="179" t="s">
        <v>691</v>
      </c>
      <c r="AI157" s="178">
        <v>43116</v>
      </c>
      <c r="AJ157" s="178">
        <v>43358</v>
      </c>
      <c r="AK157" s="180" t="s">
        <v>687</v>
      </c>
      <c r="AL157" s="187" t="s">
        <v>480</v>
      </c>
    </row>
    <row r="158" spans="1:38" ht="131.25" x14ac:dyDescent="0.25">
      <c r="A158" s="189">
        <f t="shared" si="4"/>
        <v>134</v>
      </c>
      <c r="B158" s="190" t="s">
        <v>387</v>
      </c>
      <c r="C158" s="191">
        <v>80101706</v>
      </c>
      <c r="D158" s="192" t="s">
        <v>388</v>
      </c>
      <c r="E158" s="190" t="s">
        <v>47</v>
      </c>
      <c r="F158" s="190">
        <v>1</v>
      </c>
      <c r="G158" s="193" t="s">
        <v>72</v>
      </c>
      <c r="H158" s="194">
        <v>8</v>
      </c>
      <c r="I158" s="190" t="s">
        <v>60</v>
      </c>
      <c r="J158" s="190" t="s">
        <v>65</v>
      </c>
      <c r="K158" s="190" t="s">
        <v>412</v>
      </c>
      <c r="L158" s="195">
        <v>48000000</v>
      </c>
      <c r="M158" s="196">
        <f t="shared" si="5"/>
        <v>48000000</v>
      </c>
      <c r="N158" s="190" t="s">
        <v>50</v>
      </c>
      <c r="O158" s="190" t="s">
        <v>35</v>
      </c>
      <c r="P158" s="190" t="s">
        <v>389</v>
      </c>
      <c r="Q158" s="54"/>
      <c r="R158" s="181" t="s">
        <v>939</v>
      </c>
      <c r="S158" s="181" t="s">
        <v>940</v>
      </c>
      <c r="T158" s="182">
        <v>43122</v>
      </c>
      <c r="U158" s="183" t="s">
        <v>941</v>
      </c>
      <c r="V158" s="184" t="s">
        <v>464</v>
      </c>
      <c r="W158" s="185">
        <v>48000000</v>
      </c>
      <c r="X158" s="188"/>
      <c r="Y158" s="188"/>
      <c r="Z158" s="185">
        <v>48000000</v>
      </c>
      <c r="AA158" s="179" t="s">
        <v>942</v>
      </c>
      <c r="AB158" s="188"/>
      <c r="AC158" s="188"/>
      <c r="AD158" s="188"/>
      <c r="AE158" s="188"/>
      <c r="AF158" s="188"/>
      <c r="AG158" s="188"/>
      <c r="AH158" s="188"/>
      <c r="AI158" s="188"/>
      <c r="AJ158" s="188"/>
      <c r="AK158" s="188"/>
      <c r="AL158" s="188"/>
    </row>
    <row r="159" spans="1:38" ht="112.5" x14ac:dyDescent="0.25">
      <c r="A159" s="189">
        <f t="shared" si="4"/>
        <v>135</v>
      </c>
      <c r="B159" s="190" t="s">
        <v>387</v>
      </c>
      <c r="C159" s="191">
        <v>80101706</v>
      </c>
      <c r="D159" s="192" t="s">
        <v>388</v>
      </c>
      <c r="E159" s="190" t="s">
        <v>47</v>
      </c>
      <c r="F159" s="190">
        <v>1</v>
      </c>
      <c r="G159" s="193" t="s">
        <v>72</v>
      </c>
      <c r="H159" s="194">
        <v>8</v>
      </c>
      <c r="I159" s="190" t="s">
        <v>60</v>
      </c>
      <c r="J159" s="190" t="s">
        <v>65</v>
      </c>
      <c r="K159" s="190" t="s">
        <v>412</v>
      </c>
      <c r="L159" s="195">
        <v>37600000</v>
      </c>
      <c r="M159" s="196">
        <f t="shared" si="5"/>
        <v>37600000</v>
      </c>
      <c r="N159" s="190" t="s">
        <v>50</v>
      </c>
      <c r="O159" s="190" t="s">
        <v>35</v>
      </c>
      <c r="P159" s="190" t="s">
        <v>389</v>
      </c>
      <c r="Q159" s="54"/>
      <c r="R159" s="181" t="s">
        <v>846</v>
      </c>
      <c r="S159" s="181" t="s">
        <v>847</v>
      </c>
      <c r="T159" s="182">
        <v>43117</v>
      </c>
      <c r="U159" s="183" t="s">
        <v>848</v>
      </c>
      <c r="V159" s="184" t="s">
        <v>464</v>
      </c>
      <c r="W159" s="185">
        <v>37600000</v>
      </c>
      <c r="X159" s="188"/>
      <c r="Y159" s="188"/>
      <c r="Z159" s="185">
        <v>37600000</v>
      </c>
      <c r="AA159" s="179" t="s">
        <v>849</v>
      </c>
      <c r="AB159" s="188"/>
      <c r="AC159" s="188"/>
      <c r="AD159" s="188"/>
      <c r="AE159" s="188"/>
      <c r="AF159" s="188"/>
      <c r="AG159" s="188"/>
      <c r="AH159" s="179" t="s">
        <v>829</v>
      </c>
      <c r="AI159" s="178">
        <v>43119</v>
      </c>
      <c r="AJ159" s="178">
        <v>43361</v>
      </c>
      <c r="AK159" s="180" t="s">
        <v>648</v>
      </c>
      <c r="AL159" s="187" t="s">
        <v>387</v>
      </c>
    </row>
    <row r="160" spans="1:38" ht="112.5" x14ac:dyDescent="0.25">
      <c r="A160" s="189">
        <f t="shared" si="4"/>
        <v>136</v>
      </c>
      <c r="B160" s="190" t="s">
        <v>413</v>
      </c>
      <c r="C160" s="191">
        <v>80101706</v>
      </c>
      <c r="D160" s="192" t="s">
        <v>414</v>
      </c>
      <c r="E160" s="190" t="s">
        <v>47</v>
      </c>
      <c r="F160" s="190">
        <v>1</v>
      </c>
      <c r="G160" s="193" t="s">
        <v>72</v>
      </c>
      <c r="H160" s="194">
        <v>8</v>
      </c>
      <c r="I160" s="190" t="s">
        <v>60</v>
      </c>
      <c r="J160" s="190" t="s">
        <v>65</v>
      </c>
      <c r="K160" s="190" t="s">
        <v>412</v>
      </c>
      <c r="L160" s="195">
        <v>74256000</v>
      </c>
      <c r="M160" s="196">
        <f t="shared" si="5"/>
        <v>74256000</v>
      </c>
      <c r="N160" s="190" t="s">
        <v>50</v>
      </c>
      <c r="O160" s="190" t="s">
        <v>35</v>
      </c>
      <c r="P160" s="190" t="s">
        <v>360</v>
      </c>
      <c r="Q160" s="54"/>
      <c r="R160" s="181" t="s">
        <v>719</v>
      </c>
      <c r="S160" s="181" t="s">
        <v>720</v>
      </c>
      <c r="T160" s="182">
        <v>43112</v>
      </c>
      <c r="U160" s="183" t="s">
        <v>721</v>
      </c>
      <c r="V160" s="184" t="s">
        <v>464</v>
      </c>
      <c r="W160" s="185">
        <v>74256000</v>
      </c>
      <c r="X160" s="188"/>
      <c r="Y160" s="188"/>
      <c r="Z160" s="185">
        <v>74256000</v>
      </c>
      <c r="AA160" s="179" t="s">
        <v>722</v>
      </c>
      <c r="AB160" s="188"/>
      <c r="AC160" s="188"/>
      <c r="AD160" s="188"/>
      <c r="AE160" s="188"/>
      <c r="AF160" s="188"/>
      <c r="AG160" s="188"/>
      <c r="AH160" s="179" t="s">
        <v>691</v>
      </c>
      <c r="AI160" s="178">
        <v>43116</v>
      </c>
      <c r="AJ160" s="178">
        <v>43358</v>
      </c>
      <c r="AK160" s="180" t="s">
        <v>723</v>
      </c>
      <c r="AL160" s="187" t="s">
        <v>203</v>
      </c>
    </row>
    <row r="161" spans="1:38" ht="112.5" x14ac:dyDescent="0.25">
      <c r="A161" s="189">
        <f t="shared" si="4"/>
        <v>137</v>
      </c>
      <c r="B161" s="190" t="s">
        <v>364</v>
      </c>
      <c r="C161" s="191">
        <v>80101706</v>
      </c>
      <c r="D161" s="192" t="s">
        <v>365</v>
      </c>
      <c r="E161" s="190" t="s">
        <v>47</v>
      </c>
      <c r="F161" s="190">
        <v>1</v>
      </c>
      <c r="G161" s="193" t="s">
        <v>72</v>
      </c>
      <c r="H161" s="194">
        <v>8</v>
      </c>
      <c r="I161" s="190" t="s">
        <v>60</v>
      </c>
      <c r="J161" s="190" t="s">
        <v>65</v>
      </c>
      <c r="K161" s="190" t="s">
        <v>412</v>
      </c>
      <c r="L161" s="195">
        <v>41848000</v>
      </c>
      <c r="M161" s="196">
        <f t="shared" si="5"/>
        <v>41848000</v>
      </c>
      <c r="N161" s="190" t="s">
        <v>50</v>
      </c>
      <c r="O161" s="190" t="s">
        <v>35</v>
      </c>
      <c r="P161" s="190" t="s">
        <v>366</v>
      </c>
      <c r="Q161" s="54"/>
      <c r="R161" s="181" t="s">
        <v>857</v>
      </c>
      <c r="S161" s="181" t="s">
        <v>858</v>
      </c>
      <c r="T161" s="182">
        <v>43117</v>
      </c>
      <c r="U161" s="183" t="s">
        <v>735</v>
      </c>
      <c r="V161" s="184" t="s">
        <v>464</v>
      </c>
      <c r="W161" s="185">
        <v>41848000</v>
      </c>
      <c r="X161" s="188"/>
      <c r="Y161" s="188"/>
      <c r="Z161" s="185">
        <v>41848000</v>
      </c>
      <c r="AA161" s="179" t="s">
        <v>859</v>
      </c>
      <c r="AB161" s="188"/>
      <c r="AC161" s="188"/>
      <c r="AD161" s="188"/>
      <c r="AE161" s="188"/>
      <c r="AF161" s="188"/>
      <c r="AG161" s="188"/>
      <c r="AH161" s="179" t="s">
        <v>829</v>
      </c>
      <c r="AI161" s="178">
        <v>43117</v>
      </c>
      <c r="AJ161" s="178">
        <v>43359</v>
      </c>
      <c r="AK161" s="180" t="s">
        <v>489</v>
      </c>
      <c r="AL161" s="187" t="s">
        <v>490</v>
      </c>
    </row>
    <row r="162" spans="1:38" ht="112.5" x14ac:dyDescent="0.25">
      <c r="A162" s="189">
        <f t="shared" si="4"/>
        <v>138</v>
      </c>
      <c r="B162" s="190" t="s">
        <v>364</v>
      </c>
      <c r="C162" s="191">
        <v>80101706</v>
      </c>
      <c r="D162" s="192" t="s">
        <v>365</v>
      </c>
      <c r="E162" s="190" t="s">
        <v>47</v>
      </c>
      <c r="F162" s="190">
        <v>1</v>
      </c>
      <c r="G162" s="193" t="s">
        <v>72</v>
      </c>
      <c r="H162" s="194">
        <v>8</v>
      </c>
      <c r="I162" s="190" t="s">
        <v>60</v>
      </c>
      <c r="J162" s="190" t="s">
        <v>65</v>
      </c>
      <c r="K162" s="190" t="s">
        <v>412</v>
      </c>
      <c r="L162" s="195">
        <v>41848000</v>
      </c>
      <c r="M162" s="196">
        <f t="shared" si="5"/>
        <v>41848000</v>
      </c>
      <c r="N162" s="190" t="s">
        <v>50</v>
      </c>
      <c r="O162" s="190" t="s">
        <v>35</v>
      </c>
      <c r="P162" s="190" t="s">
        <v>366</v>
      </c>
      <c r="Q162" s="54"/>
      <c r="R162" s="181" t="s">
        <v>734</v>
      </c>
      <c r="S162" s="181" t="s">
        <v>224</v>
      </c>
      <c r="T162" s="182">
        <v>43112</v>
      </c>
      <c r="U162" s="183" t="s">
        <v>735</v>
      </c>
      <c r="V162" s="184" t="s">
        <v>464</v>
      </c>
      <c r="W162" s="185">
        <v>41848000</v>
      </c>
      <c r="X162" s="188"/>
      <c r="Y162" s="188"/>
      <c r="Z162" s="185">
        <v>41848000</v>
      </c>
      <c r="AA162" s="179" t="s">
        <v>736</v>
      </c>
      <c r="AB162" s="188"/>
      <c r="AC162" s="188"/>
      <c r="AD162" s="188"/>
      <c r="AE162" s="188"/>
      <c r="AF162" s="188"/>
      <c r="AG162" s="188"/>
      <c r="AH162" s="179" t="s">
        <v>691</v>
      </c>
      <c r="AI162" s="178">
        <v>43116</v>
      </c>
      <c r="AJ162" s="178">
        <v>43358</v>
      </c>
      <c r="AK162" s="180" t="s">
        <v>489</v>
      </c>
      <c r="AL162" s="187" t="s">
        <v>490</v>
      </c>
    </row>
    <row r="163" spans="1:38" ht="93" x14ac:dyDescent="0.25">
      <c r="A163" s="189">
        <f t="shared" si="4"/>
        <v>139</v>
      </c>
      <c r="B163" s="190" t="s">
        <v>364</v>
      </c>
      <c r="C163" s="191">
        <v>80101706</v>
      </c>
      <c r="D163" s="192" t="s">
        <v>365</v>
      </c>
      <c r="E163" s="190" t="s">
        <v>47</v>
      </c>
      <c r="F163" s="190">
        <v>1</v>
      </c>
      <c r="G163" s="193" t="s">
        <v>72</v>
      </c>
      <c r="H163" s="194">
        <v>8</v>
      </c>
      <c r="I163" s="190" t="s">
        <v>60</v>
      </c>
      <c r="J163" s="190" t="s">
        <v>65</v>
      </c>
      <c r="K163" s="190" t="s">
        <v>412</v>
      </c>
      <c r="L163" s="195">
        <v>31160000</v>
      </c>
      <c r="M163" s="196">
        <f t="shared" si="5"/>
        <v>31160000</v>
      </c>
      <c r="N163" s="190" t="s">
        <v>50</v>
      </c>
      <c r="O163" s="190" t="s">
        <v>35</v>
      </c>
      <c r="P163" s="190" t="s">
        <v>366</v>
      </c>
      <c r="Q163" s="54"/>
      <c r="R163" s="181" t="s">
        <v>778</v>
      </c>
      <c r="S163" s="181" t="s">
        <v>779</v>
      </c>
      <c r="T163" s="182">
        <v>43115</v>
      </c>
      <c r="U163" s="183" t="s">
        <v>771</v>
      </c>
      <c r="V163" s="184" t="s">
        <v>464</v>
      </c>
      <c r="W163" s="185">
        <v>31160000</v>
      </c>
      <c r="X163" s="188"/>
      <c r="Y163" s="188"/>
      <c r="Z163" s="185">
        <v>31160000</v>
      </c>
      <c r="AA163" s="179" t="s">
        <v>772</v>
      </c>
      <c r="AB163" s="188"/>
      <c r="AC163" s="188"/>
      <c r="AD163" s="188"/>
      <c r="AE163" s="188"/>
      <c r="AF163" s="188"/>
      <c r="AG163" s="188"/>
      <c r="AH163" s="179" t="s">
        <v>760</v>
      </c>
      <c r="AI163" s="178">
        <v>43117</v>
      </c>
      <c r="AJ163" s="178">
        <v>43359</v>
      </c>
      <c r="AK163" s="180" t="s">
        <v>489</v>
      </c>
      <c r="AL163" s="187" t="s">
        <v>490</v>
      </c>
    </row>
    <row r="164" spans="1:38" ht="93" x14ac:dyDescent="0.25">
      <c r="A164" s="189">
        <f t="shared" si="4"/>
        <v>140</v>
      </c>
      <c r="B164" s="190" t="s">
        <v>364</v>
      </c>
      <c r="C164" s="191">
        <v>80101706</v>
      </c>
      <c r="D164" s="192" t="s">
        <v>365</v>
      </c>
      <c r="E164" s="190" t="s">
        <v>47</v>
      </c>
      <c r="F164" s="190">
        <v>1</v>
      </c>
      <c r="G164" s="193" t="s">
        <v>72</v>
      </c>
      <c r="H164" s="194">
        <v>8</v>
      </c>
      <c r="I164" s="190" t="s">
        <v>60</v>
      </c>
      <c r="J164" s="190" t="s">
        <v>65</v>
      </c>
      <c r="K164" s="190" t="s">
        <v>412</v>
      </c>
      <c r="L164" s="195">
        <v>31160000</v>
      </c>
      <c r="M164" s="196">
        <f t="shared" si="5"/>
        <v>31160000</v>
      </c>
      <c r="N164" s="190" t="s">
        <v>50</v>
      </c>
      <c r="O164" s="190" t="s">
        <v>35</v>
      </c>
      <c r="P164" s="190" t="s">
        <v>366</v>
      </c>
      <c r="Q164" s="54"/>
      <c r="R164" s="181" t="s">
        <v>769</v>
      </c>
      <c r="S164" s="181" t="s">
        <v>770</v>
      </c>
      <c r="T164" s="182">
        <v>43115</v>
      </c>
      <c r="U164" s="183" t="s">
        <v>771</v>
      </c>
      <c r="V164" s="184" t="s">
        <v>464</v>
      </c>
      <c r="W164" s="185">
        <v>31160000</v>
      </c>
      <c r="X164" s="188"/>
      <c r="Y164" s="188"/>
      <c r="Z164" s="185">
        <v>31160000</v>
      </c>
      <c r="AA164" s="179" t="s">
        <v>772</v>
      </c>
      <c r="AB164" s="188"/>
      <c r="AC164" s="188"/>
      <c r="AD164" s="188"/>
      <c r="AE164" s="188"/>
      <c r="AF164" s="188"/>
      <c r="AG164" s="188"/>
      <c r="AH164" s="179" t="s">
        <v>760</v>
      </c>
      <c r="AI164" s="178">
        <v>43116</v>
      </c>
      <c r="AJ164" s="178">
        <v>43358</v>
      </c>
      <c r="AK164" s="180" t="s">
        <v>489</v>
      </c>
      <c r="AL164" s="187" t="s">
        <v>490</v>
      </c>
    </row>
    <row r="165" spans="1:38" ht="93" x14ac:dyDescent="0.25">
      <c r="A165" s="189">
        <f t="shared" si="4"/>
        <v>141</v>
      </c>
      <c r="B165" s="190" t="s">
        <v>364</v>
      </c>
      <c r="C165" s="191">
        <v>80101706</v>
      </c>
      <c r="D165" s="192" t="s">
        <v>365</v>
      </c>
      <c r="E165" s="190" t="s">
        <v>47</v>
      </c>
      <c r="F165" s="190">
        <v>1</v>
      </c>
      <c r="G165" s="193" t="s">
        <v>72</v>
      </c>
      <c r="H165" s="194">
        <v>8</v>
      </c>
      <c r="I165" s="190" t="s">
        <v>60</v>
      </c>
      <c r="J165" s="190" t="s">
        <v>65</v>
      </c>
      <c r="K165" s="190" t="s">
        <v>412</v>
      </c>
      <c r="L165" s="195">
        <v>31160000</v>
      </c>
      <c r="M165" s="196">
        <f t="shared" si="5"/>
        <v>31160000</v>
      </c>
      <c r="N165" s="190" t="s">
        <v>50</v>
      </c>
      <c r="O165" s="190" t="s">
        <v>35</v>
      </c>
      <c r="P165" s="190" t="s">
        <v>366</v>
      </c>
      <c r="Q165" s="54"/>
      <c r="R165" s="181" t="s">
        <v>837</v>
      </c>
      <c r="S165" s="181" t="s">
        <v>838</v>
      </c>
      <c r="T165" s="182">
        <v>43117</v>
      </c>
      <c r="U165" s="183" t="s">
        <v>771</v>
      </c>
      <c r="V165" s="184" t="s">
        <v>464</v>
      </c>
      <c r="W165" s="185">
        <v>31160000</v>
      </c>
      <c r="X165" s="188"/>
      <c r="Y165" s="188"/>
      <c r="Z165" s="185">
        <v>31160000</v>
      </c>
      <c r="AA165" s="179" t="s">
        <v>772</v>
      </c>
      <c r="AB165" s="188"/>
      <c r="AC165" s="188"/>
      <c r="AD165" s="188"/>
      <c r="AE165" s="188"/>
      <c r="AF165" s="188"/>
      <c r="AG165" s="188"/>
      <c r="AH165" s="179" t="s">
        <v>829</v>
      </c>
      <c r="AI165" s="178">
        <v>43118</v>
      </c>
      <c r="AJ165" s="178">
        <v>43360</v>
      </c>
      <c r="AK165" s="180" t="s">
        <v>489</v>
      </c>
      <c r="AL165" s="187" t="s">
        <v>490</v>
      </c>
    </row>
    <row r="166" spans="1:38" ht="112.5" x14ac:dyDescent="0.25">
      <c r="A166" s="189">
        <f t="shared" si="4"/>
        <v>142</v>
      </c>
      <c r="B166" s="190" t="s">
        <v>415</v>
      </c>
      <c r="C166" s="191">
        <v>80101706</v>
      </c>
      <c r="D166" s="192" t="s">
        <v>416</v>
      </c>
      <c r="E166" s="190" t="s">
        <v>47</v>
      </c>
      <c r="F166" s="190">
        <v>1</v>
      </c>
      <c r="G166" s="193" t="s">
        <v>72</v>
      </c>
      <c r="H166" s="194">
        <v>8</v>
      </c>
      <c r="I166" s="190" t="s">
        <v>60</v>
      </c>
      <c r="J166" s="190" t="s">
        <v>65</v>
      </c>
      <c r="K166" s="190" t="s">
        <v>412</v>
      </c>
      <c r="L166" s="195">
        <v>40000000</v>
      </c>
      <c r="M166" s="196">
        <f t="shared" si="5"/>
        <v>40000000</v>
      </c>
      <c r="N166" s="190" t="s">
        <v>50</v>
      </c>
      <c r="O166" s="190" t="s">
        <v>35</v>
      </c>
      <c r="P166" s="190" t="s">
        <v>255</v>
      </c>
      <c r="Q166" s="54"/>
      <c r="R166" s="181" t="s">
        <v>931</v>
      </c>
      <c r="S166" s="181" t="s">
        <v>932</v>
      </c>
      <c r="T166" s="182">
        <v>43119</v>
      </c>
      <c r="U166" s="183" t="s">
        <v>933</v>
      </c>
      <c r="V166" s="184" t="s">
        <v>464</v>
      </c>
      <c r="W166" s="185">
        <v>40000000</v>
      </c>
      <c r="X166" s="188"/>
      <c r="Y166" s="188"/>
      <c r="Z166" s="185">
        <v>40000000</v>
      </c>
      <c r="AA166" s="179" t="s">
        <v>879</v>
      </c>
      <c r="AB166" s="188"/>
      <c r="AC166" s="188"/>
      <c r="AD166" s="188"/>
      <c r="AE166" s="188"/>
      <c r="AF166" s="188"/>
      <c r="AG166" s="188"/>
      <c r="AH166" s="179" t="s">
        <v>829</v>
      </c>
      <c r="AI166" s="178">
        <v>43123</v>
      </c>
      <c r="AJ166" s="178">
        <v>43365</v>
      </c>
      <c r="AK166" s="180" t="s">
        <v>934</v>
      </c>
      <c r="AL166" s="187" t="s">
        <v>682</v>
      </c>
    </row>
    <row r="167" spans="1:38" ht="93.75" x14ac:dyDescent="0.25">
      <c r="A167" s="189">
        <f t="shared" si="4"/>
        <v>143</v>
      </c>
      <c r="B167" s="190" t="s">
        <v>417</v>
      </c>
      <c r="C167" s="191">
        <v>80101706</v>
      </c>
      <c r="D167" s="192" t="s">
        <v>418</v>
      </c>
      <c r="E167" s="190" t="s">
        <v>47</v>
      </c>
      <c r="F167" s="190">
        <v>1</v>
      </c>
      <c r="G167" s="193" t="s">
        <v>72</v>
      </c>
      <c r="H167" s="194">
        <v>8</v>
      </c>
      <c r="I167" s="190" t="s">
        <v>60</v>
      </c>
      <c r="J167" s="190" t="s">
        <v>65</v>
      </c>
      <c r="K167" s="190" t="s">
        <v>412</v>
      </c>
      <c r="L167" s="195">
        <v>41848000</v>
      </c>
      <c r="M167" s="196">
        <f t="shared" si="5"/>
        <v>41848000</v>
      </c>
      <c r="N167" s="190" t="s">
        <v>50</v>
      </c>
      <c r="O167" s="190" t="s">
        <v>35</v>
      </c>
      <c r="P167" s="190" t="s">
        <v>419</v>
      </c>
      <c r="Q167" s="54"/>
      <c r="R167" s="181" t="s">
        <v>789</v>
      </c>
      <c r="S167" s="181" t="s">
        <v>420</v>
      </c>
      <c r="T167" s="182">
        <v>43116</v>
      </c>
      <c r="U167" s="183" t="s">
        <v>790</v>
      </c>
      <c r="V167" s="184" t="s">
        <v>464</v>
      </c>
      <c r="W167" s="185">
        <v>41848000</v>
      </c>
      <c r="X167" s="188"/>
      <c r="Y167" s="188"/>
      <c r="Z167" s="185">
        <v>41848000</v>
      </c>
      <c r="AA167" s="179" t="s">
        <v>791</v>
      </c>
      <c r="AB167" s="188"/>
      <c r="AC167" s="188"/>
      <c r="AD167" s="188"/>
      <c r="AE167" s="188"/>
      <c r="AF167" s="188"/>
      <c r="AG167" s="188"/>
      <c r="AH167" s="179" t="s">
        <v>760</v>
      </c>
      <c r="AI167" s="178">
        <v>43118</v>
      </c>
      <c r="AJ167" s="178">
        <v>43360</v>
      </c>
      <c r="AK167" s="180" t="s">
        <v>792</v>
      </c>
      <c r="AL167" s="187" t="s">
        <v>793</v>
      </c>
    </row>
    <row r="168" spans="1:38" ht="93" x14ac:dyDescent="0.25">
      <c r="A168" s="197">
        <f t="shared" si="4"/>
        <v>144</v>
      </c>
      <c r="B168" s="198" t="s">
        <v>145</v>
      </c>
      <c r="C168" s="199">
        <v>80101706</v>
      </c>
      <c r="D168" s="200" t="s">
        <v>373</v>
      </c>
      <c r="E168" s="198" t="s">
        <v>47</v>
      </c>
      <c r="F168" s="198">
        <v>1</v>
      </c>
      <c r="G168" s="201" t="s">
        <v>72</v>
      </c>
      <c r="H168" s="202">
        <v>7</v>
      </c>
      <c r="I168" s="198" t="s">
        <v>60</v>
      </c>
      <c r="J168" s="198" t="s">
        <v>65</v>
      </c>
      <c r="K168" s="198" t="s">
        <v>412</v>
      </c>
      <c r="L168" s="203"/>
      <c r="M168" s="204"/>
      <c r="N168" s="198" t="s">
        <v>50</v>
      </c>
      <c r="O168" s="198" t="s">
        <v>35</v>
      </c>
      <c r="P168" s="198" t="s">
        <v>374</v>
      </c>
      <c r="Q168" s="54"/>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row>
    <row r="169" spans="1:38" ht="168.75" x14ac:dyDescent="0.25">
      <c r="A169" s="189">
        <f t="shared" si="4"/>
        <v>145</v>
      </c>
      <c r="B169" s="190" t="s">
        <v>145</v>
      </c>
      <c r="C169" s="191">
        <v>80101706</v>
      </c>
      <c r="D169" s="192" t="s">
        <v>373</v>
      </c>
      <c r="E169" s="190" t="s">
        <v>47</v>
      </c>
      <c r="F169" s="190">
        <v>1</v>
      </c>
      <c r="G169" s="193" t="s">
        <v>72</v>
      </c>
      <c r="H169" s="194">
        <v>6</v>
      </c>
      <c r="I169" s="190" t="s">
        <v>60</v>
      </c>
      <c r="J169" s="190" t="s">
        <v>65</v>
      </c>
      <c r="K169" s="190" t="s">
        <v>412</v>
      </c>
      <c r="L169" s="195">
        <v>39000000</v>
      </c>
      <c r="M169" s="196">
        <f t="shared" si="5"/>
        <v>39000000</v>
      </c>
      <c r="N169" s="190" t="s">
        <v>50</v>
      </c>
      <c r="O169" s="190" t="s">
        <v>35</v>
      </c>
      <c r="P169" s="190" t="s">
        <v>374</v>
      </c>
      <c r="Q169" s="54"/>
      <c r="R169" s="181" t="s">
        <v>783</v>
      </c>
      <c r="S169" s="181" t="s">
        <v>784</v>
      </c>
      <c r="T169" s="182">
        <v>43116</v>
      </c>
      <c r="U169" s="183" t="s">
        <v>785</v>
      </c>
      <c r="V169" s="184" t="s">
        <v>464</v>
      </c>
      <c r="W169" s="185">
        <v>39000000</v>
      </c>
      <c r="X169" s="188"/>
      <c r="Y169" s="188"/>
      <c r="Z169" s="185">
        <v>39000000</v>
      </c>
      <c r="AA169" s="179" t="s">
        <v>786</v>
      </c>
      <c r="AB169" s="188"/>
      <c r="AC169" s="188"/>
      <c r="AD169" s="188"/>
      <c r="AE169" s="188"/>
      <c r="AF169" s="188"/>
      <c r="AG169" s="188"/>
      <c r="AH169" s="179" t="s">
        <v>787</v>
      </c>
      <c r="AI169" s="178">
        <v>43118</v>
      </c>
      <c r="AJ169" s="178">
        <v>43298</v>
      </c>
      <c r="AK169" s="180" t="s">
        <v>788</v>
      </c>
      <c r="AL169" s="187" t="s">
        <v>584</v>
      </c>
    </row>
    <row r="170" spans="1:38" ht="112.5" x14ac:dyDescent="0.25">
      <c r="A170" s="189">
        <f t="shared" si="4"/>
        <v>146</v>
      </c>
      <c r="B170" s="190" t="s">
        <v>240</v>
      </c>
      <c r="C170" s="191">
        <v>80101706</v>
      </c>
      <c r="D170" s="192" t="s">
        <v>359</v>
      </c>
      <c r="E170" s="190" t="s">
        <v>47</v>
      </c>
      <c r="F170" s="190">
        <v>1</v>
      </c>
      <c r="G170" s="193" t="s">
        <v>72</v>
      </c>
      <c r="H170" s="194">
        <v>8</v>
      </c>
      <c r="I170" s="190" t="s">
        <v>60</v>
      </c>
      <c r="J170" s="190" t="s">
        <v>65</v>
      </c>
      <c r="K170" s="190" t="s">
        <v>412</v>
      </c>
      <c r="L170" s="195">
        <v>64000000</v>
      </c>
      <c r="M170" s="196">
        <f t="shared" si="5"/>
        <v>64000000</v>
      </c>
      <c r="N170" s="190" t="s">
        <v>50</v>
      </c>
      <c r="O170" s="190" t="s">
        <v>35</v>
      </c>
      <c r="P170" s="190" t="s">
        <v>352</v>
      </c>
      <c r="Q170" s="54"/>
      <c r="R170" s="181" t="s">
        <v>794</v>
      </c>
      <c r="S170" s="181" t="s">
        <v>795</v>
      </c>
      <c r="T170" s="182">
        <v>43116</v>
      </c>
      <c r="U170" s="183" t="s">
        <v>796</v>
      </c>
      <c r="V170" s="184" t="s">
        <v>464</v>
      </c>
      <c r="W170" s="185">
        <v>64000000</v>
      </c>
      <c r="X170" s="188"/>
      <c r="Y170" s="188"/>
      <c r="Z170" s="185">
        <v>64000000</v>
      </c>
      <c r="AA170" s="179" t="s">
        <v>797</v>
      </c>
      <c r="AB170" s="188"/>
      <c r="AC170" s="188"/>
      <c r="AD170" s="188"/>
      <c r="AE170" s="188"/>
      <c r="AF170" s="188"/>
      <c r="AG170" s="188"/>
      <c r="AH170" s="179" t="s">
        <v>760</v>
      </c>
      <c r="AI170" s="178">
        <v>43117</v>
      </c>
      <c r="AJ170" s="178">
        <v>43359</v>
      </c>
      <c r="AK170" s="180" t="s">
        <v>798</v>
      </c>
      <c r="AL170" s="187" t="s">
        <v>240</v>
      </c>
    </row>
    <row r="171" spans="1:38" ht="168.75" x14ac:dyDescent="0.25">
      <c r="A171" s="189">
        <f t="shared" si="4"/>
        <v>147</v>
      </c>
      <c r="B171" s="190" t="s">
        <v>215</v>
      </c>
      <c r="C171" s="191">
        <v>80101706</v>
      </c>
      <c r="D171" s="192" t="s">
        <v>377</v>
      </c>
      <c r="E171" s="190" t="s">
        <v>47</v>
      </c>
      <c r="F171" s="190">
        <v>1</v>
      </c>
      <c r="G171" s="193" t="s">
        <v>72</v>
      </c>
      <c r="H171" s="194">
        <v>8</v>
      </c>
      <c r="I171" s="190" t="s">
        <v>60</v>
      </c>
      <c r="J171" s="190" t="s">
        <v>65</v>
      </c>
      <c r="K171" s="190" t="s">
        <v>412</v>
      </c>
      <c r="L171" s="195">
        <v>44000000</v>
      </c>
      <c r="M171" s="196">
        <f t="shared" si="5"/>
        <v>44000000</v>
      </c>
      <c r="N171" s="190" t="s">
        <v>50</v>
      </c>
      <c r="O171" s="190" t="s">
        <v>35</v>
      </c>
      <c r="P171" s="190" t="s">
        <v>393</v>
      </c>
      <c r="Q171" s="54"/>
      <c r="R171" s="181" t="s">
        <v>928</v>
      </c>
      <c r="S171" s="181" t="s">
        <v>929</v>
      </c>
      <c r="T171" s="182">
        <v>43119</v>
      </c>
      <c r="U171" s="183" t="s">
        <v>930</v>
      </c>
      <c r="V171" s="184" t="s">
        <v>464</v>
      </c>
      <c r="W171" s="185">
        <v>44000000</v>
      </c>
      <c r="X171" s="188"/>
      <c r="Y171" s="188"/>
      <c r="Z171" s="185">
        <v>44000000</v>
      </c>
      <c r="AA171" s="179" t="s">
        <v>922</v>
      </c>
      <c r="AB171" s="188"/>
      <c r="AC171" s="188"/>
      <c r="AD171" s="188"/>
      <c r="AE171" s="188"/>
      <c r="AF171" s="188"/>
      <c r="AG171" s="188"/>
      <c r="AH171" s="179" t="s">
        <v>829</v>
      </c>
      <c r="AI171" s="178">
        <v>43122</v>
      </c>
      <c r="AJ171" s="178">
        <v>43364</v>
      </c>
      <c r="AK171" s="180" t="s">
        <v>923</v>
      </c>
      <c r="AL171" s="187" t="s">
        <v>621</v>
      </c>
    </row>
    <row r="172" spans="1:38" ht="150" x14ac:dyDescent="0.25">
      <c r="A172" s="189">
        <f t="shared" si="4"/>
        <v>148</v>
      </c>
      <c r="B172" s="190" t="s">
        <v>215</v>
      </c>
      <c r="C172" s="191">
        <v>80101706</v>
      </c>
      <c r="D172" s="192" t="s">
        <v>377</v>
      </c>
      <c r="E172" s="190" t="s">
        <v>47</v>
      </c>
      <c r="F172" s="190">
        <v>1</v>
      </c>
      <c r="G172" s="193" t="s">
        <v>72</v>
      </c>
      <c r="H172" s="194">
        <v>8</v>
      </c>
      <c r="I172" s="190" t="s">
        <v>60</v>
      </c>
      <c r="J172" s="190" t="s">
        <v>65</v>
      </c>
      <c r="K172" s="190" t="s">
        <v>412</v>
      </c>
      <c r="L172" s="195">
        <v>44000000</v>
      </c>
      <c r="M172" s="196">
        <f t="shared" si="5"/>
        <v>44000000</v>
      </c>
      <c r="N172" s="190" t="s">
        <v>50</v>
      </c>
      <c r="O172" s="190" t="s">
        <v>35</v>
      </c>
      <c r="P172" s="190" t="s">
        <v>393</v>
      </c>
      <c r="Q172" s="54"/>
      <c r="R172" s="181" t="s">
        <v>919</v>
      </c>
      <c r="S172" s="181" t="s">
        <v>920</v>
      </c>
      <c r="T172" s="182">
        <v>43118</v>
      </c>
      <c r="U172" s="183" t="s">
        <v>921</v>
      </c>
      <c r="V172" s="184" t="s">
        <v>464</v>
      </c>
      <c r="W172" s="185">
        <v>44000000</v>
      </c>
      <c r="X172" s="188"/>
      <c r="Y172" s="188"/>
      <c r="Z172" s="185">
        <v>44000000</v>
      </c>
      <c r="AA172" s="179" t="s">
        <v>922</v>
      </c>
      <c r="AB172" s="188"/>
      <c r="AC172" s="188"/>
      <c r="AD172" s="188"/>
      <c r="AE172" s="188"/>
      <c r="AF172" s="188"/>
      <c r="AG172" s="188"/>
      <c r="AH172" s="179" t="s">
        <v>829</v>
      </c>
      <c r="AI172" s="178">
        <v>43122</v>
      </c>
      <c r="AJ172" s="178">
        <v>43364</v>
      </c>
      <c r="AK172" s="180" t="s">
        <v>923</v>
      </c>
      <c r="AL172" s="187" t="s">
        <v>621</v>
      </c>
    </row>
    <row r="173" spans="1:38" ht="131.25" x14ac:dyDescent="0.25">
      <c r="A173" s="189">
        <f t="shared" si="4"/>
        <v>149</v>
      </c>
      <c r="B173" s="190" t="s">
        <v>215</v>
      </c>
      <c r="C173" s="191">
        <v>80101706</v>
      </c>
      <c r="D173" s="192" t="s">
        <v>377</v>
      </c>
      <c r="E173" s="190" t="s">
        <v>47</v>
      </c>
      <c r="F173" s="190">
        <v>1</v>
      </c>
      <c r="G173" s="193" t="s">
        <v>72</v>
      </c>
      <c r="H173" s="194">
        <v>6</v>
      </c>
      <c r="I173" s="190" t="s">
        <v>60</v>
      </c>
      <c r="J173" s="190" t="s">
        <v>65</v>
      </c>
      <c r="K173" s="190" t="s">
        <v>412</v>
      </c>
      <c r="L173" s="195">
        <v>32100000</v>
      </c>
      <c r="M173" s="196">
        <f t="shared" si="5"/>
        <v>32100000</v>
      </c>
      <c r="N173" s="190" t="s">
        <v>50</v>
      </c>
      <c r="O173" s="190" t="s">
        <v>35</v>
      </c>
      <c r="P173" s="190" t="s">
        <v>393</v>
      </c>
      <c r="Q173" s="54"/>
      <c r="R173" s="181" t="s">
        <v>959</v>
      </c>
      <c r="S173" s="181" t="s">
        <v>960</v>
      </c>
      <c r="T173" s="182">
        <v>43123</v>
      </c>
      <c r="U173" s="183" t="s">
        <v>961</v>
      </c>
      <c r="V173" s="184" t="s">
        <v>464</v>
      </c>
      <c r="W173" s="185">
        <v>32100000</v>
      </c>
      <c r="X173" s="188"/>
      <c r="Y173" s="188"/>
      <c r="Z173" s="185">
        <v>32100000</v>
      </c>
      <c r="AA173" s="179" t="s">
        <v>962</v>
      </c>
      <c r="AB173" s="188"/>
      <c r="AC173" s="188"/>
      <c r="AD173" s="188"/>
      <c r="AE173" s="188"/>
      <c r="AF173" s="188"/>
      <c r="AG173" s="188"/>
      <c r="AH173" s="179" t="s">
        <v>963</v>
      </c>
      <c r="AI173" s="178">
        <v>43125</v>
      </c>
      <c r="AJ173" s="178">
        <v>43305</v>
      </c>
      <c r="AK173" s="180" t="s">
        <v>964</v>
      </c>
      <c r="AL173" s="187" t="s">
        <v>621</v>
      </c>
    </row>
    <row r="174" spans="1:38" ht="93.75" x14ac:dyDescent="0.25">
      <c r="A174" s="189">
        <f t="shared" si="4"/>
        <v>150</v>
      </c>
      <c r="B174" s="190" t="s">
        <v>215</v>
      </c>
      <c r="C174" s="191">
        <v>80101706</v>
      </c>
      <c r="D174" s="192" t="s">
        <v>377</v>
      </c>
      <c r="E174" s="190" t="s">
        <v>47</v>
      </c>
      <c r="F174" s="190">
        <v>1</v>
      </c>
      <c r="G174" s="193" t="s">
        <v>72</v>
      </c>
      <c r="H174" s="194">
        <v>8</v>
      </c>
      <c r="I174" s="190" t="s">
        <v>60</v>
      </c>
      <c r="J174" s="190" t="s">
        <v>65</v>
      </c>
      <c r="K174" s="190" t="s">
        <v>412</v>
      </c>
      <c r="L174" s="195">
        <v>29384000</v>
      </c>
      <c r="M174" s="196">
        <f t="shared" si="5"/>
        <v>29384000</v>
      </c>
      <c r="N174" s="190" t="s">
        <v>50</v>
      </c>
      <c r="O174" s="190" t="s">
        <v>35</v>
      </c>
      <c r="P174" s="190" t="s">
        <v>393</v>
      </c>
      <c r="Q174" s="54"/>
      <c r="R174" s="181" t="s">
        <v>724</v>
      </c>
      <c r="S174" s="181" t="s">
        <v>725</v>
      </c>
      <c r="T174" s="182">
        <v>43112</v>
      </c>
      <c r="U174" s="183" t="s">
        <v>726</v>
      </c>
      <c r="V174" s="184" t="s">
        <v>464</v>
      </c>
      <c r="W174" s="185">
        <v>29384000</v>
      </c>
      <c r="X174" s="188"/>
      <c r="Y174" s="188"/>
      <c r="Z174" s="185">
        <v>29384000</v>
      </c>
      <c r="AA174" s="179" t="s">
        <v>727</v>
      </c>
      <c r="AB174" s="188"/>
      <c r="AC174" s="188"/>
      <c r="AD174" s="188"/>
      <c r="AE174" s="188"/>
      <c r="AF174" s="188"/>
      <c r="AG174" s="188"/>
      <c r="AH174" s="179" t="s">
        <v>691</v>
      </c>
      <c r="AI174" s="178">
        <v>43116</v>
      </c>
      <c r="AJ174" s="178">
        <v>43358</v>
      </c>
      <c r="AK174" s="180" t="s">
        <v>728</v>
      </c>
      <c r="AL174" s="187" t="s">
        <v>621</v>
      </c>
    </row>
    <row r="175" spans="1:38" ht="93.75" x14ac:dyDescent="0.25">
      <c r="A175" s="189">
        <f t="shared" si="4"/>
        <v>151</v>
      </c>
      <c r="B175" s="190" t="s">
        <v>215</v>
      </c>
      <c r="C175" s="191">
        <v>80101706</v>
      </c>
      <c r="D175" s="192" t="s">
        <v>377</v>
      </c>
      <c r="E175" s="190" t="s">
        <v>47</v>
      </c>
      <c r="F175" s="190">
        <v>1</v>
      </c>
      <c r="G175" s="193" t="s">
        <v>72</v>
      </c>
      <c r="H175" s="194">
        <v>8</v>
      </c>
      <c r="I175" s="190" t="s">
        <v>60</v>
      </c>
      <c r="J175" s="190" t="s">
        <v>65</v>
      </c>
      <c r="K175" s="190" t="s">
        <v>412</v>
      </c>
      <c r="L175" s="195">
        <v>29384000</v>
      </c>
      <c r="M175" s="196">
        <f t="shared" si="5"/>
        <v>29384000</v>
      </c>
      <c r="N175" s="190" t="s">
        <v>50</v>
      </c>
      <c r="O175" s="190" t="s">
        <v>35</v>
      </c>
      <c r="P175" s="190" t="s">
        <v>393</v>
      </c>
      <c r="Q175" s="54"/>
      <c r="R175" s="181" t="s">
        <v>780</v>
      </c>
      <c r="S175" s="181" t="s">
        <v>781</v>
      </c>
      <c r="T175" s="182">
        <v>43115</v>
      </c>
      <c r="U175" s="183" t="s">
        <v>726</v>
      </c>
      <c r="V175" s="184" t="s">
        <v>464</v>
      </c>
      <c r="W175" s="185">
        <v>29384000</v>
      </c>
      <c r="X175" s="188"/>
      <c r="Y175" s="188"/>
      <c r="Z175" s="185">
        <v>29384000</v>
      </c>
      <c r="AA175" s="179" t="s">
        <v>727</v>
      </c>
      <c r="AB175" s="188"/>
      <c r="AC175" s="188"/>
      <c r="AD175" s="188"/>
      <c r="AE175" s="188"/>
      <c r="AF175" s="188"/>
      <c r="AG175" s="188"/>
      <c r="AH175" s="179" t="s">
        <v>760</v>
      </c>
      <c r="AI175" s="178">
        <v>43117</v>
      </c>
      <c r="AJ175" s="178">
        <v>43359</v>
      </c>
      <c r="AK175" s="180" t="s">
        <v>782</v>
      </c>
      <c r="AL175" s="187" t="s">
        <v>621</v>
      </c>
    </row>
    <row r="176" spans="1:38" ht="131.25" x14ac:dyDescent="0.25">
      <c r="A176" s="189">
        <f t="shared" si="4"/>
        <v>152</v>
      </c>
      <c r="B176" s="190" t="s">
        <v>215</v>
      </c>
      <c r="C176" s="191">
        <v>80101706</v>
      </c>
      <c r="D176" s="192" t="s">
        <v>446</v>
      </c>
      <c r="E176" s="190" t="s">
        <v>47</v>
      </c>
      <c r="F176" s="190">
        <v>1</v>
      </c>
      <c r="G176" s="193" t="s">
        <v>72</v>
      </c>
      <c r="H176" s="194">
        <v>8</v>
      </c>
      <c r="I176" s="190" t="s">
        <v>60</v>
      </c>
      <c r="J176" s="190" t="s">
        <v>65</v>
      </c>
      <c r="K176" s="190" t="s">
        <v>412</v>
      </c>
      <c r="L176" s="195">
        <v>15272000</v>
      </c>
      <c r="M176" s="196">
        <f t="shared" si="5"/>
        <v>15272000</v>
      </c>
      <c r="N176" s="190" t="s">
        <v>50</v>
      </c>
      <c r="O176" s="190" t="s">
        <v>35</v>
      </c>
      <c r="P176" s="190" t="s">
        <v>393</v>
      </c>
      <c r="Q176" s="54"/>
      <c r="R176" s="181" t="s">
        <v>884</v>
      </c>
      <c r="S176" s="181" t="s">
        <v>885</v>
      </c>
      <c r="T176" s="182">
        <v>43118</v>
      </c>
      <c r="U176" s="183" t="s">
        <v>886</v>
      </c>
      <c r="V176" s="184" t="s">
        <v>843</v>
      </c>
      <c r="W176" s="185">
        <v>15272000</v>
      </c>
      <c r="X176" s="188"/>
      <c r="Y176" s="188"/>
      <c r="Z176" s="185">
        <v>15272000</v>
      </c>
      <c r="AA176" s="179" t="s">
        <v>887</v>
      </c>
      <c r="AB176" s="188"/>
      <c r="AC176" s="188"/>
      <c r="AD176" s="188"/>
      <c r="AE176" s="188"/>
      <c r="AF176" s="188"/>
      <c r="AG176" s="188"/>
      <c r="AH176" s="179" t="s">
        <v>829</v>
      </c>
      <c r="AI176" s="178">
        <v>43122</v>
      </c>
      <c r="AJ176" s="178">
        <v>43364</v>
      </c>
      <c r="AK176" s="180" t="s">
        <v>888</v>
      </c>
      <c r="AL176" s="187" t="s">
        <v>621</v>
      </c>
    </row>
    <row r="177" spans="1:38" ht="93.75" x14ac:dyDescent="0.25">
      <c r="A177" s="189">
        <f t="shared" si="4"/>
        <v>153</v>
      </c>
      <c r="B177" s="190" t="s">
        <v>370</v>
      </c>
      <c r="C177" s="191">
        <v>80101706</v>
      </c>
      <c r="D177" s="192" t="s">
        <v>371</v>
      </c>
      <c r="E177" s="190" t="s">
        <v>47</v>
      </c>
      <c r="F177" s="190">
        <v>1</v>
      </c>
      <c r="G177" s="193" t="s">
        <v>72</v>
      </c>
      <c r="H177" s="194">
        <v>5</v>
      </c>
      <c r="I177" s="190" t="s">
        <v>60</v>
      </c>
      <c r="J177" s="190" t="s">
        <v>65</v>
      </c>
      <c r="K177" s="190" t="s">
        <v>412</v>
      </c>
      <c r="L177" s="195">
        <v>61800000</v>
      </c>
      <c r="M177" s="196">
        <f t="shared" si="5"/>
        <v>61800000</v>
      </c>
      <c r="N177" s="190" t="s">
        <v>50</v>
      </c>
      <c r="O177" s="190" t="s">
        <v>35</v>
      </c>
      <c r="P177" s="190" t="s">
        <v>372</v>
      </c>
      <c r="Q177" s="54"/>
      <c r="R177" s="181" t="s">
        <v>912</v>
      </c>
      <c r="S177" s="181" t="s">
        <v>913</v>
      </c>
      <c r="T177" s="182">
        <v>43118</v>
      </c>
      <c r="U177" s="183" t="s">
        <v>903</v>
      </c>
      <c r="V177" s="184" t="s">
        <v>464</v>
      </c>
      <c r="W177" s="185">
        <v>61800000</v>
      </c>
      <c r="X177" s="188"/>
      <c r="Y177" s="188"/>
      <c r="Z177" s="185">
        <v>61800000</v>
      </c>
      <c r="AA177" s="179" t="s">
        <v>904</v>
      </c>
      <c r="AB177" s="188"/>
      <c r="AC177" s="188"/>
      <c r="AD177" s="188"/>
      <c r="AE177" s="188"/>
      <c r="AF177" s="188"/>
      <c r="AG177" s="188"/>
      <c r="AH177" s="179" t="s">
        <v>815</v>
      </c>
      <c r="AI177" s="178">
        <v>43122</v>
      </c>
      <c r="AJ177" s="178">
        <v>43272</v>
      </c>
      <c r="AK177" s="180" t="s">
        <v>819</v>
      </c>
      <c r="AL177" s="187" t="s">
        <v>555</v>
      </c>
    </row>
    <row r="178" spans="1:38" ht="93.75" x14ac:dyDescent="0.25">
      <c r="A178" s="189">
        <f t="shared" si="4"/>
        <v>154</v>
      </c>
      <c r="B178" s="190" t="s">
        <v>370</v>
      </c>
      <c r="C178" s="191">
        <v>80101706</v>
      </c>
      <c r="D178" s="192" t="s">
        <v>371</v>
      </c>
      <c r="E178" s="190" t="s">
        <v>47</v>
      </c>
      <c r="F178" s="190">
        <v>1</v>
      </c>
      <c r="G178" s="193" t="s">
        <v>72</v>
      </c>
      <c r="H178" s="194">
        <v>5</v>
      </c>
      <c r="I178" s="190" t="s">
        <v>60</v>
      </c>
      <c r="J178" s="190" t="s">
        <v>65</v>
      </c>
      <c r="K178" s="190" t="s">
        <v>412</v>
      </c>
      <c r="L178" s="195">
        <v>61800000</v>
      </c>
      <c r="M178" s="196">
        <f t="shared" si="5"/>
        <v>61800000</v>
      </c>
      <c r="N178" s="190" t="s">
        <v>50</v>
      </c>
      <c r="O178" s="190" t="s">
        <v>35</v>
      </c>
      <c r="P178" s="190" t="s">
        <v>372</v>
      </c>
      <c r="Q178" s="54"/>
      <c r="R178" s="181" t="s">
        <v>901</v>
      </c>
      <c r="S178" s="181" t="s">
        <v>902</v>
      </c>
      <c r="T178" s="182">
        <v>43118</v>
      </c>
      <c r="U178" s="183" t="s">
        <v>903</v>
      </c>
      <c r="V178" s="184" t="s">
        <v>464</v>
      </c>
      <c r="W178" s="185">
        <v>61800000</v>
      </c>
      <c r="X178" s="188"/>
      <c r="Y178" s="188"/>
      <c r="Z178" s="185">
        <v>61800000</v>
      </c>
      <c r="AA178" s="179" t="s">
        <v>904</v>
      </c>
      <c r="AB178" s="188"/>
      <c r="AC178" s="188"/>
      <c r="AD178" s="188"/>
      <c r="AE178" s="188"/>
      <c r="AF178" s="188"/>
      <c r="AG178" s="188"/>
      <c r="AH178" s="179" t="s">
        <v>815</v>
      </c>
      <c r="AI178" s="178">
        <v>43122</v>
      </c>
      <c r="AJ178" s="178">
        <v>43272</v>
      </c>
      <c r="AK178" s="180" t="s">
        <v>819</v>
      </c>
      <c r="AL178" s="187" t="s">
        <v>555</v>
      </c>
    </row>
    <row r="179" spans="1:38" ht="93.75" x14ac:dyDescent="0.25">
      <c r="A179" s="189">
        <f t="shared" si="4"/>
        <v>155</v>
      </c>
      <c r="B179" s="190" t="s">
        <v>370</v>
      </c>
      <c r="C179" s="191">
        <v>80101706</v>
      </c>
      <c r="D179" s="192" t="s">
        <v>371</v>
      </c>
      <c r="E179" s="190" t="s">
        <v>47</v>
      </c>
      <c r="F179" s="190">
        <v>1</v>
      </c>
      <c r="G179" s="193" t="s">
        <v>72</v>
      </c>
      <c r="H179" s="194">
        <v>5</v>
      </c>
      <c r="I179" s="190" t="s">
        <v>60</v>
      </c>
      <c r="J179" s="190" t="s">
        <v>65</v>
      </c>
      <c r="K179" s="190" t="s">
        <v>412</v>
      </c>
      <c r="L179" s="195">
        <v>61800000</v>
      </c>
      <c r="M179" s="196">
        <f t="shared" si="5"/>
        <v>61800000</v>
      </c>
      <c r="N179" s="190" t="s">
        <v>50</v>
      </c>
      <c r="O179" s="190" t="s">
        <v>35</v>
      </c>
      <c r="P179" s="190" t="s">
        <v>372</v>
      </c>
      <c r="Q179" s="54"/>
      <c r="R179" s="181" t="s">
        <v>905</v>
      </c>
      <c r="S179" s="181" t="s">
        <v>906</v>
      </c>
      <c r="T179" s="182">
        <v>43118</v>
      </c>
      <c r="U179" s="183" t="s">
        <v>903</v>
      </c>
      <c r="V179" s="184" t="s">
        <v>464</v>
      </c>
      <c r="W179" s="185">
        <v>61800000</v>
      </c>
      <c r="X179" s="188"/>
      <c r="Y179" s="188"/>
      <c r="Z179" s="185">
        <v>61800000</v>
      </c>
      <c r="AA179" s="179" t="s">
        <v>904</v>
      </c>
      <c r="AB179" s="188"/>
      <c r="AC179" s="188"/>
      <c r="AD179" s="188"/>
      <c r="AE179" s="188"/>
      <c r="AF179" s="188"/>
      <c r="AG179" s="188"/>
      <c r="AH179" s="179" t="s">
        <v>815</v>
      </c>
      <c r="AI179" s="178">
        <v>43122</v>
      </c>
      <c r="AJ179" s="178">
        <v>43272</v>
      </c>
      <c r="AK179" s="180" t="s">
        <v>819</v>
      </c>
      <c r="AL179" s="187" t="s">
        <v>555</v>
      </c>
    </row>
    <row r="180" spans="1:38" ht="93.75" x14ac:dyDescent="0.25">
      <c r="A180" s="189">
        <f t="shared" si="4"/>
        <v>156</v>
      </c>
      <c r="B180" s="190" t="s">
        <v>370</v>
      </c>
      <c r="C180" s="191">
        <v>80101706</v>
      </c>
      <c r="D180" s="192" t="s">
        <v>371</v>
      </c>
      <c r="E180" s="190" t="s">
        <v>47</v>
      </c>
      <c r="F180" s="190">
        <v>1</v>
      </c>
      <c r="G180" s="193" t="s">
        <v>72</v>
      </c>
      <c r="H180" s="194">
        <v>5</v>
      </c>
      <c r="I180" s="190" t="s">
        <v>60</v>
      </c>
      <c r="J180" s="190" t="s">
        <v>65</v>
      </c>
      <c r="K180" s="190" t="s">
        <v>412</v>
      </c>
      <c r="L180" s="195">
        <v>61800000</v>
      </c>
      <c r="M180" s="196">
        <f t="shared" si="5"/>
        <v>61800000</v>
      </c>
      <c r="N180" s="190" t="s">
        <v>50</v>
      </c>
      <c r="O180" s="190" t="s">
        <v>35</v>
      </c>
      <c r="P180" s="190" t="s">
        <v>372</v>
      </c>
      <c r="Q180" s="54"/>
      <c r="R180" s="181" t="s">
        <v>907</v>
      </c>
      <c r="S180" s="181" t="s">
        <v>908</v>
      </c>
      <c r="T180" s="182">
        <v>43118</v>
      </c>
      <c r="U180" s="183" t="s">
        <v>903</v>
      </c>
      <c r="V180" s="184" t="s">
        <v>464</v>
      </c>
      <c r="W180" s="185">
        <v>61800000</v>
      </c>
      <c r="X180" s="188"/>
      <c r="Y180" s="188"/>
      <c r="Z180" s="185">
        <v>61800000</v>
      </c>
      <c r="AA180" s="179" t="s">
        <v>904</v>
      </c>
      <c r="AB180" s="188"/>
      <c r="AC180" s="188"/>
      <c r="AD180" s="188"/>
      <c r="AE180" s="188"/>
      <c r="AF180" s="188"/>
      <c r="AG180" s="188"/>
      <c r="AH180" s="179" t="s">
        <v>815</v>
      </c>
      <c r="AI180" s="178">
        <v>43122</v>
      </c>
      <c r="AJ180" s="178">
        <v>43272</v>
      </c>
      <c r="AK180" s="180" t="s">
        <v>819</v>
      </c>
      <c r="AL180" s="187" t="s">
        <v>555</v>
      </c>
    </row>
    <row r="181" spans="1:38" ht="116.25" x14ac:dyDescent="0.25">
      <c r="A181" s="189">
        <f t="shared" si="4"/>
        <v>157</v>
      </c>
      <c r="B181" s="190" t="s">
        <v>146</v>
      </c>
      <c r="C181" s="191">
        <v>80101706</v>
      </c>
      <c r="D181" s="192" t="s">
        <v>383</v>
      </c>
      <c r="E181" s="190" t="s">
        <v>47</v>
      </c>
      <c r="F181" s="190">
        <v>1</v>
      </c>
      <c r="G181" s="193" t="s">
        <v>72</v>
      </c>
      <c r="H181" s="194">
        <v>8</v>
      </c>
      <c r="I181" s="190" t="s">
        <v>60</v>
      </c>
      <c r="J181" s="190" t="s">
        <v>65</v>
      </c>
      <c r="K181" s="190" t="s">
        <v>412</v>
      </c>
      <c r="L181" s="195">
        <v>35616000</v>
      </c>
      <c r="M181" s="196">
        <f t="shared" si="5"/>
        <v>35616000</v>
      </c>
      <c r="N181" s="190" t="s">
        <v>50</v>
      </c>
      <c r="O181" s="190" t="s">
        <v>35</v>
      </c>
      <c r="P181" s="190" t="s">
        <v>382</v>
      </c>
      <c r="Q181" s="54"/>
      <c r="R181" s="181" t="s">
        <v>737</v>
      </c>
      <c r="S181" s="181" t="s">
        <v>738</v>
      </c>
      <c r="T181" s="182">
        <v>43112</v>
      </c>
      <c r="U181" s="183" t="s">
        <v>739</v>
      </c>
      <c r="V181" s="184" t="s">
        <v>464</v>
      </c>
      <c r="W181" s="185">
        <v>35616000</v>
      </c>
      <c r="X181" s="188"/>
      <c r="Y181" s="188"/>
      <c r="Z181" s="185">
        <v>35616000</v>
      </c>
      <c r="AA181" s="179" t="s">
        <v>740</v>
      </c>
      <c r="AB181" s="188"/>
      <c r="AC181" s="188"/>
      <c r="AD181" s="188"/>
      <c r="AE181" s="188"/>
      <c r="AF181" s="188"/>
      <c r="AG181" s="188"/>
      <c r="AH181" s="179" t="s">
        <v>691</v>
      </c>
      <c r="AI181" s="178">
        <v>43116</v>
      </c>
      <c r="AJ181" s="178">
        <v>43358</v>
      </c>
      <c r="AK181" s="180" t="s">
        <v>741</v>
      </c>
      <c r="AL181" s="187" t="s">
        <v>658</v>
      </c>
    </row>
    <row r="182" spans="1:38" ht="116.25" x14ac:dyDescent="0.25">
      <c r="A182" s="189">
        <f t="shared" si="4"/>
        <v>158</v>
      </c>
      <c r="B182" s="190" t="s">
        <v>146</v>
      </c>
      <c r="C182" s="191">
        <v>80101706</v>
      </c>
      <c r="D182" s="192" t="s">
        <v>383</v>
      </c>
      <c r="E182" s="190" t="s">
        <v>47</v>
      </c>
      <c r="F182" s="190">
        <v>1</v>
      </c>
      <c r="G182" s="193" t="s">
        <v>72</v>
      </c>
      <c r="H182" s="194">
        <v>8</v>
      </c>
      <c r="I182" s="190" t="s">
        <v>60</v>
      </c>
      <c r="J182" s="190" t="s">
        <v>65</v>
      </c>
      <c r="K182" s="190" t="s">
        <v>412</v>
      </c>
      <c r="L182" s="195">
        <v>35616000</v>
      </c>
      <c r="M182" s="196">
        <f t="shared" si="5"/>
        <v>35616000</v>
      </c>
      <c r="N182" s="190" t="s">
        <v>50</v>
      </c>
      <c r="O182" s="190" t="s">
        <v>35</v>
      </c>
      <c r="P182" s="190" t="s">
        <v>382</v>
      </c>
      <c r="Q182" s="54"/>
      <c r="R182" s="181" t="s">
        <v>880</v>
      </c>
      <c r="S182" s="181" t="s">
        <v>881</v>
      </c>
      <c r="T182" s="182">
        <v>43118</v>
      </c>
      <c r="U182" s="183" t="s">
        <v>882</v>
      </c>
      <c r="V182" s="184" t="s">
        <v>464</v>
      </c>
      <c r="W182" s="185">
        <v>35616000</v>
      </c>
      <c r="X182" s="188"/>
      <c r="Y182" s="188"/>
      <c r="Z182" s="185">
        <v>35616000</v>
      </c>
      <c r="AA182" s="179" t="s">
        <v>883</v>
      </c>
      <c r="AB182" s="188"/>
      <c r="AC182" s="188"/>
      <c r="AD182" s="188"/>
      <c r="AE182" s="188"/>
      <c r="AF182" s="188"/>
      <c r="AG182" s="188"/>
      <c r="AH182" s="179" t="s">
        <v>829</v>
      </c>
      <c r="AI182" s="178">
        <v>43122</v>
      </c>
      <c r="AJ182" s="178">
        <v>43364</v>
      </c>
      <c r="AK182" s="180" t="s">
        <v>657</v>
      </c>
      <c r="AL182" s="187" t="s">
        <v>658</v>
      </c>
    </row>
    <row r="183" spans="1:38" ht="116.25" x14ac:dyDescent="0.25">
      <c r="A183" s="189">
        <f t="shared" si="4"/>
        <v>159</v>
      </c>
      <c r="B183" s="190" t="s">
        <v>146</v>
      </c>
      <c r="C183" s="191">
        <v>80101706</v>
      </c>
      <c r="D183" s="192" t="s">
        <v>383</v>
      </c>
      <c r="E183" s="190" t="s">
        <v>47</v>
      </c>
      <c r="F183" s="190">
        <v>1</v>
      </c>
      <c r="G183" s="193" t="s">
        <v>72</v>
      </c>
      <c r="H183" s="194">
        <v>8</v>
      </c>
      <c r="I183" s="190" t="s">
        <v>60</v>
      </c>
      <c r="J183" s="190" t="s">
        <v>65</v>
      </c>
      <c r="K183" s="190" t="s">
        <v>412</v>
      </c>
      <c r="L183" s="195">
        <v>35616000</v>
      </c>
      <c r="M183" s="196">
        <f t="shared" si="5"/>
        <v>35616000</v>
      </c>
      <c r="N183" s="190" t="s">
        <v>50</v>
      </c>
      <c r="O183" s="190" t="s">
        <v>35</v>
      </c>
      <c r="P183" s="190" t="s">
        <v>382</v>
      </c>
      <c r="Q183" s="54"/>
      <c r="R183" s="181" t="s">
        <v>897</v>
      </c>
      <c r="S183" s="181" t="s">
        <v>898</v>
      </c>
      <c r="T183" s="182">
        <v>43118</v>
      </c>
      <c r="U183" s="183" t="s">
        <v>882</v>
      </c>
      <c r="V183" s="184" t="s">
        <v>464</v>
      </c>
      <c r="W183" s="185">
        <v>35616000</v>
      </c>
      <c r="X183" s="188"/>
      <c r="Y183" s="188"/>
      <c r="Z183" s="185">
        <v>35616000</v>
      </c>
      <c r="AA183" s="179" t="s">
        <v>883</v>
      </c>
      <c r="AB183" s="188"/>
      <c r="AC183" s="188"/>
      <c r="AD183" s="188"/>
      <c r="AE183" s="188"/>
      <c r="AF183" s="188"/>
      <c r="AG183" s="188"/>
      <c r="AH183" s="179" t="s">
        <v>829</v>
      </c>
      <c r="AI183" s="178">
        <v>43122</v>
      </c>
      <c r="AJ183" s="178">
        <v>43364</v>
      </c>
      <c r="AK183" s="180" t="s">
        <v>657</v>
      </c>
      <c r="AL183" s="187" t="s">
        <v>658</v>
      </c>
    </row>
    <row r="184" spans="1:38" ht="187.5" x14ac:dyDescent="0.25">
      <c r="A184" s="189">
        <f t="shared" si="4"/>
        <v>160</v>
      </c>
      <c r="B184" s="190" t="s">
        <v>146</v>
      </c>
      <c r="C184" s="191">
        <v>80101706</v>
      </c>
      <c r="D184" s="192" t="s">
        <v>383</v>
      </c>
      <c r="E184" s="190" t="s">
        <v>47</v>
      </c>
      <c r="F184" s="190">
        <v>1</v>
      </c>
      <c r="G184" s="193" t="s">
        <v>72</v>
      </c>
      <c r="H184" s="194">
        <v>8</v>
      </c>
      <c r="I184" s="190" t="s">
        <v>60</v>
      </c>
      <c r="J184" s="190" t="s">
        <v>65</v>
      </c>
      <c r="K184" s="190" t="s">
        <v>412</v>
      </c>
      <c r="L184" s="195">
        <v>48000000</v>
      </c>
      <c r="M184" s="196">
        <v>48000000</v>
      </c>
      <c r="N184" s="190" t="s">
        <v>50</v>
      </c>
      <c r="O184" s="190" t="s">
        <v>35</v>
      </c>
      <c r="P184" s="190" t="s">
        <v>382</v>
      </c>
      <c r="Q184" s="54"/>
      <c r="R184" s="181" t="s">
        <v>994</v>
      </c>
      <c r="S184" s="181" t="s">
        <v>201</v>
      </c>
      <c r="T184" s="182">
        <v>43125</v>
      </c>
      <c r="U184" s="183" t="s">
        <v>995</v>
      </c>
      <c r="V184" s="184" t="s">
        <v>464</v>
      </c>
      <c r="W184" s="185">
        <v>48000000</v>
      </c>
      <c r="X184" s="188"/>
      <c r="Y184" s="188"/>
      <c r="Z184" s="185">
        <v>48000000</v>
      </c>
      <c r="AA184" s="179" t="s">
        <v>996</v>
      </c>
      <c r="AB184" s="188"/>
      <c r="AC184" s="188"/>
      <c r="AD184" s="188"/>
      <c r="AE184" s="188"/>
      <c r="AF184" s="188"/>
      <c r="AG184" s="188"/>
      <c r="AH184" s="179" t="s">
        <v>829</v>
      </c>
      <c r="AI184" s="178">
        <v>43126</v>
      </c>
      <c r="AJ184" s="178">
        <v>43368</v>
      </c>
      <c r="AK184" s="180" t="s">
        <v>997</v>
      </c>
      <c r="AL184" s="187" t="s">
        <v>658</v>
      </c>
    </row>
    <row r="185" spans="1:38" ht="116.25" x14ac:dyDescent="0.25">
      <c r="A185" s="189">
        <f t="shared" si="4"/>
        <v>161</v>
      </c>
      <c r="B185" s="190" t="s">
        <v>146</v>
      </c>
      <c r="C185" s="191">
        <v>80101706</v>
      </c>
      <c r="D185" s="192" t="s">
        <v>383</v>
      </c>
      <c r="E185" s="190" t="s">
        <v>47</v>
      </c>
      <c r="F185" s="190">
        <v>1</v>
      </c>
      <c r="G185" s="193" t="s">
        <v>72</v>
      </c>
      <c r="H185" s="194">
        <v>8</v>
      </c>
      <c r="I185" s="190" t="s">
        <v>60</v>
      </c>
      <c r="J185" s="190" t="s">
        <v>65</v>
      </c>
      <c r="K185" s="190" t="s">
        <v>412</v>
      </c>
      <c r="L185" s="195">
        <v>35616000</v>
      </c>
      <c r="M185" s="196">
        <f t="shared" si="5"/>
        <v>35616000</v>
      </c>
      <c r="N185" s="190" t="s">
        <v>50</v>
      </c>
      <c r="O185" s="190" t="s">
        <v>35</v>
      </c>
      <c r="P185" s="190" t="s">
        <v>382</v>
      </c>
      <c r="Q185" s="54"/>
      <c r="R185" s="181" t="s">
        <v>924</v>
      </c>
      <c r="S185" s="181" t="s">
        <v>925</v>
      </c>
      <c r="T185" s="182">
        <v>43119</v>
      </c>
      <c r="U185" s="183" t="s">
        <v>926</v>
      </c>
      <c r="V185" s="184" t="s">
        <v>464</v>
      </c>
      <c r="W185" s="185">
        <v>35616000</v>
      </c>
      <c r="X185" s="271"/>
      <c r="Y185" s="271"/>
      <c r="Z185" s="185">
        <v>35616000</v>
      </c>
      <c r="AA185" s="179" t="s">
        <v>883</v>
      </c>
      <c r="AB185" s="271"/>
      <c r="AC185" s="271"/>
      <c r="AD185" s="271"/>
      <c r="AE185" s="271"/>
      <c r="AF185" s="271"/>
      <c r="AG185" s="271"/>
      <c r="AH185" s="179" t="s">
        <v>829</v>
      </c>
      <c r="AI185" s="178">
        <v>43122</v>
      </c>
      <c r="AJ185" s="178">
        <v>43364</v>
      </c>
      <c r="AK185" s="180" t="s">
        <v>927</v>
      </c>
      <c r="AL185" s="187" t="s">
        <v>658</v>
      </c>
    </row>
    <row r="186" spans="1:38" ht="131.25" x14ac:dyDescent="0.25">
      <c r="A186" s="189">
        <f t="shared" si="4"/>
        <v>162</v>
      </c>
      <c r="B186" s="190" t="s">
        <v>146</v>
      </c>
      <c r="C186" s="191">
        <v>80101706</v>
      </c>
      <c r="D186" s="192" t="s">
        <v>383</v>
      </c>
      <c r="E186" s="190" t="s">
        <v>47</v>
      </c>
      <c r="F186" s="190">
        <v>1</v>
      </c>
      <c r="G186" s="193" t="s">
        <v>72</v>
      </c>
      <c r="H186" s="194">
        <v>8</v>
      </c>
      <c r="I186" s="190" t="s">
        <v>60</v>
      </c>
      <c r="J186" s="190" t="s">
        <v>65</v>
      </c>
      <c r="K186" s="190" t="s">
        <v>412</v>
      </c>
      <c r="L186" s="195">
        <v>73484000</v>
      </c>
      <c r="M186" s="196">
        <f t="shared" si="5"/>
        <v>73484000</v>
      </c>
      <c r="N186" s="190" t="s">
        <v>50</v>
      </c>
      <c r="O186" s="190" t="s">
        <v>35</v>
      </c>
      <c r="P186" s="190" t="s">
        <v>382</v>
      </c>
      <c r="Q186" s="54"/>
      <c r="R186" s="181" t="s">
        <v>715</v>
      </c>
      <c r="S186" s="181" t="s">
        <v>716</v>
      </c>
      <c r="T186" s="182">
        <v>43111</v>
      </c>
      <c r="U186" s="183" t="s">
        <v>717</v>
      </c>
      <c r="V186" s="184" t="s">
        <v>464</v>
      </c>
      <c r="W186" s="185">
        <v>45927500</v>
      </c>
      <c r="X186" s="188"/>
      <c r="Y186" s="188"/>
      <c r="Z186" s="185">
        <v>45927500</v>
      </c>
      <c r="AA186" s="179" t="s">
        <v>718</v>
      </c>
      <c r="AB186" s="188"/>
      <c r="AC186" s="188"/>
      <c r="AD186" s="188"/>
      <c r="AE186" s="188"/>
      <c r="AF186" s="188"/>
      <c r="AG186" s="188"/>
      <c r="AH186" s="188"/>
      <c r="AI186" s="188"/>
      <c r="AJ186" s="188"/>
      <c r="AK186" s="188"/>
      <c r="AL186" s="188"/>
    </row>
    <row r="187" spans="1:38" ht="116.25" x14ac:dyDescent="0.25">
      <c r="A187" s="189">
        <f t="shared" si="4"/>
        <v>163</v>
      </c>
      <c r="B187" s="190" t="s">
        <v>370</v>
      </c>
      <c r="C187" s="191">
        <v>80101706</v>
      </c>
      <c r="D187" s="192" t="s">
        <v>371</v>
      </c>
      <c r="E187" s="190" t="s">
        <v>47</v>
      </c>
      <c r="F187" s="190">
        <v>1</v>
      </c>
      <c r="G187" s="193" t="s">
        <v>72</v>
      </c>
      <c r="H187" s="194">
        <v>8</v>
      </c>
      <c r="I187" s="190" t="s">
        <v>60</v>
      </c>
      <c r="J187" s="190" t="s">
        <v>65</v>
      </c>
      <c r="K187" s="190" t="s">
        <v>421</v>
      </c>
      <c r="L187" s="195">
        <v>34720000</v>
      </c>
      <c r="M187" s="196">
        <f t="shared" si="5"/>
        <v>34720000</v>
      </c>
      <c r="N187" s="190" t="s">
        <v>50</v>
      </c>
      <c r="O187" s="190" t="s">
        <v>35</v>
      </c>
      <c r="P187" s="190" t="s">
        <v>372</v>
      </c>
      <c r="Q187" s="54"/>
      <c r="R187" s="181" t="s">
        <v>825</v>
      </c>
      <c r="S187" s="181" t="s">
        <v>826</v>
      </c>
      <c r="T187" s="182">
        <v>43116</v>
      </c>
      <c r="U187" s="183" t="s">
        <v>827</v>
      </c>
      <c r="V187" s="184" t="s">
        <v>464</v>
      </c>
      <c r="W187" s="185">
        <v>34720000</v>
      </c>
      <c r="X187" s="188"/>
      <c r="Y187" s="188"/>
      <c r="Z187" s="185">
        <v>34720000</v>
      </c>
      <c r="AA187" s="179" t="s">
        <v>828</v>
      </c>
      <c r="AB187" s="188"/>
      <c r="AC187" s="188"/>
      <c r="AD187" s="188"/>
      <c r="AE187" s="188"/>
      <c r="AF187" s="188"/>
      <c r="AG187" s="188"/>
      <c r="AH187" s="179" t="s">
        <v>829</v>
      </c>
      <c r="AI187" s="178">
        <v>43117</v>
      </c>
      <c r="AJ187" s="178">
        <v>43359</v>
      </c>
      <c r="AK187" s="180" t="s">
        <v>819</v>
      </c>
      <c r="AL187" s="187" t="s">
        <v>555</v>
      </c>
    </row>
    <row r="188" spans="1:38" ht="131.25" x14ac:dyDescent="0.25">
      <c r="A188" s="189">
        <f t="shared" si="4"/>
        <v>164</v>
      </c>
      <c r="B188" s="190" t="s">
        <v>370</v>
      </c>
      <c r="C188" s="191">
        <v>80101706</v>
      </c>
      <c r="D188" s="192" t="s">
        <v>371</v>
      </c>
      <c r="E188" s="190" t="s">
        <v>47</v>
      </c>
      <c r="F188" s="190">
        <v>1</v>
      </c>
      <c r="G188" s="193" t="s">
        <v>72</v>
      </c>
      <c r="H188" s="194">
        <v>8</v>
      </c>
      <c r="I188" s="190" t="s">
        <v>60</v>
      </c>
      <c r="J188" s="190" t="s">
        <v>65</v>
      </c>
      <c r="K188" s="190" t="s">
        <v>421</v>
      </c>
      <c r="L188" s="195">
        <v>32000000</v>
      </c>
      <c r="M188" s="196">
        <f t="shared" si="5"/>
        <v>32000000</v>
      </c>
      <c r="N188" s="190" t="s">
        <v>50</v>
      </c>
      <c r="O188" s="190" t="s">
        <v>35</v>
      </c>
      <c r="P188" s="190" t="s">
        <v>372</v>
      </c>
      <c r="Q188" s="54"/>
      <c r="R188" s="181" t="s">
        <v>951</v>
      </c>
      <c r="S188" s="181" t="s">
        <v>952</v>
      </c>
      <c r="T188" s="182">
        <v>43122</v>
      </c>
      <c r="U188" s="183" t="s">
        <v>953</v>
      </c>
      <c r="V188" s="184" t="s">
        <v>464</v>
      </c>
      <c r="W188" s="185">
        <v>32000000</v>
      </c>
      <c r="X188" s="188"/>
      <c r="Y188" s="188"/>
      <c r="Z188" s="185">
        <v>32000000</v>
      </c>
      <c r="AA188" s="179" t="s">
        <v>954</v>
      </c>
      <c r="AB188" s="188"/>
      <c r="AC188" s="188"/>
      <c r="AD188" s="188"/>
      <c r="AE188" s="188"/>
      <c r="AF188" s="188"/>
      <c r="AG188" s="188"/>
      <c r="AH188" s="179" t="s">
        <v>829</v>
      </c>
      <c r="AI188" s="178">
        <v>43124</v>
      </c>
      <c r="AJ188" s="178">
        <v>43366</v>
      </c>
      <c r="AK188" s="180" t="s">
        <v>819</v>
      </c>
      <c r="AL188" s="187" t="s">
        <v>555</v>
      </c>
    </row>
    <row r="189" spans="1:38" ht="116.25" x14ac:dyDescent="0.25">
      <c r="A189" s="189">
        <f t="shared" si="4"/>
        <v>165</v>
      </c>
      <c r="B189" s="190" t="s">
        <v>370</v>
      </c>
      <c r="C189" s="191">
        <v>80101706</v>
      </c>
      <c r="D189" s="192" t="s">
        <v>371</v>
      </c>
      <c r="E189" s="190" t="s">
        <v>47</v>
      </c>
      <c r="F189" s="190">
        <v>1</v>
      </c>
      <c r="G189" s="193" t="s">
        <v>72</v>
      </c>
      <c r="H189" s="194">
        <v>8</v>
      </c>
      <c r="I189" s="190" t="s">
        <v>60</v>
      </c>
      <c r="J189" s="190" t="s">
        <v>65</v>
      </c>
      <c r="K189" s="190" t="s">
        <v>421</v>
      </c>
      <c r="L189" s="195">
        <v>16000000</v>
      </c>
      <c r="M189" s="196">
        <f t="shared" si="5"/>
        <v>16000000</v>
      </c>
      <c r="N189" s="190" t="s">
        <v>50</v>
      </c>
      <c r="O189" s="190" t="s">
        <v>35</v>
      </c>
      <c r="P189" s="190" t="s">
        <v>372</v>
      </c>
      <c r="Q189" s="54"/>
      <c r="R189" s="181" t="s">
        <v>872</v>
      </c>
      <c r="S189" s="181" t="s">
        <v>873</v>
      </c>
      <c r="T189" s="182">
        <v>43117</v>
      </c>
      <c r="U189" s="183" t="s">
        <v>874</v>
      </c>
      <c r="V189" s="184" t="s">
        <v>843</v>
      </c>
      <c r="W189" s="185">
        <v>16000000</v>
      </c>
      <c r="X189" s="188"/>
      <c r="Y189" s="188"/>
      <c r="Z189" s="185">
        <v>16000000</v>
      </c>
      <c r="AA189" s="179" t="s">
        <v>875</v>
      </c>
      <c r="AB189" s="188"/>
      <c r="AC189" s="188"/>
      <c r="AD189" s="188"/>
      <c r="AE189" s="188"/>
      <c r="AF189" s="188"/>
      <c r="AG189" s="188"/>
      <c r="AH189" s="179" t="s">
        <v>829</v>
      </c>
      <c r="AI189" s="178">
        <v>43118</v>
      </c>
      <c r="AJ189" s="178">
        <v>43360</v>
      </c>
      <c r="AK189" s="180" t="s">
        <v>819</v>
      </c>
      <c r="AL189" s="187" t="s">
        <v>555</v>
      </c>
    </row>
    <row r="190" spans="1:38" ht="116.25" x14ac:dyDescent="0.25">
      <c r="A190" s="189">
        <f t="shared" si="4"/>
        <v>166</v>
      </c>
      <c r="B190" s="190" t="s">
        <v>370</v>
      </c>
      <c r="C190" s="191">
        <v>80101706</v>
      </c>
      <c r="D190" s="192" t="s">
        <v>371</v>
      </c>
      <c r="E190" s="190" t="s">
        <v>47</v>
      </c>
      <c r="F190" s="190">
        <v>1</v>
      </c>
      <c r="G190" s="193" t="s">
        <v>72</v>
      </c>
      <c r="H190" s="194">
        <v>8</v>
      </c>
      <c r="I190" s="190" t="s">
        <v>60</v>
      </c>
      <c r="J190" s="190" t="s">
        <v>65</v>
      </c>
      <c r="K190" s="190" t="s">
        <v>421</v>
      </c>
      <c r="L190" s="195">
        <v>40000000</v>
      </c>
      <c r="M190" s="196">
        <f t="shared" si="5"/>
        <v>40000000</v>
      </c>
      <c r="N190" s="190" t="s">
        <v>50</v>
      </c>
      <c r="O190" s="190" t="s">
        <v>35</v>
      </c>
      <c r="P190" s="190" t="s">
        <v>372</v>
      </c>
      <c r="Q190" s="54"/>
      <c r="R190" s="181" t="s">
        <v>876</v>
      </c>
      <c r="S190" s="181" t="s">
        <v>877</v>
      </c>
      <c r="T190" s="182">
        <v>43117</v>
      </c>
      <c r="U190" s="183" t="s">
        <v>878</v>
      </c>
      <c r="V190" s="184" t="s">
        <v>464</v>
      </c>
      <c r="W190" s="185">
        <v>40000000</v>
      </c>
      <c r="X190" s="188"/>
      <c r="Y190" s="188"/>
      <c r="Z190" s="185">
        <v>40000000</v>
      </c>
      <c r="AA190" s="179" t="s">
        <v>879</v>
      </c>
      <c r="AB190" s="188"/>
      <c r="AC190" s="188"/>
      <c r="AD190" s="188"/>
      <c r="AE190" s="188"/>
      <c r="AF190" s="188"/>
      <c r="AG190" s="188"/>
      <c r="AH190" s="179" t="s">
        <v>829</v>
      </c>
      <c r="AI190" s="178">
        <v>43118</v>
      </c>
      <c r="AJ190" s="178">
        <v>43360</v>
      </c>
      <c r="AK190" s="180" t="s">
        <v>819</v>
      </c>
      <c r="AL190" s="187" t="s">
        <v>555</v>
      </c>
    </row>
    <row r="191" spans="1:38" ht="131.25" x14ac:dyDescent="0.25">
      <c r="A191" s="189">
        <f t="shared" si="4"/>
        <v>167</v>
      </c>
      <c r="B191" s="190" t="s">
        <v>370</v>
      </c>
      <c r="C191" s="191">
        <v>80101706</v>
      </c>
      <c r="D191" s="192" t="s">
        <v>371</v>
      </c>
      <c r="E191" s="190" t="s">
        <v>47</v>
      </c>
      <c r="F191" s="190">
        <v>1</v>
      </c>
      <c r="G191" s="193" t="s">
        <v>72</v>
      </c>
      <c r="H191" s="194">
        <v>7</v>
      </c>
      <c r="I191" s="190" t="s">
        <v>60</v>
      </c>
      <c r="J191" s="190" t="s">
        <v>65</v>
      </c>
      <c r="K191" s="190" t="s">
        <v>421</v>
      </c>
      <c r="L191" s="195">
        <v>42000000</v>
      </c>
      <c r="M191" s="196">
        <f t="shared" si="5"/>
        <v>42000000</v>
      </c>
      <c r="N191" s="190" t="s">
        <v>50</v>
      </c>
      <c r="O191" s="190" t="s">
        <v>35</v>
      </c>
      <c r="P191" s="190" t="s">
        <v>372</v>
      </c>
      <c r="Q191" s="54"/>
      <c r="R191" s="181" t="s">
        <v>946</v>
      </c>
      <c r="S191" s="181" t="s">
        <v>947</v>
      </c>
      <c r="T191" s="182">
        <v>43122</v>
      </c>
      <c r="U191" s="183" t="s">
        <v>948</v>
      </c>
      <c r="V191" s="184" t="s">
        <v>464</v>
      </c>
      <c r="W191" s="185">
        <v>42000000</v>
      </c>
      <c r="X191" s="188"/>
      <c r="Y191" s="188"/>
      <c r="Z191" s="185">
        <v>42000000</v>
      </c>
      <c r="AA191" s="179" t="s">
        <v>949</v>
      </c>
      <c r="AB191" s="188"/>
      <c r="AC191" s="188"/>
      <c r="AD191" s="188"/>
      <c r="AE191" s="188"/>
      <c r="AF191" s="188"/>
      <c r="AG191" s="188"/>
      <c r="AH191" s="179" t="s">
        <v>950</v>
      </c>
      <c r="AI191" s="178">
        <v>43125</v>
      </c>
      <c r="AJ191" s="178">
        <v>43333</v>
      </c>
      <c r="AK191" s="180" t="s">
        <v>819</v>
      </c>
      <c r="AL191" s="187" t="s">
        <v>555</v>
      </c>
    </row>
    <row r="192" spans="1:38" ht="116.25" x14ac:dyDescent="0.25">
      <c r="A192" s="189">
        <f t="shared" si="4"/>
        <v>168</v>
      </c>
      <c r="B192" s="190" t="s">
        <v>370</v>
      </c>
      <c r="C192" s="191">
        <v>80101706</v>
      </c>
      <c r="D192" s="192" t="s">
        <v>371</v>
      </c>
      <c r="E192" s="190" t="s">
        <v>47</v>
      </c>
      <c r="F192" s="190">
        <v>1</v>
      </c>
      <c r="G192" s="193" t="s">
        <v>72</v>
      </c>
      <c r="H192" s="194">
        <v>8</v>
      </c>
      <c r="I192" s="190" t="s">
        <v>60</v>
      </c>
      <c r="J192" s="190" t="s">
        <v>65</v>
      </c>
      <c r="K192" s="190" t="s">
        <v>421</v>
      </c>
      <c r="L192" s="195">
        <v>80000000</v>
      </c>
      <c r="M192" s="196">
        <f t="shared" si="5"/>
        <v>80000000</v>
      </c>
      <c r="N192" s="190" t="s">
        <v>50</v>
      </c>
      <c r="O192" s="190" t="s">
        <v>35</v>
      </c>
      <c r="P192" s="190" t="s">
        <v>372</v>
      </c>
      <c r="Q192" s="54"/>
      <c r="R192" s="181" t="s">
        <v>799</v>
      </c>
      <c r="S192" s="181" t="s">
        <v>800</v>
      </c>
      <c r="T192" s="182">
        <v>43116</v>
      </c>
      <c r="U192" s="183" t="s">
        <v>801</v>
      </c>
      <c r="V192" s="184" t="s">
        <v>464</v>
      </c>
      <c r="W192" s="185">
        <v>80000000</v>
      </c>
      <c r="X192" s="188"/>
      <c r="Y192" s="188"/>
      <c r="Z192" s="185">
        <v>80000000</v>
      </c>
      <c r="AA192" s="179" t="s">
        <v>802</v>
      </c>
      <c r="AB192" s="188"/>
      <c r="AC192" s="188"/>
      <c r="AD192" s="188"/>
      <c r="AE192" s="188"/>
      <c r="AF192" s="188"/>
      <c r="AG192" s="188"/>
      <c r="AH192" s="179" t="s">
        <v>760</v>
      </c>
      <c r="AI192" s="178">
        <v>43122</v>
      </c>
      <c r="AJ192" s="178">
        <v>43364</v>
      </c>
      <c r="AK192" s="180" t="s">
        <v>554</v>
      </c>
      <c r="AL192" s="187" t="s">
        <v>555</v>
      </c>
    </row>
    <row r="193" spans="1:38" ht="116.25" x14ac:dyDescent="0.25">
      <c r="A193" s="189">
        <f t="shared" si="4"/>
        <v>169</v>
      </c>
      <c r="B193" s="190" t="s">
        <v>370</v>
      </c>
      <c r="C193" s="191">
        <v>80101706</v>
      </c>
      <c r="D193" s="192" t="s">
        <v>371</v>
      </c>
      <c r="E193" s="190" t="s">
        <v>47</v>
      </c>
      <c r="F193" s="190">
        <v>1</v>
      </c>
      <c r="G193" s="193" t="s">
        <v>72</v>
      </c>
      <c r="H193" s="194">
        <v>8</v>
      </c>
      <c r="I193" s="190" t="s">
        <v>60</v>
      </c>
      <c r="J193" s="190" t="s">
        <v>65</v>
      </c>
      <c r="K193" s="190" t="s">
        <v>421</v>
      </c>
      <c r="L193" s="195">
        <v>72000000</v>
      </c>
      <c r="M193" s="196">
        <f t="shared" si="5"/>
        <v>72000000</v>
      </c>
      <c r="N193" s="190" t="s">
        <v>50</v>
      </c>
      <c r="O193" s="190" t="s">
        <v>35</v>
      </c>
      <c r="P193" s="190" t="s">
        <v>372</v>
      </c>
      <c r="Q193" s="54"/>
      <c r="R193" s="181" t="s">
        <v>803</v>
      </c>
      <c r="S193" s="181" t="s">
        <v>804</v>
      </c>
      <c r="T193" s="182">
        <v>43116</v>
      </c>
      <c r="U193" s="183" t="s">
        <v>758</v>
      </c>
      <c r="V193" s="184" t="s">
        <v>464</v>
      </c>
      <c r="W193" s="185">
        <v>72000000</v>
      </c>
      <c r="X193" s="188"/>
      <c r="Y193" s="188"/>
      <c r="Z193" s="185">
        <v>72000000</v>
      </c>
      <c r="AA193" s="179" t="s">
        <v>759</v>
      </c>
      <c r="AB193" s="188"/>
      <c r="AC193" s="188"/>
      <c r="AD193" s="188"/>
      <c r="AE193" s="188"/>
      <c r="AF193" s="188"/>
      <c r="AG193" s="188"/>
      <c r="AH193" s="179" t="s">
        <v>760</v>
      </c>
      <c r="AI193" s="178">
        <v>43122</v>
      </c>
      <c r="AJ193" s="178">
        <v>43364</v>
      </c>
      <c r="AK193" s="180" t="s">
        <v>554</v>
      </c>
      <c r="AL193" s="187" t="s">
        <v>555</v>
      </c>
    </row>
    <row r="194" spans="1:38" ht="116.25" x14ac:dyDescent="0.25">
      <c r="A194" s="189">
        <f t="shared" si="4"/>
        <v>170</v>
      </c>
      <c r="B194" s="190" t="s">
        <v>370</v>
      </c>
      <c r="C194" s="191">
        <v>80101706</v>
      </c>
      <c r="D194" s="192" t="s">
        <v>371</v>
      </c>
      <c r="E194" s="190" t="s">
        <v>47</v>
      </c>
      <c r="F194" s="190">
        <v>1</v>
      </c>
      <c r="G194" s="193" t="s">
        <v>72</v>
      </c>
      <c r="H194" s="194">
        <v>8</v>
      </c>
      <c r="I194" s="190" t="s">
        <v>60</v>
      </c>
      <c r="J194" s="190" t="s">
        <v>65</v>
      </c>
      <c r="K194" s="190" t="s">
        <v>421</v>
      </c>
      <c r="L194" s="195">
        <v>72000000</v>
      </c>
      <c r="M194" s="196">
        <f t="shared" si="5"/>
        <v>72000000</v>
      </c>
      <c r="N194" s="190" t="s">
        <v>50</v>
      </c>
      <c r="O194" s="190" t="s">
        <v>35</v>
      </c>
      <c r="P194" s="190" t="s">
        <v>372</v>
      </c>
      <c r="Q194" s="54"/>
      <c r="R194" s="181" t="s">
        <v>756</v>
      </c>
      <c r="S194" s="181" t="s">
        <v>757</v>
      </c>
      <c r="T194" s="182">
        <v>43115</v>
      </c>
      <c r="U194" s="183" t="s">
        <v>758</v>
      </c>
      <c r="V194" s="184" t="s">
        <v>464</v>
      </c>
      <c r="W194" s="185">
        <v>72000000</v>
      </c>
      <c r="X194" s="188"/>
      <c r="Y194" s="188"/>
      <c r="Z194" s="185">
        <v>72000000</v>
      </c>
      <c r="AA194" s="179" t="s">
        <v>759</v>
      </c>
      <c r="AB194" s="188"/>
      <c r="AC194" s="188"/>
      <c r="AD194" s="188"/>
      <c r="AE194" s="188"/>
      <c r="AF194" s="188"/>
      <c r="AG194" s="188"/>
      <c r="AH194" s="179" t="s">
        <v>760</v>
      </c>
      <c r="AI194" s="178">
        <v>43122</v>
      </c>
      <c r="AJ194" s="178">
        <v>43364</v>
      </c>
      <c r="AK194" s="180" t="s">
        <v>554</v>
      </c>
      <c r="AL194" s="187" t="s">
        <v>555</v>
      </c>
    </row>
    <row r="195" spans="1:38" ht="116.25" x14ac:dyDescent="0.25">
      <c r="A195" s="189">
        <f t="shared" si="4"/>
        <v>171</v>
      </c>
      <c r="B195" s="190" t="s">
        <v>370</v>
      </c>
      <c r="C195" s="191">
        <v>80101706</v>
      </c>
      <c r="D195" s="192" t="s">
        <v>371</v>
      </c>
      <c r="E195" s="190" t="s">
        <v>47</v>
      </c>
      <c r="F195" s="190">
        <v>1</v>
      </c>
      <c r="G195" s="193" t="s">
        <v>72</v>
      </c>
      <c r="H195" s="194">
        <v>8</v>
      </c>
      <c r="I195" s="190" t="s">
        <v>60</v>
      </c>
      <c r="J195" s="190" t="s">
        <v>65</v>
      </c>
      <c r="K195" s="190" t="s">
        <v>421</v>
      </c>
      <c r="L195" s="195">
        <v>72000000</v>
      </c>
      <c r="M195" s="196">
        <f t="shared" si="5"/>
        <v>72000000</v>
      </c>
      <c r="N195" s="190" t="s">
        <v>50</v>
      </c>
      <c r="O195" s="190" t="s">
        <v>35</v>
      </c>
      <c r="P195" s="190" t="s">
        <v>372</v>
      </c>
      <c r="Q195" s="54"/>
      <c r="R195" s="181" t="s">
        <v>820</v>
      </c>
      <c r="S195" s="181" t="s">
        <v>821</v>
      </c>
      <c r="T195" s="182">
        <v>43116</v>
      </c>
      <c r="U195" s="183" t="s">
        <v>758</v>
      </c>
      <c r="V195" s="184" t="s">
        <v>464</v>
      </c>
      <c r="W195" s="185">
        <v>72000000</v>
      </c>
      <c r="X195" s="188"/>
      <c r="Y195" s="188"/>
      <c r="Z195" s="185">
        <v>72000000</v>
      </c>
      <c r="AA195" s="179" t="s">
        <v>759</v>
      </c>
      <c r="AB195" s="188"/>
      <c r="AC195" s="188"/>
      <c r="AD195" s="188"/>
      <c r="AE195" s="188"/>
      <c r="AF195" s="188"/>
      <c r="AG195" s="188"/>
      <c r="AH195" s="179" t="s">
        <v>760</v>
      </c>
      <c r="AI195" s="178">
        <v>43122</v>
      </c>
      <c r="AJ195" s="178">
        <v>43364</v>
      </c>
      <c r="AK195" s="180" t="s">
        <v>819</v>
      </c>
      <c r="AL195" s="187" t="s">
        <v>555</v>
      </c>
    </row>
    <row r="196" spans="1:38" ht="116.25" x14ac:dyDescent="0.25">
      <c r="A196" s="189">
        <f t="shared" si="4"/>
        <v>172</v>
      </c>
      <c r="B196" s="190" t="s">
        <v>370</v>
      </c>
      <c r="C196" s="191">
        <v>80101706</v>
      </c>
      <c r="D196" s="192" t="s">
        <v>371</v>
      </c>
      <c r="E196" s="190" t="s">
        <v>47</v>
      </c>
      <c r="F196" s="190">
        <v>1</v>
      </c>
      <c r="G196" s="193" t="s">
        <v>72</v>
      </c>
      <c r="H196" s="194">
        <v>8</v>
      </c>
      <c r="I196" s="190" t="s">
        <v>60</v>
      </c>
      <c r="J196" s="190" t="s">
        <v>65</v>
      </c>
      <c r="K196" s="190" t="s">
        <v>421</v>
      </c>
      <c r="L196" s="195">
        <v>72000000</v>
      </c>
      <c r="M196" s="196">
        <f t="shared" si="5"/>
        <v>72000000</v>
      </c>
      <c r="N196" s="190" t="s">
        <v>50</v>
      </c>
      <c r="O196" s="190" t="s">
        <v>35</v>
      </c>
      <c r="P196" s="190" t="s">
        <v>372</v>
      </c>
      <c r="Q196" s="54"/>
      <c r="R196" s="181" t="s">
        <v>943</v>
      </c>
      <c r="S196" s="181" t="s">
        <v>944</v>
      </c>
      <c r="T196" s="182">
        <v>43122</v>
      </c>
      <c r="U196" s="183" t="s">
        <v>758</v>
      </c>
      <c r="V196" s="184" t="s">
        <v>464</v>
      </c>
      <c r="W196" s="185">
        <v>72000000</v>
      </c>
      <c r="X196" s="188"/>
      <c r="Y196" s="188"/>
      <c r="Z196" s="185">
        <v>72000000</v>
      </c>
      <c r="AA196" s="179" t="s">
        <v>945</v>
      </c>
      <c r="AB196" s="188"/>
      <c r="AC196" s="188"/>
      <c r="AD196" s="188"/>
      <c r="AE196" s="188"/>
      <c r="AF196" s="188"/>
      <c r="AG196" s="188"/>
      <c r="AH196" s="179" t="s">
        <v>829</v>
      </c>
      <c r="AI196" s="178">
        <v>43124</v>
      </c>
      <c r="AJ196" s="178">
        <v>43366</v>
      </c>
      <c r="AK196" s="180" t="s">
        <v>819</v>
      </c>
      <c r="AL196" s="187" t="s">
        <v>555</v>
      </c>
    </row>
    <row r="197" spans="1:38" ht="116.25" x14ac:dyDescent="0.25">
      <c r="A197" s="189">
        <f t="shared" si="4"/>
        <v>173</v>
      </c>
      <c r="B197" s="190" t="s">
        <v>370</v>
      </c>
      <c r="C197" s="191">
        <v>80101706</v>
      </c>
      <c r="D197" s="192" t="s">
        <v>371</v>
      </c>
      <c r="E197" s="190" t="s">
        <v>47</v>
      </c>
      <c r="F197" s="190">
        <v>1</v>
      </c>
      <c r="G197" s="193" t="s">
        <v>72</v>
      </c>
      <c r="H197" s="194">
        <v>8</v>
      </c>
      <c r="I197" s="190" t="s">
        <v>60</v>
      </c>
      <c r="J197" s="190" t="s">
        <v>65</v>
      </c>
      <c r="K197" s="190" t="s">
        <v>421</v>
      </c>
      <c r="L197" s="195">
        <v>72000000</v>
      </c>
      <c r="M197" s="196">
        <f t="shared" si="5"/>
        <v>72000000</v>
      </c>
      <c r="N197" s="190" t="s">
        <v>50</v>
      </c>
      <c r="O197" s="190" t="s">
        <v>35</v>
      </c>
      <c r="P197" s="190" t="s">
        <v>372</v>
      </c>
      <c r="Q197" s="54"/>
      <c r="R197" s="181" t="s">
        <v>817</v>
      </c>
      <c r="S197" s="181" t="s">
        <v>818</v>
      </c>
      <c r="T197" s="182">
        <v>43116</v>
      </c>
      <c r="U197" s="183" t="s">
        <v>758</v>
      </c>
      <c r="V197" s="184" t="s">
        <v>464</v>
      </c>
      <c r="W197" s="185">
        <v>72000000</v>
      </c>
      <c r="X197" s="188"/>
      <c r="Y197" s="188"/>
      <c r="Z197" s="185">
        <v>72000000</v>
      </c>
      <c r="AA197" s="179" t="s">
        <v>759</v>
      </c>
      <c r="AB197" s="188"/>
      <c r="AC197" s="188"/>
      <c r="AD197" s="188"/>
      <c r="AE197" s="188"/>
      <c r="AF197" s="188"/>
      <c r="AG197" s="188"/>
      <c r="AH197" s="179" t="s">
        <v>760</v>
      </c>
      <c r="AI197" s="178">
        <v>43122</v>
      </c>
      <c r="AJ197" s="178">
        <v>43364</v>
      </c>
      <c r="AK197" s="180" t="s">
        <v>819</v>
      </c>
      <c r="AL197" s="187" t="s">
        <v>555</v>
      </c>
    </row>
    <row r="198" spans="1:38" ht="116.25" x14ac:dyDescent="0.25">
      <c r="A198" s="189">
        <f t="shared" si="4"/>
        <v>174</v>
      </c>
      <c r="B198" s="190" t="s">
        <v>370</v>
      </c>
      <c r="C198" s="191">
        <v>80101706</v>
      </c>
      <c r="D198" s="192" t="s">
        <v>371</v>
      </c>
      <c r="E198" s="190" t="s">
        <v>47</v>
      </c>
      <c r="F198" s="190">
        <v>1</v>
      </c>
      <c r="G198" s="193" t="s">
        <v>72</v>
      </c>
      <c r="H198" s="194">
        <v>8</v>
      </c>
      <c r="I198" s="190" t="s">
        <v>60</v>
      </c>
      <c r="J198" s="190" t="s">
        <v>65</v>
      </c>
      <c r="K198" s="190" t="s">
        <v>421</v>
      </c>
      <c r="L198" s="195">
        <v>72000000</v>
      </c>
      <c r="M198" s="196">
        <f t="shared" si="5"/>
        <v>72000000</v>
      </c>
      <c r="N198" s="190" t="s">
        <v>50</v>
      </c>
      <c r="O198" s="190" t="s">
        <v>35</v>
      </c>
      <c r="P198" s="190" t="s">
        <v>372</v>
      </c>
      <c r="Q198" s="54"/>
      <c r="R198" s="181" t="s">
        <v>983</v>
      </c>
      <c r="S198" s="181" t="s">
        <v>984</v>
      </c>
      <c r="T198" s="182">
        <v>43124</v>
      </c>
      <c r="U198" s="183" t="s">
        <v>985</v>
      </c>
      <c r="V198" s="184" t="s">
        <v>464</v>
      </c>
      <c r="W198" s="185">
        <v>72000000</v>
      </c>
      <c r="X198" s="188"/>
      <c r="Y198" s="188"/>
      <c r="Z198" s="185">
        <v>72000000</v>
      </c>
      <c r="AA198" s="179" t="s">
        <v>986</v>
      </c>
      <c r="AB198" s="188"/>
      <c r="AC198" s="188"/>
      <c r="AD198" s="188"/>
      <c r="AE198" s="188"/>
      <c r="AF198" s="188"/>
      <c r="AG198" s="188"/>
      <c r="AH198" s="179" t="s">
        <v>829</v>
      </c>
      <c r="AI198" s="178">
        <v>43126</v>
      </c>
      <c r="AJ198" s="178">
        <v>43368</v>
      </c>
      <c r="AK198" s="180" t="s">
        <v>819</v>
      </c>
      <c r="AL198" s="187" t="s">
        <v>555</v>
      </c>
    </row>
    <row r="199" spans="1:38" ht="112.5" x14ac:dyDescent="0.25">
      <c r="A199" s="189">
        <f t="shared" si="4"/>
        <v>175</v>
      </c>
      <c r="B199" s="190" t="s">
        <v>370</v>
      </c>
      <c r="C199" s="191">
        <v>80101706</v>
      </c>
      <c r="D199" s="192" t="s">
        <v>371</v>
      </c>
      <c r="E199" s="190" t="s">
        <v>47</v>
      </c>
      <c r="F199" s="190">
        <v>1</v>
      </c>
      <c r="G199" s="193" t="s">
        <v>72</v>
      </c>
      <c r="H199" s="194">
        <v>5</v>
      </c>
      <c r="I199" s="190" t="s">
        <v>60</v>
      </c>
      <c r="J199" s="190" t="s">
        <v>65</v>
      </c>
      <c r="K199" s="190" t="s">
        <v>412</v>
      </c>
      <c r="L199" s="195">
        <v>45000000</v>
      </c>
      <c r="M199" s="196">
        <f t="shared" si="5"/>
        <v>45000000</v>
      </c>
      <c r="N199" s="190" t="s">
        <v>50</v>
      </c>
      <c r="O199" s="190" t="s">
        <v>35</v>
      </c>
      <c r="P199" s="190" t="s">
        <v>372</v>
      </c>
      <c r="Q199" s="54"/>
      <c r="R199" s="181" t="s">
        <v>909</v>
      </c>
      <c r="S199" s="181" t="s">
        <v>910</v>
      </c>
      <c r="T199" s="182">
        <v>43118</v>
      </c>
      <c r="U199" s="183" t="s">
        <v>911</v>
      </c>
      <c r="V199" s="184" t="s">
        <v>464</v>
      </c>
      <c r="W199" s="185">
        <v>45000000</v>
      </c>
      <c r="X199" s="188"/>
      <c r="Y199" s="188"/>
      <c r="Z199" s="185">
        <v>45000000</v>
      </c>
      <c r="AA199" s="179" t="s">
        <v>604</v>
      </c>
      <c r="AB199" s="188"/>
      <c r="AC199" s="188"/>
      <c r="AD199" s="188"/>
      <c r="AE199" s="188"/>
      <c r="AF199" s="188"/>
      <c r="AG199" s="188"/>
      <c r="AH199" s="179" t="s">
        <v>815</v>
      </c>
      <c r="AI199" s="178">
        <v>43122</v>
      </c>
      <c r="AJ199" s="178">
        <v>43272</v>
      </c>
      <c r="AK199" s="180" t="s">
        <v>819</v>
      </c>
      <c r="AL199" s="187" t="s">
        <v>555</v>
      </c>
    </row>
    <row r="200" spans="1:38" ht="116.25" x14ac:dyDescent="0.25">
      <c r="A200" s="189">
        <f t="shared" si="4"/>
        <v>176</v>
      </c>
      <c r="B200" s="190" t="s">
        <v>370</v>
      </c>
      <c r="C200" s="191">
        <v>80101706</v>
      </c>
      <c r="D200" s="192" t="s">
        <v>371</v>
      </c>
      <c r="E200" s="190" t="s">
        <v>47</v>
      </c>
      <c r="F200" s="190">
        <v>1</v>
      </c>
      <c r="G200" s="193" t="s">
        <v>72</v>
      </c>
      <c r="H200" s="194">
        <v>8</v>
      </c>
      <c r="I200" s="190" t="s">
        <v>60</v>
      </c>
      <c r="J200" s="190" t="s">
        <v>65</v>
      </c>
      <c r="K200" s="190" t="s">
        <v>421</v>
      </c>
      <c r="L200" s="195">
        <v>48000000</v>
      </c>
      <c r="M200" s="196">
        <f t="shared" si="5"/>
        <v>48000000</v>
      </c>
      <c r="N200" s="190" t="s">
        <v>50</v>
      </c>
      <c r="O200" s="190" t="s">
        <v>35</v>
      </c>
      <c r="P200" s="190" t="s">
        <v>372</v>
      </c>
      <c r="Q200" s="54"/>
      <c r="R200" s="181" t="s">
        <v>822</v>
      </c>
      <c r="S200" s="181" t="s">
        <v>823</v>
      </c>
      <c r="T200" s="182">
        <v>43116</v>
      </c>
      <c r="U200" s="183" t="s">
        <v>824</v>
      </c>
      <c r="V200" s="184" t="s">
        <v>464</v>
      </c>
      <c r="W200" s="185">
        <v>48000000</v>
      </c>
      <c r="X200" s="188"/>
      <c r="Y200" s="188"/>
      <c r="Z200" s="185">
        <v>48000000</v>
      </c>
      <c r="AA200" s="179" t="s">
        <v>776</v>
      </c>
      <c r="AB200" s="188"/>
      <c r="AC200" s="188"/>
      <c r="AD200" s="188"/>
      <c r="AE200" s="188"/>
      <c r="AF200" s="188"/>
      <c r="AG200" s="188"/>
      <c r="AH200" s="179" t="s">
        <v>760</v>
      </c>
      <c r="AI200" s="178">
        <v>43122</v>
      </c>
      <c r="AJ200" s="178">
        <v>43364</v>
      </c>
      <c r="AK200" s="180" t="s">
        <v>819</v>
      </c>
      <c r="AL200" s="187" t="s">
        <v>555</v>
      </c>
    </row>
    <row r="201" spans="1:38" ht="116.25" x14ac:dyDescent="0.25">
      <c r="A201" s="189">
        <f t="shared" si="4"/>
        <v>177</v>
      </c>
      <c r="B201" s="190" t="s">
        <v>370</v>
      </c>
      <c r="C201" s="191">
        <v>80101706</v>
      </c>
      <c r="D201" s="192" t="s">
        <v>371</v>
      </c>
      <c r="E201" s="190" t="s">
        <v>47</v>
      </c>
      <c r="F201" s="190">
        <v>1</v>
      </c>
      <c r="G201" s="193" t="s">
        <v>72</v>
      </c>
      <c r="H201" s="194">
        <v>8</v>
      </c>
      <c r="I201" s="190" t="s">
        <v>60</v>
      </c>
      <c r="J201" s="190" t="s">
        <v>65</v>
      </c>
      <c r="K201" s="190" t="s">
        <v>421</v>
      </c>
      <c r="L201" s="195">
        <v>48000000</v>
      </c>
      <c r="M201" s="196">
        <f t="shared" si="5"/>
        <v>48000000</v>
      </c>
      <c r="N201" s="190" t="s">
        <v>50</v>
      </c>
      <c r="O201" s="190" t="s">
        <v>35</v>
      </c>
      <c r="P201" s="190" t="s">
        <v>372</v>
      </c>
      <c r="Q201" s="54"/>
      <c r="R201" s="181" t="s">
        <v>899</v>
      </c>
      <c r="S201" s="181" t="s">
        <v>900</v>
      </c>
      <c r="T201" s="182">
        <v>43118</v>
      </c>
      <c r="U201" s="183" t="s">
        <v>824</v>
      </c>
      <c r="V201" s="184" t="s">
        <v>464</v>
      </c>
      <c r="W201" s="185">
        <v>48000000</v>
      </c>
      <c r="X201" s="188"/>
      <c r="Y201" s="188"/>
      <c r="Z201" s="185">
        <v>48000000</v>
      </c>
      <c r="AA201" s="179" t="s">
        <v>776</v>
      </c>
      <c r="AB201" s="188"/>
      <c r="AC201" s="188"/>
      <c r="AD201" s="188"/>
      <c r="AE201" s="188"/>
      <c r="AF201" s="188"/>
      <c r="AG201" s="188"/>
      <c r="AH201" s="179" t="s">
        <v>829</v>
      </c>
      <c r="AI201" s="178">
        <v>43119</v>
      </c>
      <c r="AJ201" s="178">
        <v>43361</v>
      </c>
      <c r="AK201" s="180" t="s">
        <v>819</v>
      </c>
      <c r="AL201" s="187" t="s">
        <v>555</v>
      </c>
    </row>
    <row r="202" spans="1:38" ht="116.25" x14ac:dyDescent="0.25">
      <c r="A202" s="189">
        <f t="shared" si="4"/>
        <v>178</v>
      </c>
      <c r="B202" s="190" t="s">
        <v>370</v>
      </c>
      <c r="C202" s="191">
        <v>80101706</v>
      </c>
      <c r="D202" s="192" t="s">
        <v>371</v>
      </c>
      <c r="E202" s="190" t="s">
        <v>47</v>
      </c>
      <c r="F202" s="190">
        <v>1</v>
      </c>
      <c r="G202" s="193" t="s">
        <v>72</v>
      </c>
      <c r="H202" s="194">
        <v>8</v>
      </c>
      <c r="I202" s="190" t="s">
        <v>60</v>
      </c>
      <c r="J202" s="190" t="s">
        <v>65</v>
      </c>
      <c r="K202" s="190" t="s">
        <v>421</v>
      </c>
      <c r="L202" s="195">
        <v>48000000</v>
      </c>
      <c r="M202" s="196">
        <f t="shared" si="5"/>
        <v>48000000</v>
      </c>
      <c r="N202" s="190" t="s">
        <v>50</v>
      </c>
      <c r="O202" s="190" t="s">
        <v>35</v>
      </c>
      <c r="P202" s="190" t="s">
        <v>372</v>
      </c>
      <c r="Q202" s="54"/>
      <c r="R202" s="181" t="s">
        <v>839</v>
      </c>
      <c r="S202" s="181" t="s">
        <v>840</v>
      </c>
      <c r="T202" s="182">
        <v>43117</v>
      </c>
      <c r="U202" s="183" t="s">
        <v>824</v>
      </c>
      <c r="V202" s="184" t="s">
        <v>464</v>
      </c>
      <c r="W202" s="185">
        <v>48000000</v>
      </c>
      <c r="X202" s="188"/>
      <c r="Y202" s="188"/>
      <c r="Z202" s="185">
        <v>48000000</v>
      </c>
      <c r="AA202" s="179" t="s">
        <v>776</v>
      </c>
      <c r="AB202" s="188"/>
      <c r="AC202" s="188"/>
      <c r="AD202" s="188"/>
      <c r="AE202" s="188"/>
      <c r="AF202" s="188"/>
      <c r="AG202" s="188"/>
      <c r="AH202" s="179" t="s">
        <v>760</v>
      </c>
      <c r="AI202" s="178">
        <v>43122</v>
      </c>
      <c r="AJ202" s="178">
        <v>43364</v>
      </c>
      <c r="AK202" s="180" t="s">
        <v>819</v>
      </c>
      <c r="AL202" s="187" t="s">
        <v>555</v>
      </c>
    </row>
    <row r="203" spans="1:38" ht="116.25" x14ac:dyDescent="0.25">
      <c r="A203" s="189">
        <f t="shared" si="4"/>
        <v>179</v>
      </c>
      <c r="B203" s="190" t="s">
        <v>370</v>
      </c>
      <c r="C203" s="191">
        <v>80101706</v>
      </c>
      <c r="D203" s="192" t="s">
        <v>371</v>
      </c>
      <c r="E203" s="190" t="s">
        <v>47</v>
      </c>
      <c r="F203" s="190">
        <v>1</v>
      </c>
      <c r="G203" s="193" t="s">
        <v>72</v>
      </c>
      <c r="H203" s="194">
        <v>8</v>
      </c>
      <c r="I203" s="190" t="s">
        <v>60</v>
      </c>
      <c r="J203" s="190" t="s">
        <v>65</v>
      </c>
      <c r="K203" s="190" t="s">
        <v>421</v>
      </c>
      <c r="L203" s="195">
        <v>72000000</v>
      </c>
      <c r="M203" s="196">
        <f t="shared" si="5"/>
        <v>72000000</v>
      </c>
      <c r="N203" s="190" t="s">
        <v>50</v>
      </c>
      <c r="O203" s="190" t="s">
        <v>35</v>
      </c>
      <c r="P203" s="190" t="s">
        <v>372</v>
      </c>
      <c r="Q203" s="54"/>
      <c r="R203" s="181" t="s">
        <v>834</v>
      </c>
      <c r="S203" s="181" t="s">
        <v>835</v>
      </c>
      <c r="T203" s="182">
        <v>43117</v>
      </c>
      <c r="U203" s="183" t="s">
        <v>836</v>
      </c>
      <c r="V203" s="184" t="s">
        <v>464</v>
      </c>
      <c r="W203" s="185">
        <v>72000000</v>
      </c>
      <c r="X203" s="188"/>
      <c r="Y203" s="188"/>
      <c r="Z203" s="185">
        <v>72000000</v>
      </c>
      <c r="AA203" s="179" t="s">
        <v>759</v>
      </c>
      <c r="AB203" s="188"/>
      <c r="AC203" s="188"/>
      <c r="AD203" s="188"/>
      <c r="AE203" s="188"/>
      <c r="AF203" s="188"/>
      <c r="AG203" s="188"/>
      <c r="AH203" s="179" t="s">
        <v>829</v>
      </c>
      <c r="AI203" s="178">
        <v>43118</v>
      </c>
      <c r="AJ203" s="178">
        <v>43360</v>
      </c>
      <c r="AK203" s="180" t="s">
        <v>819</v>
      </c>
      <c r="AL203" s="187" t="s">
        <v>555</v>
      </c>
    </row>
    <row r="204" spans="1:38" ht="116.25" x14ac:dyDescent="0.25">
      <c r="A204" s="189">
        <f t="shared" si="4"/>
        <v>180</v>
      </c>
      <c r="B204" s="190" t="s">
        <v>370</v>
      </c>
      <c r="C204" s="191">
        <v>80101706</v>
      </c>
      <c r="D204" s="192" t="s">
        <v>371</v>
      </c>
      <c r="E204" s="190" t="s">
        <v>47</v>
      </c>
      <c r="F204" s="190">
        <v>1</v>
      </c>
      <c r="G204" s="193" t="s">
        <v>72</v>
      </c>
      <c r="H204" s="194">
        <v>7</v>
      </c>
      <c r="I204" s="190" t="s">
        <v>60</v>
      </c>
      <c r="J204" s="190" t="s">
        <v>65</v>
      </c>
      <c r="K204" s="190" t="s">
        <v>421</v>
      </c>
      <c r="L204" s="195">
        <v>59500000</v>
      </c>
      <c r="M204" s="196">
        <f t="shared" si="5"/>
        <v>59500000</v>
      </c>
      <c r="N204" s="190" t="s">
        <v>50</v>
      </c>
      <c r="O204" s="190" t="s">
        <v>35</v>
      </c>
      <c r="P204" s="190" t="s">
        <v>372</v>
      </c>
      <c r="Q204" s="54"/>
      <c r="R204" s="181" t="s">
        <v>709</v>
      </c>
      <c r="S204" s="181" t="s">
        <v>710</v>
      </c>
      <c r="T204" s="182">
        <v>43111</v>
      </c>
      <c r="U204" s="183" t="s">
        <v>698</v>
      </c>
      <c r="V204" s="184" t="s">
        <v>464</v>
      </c>
      <c r="W204" s="185">
        <v>59500000</v>
      </c>
      <c r="X204" s="188"/>
      <c r="Y204" s="188"/>
      <c r="Z204" s="185">
        <v>59500000</v>
      </c>
      <c r="AA204" s="179" t="s">
        <v>699</v>
      </c>
      <c r="AB204" s="188"/>
      <c r="AC204" s="188"/>
      <c r="AD204" s="188"/>
      <c r="AE204" s="188"/>
      <c r="AF204" s="188"/>
      <c r="AG204" s="188"/>
      <c r="AH204" s="179" t="s">
        <v>700</v>
      </c>
      <c r="AI204" s="178">
        <v>43122</v>
      </c>
      <c r="AJ204" s="178">
        <v>43333</v>
      </c>
      <c r="AK204" s="180" t="s">
        <v>554</v>
      </c>
      <c r="AL204" s="187" t="s">
        <v>555</v>
      </c>
    </row>
    <row r="205" spans="1:38" ht="116.25" x14ac:dyDescent="0.25">
      <c r="A205" s="189">
        <f t="shared" si="4"/>
        <v>181</v>
      </c>
      <c r="B205" s="190" t="s">
        <v>370</v>
      </c>
      <c r="C205" s="191">
        <v>80101706</v>
      </c>
      <c r="D205" s="192" t="s">
        <v>371</v>
      </c>
      <c r="E205" s="190" t="s">
        <v>47</v>
      </c>
      <c r="F205" s="190">
        <v>1</v>
      </c>
      <c r="G205" s="193" t="s">
        <v>72</v>
      </c>
      <c r="H205" s="194">
        <v>7</v>
      </c>
      <c r="I205" s="190" t="s">
        <v>60</v>
      </c>
      <c r="J205" s="190" t="s">
        <v>65</v>
      </c>
      <c r="K205" s="190" t="s">
        <v>421</v>
      </c>
      <c r="L205" s="195">
        <v>59500000</v>
      </c>
      <c r="M205" s="196">
        <f t="shared" si="5"/>
        <v>59500000</v>
      </c>
      <c r="N205" s="190" t="s">
        <v>50</v>
      </c>
      <c r="O205" s="190" t="s">
        <v>35</v>
      </c>
      <c r="P205" s="190" t="s">
        <v>372</v>
      </c>
      <c r="Q205" s="54"/>
      <c r="R205" s="181" t="s">
        <v>752</v>
      </c>
      <c r="S205" s="181" t="s">
        <v>753</v>
      </c>
      <c r="T205" s="182">
        <v>43115</v>
      </c>
      <c r="U205" s="183" t="s">
        <v>698</v>
      </c>
      <c r="V205" s="184" t="s">
        <v>464</v>
      </c>
      <c r="W205" s="185">
        <v>59500000</v>
      </c>
      <c r="X205" s="188"/>
      <c r="Y205" s="188"/>
      <c r="Z205" s="185">
        <v>59500000</v>
      </c>
      <c r="AA205" s="179" t="s">
        <v>699</v>
      </c>
      <c r="AB205" s="188"/>
      <c r="AC205" s="188"/>
      <c r="AD205" s="188"/>
      <c r="AE205" s="188"/>
      <c r="AF205" s="188"/>
      <c r="AG205" s="188"/>
      <c r="AH205" s="179" t="s">
        <v>700</v>
      </c>
      <c r="AI205" s="178">
        <v>43122</v>
      </c>
      <c r="AJ205" s="178">
        <v>43333</v>
      </c>
      <c r="AK205" s="180" t="s">
        <v>554</v>
      </c>
      <c r="AL205" s="187" t="s">
        <v>555</v>
      </c>
    </row>
    <row r="206" spans="1:38" ht="116.25" x14ac:dyDescent="0.25">
      <c r="A206" s="189">
        <f t="shared" si="4"/>
        <v>182</v>
      </c>
      <c r="B206" s="190" t="s">
        <v>370</v>
      </c>
      <c r="C206" s="191">
        <v>80101706</v>
      </c>
      <c r="D206" s="192" t="s">
        <v>371</v>
      </c>
      <c r="E206" s="190" t="s">
        <v>47</v>
      </c>
      <c r="F206" s="190">
        <v>1</v>
      </c>
      <c r="G206" s="193" t="s">
        <v>72</v>
      </c>
      <c r="H206" s="194">
        <v>7</v>
      </c>
      <c r="I206" s="190" t="s">
        <v>60</v>
      </c>
      <c r="J206" s="190" t="s">
        <v>65</v>
      </c>
      <c r="K206" s="190" t="s">
        <v>421</v>
      </c>
      <c r="L206" s="195">
        <v>59500000</v>
      </c>
      <c r="M206" s="196">
        <f t="shared" si="5"/>
        <v>59500000</v>
      </c>
      <c r="N206" s="190" t="s">
        <v>50</v>
      </c>
      <c r="O206" s="190" t="s">
        <v>35</v>
      </c>
      <c r="P206" s="190" t="s">
        <v>372</v>
      </c>
      <c r="Q206" s="54"/>
      <c r="R206" s="181" t="s">
        <v>703</v>
      </c>
      <c r="S206" s="181" t="s">
        <v>704</v>
      </c>
      <c r="T206" s="182">
        <v>43111</v>
      </c>
      <c r="U206" s="183" t="s">
        <v>698</v>
      </c>
      <c r="V206" s="184" t="s">
        <v>464</v>
      </c>
      <c r="W206" s="185">
        <v>59500000</v>
      </c>
      <c r="X206" s="188"/>
      <c r="Y206" s="188"/>
      <c r="Z206" s="185">
        <v>59500000</v>
      </c>
      <c r="AA206" s="179" t="s">
        <v>699</v>
      </c>
      <c r="AB206" s="188"/>
      <c r="AC206" s="188"/>
      <c r="AD206" s="188"/>
      <c r="AE206" s="188"/>
      <c r="AF206" s="188"/>
      <c r="AG206" s="188"/>
      <c r="AH206" s="179" t="s">
        <v>700</v>
      </c>
      <c r="AI206" s="178">
        <v>43122</v>
      </c>
      <c r="AJ206" s="178">
        <v>43333</v>
      </c>
      <c r="AK206" s="180" t="s">
        <v>554</v>
      </c>
      <c r="AL206" s="187" t="s">
        <v>555</v>
      </c>
    </row>
    <row r="207" spans="1:38" ht="116.25" x14ac:dyDescent="0.25">
      <c r="A207" s="189">
        <f t="shared" si="4"/>
        <v>183</v>
      </c>
      <c r="B207" s="190" t="s">
        <v>370</v>
      </c>
      <c r="C207" s="191">
        <v>80101706</v>
      </c>
      <c r="D207" s="192" t="s">
        <v>371</v>
      </c>
      <c r="E207" s="190" t="s">
        <v>47</v>
      </c>
      <c r="F207" s="190">
        <v>1</v>
      </c>
      <c r="G207" s="193" t="s">
        <v>72</v>
      </c>
      <c r="H207" s="194">
        <v>7</v>
      </c>
      <c r="I207" s="190" t="s">
        <v>60</v>
      </c>
      <c r="J207" s="190" t="s">
        <v>65</v>
      </c>
      <c r="K207" s="190" t="s">
        <v>421</v>
      </c>
      <c r="L207" s="195">
        <v>59500000</v>
      </c>
      <c r="M207" s="196">
        <f t="shared" ref="M207:M221" si="6">+L207</f>
        <v>59500000</v>
      </c>
      <c r="N207" s="190" t="s">
        <v>50</v>
      </c>
      <c r="O207" s="190" t="s">
        <v>35</v>
      </c>
      <c r="P207" s="190" t="s">
        <v>372</v>
      </c>
      <c r="Q207" s="54"/>
      <c r="R207" s="181" t="s">
        <v>990</v>
      </c>
      <c r="S207" s="181" t="s">
        <v>991</v>
      </c>
      <c r="T207" s="182">
        <v>43125</v>
      </c>
      <c r="U207" s="183" t="s">
        <v>992</v>
      </c>
      <c r="V207" s="184" t="s">
        <v>464</v>
      </c>
      <c r="W207" s="185">
        <v>59500000</v>
      </c>
      <c r="X207" s="188"/>
      <c r="Y207" s="188"/>
      <c r="Z207" s="185">
        <v>59500000</v>
      </c>
      <c r="AA207" s="179" t="s">
        <v>993</v>
      </c>
      <c r="AB207" s="188"/>
      <c r="AC207" s="188"/>
      <c r="AD207" s="188"/>
      <c r="AE207" s="188"/>
      <c r="AF207" s="188"/>
      <c r="AG207" s="188"/>
      <c r="AH207" s="179" t="s">
        <v>950</v>
      </c>
      <c r="AI207" s="178">
        <v>43126</v>
      </c>
      <c r="AJ207" s="178">
        <v>43337</v>
      </c>
      <c r="AK207" s="180" t="s">
        <v>819</v>
      </c>
      <c r="AL207" s="187" t="s">
        <v>555</v>
      </c>
    </row>
    <row r="208" spans="1:38" ht="116.25" x14ac:dyDescent="0.25">
      <c r="A208" s="189">
        <f t="shared" si="4"/>
        <v>184</v>
      </c>
      <c r="B208" s="190" t="s">
        <v>370</v>
      </c>
      <c r="C208" s="191">
        <v>80101706</v>
      </c>
      <c r="D208" s="192" t="s">
        <v>371</v>
      </c>
      <c r="E208" s="190" t="s">
        <v>47</v>
      </c>
      <c r="F208" s="190">
        <v>1</v>
      </c>
      <c r="G208" s="193" t="s">
        <v>72</v>
      </c>
      <c r="H208" s="194">
        <v>7</v>
      </c>
      <c r="I208" s="190" t="s">
        <v>60</v>
      </c>
      <c r="J208" s="190" t="s">
        <v>65</v>
      </c>
      <c r="K208" s="190" t="s">
        <v>421</v>
      </c>
      <c r="L208" s="195">
        <v>59500000</v>
      </c>
      <c r="M208" s="196">
        <f t="shared" si="6"/>
        <v>59500000</v>
      </c>
      <c r="N208" s="190" t="s">
        <v>50</v>
      </c>
      <c r="O208" s="190" t="s">
        <v>35</v>
      </c>
      <c r="P208" s="190" t="s">
        <v>372</v>
      </c>
      <c r="Q208" s="54"/>
      <c r="R208" s="181" t="s">
        <v>742</v>
      </c>
      <c r="S208" s="181" t="s">
        <v>743</v>
      </c>
      <c r="T208" s="182">
        <v>43115</v>
      </c>
      <c r="U208" s="183" t="s">
        <v>698</v>
      </c>
      <c r="V208" s="184" t="s">
        <v>464</v>
      </c>
      <c r="W208" s="185">
        <v>59500000</v>
      </c>
      <c r="X208" s="188"/>
      <c r="Y208" s="188"/>
      <c r="Z208" s="185">
        <v>59500000</v>
      </c>
      <c r="AA208" s="179" t="s">
        <v>699</v>
      </c>
      <c r="AB208" s="188"/>
      <c r="AC208" s="188"/>
      <c r="AD208" s="188"/>
      <c r="AE208" s="188"/>
      <c r="AF208" s="188"/>
      <c r="AG208" s="188"/>
      <c r="AH208" s="179" t="s">
        <v>700</v>
      </c>
      <c r="AI208" s="178">
        <v>43122</v>
      </c>
      <c r="AJ208" s="178">
        <v>43333</v>
      </c>
      <c r="AK208" s="180" t="s">
        <v>554</v>
      </c>
      <c r="AL208" s="187" t="s">
        <v>555</v>
      </c>
    </row>
    <row r="209" spans="1:38" ht="116.25" x14ac:dyDescent="0.25">
      <c r="A209" s="189">
        <f t="shared" si="4"/>
        <v>185</v>
      </c>
      <c r="B209" s="190" t="s">
        <v>370</v>
      </c>
      <c r="C209" s="191">
        <v>80101706</v>
      </c>
      <c r="D209" s="192" t="s">
        <v>371</v>
      </c>
      <c r="E209" s="190" t="s">
        <v>47</v>
      </c>
      <c r="F209" s="190">
        <v>1</v>
      </c>
      <c r="G209" s="193" t="s">
        <v>72</v>
      </c>
      <c r="H209" s="194">
        <v>7</v>
      </c>
      <c r="I209" s="190" t="s">
        <v>60</v>
      </c>
      <c r="J209" s="190" t="s">
        <v>65</v>
      </c>
      <c r="K209" s="190" t="s">
        <v>421</v>
      </c>
      <c r="L209" s="195">
        <v>59500000</v>
      </c>
      <c r="M209" s="196">
        <f t="shared" si="6"/>
        <v>59500000</v>
      </c>
      <c r="N209" s="190" t="s">
        <v>50</v>
      </c>
      <c r="O209" s="190" t="s">
        <v>35</v>
      </c>
      <c r="P209" s="190" t="s">
        <v>372</v>
      </c>
      <c r="Q209" s="54"/>
      <c r="R209" s="181" t="s">
        <v>713</v>
      </c>
      <c r="S209" s="181" t="s">
        <v>714</v>
      </c>
      <c r="T209" s="182">
        <v>43111</v>
      </c>
      <c r="U209" s="183" t="s">
        <v>698</v>
      </c>
      <c r="V209" s="184" t="s">
        <v>464</v>
      </c>
      <c r="W209" s="185">
        <v>59500000</v>
      </c>
      <c r="X209" s="188"/>
      <c r="Y209" s="188"/>
      <c r="Z209" s="185">
        <v>59500000</v>
      </c>
      <c r="AA209" s="179" t="s">
        <v>699</v>
      </c>
      <c r="AB209" s="188"/>
      <c r="AC209" s="188"/>
      <c r="AD209" s="188"/>
      <c r="AE209" s="188"/>
      <c r="AF209" s="188"/>
      <c r="AG209" s="188"/>
      <c r="AH209" s="179" t="s">
        <v>700</v>
      </c>
      <c r="AI209" s="178">
        <v>43122</v>
      </c>
      <c r="AJ209" s="178">
        <v>43333</v>
      </c>
      <c r="AK209" s="180" t="s">
        <v>554</v>
      </c>
      <c r="AL209" s="187" t="s">
        <v>555</v>
      </c>
    </row>
    <row r="210" spans="1:38" ht="116.25" x14ac:dyDescent="0.25">
      <c r="A210" s="189">
        <f t="shared" si="4"/>
        <v>186</v>
      </c>
      <c r="B210" s="190" t="s">
        <v>370</v>
      </c>
      <c r="C210" s="191">
        <v>80101706</v>
      </c>
      <c r="D210" s="192" t="s">
        <v>371</v>
      </c>
      <c r="E210" s="190" t="s">
        <v>47</v>
      </c>
      <c r="F210" s="190">
        <v>1</v>
      </c>
      <c r="G210" s="193" t="s">
        <v>72</v>
      </c>
      <c r="H210" s="194">
        <v>7</v>
      </c>
      <c r="I210" s="190" t="s">
        <v>60</v>
      </c>
      <c r="J210" s="190" t="s">
        <v>65</v>
      </c>
      <c r="K210" s="190" t="s">
        <v>421</v>
      </c>
      <c r="L210" s="195">
        <v>59500000</v>
      </c>
      <c r="M210" s="196">
        <f t="shared" si="6"/>
        <v>59500000</v>
      </c>
      <c r="N210" s="190" t="s">
        <v>50</v>
      </c>
      <c r="O210" s="190" t="s">
        <v>35</v>
      </c>
      <c r="P210" s="190" t="s">
        <v>372</v>
      </c>
      <c r="Q210" s="54"/>
      <c r="R210" s="181" t="s">
        <v>711</v>
      </c>
      <c r="S210" s="181" t="s">
        <v>712</v>
      </c>
      <c r="T210" s="182">
        <v>43111</v>
      </c>
      <c r="U210" s="183" t="s">
        <v>698</v>
      </c>
      <c r="V210" s="184" t="s">
        <v>464</v>
      </c>
      <c r="W210" s="185">
        <v>59500000</v>
      </c>
      <c r="X210" s="188"/>
      <c r="Y210" s="188"/>
      <c r="Z210" s="185">
        <v>59500000</v>
      </c>
      <c r="AA210" s="179" t="s">
        <v>699</v>
      </c>
      <c r="AB210" s="188"/>
      <c r="AC210" s="188"/>
      <c r="AD210" s="188"/>
      <c r="AE210" s="188"/>
      <c r="AF210" s="188"/>
      <c r="AG210" s="188"/>
      <c r="AH210" s="179" t="s">
        <v>700</v>
      </c>
      <c r="AI210" s="178">
        <v>43122</v>
      </c>
      <c r="AJ210" s="178">
        <v>43333</v>
      </c>
      <c r="AK210" s="180" t="s">
        <v>554</v>
      </c>
      <c r="AL210" s="187" t="s">
        <v>555</v>
      </c>
    </row>
    <row r="211" spans="1:38" ht="116.25" x14ac:dyDescent="0.25">
      <c r="A211" s="189">
        <f t="shared" si="4"/>
        <v>187</v>
      </c>
      <c r="B211" s="190" t="s">
        <v>370</v>
      </c>
      <c r="C211" s="191">
        <v>80101706</v>
      </c>
      <c r="D211" s="192" t="s">
        <v>371</v>
      </c>
      <c r="E211" s="190" t="s">
        <v>47</v>
      </c>
      <c r="F211" s="190">
        <v>1</v>
      </c>
      <c r="G211" s="193" t="s">
        <v>72</v>
      </c>
      <c r="H211" s="194">
        <v>7</v>
      </c>
      <c r="I211" s="190" t="s">
        <v>60</v>
      </c>
      <c r="J211" s="190" t="s">
        <v>65</v>
      </c>
      <c r="K211" s="190" t="s">
        <v>421</v>
      </c>
      <c r="L211" s="195">
        <v>59500000</v>
      </c>
      <c r="M211" s="196">
        <f t="shared" si="6"/>
        <v>59500000</v>
      </c>
      <c r="N211" s="190" t="s">
        <v>50</v>
      </c>
      <c r="O211" s="190" t="s">
        <v>35</v>
      </c>
      <c r="P211" s="190" t="s">
        <v>372</v>
      </c>
      <c r="Q211" s="54"/>
      <c r="R211" s="181" t="s">
        <v>696</v>
      </c>
      <c r="S211" s="181" t="s">
        <v>697</v>
      </c>
      <c r="T211" s="182">
        <v>43111</v>
      </c>
      <c r="U211" s="183" t="s">
        <v>698</v>
      </c>
      <c r="V211" s="184" t="s">
        <v>464</v>
      </c>
      <c r="W211" s="185">
        <v>59500000</v>
      </c>
      <c r="X211" s="188"/>
      <c r="Y211" s="188"/>
      <c r="Z211" s="185">
        <v>59500000</v>
      </c>
      <c r="AA211" s="179" t="s">
        <v>699</v>
      </c>
      <c r="AB211" s="188"/>
      <c r="AC211" s="188"/>
      <c r="AD211" s="188"/>
      <c r="AE211" s="188"/>
      <c r="AF211" s="188"/>
      <c r="AG211" s="188"/>
      <c r="AH211" s="179" t="s">
        <v>700</v>
      </c>
      <c r="AI211" s="178">
        <v>43122</v>
      </c>
      <c r="AJ211" s="178">
        <v>43333</v>
      </c>
      <c r="AK211" s="180" t="s">
        <v>554</v>
      </c>
      <c r="AL211" s="187" t="s">
        <v>555</v>
      </c>
    </row>
    <row r="212" spans="1:38" ht="116.25" x14ac:dyDescent="0.25">
      <c r="A212" s="189">
        <f t="shared" si="4"/>
        <v>188</v>
      </c>
      <c r="B212" s="190" t="s">
        <v>370</v>
      </c>
      <c r="C212" s="191">
        <v>80101706</v>
      </c>
      <c r="D212" s="192" t="s">
        <v>371</v>
      </c>
      <c r="E212" s="190" t="s">
        <v>47</v>
      </c>
      <c r="F212" s="190">
        <v>1</v>
      </c>
      <c r="G212" s="193" t="s">
        <v>72</v>
      </c>
      <c r="H212" s="194">
        <v>7</v>
      </c>
      <c r="I212" s="190" t="s">
        <v>60</v>
      </c>
      <c r="J212" s="190" t="s">
        <v>65</v>
      </c>
      <c r="K212" s="190" t="s">
        <v>421</v>
      </c>
      <c r="L212" s="195">
        <v>59500000</v>
      </c>
      <c r="M212" s="196">
        <f t="shared" si="6"/>
        <v>59500000</v>
      </c>
      <c r="N212" s="190" t="s">
        <v>50</v>
      </c>
      <c r="O212" s="190" t="s">
        <v>35</v>
      </c>
      <c r="P212" s="190" t="s">
        <v>372</v>
      </c>
      <c r="Q212" s="54"/>
      <c r="R212" s="181" t="s">
        <v>707</v>
      </c>
      <c r="S212" s="181" t="s">
        <v>708</v>
      </c>
      <c r="T212" s="182">
        <v>43111</v>
      </c>
      <c r="U212" s="183" t="s">
        <v>698</v>
      </c>
      <c r="V212" s="184" t="s">
        <v>464</v>
      </c>
      <c r="W212" s="185">
        <v>59500000</v>
      </c>
      <c r="X212" s="188"/>
      <c r="Y212" s="188"/>
      <c r="Z212" s="185">
        <v>59500000</v>
      </c>
      <c r="AA212" s="179" t="s">
        <v>699</v>
      </c>
      <c r="AB212" s="188"/>
      <c r="AC212" s="188"/>
      <c r="AD212" s="188"/>
      <c r="AE212" s="188"/>
      <c r="AF212" s="188"/>
      <c r="AG212" s="188"/>
      <c r="AH212" s="179" t="s">
        <v>700</v>
      </c>
      <c r="AI212" s="178">
        <v>43122</v>
      </c>
      <c r="AJ212" s="178">
        <v>43333</v>
      </c>
      <c r="AK212" s="180" t="s">
        <v>554</v>
      </c>
      <c r="AL212" s="187" t="s">
        <v>555</v>
      </c>
    </row>
    <row r="213" spans="1:38" ht="116.25" x14ac:dyDescent="0.25">
      <c r="A213" s="189">
        <f t="shared" si="4"/>
        <v>189</v>
      </c>
      <c r="B213" s="190" t="s">
        <v>370</v>
      </c>
      <c r="C213" s="191">
        <v>80101706</v>
      </c>
      <c r="D213" s="192" t="s">
        <v>371</v>
      </c>
      <c r="E213" s="190" t="s">
        <v>47</v>
      </c>
      <c r="F213" s="190">
        <v>1</v>
      </c>
      <c r="G213" s="193" t="s">
        <v>72</v>
      </c>
      <c r="H213" s="194">
        <v>7</v>
      </c>
      <c r="I213" s="190" t="s">
        <v>60</v>
      </c>
      <c r="J213" s="190" t="s">
        <v>65</v>
      </c>
      <c r="K213" s="190" t="s">
        <v>421</v>
      </c>
      <c r="L213" s="195">
        <v>59500000</v>
      </c>
      <c r="M213" s="196">
        <f t="shared" si="6"/>
        <v>59500000</v>
      </c>
      <c r="N213" s="190" t="s">
        <v>50</v>
      </c>
      <c r="O213" s="190" t="s">
        <v>35</v>
      </c>
      <c r="P213" s="190" t="s">
        <v>372</v>
      </c>
      <c r="Q213" s="54"/>
      <c r="R213" s="181" t="s">
        <v>746</v>
      </c>
      <c r="S213" s="181" t="s">
        <v>747</v>
      </c>
      <c r="T213" s="182">
        <v>43115</v>
      </c>
      <c r="U213" s="183" t="s">
        <v>698</v>
      </c>
      <c r="V213" s="184" t="s">
        <v>464</v>
      </c>
      <c r="W213" s="185">
        <v>59500000</v>
      </c>
      <c r="X213" s="188"/>
      <c r="Y213" s="188"/>
      <c r="Z213" s="185">
        <v>59500000</v>
      </c>
      <c r="AA213" s="179" t="s">
        <v>699</v>
      </c>
      <c r="AB213" s="188"/>
      <c r="AC213" s="188"/>
      <c r="AD213" s="188"/>
      <c r="AE213" s="188"/>
      <c r="AF213" s="188"/>
      <c r="AG213" s="188"/>
      <c r="AH213" s="179" t="s">
        <v>700</v>
      </c>
      <c r="AI213" s="178">
        <v>43122</v>
      </c>
      <c r="AJ213" s="178">
        <v>43333</v>
      </c>
      <c r="AK213" s="180" t="s">
        <v>554</v>
      </c>
      <c r="AL213" s="187" t="s">
        <v>555</v>
      </c>
    </row>
    <row r="214" spans="1:38" ht="116.25" x14ac:dyDescent="0.25">
      <c r="A214" s="189">
        <f t="shared" si="4"/>
        <v>190</v>
      </c>
      <c r="B214" s="190" t="s">
        <v>370</v>
      </c>
      <c r="C214" s="191">
        <v>80101706</v>
      </c>
      <c r="D214" s="192" t="s">
        <v>371</v>
      </c>
      <c r="E214" s="190" t="s">
        <v>47</v>
      </c>
      <c r="F214" s="190">
        <v>1</v>
      </c>
      <c r="G214" s="193" t="s">
        <v>72</v>
      </c>
      <c r="H214" s="194">
        <v>7</v>
      </c>
      <c r="I214" s="190" t="s">
        <v>60</v>
      </c>
      <c r="J214" s="190" t="s">
        <v>65</v>
      </c>
      <c r="K214" s="190" t="s">
        <v>421</v>
      </c>
      <c r="L214" s="195">
        <v>59500000</v>
      </c>
      <c r="M214" s="196">
        <f t="shared" si="6"/>
        <v>59500000</v>
      </c>
      <c r="N214" s="190" t="s">
        <v>50</v>
      </c>
      <c r="O214" s="190" t="s">
        <v>35</v>
      </c>
      <c r="P214" s="190" t="s">
        <v>372</v>
      </c>
      <c r="Q214" s="54"/>
      <c r="R214" s="181" t="s">
        <v>754</v>
      </c>
      <c r="S214" s="181" t="s">
        <v>755</v>
      </c>
      <c r="T214" s="182">
        <v>43115</v>
      </c>
      <c r="U214" s="183" t="s">
        <v>698</v>
      </c>
      <c r="V214" s="184" t="s">
        <v>464</v>
      </c>
      <c r="W214" s="185">
        <v>59500000</v>
      </c>
      <c r="X214" s="188"/>
      <c r="Y214" s="188"/>
      <c r="Z214" s="185">
        <v>59500000</v>
      </c>
      <c r="AA214" s="179" t="s">
        <v>699</v>
      </c>
      <c r="AB214" s="188"/>
      <c r="AC214" s="188"/>
      <c r="AD214" s="188"/>
      <c r="AE214" s="188"/>
      <c r="AF214" s="188"/>
      <c r="AG214" s="188"/>
      <c r="AH214" s="183" t="s">
        <v>700</v>
      </c>
      <c r="AI214" s="182">
        <v>43122</v>
      </c>
      <c r="AJ214" s="182">
        <v>43333</v>
      </c>
      <c r="AK214" s="184" t="s">
        <v>554</v>
      </c>
      <c r="AL214" s="272" t="s">
        <v>555</v>
      </c>
    </row>
    <row r="215" spans="1:38" ht="116.25" x14ac:dyDescent="0.25">
      <c r="A215" s="189">
        <f t="shared" si="4"/>
        <v>191</v>
      </c>
      <c r="B215" s="190" t="s">
        <v>370</v>
      </c>
      <c r="C215" s="191">
        <v>80101706</v>
      </c>
      <c r="D215" s="192" t="s">
        <v>371</v>
      </c>
      <c r="E215" s="190" t="s">
        <v>47</v>
      </c>
      <c r="F215" s="190">
        <v>1</v>
      </c>
      <c r="G215" s="193" t="s">
        <v>72</v>
      </c>
      <c r="H215" s="194">
        <v>7</v>
      </c>
      <c r="I215" s="190" t="s">
        <v>60</v>
      </c>
      <c r="J215" s="190" t="s">
        <v>65</v>
      </c>
      <c r="K215" s="190" t="s">
        <v>421</v>
      </c>
      <c r="L215" s="195">
        <v>59500000</v>
      </c>
      <c r="M215" s="196">
        <f t="shared" si="6"/>
        <v>59500000</v>
      </c>
      <c r="N215" s="190" t="s">
        <v>50</v>
      </c>
      <c r="O215" s="190" t="s">
        <v>35</v>
      </c>
      <c r="P215" s="190" t="s">
        <v>372</v>
      </c>
      <c r="Q215" s="54"/>
      <c r="R215" s="181" t="s">
        <v>750</v>
      </c>
      <c r="S215" s="181" t="s">
        <v>751</v>
      </c>
      <c r="T215" s="182">
        <v>43115</v>
      </c>
      <c r="U215" s="183" t="s">
        <v>698</v>
      </c>
      <c r="V215" s="184" t="s">
        <v>464</v>
      </c>
      <c r="W215" s="185">
        <v>59500000</v>
      </c>
      <c r="X215" s="188"/>
      <c r="Y215" s="188"/>
      <c r="Z215" s="185">
        <v>59500000</v>
      </c>
      <c r="AA215" s="179" t="s">
        <v>699</v>
      </c>
      <c r="AB215" s="188"/>
      <c r="AC215" s="188"/>
      <c r="AD215" s="188"/>
      <c r="AE215" s="188"/>
      <c r="AF215" s="188"/>
      <c r="AG215" s="188"/>
      <c r="AH215" s="179" t="s">
        <v>700</v>
      </c>
      <c r="AI215" s="178">
        <v>43122</v>
      </c>
      <c r="AJ215" s="178">
        <v>43333</v>
      </c>
      <c r="AK215" s="180" t="s">
        <v>554</v>
      </c>
      <c r="AL215" s="187" t="s">
        <v>555</v>
      </c>
    </row>
    <row r="216" spans="1:38" ht="116.25" x14ac:dyDescent="0.25">
      <c r="A216" s="189">
        <f t="shared" si="4"/>
        <v>192</v>
      </c>
      <c r="B216" s="190" t="s">
        <v>370</v>
      </c>
      <c r="C216" s="191">
        <v>80101706</v>
      </c>
      <c r="D216" s="192" t="s">
        <v>371</v>
      </c>
      <c r="E216" s="190" t="s">
        <v>47</v>
      </c>
      <c r="F216" s="190">
        <v>1</v>
      </c>
      <c r="G216" s="193" t="s">
        <v>72</v>
      </c>
      <c r="H216" s="194">
        <v>7</v>
      </c>
      <c r="I216" s="190" t="s">
        <v>60</v>
      </c>
      <c r="J216" s="190" t="s">
        <v>65</v>
      </c>
      <c r="K216" s="190" t="s">
        <v>421</v>
      </c>
      <c r="L216" s="195">
        <v>59500000</v>
      </c>
      <c r="M216" s="196">
        <f t="shared" si="6"/>
        <v>59500000</v>
      </c>
      <c r="N216" s="190" t="s">
        <v>50</v>
      </c>
      <c r="O216" s="190" t="s">
        <v>35</v>
      </c>
      <c r="P216" s="190" t="s">
        <v>372</v>
      </c>
      <c r="Q216" s="54"/>
      <c r="R216" s="181" t="s">
        <v>748</v>
      </c>
      <c r="S216" s="181" t="s">
        <v>749</v>
      </c>
      <c r="T216" s="182">
        <v>43115</v>
      </c>
      <c r="U216" s="183" t="s">
        <v>698</v>
      </c>
      <c r="V216" s="184" t="s">
        <v>464</v>
      </c>
      <c r="W216" s="185">
        <v>59500000</v>
      </c>
      <c r="X216" s="188"/>
      <c r="Y216" s="188"/>
      <c r="Z216" s="185">
        <v>59500000</v>
      </c>
      <c r="AA216" s="179" t="s">
        <v>699</v>
      </c>
      <c r="AB216" s="188"/>
      <c r="AC216" s="188"/>
      <c r="AD216" s="188"/>
      <c r="AE216" s="188"/>
      <c r="AF216" s="188"/>
      <c r="AG216" s="188"/>
      <c r="AH216" s="179" t="s">
        <v>700</v>
      </c>
      <c r="AI216" s="178">
        <v>43122</v>
      </c>
      <c r="AJ216" s="178">
        <v>43333</v>
      </c>
      <c r="AK216" s="180" t="s">
        <v>554</v>
      </c>
      <c r="AL216" s="187" t="s">
        <v>555</v>
      </c>
    </row>
    <row r="217" spans="1:38" ht="116.25" x14ac:dyDescent="0.25">
      <c r="A217" s="189">
        <f t="shared" si="4"/>
        <v>193</v>
      </c>
      <c r="B217" s="190" t="s">
        <v>370</v>
      </c>
      <c r="C217" s="191">
        <v>80101706</v>
      </c>
      <c r="D217" s="192" t="s">
        <v>371</v>
      </c>
      <c r="E217" s="190" t="s">
        <v>47</v>
      </c>
      <c r="F217" s="190">
        <v>1</v>
      </c>
      <c r="G217" s="193" t="s">
        <v>72</v>
      </c>
      <c r="H217" s="194">
        <v>7</v>
      </c>
      <c r="I217" s="190" t="s">
        <v>60</v>
      </c>
      <c r="J217" s="190" t="s">
        <v>65</v>
      </c>
      <c r="K217" s="190" t="s">
        <v>421</v>
      </c>
      <c r="L217" s="195">
        <v>59500000</v>
      </c>
      <c r="M217" s="196">
        <f t="shared" si="6"/>
        <v>59500000</v>
      </c>
      <c r="N217" s="190" t="s">
        <v>50</v>
      </c>
      <c r="O217" s="190" t="s">
        <v>35</v>
      </c>
      <c r="P217" s="190" t="s">
        <v>372</v>
      </c>
      <c r="Q217" s="54"/>
      <c r="R217" s="181" t="s">
        <v>744</v>
      </c>
      <c r="S217" s="181" t="s">
        <v>745</v>
      </c>
      <c r="T217" s="182">
        <v>43115</v>
      </c>
      <c r="U217" s="183" t="s">
        <v>698</v>
      </c>
      <c r="V217" s="184" t="s">
        <v>464</v>
      </c>
      <c r="W217" s="185">
        <v>59500000</v>
      </c>
      <c r="X217" s="188"/>
      <c r="Y217" s="188"/>
      <c r="Z217" s="185">
        <v>59500000</v>
      </c>
      <c r="AA217" s="179" t="s">
        <v>699</v>
      </c>
      <c r="AB217" s="188"/>
      <c r="AC217" s="188"/>
      <c r="AD217" s="188"/>
      <c r="AE217" s="188"/>
      <c r="AF217" s="188"/>
      <c r="AG217" s="188"/>
      <c r="AH217" s="179" t="s">
        <v>700</v>
      </c>
      <c r="AI217" s="178">
        <v>43122</v>
      </c>
      <c r="AJ217" s="178">
        <v>43333</v>
      </c>
      <c r="AK217" s="180" t="s">
        <v>554</v>
      </c>
      <c r="AL217" s="187" t="s">
        <v>555</v>
      </c>
    </row>
    <row r="218" spans="1:38" ht="116.25" x14ac:dyDescent="0.25">
      <c r="A218" s="189">
        <f t="shared" si="4"/>
        <v>194</v>
      </c>
      <c r="B218" s="190" t="s">
        <v>370</v>
      </c>
      <c r="C218" s="191">
        <v>80101706</v>
      </c>
      <c r="D218" s="192" t="s">
        <v>371</v>
      </c>
      <c r="E218" s="190" t="s">
        <v>47</v>
      </c>
      <c r="F218" s="190">
        <v>1</v>
      </c>
      <c r="G218" s="193" t="s">
        <v>72</v>
      </c>
      <c r="H218" s="194">
        <v>7</v>
      </c>
      <c r="I218" s="190" t="s">
        <v>60</v>
      </c>
      <c r="J218" s="190" t="s">
        <v>65</v>
      </c>
      <c r="K218" s="190" t="s">
        <v>421</v>
      </c>
      <c r="L218" s="195">
        <v>59500000</v>
      </c>
      <c r="M218" s="196">
        <f t="shared" si="6"/>
        <v>59500000</v>
      </c>
      <c r="N218" s="190" t="s">
        <v>50</v>
      </c>
      <c r="O218" s="190" t="s">
        <v>35</v>
      </c>
      <c r="P218" s="190" t="s">
        <v>372</v>
      </c>
      <c r="Q218" s="54"/>
      <c r="R218" s="181" t="s">
        <v>705</v>
      </c>
      <c r="S218" s="181" t="s">
        <v>706</v>
      </c>
      <c r="T218" s="182">
        <v>43111</v>
      </c>
      <c r="U218" s="183" t="s">
        <v>698</v>
      </c>
      <c r="V218" s="184" t="s">
        <v>464</v>
      </c>
      <c r="W218" s="185">
        <v>59500000</v>
      </c>
      <c r="X218" s="188"/>
      <c r="Y218" s="188"/>
      <c r="Z218" s="185">
        <v>59500000</v>
      </c>
      <c r="AA218" s="179" t="s">
        <v>699</v>
      </c>
      <c r="AB218" s="188"/>
      <c r="AC218" s="188"/>
      <c r="AD218" s="188"/>
      <c r="AE218" s="188"/>
      <c r="AF218" s="188"/>
      <c r="AG218" s="188"/>
      <c r="AH218" s="179" t="s">
        <v>700</v>
      </c>
      <c r="AI218" s="178">
        <v>43122</v>
      </c>
      <c r="AJ218" s="178">
        <v>43333</v>
      </c>
      <c r="AK218" s="180" t="s">
        <v>554</v>
      </c>
      <c r="AL218" s="187" t="s">
        <v>555</v>
      </c>
    </row>
    <row r="219" spans="1:38" ht="116.25" x14ac:dyDescent="0.25">
      <c r="A219" s="189">
        <f t="shared" si="4"/>
        <v>195</v>
      </c>
      <c r="B219" s="190" t="s">
        <v>370</v>
      </c>
      <c r="C219" s="191">
        <v>80101706</v>
      </c>
      <c r="D219" s="192" t="s">
        <v>371</v>
      </c>
      <c r="E219" s="190" t="s">
        <v>47</v>
      </c>
      <c r="F219" s="190">
        <v>1</v>
      </c>
      <c r="G219" s="193" t="s">
        <v>72</v>
      </c>
      <c r="H219" s="194">
        <v>7</v>
      </c>
      <c r="I219" s="190" t="s">
        <v>60</v>
      </c>
      <c r="J219" s="190" t="s">
        <v>65</v>
      </c>
      <c r="K219" s="190" t="s">
        <v>421</v>
      </c>
      <c r="L219" s="195">
        <v>59500000</v>
      </c>
      <c r="M219" s="196">
        <f t="shared" si="6"/>
        <v>59500000</v>
      </c>
      <c r="N219" s="190" t="s">
        <v>50</v>
      </c>
      <c r="O219" s="190" t="s">
        <v>35</v>
      </c>
      <c r="P219" s="190" t="s">
        <v>372</v>
      </c>
      <c r="Q219" s="54"/>
      <c r="R219" s="181" t="s">
        <v>855</v>
      </c>
      <c r="S219" s="181" t="s">
        <v>856</v>
      </c>
      <c r="T219" s="182">
        <v>43117</v>
      </c>
      <c r="U219" s="183" t="s">
        <v>698</v>
      </c>
      <c r="V219" s="184" t="s">
        <v>464</v>
      </c>
      <c r="W219" s="185">
        <v>59500000</v>
      </c>
      <c r="X219" s="188"/>
      <c r="Y219" s="188"/>
      <c r="Z219" s="185">
        <v>59500000</v>
      </c>
      <c r="AA219" s="179" t="s">
        <v>699</v>
      </c>
      <c r="AB219" s="188"/>
      <c r="AC219" s="188"/>
      <c r="AD219" s="188"/>
      <c r="AE219" s="188"/>
      <c r="AF219" s="188"/>
      <c r="AG219" s="188"/>
      <c r="AH219" s="179" t="s">
        <v>829</v>
      </c>
      <c r="AI219" s="178">
        <v>43122</v>
      </c>
      <c r="AJ219" s="178">
        <v>43364</v>
      </c>
      <c r="AK219" s="180" t="s">
        <v>819</v>
      </c>
      <c r="AL219" s="187" t="s">
        <v>555</v>
      </c>
    </row>
    <row r="220" spans="1:38" ht="116.25" x14ac:dyDescent="0.25">
      <c r="A220" s="189">
        <f t="shared" si="4"/>
        <v>196</v>
      </c>
      <c r="B220" s="190" t="s">
        <v>370</v>
      </c>
      <c r="C220" s="191">
        <v>80101706</v>
      </c>
      <c r="D220" s="192" t="s">
        <v>371</v>
      </c>
      <c r="E220" s="190" t="s">
        <v>47</v>
      </c>
      <c r="F220" s="190">
        <v>1</v>
      </c>
      <c r="G220" s="193" t="s">
        <v>72</v>
      </c>
      <c r="H220" s="194">
        <v>7</v>
      </c>
      <c r="I220" s="190" t="s">
        <v>60</v>
      </c>
      <c r="J220" s="190" t="s">
        <v>65</v>
      </c>
      <c r="K220" s="190" t="s">
        <v>421</v>
      </c>
      <c r="L220" s="195">
        <v>59500000</v>
      </c>
      <c r="M220" s="196">
        <f t="shared" si="6"/>
        <v>59500000</v>
      </c>
      <c r="N220" s="190" t="s">
        <v>50</v>
      </c>
      <c r="O220" s="190" t="s">
        <v>35</v>
      </c>
      <c r="P220" s="190" t="s">
        <v>372</v>
      </c>
      <c r="Q220" s="54"/>
      <c r="R220" s="181" t="s">
        <v>701</v>
      </c>
      <c r="S220" s="181" t="s">
        <v>702</v>
      </c>
      <c r="T220" s="182">
        <v>43111</v>
      </c>
      <c r="U220" s="183" t="s">
        <v>698</v>
      </c>
      <c r="V220" s="184" t="s">
        <v>464</v>
      </c>
      <c r="W220" s="185">
        <v>59500000</v>
      </c>
      <c r="X220" s="188"/>
      <c r="Y220" s="188"/>
      <c r="Z220" s="185">
        <v>59500000</v>
      </c>
      <c r="AA220" s="179" t="s">
        <v>699</v>
      </c>
      <c r="AB220" s="188"/>
      <c r="AC220" s="188"/>
      <c r="AD220" s="188"/>
      <c r="AE220" s="188"/>
      <c r="AF220" s="188"/>
      <c r="AG220" s="188"/>
      <c r="AH220" s="179" t="s">
        <v>700</v>
      </c>
      <c r="AI220" s="178">
        <v>43122</v>
      </c>
      <c r="AJ220" s="178">
        <v>43333</v>
      </c>
      <c r="AK220" s="180" t="s">
        <v>554</v>
      </c>
      <c r="AL220" s="187" t="s">
        <v>555</v>
      </c>
    </row>
    <row r="221" spans="1:38" ht="131.25" x14ac:dyDescent="0.25">
      <c r="A221" s="189">
        <f t="shared" si="4"/>
        <v>197</v>
      </c>
      <c r="B221" s="190" t="s">
        <v>370</v>
      </c>
      <c r="C221" s="191">
        <v>80101706</v>
      </c>
      <c r="D221" s="192" t="s">
        <v>371</v>
      </c>
      <c r="E221" s="190" t="s">
        <v>47</v>
      </c>
      <c r="F221" s="190">
        <v>1</v>
      </c>
      <c r="G221" s="193" t="s">
        <v>72</v>
      </c>
      <c r="H221" s="194">
        <v>8</v>
      </c>
      <c r="I221" s="190" t="s">
        <v>60</v>
      </c>
      <c r="J221" s="190" t="s">
        <v>65</v>
      </c>
      <c r="K221" s="190" t="s">
        <v>421</v>
      </c>
      <c r="L221" s="195">
        <v>68000000</v>
      </c>
      <c r="M221" s="196">
        <f t="shared" si="6"/>
        <v>68000000</v>
      </c>
      <c r="N221" s="190" t="s">
        <v>50</v>
      </c>
      <c r="O221" s="190" t="s">
        <v>35</v>
      </c>
      <c r="P221" s="190" t="s">
        <v>372</v>
      </c>
      <c r="Q221" s="54"/>
      <c r="R221" s="181" t="s">
        <v>830</v>
      </c>
      <c r="S221" s="181" t="s">
        <v>831</v>
      </c>
      <c r="T221" s="182">
        <v>43116</v>
      </c>
      <c r="U221" s="183" t="s">
        <v>832</v>
      </c>
      <c r="V221" s="184" t="s">
        <v>464</v>
      </c>
      <c r="W221" s="185">
        <v>68000000</v>
      </c>
      <c r="X221" s="188"/>
      <c r="Y221" s="188"/>
      <c r="Z221" s="185">
        <v>68000000</v>
      </c>
      <c r="AA221" s="179" t="s">
        <v>833</v>
      </c>
      <c r="AB221" s="188"/>
      <c r="AC221" s="188"/>
      <c r="AD221" s="188"/>
      <c r="AE221" s="188"/>
      <c r="AF221" s="188"/>
      <c r="AG221" s="188"/>
      <c r="AH221" s="179" t="s">
        <v>829</v>
      </c>
      <c r="AI221" s="178">
        <v>43117</v>
      </c>
      <c r="AJ221" s="178">
        <v>43359</v>
      </c>
      <c r="AK221" s="180" t="s">
        <v>819</v>
      </c>
      <c r="AL221" s="187" t="s">
        <v>555</v>
      </c>
    </row>
    <row r="222" spans="1:38" ht="93" x14ac:dyDescent="0.25">
      <c r="A222" s="189">
        <f t="shared" si="4"/>
        <v>198</v>
      </c>
      <c r="B222" s="190" t="s">
        <v>252</v>
      </c>
      <c r="C222" s="191">
        <v>80141623</v>
      </c>
      <c r="D222" s="192" t="s">
        <v>427</v>
      </c>
      <c r="E222" s="190" t="s">
        <v>47</v>
      </c>
      <c r="F222" s="190">
        <v>1</v>
      </c>
      <c r="G222" s="193" t="s">
        <v>72</v>
      </c>
      <c r="H222" s="194" t="s">
        <v>152</v>
      </c>
      <c r="I222" s="190" t="s">
        <v>60</v>
      </c>
      <c r="J222" s="190" t="s">
        <v>34</v>
      </c>
      <c r="K222" s="190" t="s">
        <v>316</v>
      </c>
      <c r="L222" s="195">
        <v>1562484</v>
      </c>
      <c r="M222" s="196">
        <v>1562484</v>
      </c>
      <c r="N222" s="190" t="s">
        <v>50</v>
      </c>
      <c r="O222" s="190" t="s">
        <v>35</v>
      </c>
      <c r="P222" s="190" t="s">
        <v>256</v>
      </c>
      <c r="Q222" s="54"/>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row>
    <row r="223" spans="1:38" ht="131.25" x14ac:dyDescent="0.25">
      <c r="A223" s="189">
        <f t="shared" ref="A223:A240" si="7">SUM(A222+1)</f>
        <v>199</v>
      </c>
      <c r="B223" s="190" t="s">
        <v>425</v>
      </c>
      <c r="C223" s="191">
        <v>80101706</v>
      </c>
      <c r="D223" s="192" t="s">
        <v>221</v>
      </c>
      <c r="E223" s="190" t="s">
        <v>47</v>
      </c>
      <c r="F223" s="190">
        <v>1</v>
      </c>
      <c r="G223" s="193" t="s">
        <v>79</v>
      </c>
      <c r="H223" s="194" t="s">
        <v>426</v>
      </c>
      <c r="I223" s="190" t="s">
        <v>243</v>
      </c>
      <c r="J223" s="190" t="s">
        <v>65</v>
      </c>
      <c r="K223" s="190" t="s">
        <v>412</v>
      </c>
      <c r="L223" s="195">
        <v>500000000</v>
      </c>
      <c r="M223" s="196">
        <v>500000000</v>
      </c>
      <c r="N223" s="190" t="s">
        <v>50</v>
      </c>
      <c r="O223" s="190" t="s">
        <v>35</v>
      </c>
      <c r="P223" s="190" t="s">
        <v>256</v>
      </c>
      <c r="Q223" s="54"/>
      <c r="R223" s="181" t="s">
        <v>1010</v>
      </c>
      <c r="S223" s="181" t="s">
        <v>1011</v>
      </c>
      <c r="T223" s="182">
        <v>43125</v>
      </c>
      <c r="U223" s="183" t="s">
        <v>1012</v>
      </c>
      <c r="V223" s="184" t="s">
        <v>1013</v>
      </c>
      <c r="W223" s="185">
        <v>500000000</v>
      </c>
      <c r="X223" s="179"/>
      <c r="Y223" s="188"/>
      <c r="Z223" s="185">
        <v>500000000</v>
      </c>
      <c r="AA223" s="179" t="s">
        <v>1014</v>
      </c>
      <c r="AB223" s="188"/>
      <c r="AC223" s="188"/>
      <c r="AD223" s="188"/>
      <c r="AE223" s="188"/>
      <c r="AF223" s="188"/>
      <c r="AG223" s="188"/>
      <c r="AH223" s="179" t="s">
        <v>1015</v>
      </c>
      <c r="AI223" s="178">
        <v>43130</v>
      </c>
      <c r="AJ223" s="178">
        <v>43462</v>
      </c>
      <c r="AK223" s="180" t="s">
        <v>966</v>
      </c>
      <c r="AL223" s="187" t="s">
        <v>505</v>
      </c>
    </row>
    <row r="224" spans="1:38" ht="93" x14ac:dyDescent="0.25">
      <c r="A224" s="189">
        <f t="shared" si="7"/>
        <v>200</v>
      </c>
      <c r="B224" s="190" t="s">
        <v>345</v>
      </c>
      <c r="C224" s="191">
        <v>81111812</v>
      </c>
      <c r="D224" s="192" t="s">
        <v>143</v>
      </c>
      <c r="E224" s="190" t="s">
        <v>47</v>
      </c>
      <c r="F224" s="190">
        <v>1</v>
      </c>
      <c r="G224" s="193" t="s">
        <v>78</v>
      </c>
      <c r="H224" s="194">
        <v>12</v>
      </c>
      <c r="I224" s="190" t="s">
        <v>227</v>
      </c>
      <c r="J224" s="190" t="s">
        <v>65</v>
      </c>
      <c r="K224" s="190" t="s">
        <v>429</v>
      </c>
      <c r="L224" s="195">
        <v>31853134</v>
      </c>
      <c r="M224" s="195">
        <v>31853134</v>
      </c>
      <c r="N224" s="190" t="s">
        <v>50</v>
      </c>
      <c r="O224" s="190" t="s">
        <v>35</v>
      </c>
      <c r="P224" s="190" t="s">
        <v>246</v>
      </c>
      <c r="Q224" s="54"/>
      <c r="R224" s="188"/>
      <c r="S224" s="188"/>
      <c r="T224" s="188"/>
      <c r="U224" s="188"/>
      <c r="V224" s="188"/>
      <c r="W224" s="188"/>
      <c r="X224" s="188"/>
      <c r="Y224" s="188"/>
      <c r="Z224" s="188"/>
      <c r="AA224" s="188"/>
      <c r="AB224" s="188"/>
      <c r="AC224" s="188"/>
      <c r="AD224" s="188"/>
      <c r="AE224" s="188"/>
      <c r="AF224" s="188"/>
      <c r="AG224" s="188"/>
      <c r="AH224" s="188"/>
      <c r="AI224" s="188"/>
      <c r="AJ224" s="188"/>
      <c r="AK224" s="188"/>
      <c r="AL224" s="188"/>
    </row>
    <row r="225" spans="1:38" ht="93" x14ac:dyDescent="0.25">
      <c r="A225" s="189">
        <f t="shared" si="7"/>
        <v>201</v>
      </c>
      <c r="B225" s="190" t="s">
        <v>345</v>
      </c>
      <c r="C225" s="191">
        <v>81112501</v>
      </c>
      <c r="D225" s="192" t="s">
        <v>144</v>
      </c>
      <c r="E225" s="190" t="s">
        <v>47</v>
      </c>
      <c r="F225" s="190">
        <v>1</v>
      </c>
      <c r="G225" s="193" t="s">
        <v>76</v>
      </c>
      <c r="H225" s="194" t="s">
        <v>169</v>
      </c>
      <c r="I225" s="190" t="s">
        <v>227</v>
      </c>
      <c r="J225" s="190" t="s">
        <v>65</v>
      </c>
      <c r="K225" s="190" t="s">
        <v>429</v>
      </c>
      <c r="L225" s="195">
        <v>43000000</v>
      </c>
      <c r="M225" s="195">
        <v>43000000</v>
      </c>
      <c r="N225" s="190" t="s">
        <v>50</v>
      </c>
      <c r="O225" s="190" t="s">
        <v>35</v>
      </c>
      <c r="P225" s="190" t="s">
        <v>246</v>
      </c>
      <c r="Q225" s="54"/>
      <c r="R225" s="188"/>
      <c r="S225" s="188"/>
      <c r="T225" s="188"/>
      <c r="U225" s="188"/>
      <c r="V225" s="188"/>
      <c r="W225" s="188"/>
      <c r="X225" s="188"/>
      <c r="Y225" s="188"/>
      <c r="Z225" s="188"/>
      <c r="AA225" s="188"/>
      <c r="AB225" s="188"/>
      <c r="AC225" s="188"/>
      <c r="AD225" s="188"/>
      <c r="AE225" s="188"/>
      <c r="AF225" s="188"/>
      <c r="AG225" s="188"/>
      <c r="AH225" s="188"/>
      <c r="AI225" s="188"/>
      <c r="AJ225" s="188"/>
      <c r="AK225" s="188"/>
      <c r="AL225" s="188"/>
    </row>
    <row r="226" spans="1:38" ht="93" x14ac:dyDescent="0.25">
      <c r="A226" s="189">
        <f t="shared" si="7"/>
        <v>202</v>
      </c>
      <c r="B226" s="190" t="s">
        <v>345</v>
      </c>
      <c r="C226" s="191">
        <v>81112501</v>
      </c>
      <c r="D226" s="192" t="s">
        <v>430</v>
      </c>
      <c r="E226" s="190" t="s">
        <v>47</v>
      </c>
      <c r="F226" s="190">
        <v>1</v>
      </c>
      <c r="G226" s="193" t="s">
        <v>78</v>
      </c>
      <c r="H226" s="194">
        <v>24</v>
      </c>
      <c r="I226" s="190" t="s">
        <v>148</v>
      </c>
      <c r="J226" s="190" t="s">
        <v>65</v>
      </c>
      <c r="K226" s="190" t="s">
        <v>429</v>
      </c>
      <c r="L226" s="195">
        <v>408030000</v>
      </c>
      <c r="M226" s="195">
        <v>408030000</v>
      </c>
      <c r="N226" s="190" t="s">
        <v>50</v>
      </c>
      <c r="O226" s="190" t="s">
        <v>35</v>
      </c>
      <c r="P226" s="190" t="s">
        <v>246</v>
      </c>
      <c r="Q226" s="54"/>
      <c r="R226" s="188"/>
      <c r="S226" s="188"/>
      <c r="T226" s="188"/>
      <c r="U226" s="188"/>
      <c r="V226" s="188"/>
      <c r="W226" s="188"/>
      <c r="X226" s="188"/>
      <c r="Y226" s="188"/>
      <c r="Z226" s="188"/>
      <c r="AA226" s="188"/>
      <c r="AB226" s="188"/>
      <c r="AC226" s="188"/>
      <c r="AD226" s="188"/>
      <c r="AE226" s="188"/>
      <c r="AF226" s="188"/>
      <c r="AG226" s="188"/>
      <c r="AH226" s="188"/>
      <c r="AI226" s="188"/>
      <c r="AJ226" s="188"/>
      <c r="AK226" s="188"/>
      <c r="AL226" s="188"/>
    </row>
    <row r="227" spans="1:38" ht="93" x14ac:dyDescent="0.25">
      <c r="A227" s="189">
        <f t="shared" si="7"/>
        <v>203</v>
      </c>
      <c r="B227" s="190" t="s">
        <v>345</v>
      </c>
      <c r="C227" s="191">
        <v>43231508</v>
      </c>
      <c r="D227" s="192" t="s">
        <v>234</v>
      </c>
      <c r="E227" s="190" t="s">
        <v>58</v>
      </c>
      <c r="F227" s="190">
        <v>1</v>
      </c>
      <c r="G227" s="193" t="s">
        <v>76</v>
      </c>
      <c r="H227" s="194" t="s">
        <v>169</v>
      </c>
      <c r="I227" s="190" t="s">
        <v>208</v>
      </c>
      <c r="J227" s="190" t="s">
        <v>65</v>
      </c>
      <c r="K227" s="190" t="s">
        <v>429</v>
      </c>
      <c r="L227" s="195">
        <v>81400000</v>
      </c>
      <c r="M227" s="195">
        <v>81400000</v>
      </c>
      <c r="N227" s="190" t="s">
        <v>50</v>
      </c>
      <c r="O227" s="190" t="s">
        <v>35</v>
      </c>
      <c r="P227" s="190" t="s">
        <v>246</v>
      </c>
      <c r="Q227" s="54"/>
      <c r="R227" s="188"/>
      <c r="S227" s="188"/>
      <c r="T227" s="188"/>
      <c r="U227" s="188"/>
      <c r="V227" s="188"/>
      <c r="W227" s="188"/>
      <c r="X227" s="188"/>
      <c r="Y227" s="188"/>
      <c r="Z227" s="188"/>
      <c r="AA227" s="188"/>
      <c r="AB227" s="188"/>
      <c r="AC227" s="188"/>
      <c r="AD227" s="188"/>
      <c r="AE227" s="188"/>
      <c r="AF227" s="188"/>
      <c r="AG227" s="188"/>
      <c r="AH227" s="188"/>
      <c r="AI227" s="188"/>
      <c r="AJ227" s="188"/>
      <c r="AK227" s="188"/>
      <c r="AL227" s="188"/>
    </row>
    <row r="228" spans="1:38" ht="93" x14ac:dyDescent="0.25">
      <c r="A228" s="189">
        <f t="shared" si="7"/>
        <v>204</v>
      </c>
      <c r="B228" s="190" t="s">
        <v>345</v>
      </c>
      <c r="C228" s="191">
        <v>81112501</v>
      </c>
      <c r="D228" s="192" t="s">
        <v>431</v>
      </c>
      <c r="E228" s="190" t="s">
        <v>67</v>
      </c>
      <c r="F228" s="190">
        <v>1</v>
      </c>
      <c r="G228" s="193" t="s">
        <v>73</v>
      </c>
      <c r="H228" s="194" t="s">
        <v>169</v>
      </c>
      <c r="I228" s="190" t="s">
        <v>227</v>
      </c>
      <c r="J228" s="190" t="s">
        <v>65</v>
      </c>
      <c r="K228" s="190" t="s">
        <v>429</v>
      </c>
      <c r="L228" s="195">
        <v>30000000</v>
      </c>
      <c r="M228" s="195">
        <v>30000000</v>
      </c>
      <c r="N228" s="190" t="s">
        <v>50</v>
      </c>
      <c r="O228" s="190" t="s">
        <v>35</v>
      </c>
      <c r="P228" s="190" t="s">
        <v>246</v>
      </c>
      <c r="Q228" s="54"/>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row>
    <row r="229" spans="1:38" ht="93" x14ac:dyDescent="0.25">
      <c r="A229" s="189">
        <f t="shared" si="7"/>
        <v>205</v>
      </c>
      <c r="B229" s="190" t="s">
        <v>345</v>
      </c>
      <c r="C229" s="191">
        <v>81112501</v>
      </c>
      <c r="D229" s="192" t="s">
        <v>432</v>
      </c>
      <c r="E229" s="190" t="s">
        <v>47</v>
      </c>
      <c r="F229" s="190">
        <v>1</v>
      </c>
      <c r="G229" s="193" t="s">
        <v>77</v>
      </c>
      <c r="H229" s="194">
        <v>12</v>
      </c>
      <c r="I229" s="190" t="s">
        <v>208</v>
      </c>
      <c r="J229" s="190" t="s">
        <v>65</v>
      </c>
      <c r="K229" s="190" t="s">
        <v>429</v>
      </c>
      <c r="L229" s="195">
        <v>11330000</v>
      </c>
      <c r="M229" s="195">
        <v>11330000</v>
      </c>
      <c r="N229" s="190" t="s">
        <v>50</v>
      </c>
      <c r="O229" s="190" t="s">
        <v>35</v>
      </c>
      <c r="P229" s="190" t="s">
        <v>246</v>
      </c>
      <c r="Q229" s="54"/>
      <c r="R229" s="188"/>
      <c r="S229" s="188"/>
      <c r="T229" s="188"/>
      <c r="U229" s="188"/>
      <c r="V229" s="188"/>
      <c r="W229" s="188"/>
      <c r="X229" s="188"/>
      <c r="Y229" s="188"/>
      <c r="Z229" s="188"/>
      <c r="AA229" s="188"/>
      <c r="AB229" s="188"/>
      <c r="AC229" s="188"/>
      <c r="AD229" s="188"/>
      <c r="AE229" s="188"/>
      <c r="AF229" s="188"/>
      <c r="AG229" s="188"/>
      <c r="AH229" s="188"/>
      <c r="AI229" s="188"/>
      <c r="AJ229" s="188"/>
      <c r="AK229" s="188"/>
      <c r="AL229" s="188"/>
    </row>
    <row r="230" spans="1:38" ht="93" x14ac:dyDescent="0.25">
      <c r="A230" s="189">
        <f t="shared" si="7"/>
        <v>206</v>
      </c>
      <c r="B230" s="190" t="s">
        <v>345</v>
      </c>
      <c r="C230" s="191">
        <v>43233205</v>
      </c>
      <c r="D230" s="192" t="s">
        <v>232</v>
      </c>
      <c r="E230" s="190" t="s">
        <v>67</v>
      </c>
      <c r="F230" s="190">
        <v>1</v>
      </c>
      <c r="G230" s="193" t="s">
        <v>76</v>
      </c>
      <c r="H230" s="194" t="s">
        <v>169</v>
      </c>
      <c r="I230" s="190" t="s">
        <v>208</v>
      </c>
      <c r="J230" s="190" t="s">
        <v>65</v>
      </c>
      <c r="K230" s="190" t="s">
        <v>429</v>
      </c>
      <c r="L230" s="195">
        <v>37400000</v>
      </c>
      <c r="M230" s="195">
        <v>37400000</v>
      </c>
      <c r="N230" s="190" t="s">
        <v>50</v>
      </c>
      <c r="O230" s="190" t="s">
        <v>35</v>
      </c>
      <c r="P230" s="190" t="s">
        <v>246</v>
      </c>
      <c r="Q230" s="54"/>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row>
    <row r="231" spans="1:38" ht="93" x14ac:dyDescent="0.25">
      <c r="A231" s="189">
        <f t="shared" si="7"/>
        <v>207</v>
      </c>
      <c r="B231" s="190" t="s">
        <v>345</v>
      </c>
      <c r="C231" s="191">
        <v>43232703</v>
      </c>
      <c r="D231" s="192" t="s">
        <v>233</v>
      </c>
      <c r="E231" s="190" t="s">
        <v>67</v>
      </c>
      <c r="F231" s="190">
        <v>1</v>
      </c>
      <c r="G231" s="193" t="s">
        <v>77</v>
      </c>
      <c r="H231" s="194" t="s">
        <v>196</v>
      </c>
      <c r="I231" s="190" t="s">
        <v>208</v>
      </c>
      <c r="J231" s="190" t="s">
        <v>65</v>
      </c>
      <c r="K231" s="190" t="s">
        <v>429</v>
      </c>
      <c r="L231" s="195">
        <v>20000000</v>
      </c>
      <c r="M231" s="195">
        <v>20000000</v>
      </c>
      <c r="N231" s="190" t="s">
        <v>50</v>
      </c>
      <c r="O231" s="190" t="s">
        <v>35</v>
      </c>
      <c r="P231" s="190" t="s">
        <v>246</v>
      </c>
      <c r="Q231" s="54"/>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row>
    <row r="232" spans="1:38" ht="93" x14ac:dyDescent="0.25">
      <c r="A232" s="189">
        <f t="shared" si="7"/>
        <v>208</v>
      </c>
      <c r="B232" s="190" t="s">
        <v>345</v>
      </c>
      <c r="C232" s="191" t="s">
        <v>447</v>
      </c>
      <c r="D232" s="192" t="s">
        <v>231</v>
      </c>
      <c r="E232" s="190" t="s">
        <v>67</v>
      </c>
      <c r="F232" s="190">
        <v>1</v>
      </c>
      <c r="G232" s="193" t="s">
        <v>73</v>
      </c>
      <c r="H232" s="194">
        <v>12</v>
      </c>
      <c r="I232" s="190" t="s">
        <v>227</v>
      </c>
      <c r="J232" s="190" t="s">
        <v>65</v>
      </c>
      <c r="K232" s="190" t="s">
        <v>429</v>
      </c>
      <c r="L232" s="195">
        <v>86926866</v>
      </c>
      <c r="M232" s="195">
        <v>86926866</v>
      </c>
      <c r="N232" s="190" t="s">
        <v>50</v>
      </c>
      <c r="O232" s="190" t="s">
        <v>35</v>
      </c>
      <c r="P232" s="190" t="s">
        <v>246</v>
      </c>
      <c r="Q232" s="54"/>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row>
    <row r="233" spans="1:38" ht="93" x14ac:dyDescent="0.25">
      <c r="A233" s="189">
        <f t="shared" si="7"/>
        <v>209</v>
      </c>
      <c r="B233" s="190" t="s">
        <v>434</v>
      </c>
      <c r="C233" s="191">
        <v>81112501</v>
      </c>
      <c r="D233" s="192" t="s">
        <v>435</v>
      </c>
      <c r="E233" s="190" t="s">
        <v>67</v>
      </c>
      <c r="F233" s="190">
        <v>1</v>
      </c>
      <c r="G233" s="193" t="s">
        <v>79</v>
      </c>
      <c r="H233" s="194">
        <v>12</v>
      </c>
      <c r="I233" s="190" t="s">
        <v>60</v>
      </c>
      <c r="J233" s="190" t="s">
        <v>65</v>
      </c>
      <c r="K233" s="190" t="s">
        <v>412</v>
      </c>
      <c r="L233" s="195">
        <v>252585137</v>
      </c>
      <c r="M233" s="196">
        <v>252585137</v>
      </c>
      <c r="N233" s="190" t="s">
        <v>50</v>
      </c>
      <c r="O233" s="190" t="s">
        <v>35</v>
      </c>
      <c r="P233" s="190" t="s">
        <v>246</v>
      </c>
      <c r="Q233" s="54"/>
      <c r="R233" s="188"/>
      <c r="S233" s="188"/>
      <c r="T233" s="188"/>
      <c r="U233" s="188"/>
      <c r="V233" s="188"/>
      <c r="W233" s="188"/>
      <c r="X233" s="188"/>
      <c r="Y233" s="188"/>
      <c r="Z233" s="188"/>
      <c r="AA233" s="188"/>
      <c r="AB233" s="188"/>
      <c r="AC233" s="188"/>
      <c r="AD233" s="188"/>
      <c r="AE233" s="188"/>
      <c r="AF233" s="188"/>
      <c r="AG233" s="188"/>
      <c r="AH233" s="188"/>
      <c r="AI233" s="188"/>
      <c r="AJ233" s="188"/>
      <c r="AK233" s="188"/>
      <c r="AL233" s="188"/>
    </row>
    <row r="234" spans="1:38" ht="93" x14ac:dyDescent="0.25">
      <c r="A234" s="189">
        <f t="shared" si="7"/>
        <v>210</v>
      </c>
      <c r="B234" s="190" t="s">
        <v>434</v>
      </c>
      <c r="C234" s="191">
        <v>81112501</v>
      </c>
      <c r="D234" s="192" t="s">
        <v>216</v>
      </c>
      <c r="E234" s="190" t="s">
        <v>67</v>
      </c>
      <c r="F234" s="190">
        <v>1</v>
      </c>
      <c r="G234" s="193" t="s">
        <v>76</v>
      </c>
      <c r="H234" s="194">
        <v>12</v>
      </c>
      <c r="I234" s="190" t="s">
        <v>148</v>
      </c>
      <c r="J234" s="190" t="s">
        <v>65</v>
      </c>
      <c r="K234" s="190" t="s">
        <v>412</v>
      </c>
      <c r="L234" s="195">
        <v>370858400.00000006</v>
      </c>
      <c r="M234" s="196">
        <v>370858400.00000006</v>
      </c>
      <c r="N234" s="190" t="s">
        <v>50</v>
      </c>
      <c r="O234" s="190" t="s">
        <v>35</v>
      </c>
      <c r="P234" s="190" t="s">
        <v>246</v>
      </c>
      <c r="Q234" s="54"/>
      <c r="R234" s="188"/>
      <c r="S234" s="188"/>
      <c r="T234" s="188"/>
      <c r="U234" s="188"/>
      <c r="V234" s="188"/>
      <c r="W234" s="188"/>
      <c r="X234" s="188"/>
      <c r="Y234" s="188"/>
      <c r="Z234" s="188"/>
      <c r="AA234" s="188"/>
      <c r="AB234" s="188"/>
      <c r="AC234" s="188"/>
      <c r="AD234" s="188"/>
      <c r="AE234" s="188"/>
      <c r="AF234" s="188"/>
      <c r="AG234" s="188"/>
      <c r="AH234" s="188"/>
      <c r="AI234" s="188"/>
      <c r="AJ234" s="188"/>
      <c r="AK234" s="188"/>
      <c r="AL234" s="188"/>
    </row>
    <row r="235" spans="1:38" ht="36" customHeight="1" x14ac:dyDescent="0.25">
      <c r="A235" s="189">
        <f t="shared" si="7"/>
        <v>211</v>
      </c>
      <c r="B235" s="198" t="s">
        <v>434</v>
      </c>
      <c r="C235" s="199">
        <v>81112501</v>
      </c>
      <c r="D235" s="200" t="s">
        <v>436</v>
      </c>
      <c r="E235" s="198" t="s">
        <v>67</v>
      </c>
      <c r="F235" s="198">
        <v>1</v>
      </c>
      <c r="G235" s="201" t="s">
        <v>75</v>
      </c>
      <c r="H235" s="202">
        <v>12</v>
      </c>
      <c r="I235" s="198" t="s">
        <v>60</v>
      </c>
      <c r="J235" s="198" t="s">
        <v>65</v>
      </c>
      <c r="K235" s="198" t="s">
        <v>412</v>
      </c>
      <c r="L235" s="203"/>
      <c r="M235" s="204"/>
      <c r="N235" s="198" t="s">
        <v>50</v>
      </c>
      <c r="O235" s="198" t="s">
        <v>35</v>
      </c>
      <c r="P235" s="198" t="s">
        <v>246</v>
      </c>
      <c r="Q235" s="54"/>
      <c r="R235" s="188"/>
      <c r="S235" s="188"/>
      <c r="T235" s="188"/>
      <c r="U235" s="188"/>
      <c r="V235" s="188"/>
      <c r="W235" s="188"/>
      <c r="X235" s="188"/>
      <c r="Y235" s="188"/>
      <c r="Z235" s="188"/>
      <c r="AA235" s="188"/>
      <c r="AB235" s="188"/>
      <c r="AC235" s="188"/>
      <c r="AD235" s="188"/>
      <c r="AE235" s="188"/>
      <c r="AF235" s="188"/>
      <c r="AG235" s="188"/>
      <c r="AH235" s="188"/>
      <c r="AI235" s="188"/>
      <c r="AJ235" s="188"/>
      <c r="AK235" s="188"/>
      <c r="AL235" s="188"/>
    </row>
    <row r="236" spans="1:38" ht="178.9" customHeight="1" x14ac:dyDescent="0.25">
      <c r="A236" s="189">
        <f t="shared" si="7"/>
        <v>212</v>
      </c>
      <c r="B236" s="190" t="s">
        <v>240</v>
      </c>
      <c r="C236" s="191" t="s">
        <v>70</v>
      </c>
      <c r="D236" s="192" t="s">
        <v>437</v>
      </c>
      <c r="E236" s="190" t="s">
        <v>47</v>
      </c>
      <c r="F236" s="190">
        <v>1</v>
      </c>
      <c r="G236" s="193" t="s">
        <v>79</v>
      </c>
      <c r="H236" s="194" t="s">
        <v>205</v>
      </c>
      <c r="I236" s="190" t="s">
        <v>148</v>
      </c>
      <c r="J236" s="190" t="s">
        <v>65</v>
      </c>
      <c r="K236" s="190" t="s">
        <v>412</v>
      </c>
      <c r="L236" s="195">
        <v>40000000</v>
      </c>
      <c r="M236" s="195">
        <v>40000000</v>
      </c>
      <c r="N236" s="190" t="s">
        <v>438</v>
      </c>
      <c r="O236" s="190" t="s">
        <v>35</v>
      </c>
      <c r="P236" s="190" t="s">
        <v>352</v>
      </c>
      <c r="Q236" s="54"/>
      <c r="R236" s="188"/>
      <c r="S236" s="188"/>
      <c r="T236" s="188"/>
      <c r="U236" s="188"/>
      <c r="V236" s="188"/>
      <c r="W236" s="188"/>
      <c r="X236" s="188"/>
      <c r="Y236" s="188"/>
      <c r="Z236" s="188"/>
      <c r="AA236" s="188"/>
      <c r="AB236" s="188"/>
      <c r="AC236" s="188"/>
      <c r="AD236" s="188"/>
      <c r="AE236" s="188"/>
      <c r="AF236" s="188"/>
      <c r="AG236" s="188"/>
      <c r="AH236" s="188"/>
      <c r="AI236" s="188"/>
      <c r="AJ236" s="188"/>
      <c r="AK236" s="188"/>
      <c r="AL236" s="188"/>
    </row>
    <row r="237" spans="1:38" ht="132.75" customHeight="1" x14ac:dyDescent="0.25">
      <c r="A237" s="189">
        <f t="shared" si="7"/>
        <v>213</v>
      </c>
      <c r="B237" s="190" t="s">
        <v>370</v>
      </c>
      <c r="C237" s="191" t="s">
        <v>70</v>
      </c>
      <c r="D237" s="192" t="s">
        <v>437</v>
      </c>
      <c r="E237" s="190" t="s">
        <v>47</v>
      </c>
      <c r="F237" s="190">
        <v>1</v>
      </c>
      <c r="G237" s="193" t="s">
        <v>79</v>
      </c>
      <c r="H237" s="194" t="s">
        <v>205</v>
      </c>
      <c r="I237" s="190" t="s">
        <v>148</v>
      </c>
      <c r="J237" s="190" t="s">
        <v>65</v>
      </c>
      <c r="K237" s="190" t="s">
        <v>421</v>
      </c>
      <c r="L237" s="195">
        <v>438000000</v>
      </c>
      <c r="M237" s="195">
        <v>438000000</v>
      </c>
      <c r="N237" s="190" t="s">
        <v>438</v>
      </c>
      <c r="O237" s="190" t="s">
        <v>35</v>
      </c>
      <c r="P237" s="190" t="s">
        <v>372</v>
      </c>
      <c r="Q237" s="54"/>
      <c r="R237" s="188"/>
      <c r="S237" s="188"/>
      <c r="T237" s="188"/>
      <c r="U237" s="188"/>
      <c r="V237" s="188"/>
      <c r="W237" s="188"/>
      <c r="X237" s="188"/>
      <c r="Y237" s="188"/>
      <c r="Z237" s="188"/>
      <c r="AA237" s="188"/>
      <c r="AB237" s="188"/>
      <c r="AC237" s="188"/>
      <c r="AD237" s="188"/>
      <c r="AE237" s="188"/>
      <c r="AF237" s="188"/>
      <c r="AG237" s="188"/>
      <c r="AH237" s="188"/>
      <c r="AI237" s="188"/>
      <c r="AJ237" s="188"/>
      <c r="AK237" s="188"/>
      <c r="AL237" s="188"/>
    </row>
    <row r="238" spans="1:38" ht="145.15" customHeight="1" x14ac:dyDescent="0.25">
      <c r="A238" s="189">
        <f t="shared" si="7"/>
        <v>214</v>
      </c>
      <c r="B238" s="190" t="s">
        <v>212</v>
      </c>
      <c r="C238" s="191">
        <v>80101706</v>
      </c>
      <c r="D238" s="192" t="s">
        <v>450</v>
      </c>
      <c r="E238" s="190" t="s">
        <v>67</v>
      </c>
      <c r="F238" s="190">
        <v>1</v>
      </c>
      <c r="G238" s="193" t="s">
        <v>72</v>
      </c>
      <c r="H238" s="194" t="s">
        <v>179</v>
      </c>
      <c r="I238" s="190" t="s">
        <v>60</v>
      </c>
      <c r="J238" s="190" t="s">
        <v>65</v>
      </c>
      <c r="K238" s="190" t="s">
        <v>412</v>
      </c>
      <c r="L238" s="195">
        <v>36000000</v>
      </c>
      <c r="M238" s="195">
        <v>36000000</v>
      </c>
      <c r="N238" s="190" t="s">
        <v>50</v>
      </c>
      <c r="O238" s="190" t="s">
        <v>451</v>
      </c>
      <c r="P238" s="190" t="s">
        <v>452</v>
      </c>
      <c r="Q238" s="54"/>
      <c r="R238" s="181" t="s">
        <v>965</v>
      </c>
      <c r="S238" s="181" t="s">
        <v>966</v>
      </c>
      <c r="T238" s="182">
        <v>43123</v>
      </c>
      <c r="U238" s="183" t="s">
        <v>967</v>
      </c>
      <c r="V238" s="184" t="s">
        <v>464</v>
      </c>
      <c r="W238" s="185">
        <v>36000000</v>
      </c>
      <c r="X238" s="188"/>
      <c r="Y238" s="188"/>
      <c r="Z238" s="185">
        <v>36000000</v>
      </c>
      <c r="AA238" s="179" t="s">
        <v>968</v>
      </c>
      <c r="AB238" s="188"/>
      <c r="AC238" s="188"/>
      <c r="AD238" s="188"/>
      <c r="AE238" s="188"/>
      <c r="AF238" s="188"/>
      <c r="AG238" s="188"/>
      <c r="AH238" s="179" t="s">
        <v>829</v>
      </c>
      <c r="AI238" s="178">
        <v>43126</v>
      </c>
      <c r="AJ238" s="178">
        <v>43368</v>
      </c>
      <c r="AK238" s="180" t="s">
        <v>504</v>
      </c>
      <c r="AL238" s="187" t="s">
        <v>505</v>
      </c>
    </row>
    <row r="239" spans="1:38" ht="102" customHeight="1" x14ac:dyDescent="0.25">
      <c r="A239" s="189">
        <f t="shared" si="7"/>
        <v>215</v>
      </c>
      <c r="B239" s="190" t="s">
        <v>345</v>
      </c>
      <c r="C239" s="191">
        <v>43232703</v>
      </c>
      <c r="D239" s="192" t="s">
        <v>453</v>
      </c>
      <c r="E239" s="190" t="s">
        <v>454</v>
      </c>
      <c r="F239" s="190">
        <v>1</v>
      </c>
      <c r="G239" s="193" t="s">
        <v>79</v>
      </c>
      <c r="H239" s="194" t="s">
        <v>169</v>
      </c>
      <c r="I239" s="190" t="s">
        <v>243</v>
      </c>
      <c r="J239" s="190" t="s">
        <v>65</v>
      </c>
      <c r="K239" s="190" t="s">
        <v>429</v>
      </c>
      <c r="L239" s="195">
        <v>40000000</v>
      </c>
      <c r="M239" s="195">
        <v>40000000</v>
      </c>
      <c r="N239" s="190" t="s">
        <v>50</v>
      </c>
      <c r="O239" s="190" t="s">
        <v>35</v>
      </c>
      <c r="P239" s="190" t="s">
        <v>246</v>
      </c>
      <c r="Q239" s="54"/>
      <c r="R239" s="188"/>
      <c r="S239" s="188"/>
      <c r="T239" s="188"/>
      <c r="U239" s="188"/>
      <c r="V239" s="188"/>
      <c r="W239" s="188"/>
      <c r="X239" s="188"/>
      <c r="Y239" s="188"/>
      <c r="Z239" s="188"/>
      <c r="AA239" s="188"/>
      <c r="AB239" s="188"/>
      <c r="AC239" s="188"/>
      <c r="AD239" s="188"/>
      <c r="AE239" s="188"/>
      <c r="AF239" s="188"/>
      <c r="AG239" s="188"/>
      <c r="AH239" s="188"/>
      <c r="AI239" s="188"/>
      <c r="AJ239" s="188"/>
      <c r="AK239" s="188"/>
      <c r="AL239" s="188"/>
    </row>
    <row r="240" spans="1:38" ht="145.15" customHeight="1" x14ac:dyDescent="0.25">
      <c r="A240" s="189">
        <f t="shared" si="7"/>
        <v>216</v>
      </c>
      <c r="B240" s="190" t="s">
        <v>240</v>
      </c>
      <c r="C240" s="190">
        <v>80101706</v>
      </c>
      <c r="D240" s="192" t="s">
        <v>458</v>
      </c>
      <c r="E240" s="190" t="s">
        <v>58</v>
      </c>
      <c r="F240" s="190">
        <v>1</v>
      </c>
      <c r="G240" s="193" t="s">
        <v>459</v>
      </c>
      <c r="H240" s="194" t="s">
        <v>179</v>
      </c>
      <c r="I240" s="190" t="s">
        <v>60</v>
      </c>
      <c r="J240" s="190" t="s">
        <v>65</v>
      </c>
      <c r="K240" s="190" t="s">
        <v>412</v>
      </c>
      <c r="L240" s="195">
        <f>5953000*8</f>
        <v>47624000</v>
      </c>
      <c r="M240" s="195">
        <f>5953000*8</f>
        <v>47624000</v>
      </c>
      <c r="N240" s="190" t="s">
        <v>460</v>
      </c>
      <c r="O240" s="190" t="s">
        <v>35</v>
      </c>
      <c r="P240" s="190" t="s">
        <v>352</v>
      </c>
      <c r="Q240" s="54"/>
      <c r="R240" s="181" t="s">
        <v>979</v>
      </c>
      <c r="S240" s="181" t="s">
        <v>980</v>
      </c>
      <c r="T240" s="182">
        <v>43124</v>
      </c>
      <c r="U240" s="183" t="s">
        <v>981</v>
      </c>
      <c r="V240" s="184" t="s">
        <v>464</v>
      </c>
      <c r="W240" s="185">
        <v>47624000</v>
      </c>
      <c r="X240" s="188"/>
      <c r="Y240" s="188"/>
      <c r="Z240" s="185">
        <v>47624000</v>
      </c>
      <c r="AA240" s="179" t="s">
        <v>982</v>
      </c>
      <c r="AB240" s="188"/>
      <c r="AC240" s="188"/>
      <c r="AD240" s="188"/>
      <c r="AE240" s="188"/>
      <c r="AF240" s="188"/>
      <c r="AG240" s="188"/>
      <c r="AH240" s="179" t="s">
        <v>829</v>
      </c>
      <c r="AI240" s="178">
        <v>43126</v>
      </c>
      <c r="AJ240" s="178">
        <v>43368</v>
      </c>
      <c r="AK240" s="180" t="s">
        <v>475</v>
      </c>
      <c r="AL240" s="187" t="s">
        <v>240</v>
      </c>
    </row>
    <row r="241" spans="1:38" ht="145.15" customHeight="1" x14ac:dyDescent="0.25">
      <c r="A241" s="189">
        <f t="shared" ref="A241" si="8">SUM(A240+1)</f>
        <v>217</v>
      </c>
      <c r="B241" s="190" t="s">
        <v>378</v>
      </c>
      <c r="C241" s="191">
        <v>80101706</v>
      </c>
      <c r="D241" s="192" t="s">
        <v>379</v>
      </c>
      <c r="E241" s="190" t="s">
        <v>47</v>
      </c>
      <c r="F241" s="190">
        <v>1</v>
      </c>
      <c r="G241" s="193" t="s">
        <v>72</v>
      </c>
      <c r="H241" s="194" t="s">
        <v>1035</v>
      </c>
      <c r="I241" s="190" t="s">
        <v>60</v>
      </c>
      <c r="J241" s="190" t="s">
        <v>65</v>
      </c>
      <c r="K241" s="190" t="s">
        <v>334</v>
      </c>
      <c r="L241" s="195">
        <v>33075000</v>
      </c>
      <c r="M241" s="196">
        <v>33075000</v>
      </c>
      <c r="N241" s="190" t="s">
        <v>50</v>
      </c>
      <c r="O241" s="190" t="s">
        <v>35</v>
      </c>
      <c r="P241" s="190" t="s">
        <v>380</v>
      </c>
      <c r="Q241" s="54"/>
      <c r="R241" s="181" t="s">
        <v>1031</v>
      </c>
      <c r="S241" s="181" t="s">
        <v>576</v>
      </c>
      <c r="T241" s="182">
        <v>43126</v>
      </c>
      <c r="U241" s="183" t="s">
        <v>1032</v>
      </c>
      <c r="V241" s="184" t="s">
        <v>464</v>
      </c>
      <c r="W241" s="185">
        <v>33075000</v>
      </c>
      <c r="X241" s="188"/>
      <c r="Y241" s="271"/>
      <c r="Z241" s="185">
        <v>33075000</v>
      </c>
      <c r="AA241" s="179" t="s">
        <v>1033</v>
      </c>
      <c r="AB241" s="271"/>
      <c r="AC241" s="271"/>
      <c r="AD241" s="271"/>
      <c r="AE241" s="271"/>
      <c r="AF241" s="271"/>
      <c r="AG241" s="271"/>
      <c r="AH241" s="179" t="s">
        <v>466</v>
      </c>
      <c r="AI241" s="178">
        <v>43126</v>
      </c>
      <c r="AJ241" s="178">
        <v>43276</v>
      </c>
      <c r="AK241" s="180" t="s">
        <v>1034</v>
      </c>
      <c r="AL241" s="187" t="s">
        <v>570</v>
      </c>
    </row>
    <row r="242" spans="1:38" ht="137.44999999999999" customHeight="1" x14ac:dyDescent="0.25">
      <c r="D242" s="159" t="s">
        <v>400</v>
      </c>
    </row>
    <row r="243" spans="1:38" ht="154.15" customHeight="1" x14ac:dyDescent="0.25">
      <c r="D243" s="159"/>
    </row>
    <row r="244" spans="1:38" ht="100.5" customHeight="1" x14ac:dyDescent="0.25">
      <c r="D244" s="159" t="s">
        <v>401</v>
      </c>
    </row>
  </sheetData>
  <autoFilter ref="A19:AM242"/>
  <mergeCells count="59">
    <mergeCell ref="AK99:AK100"/>
    <mergeCell ref="AL99:AL100"/>
    <mergeCell ref="X99:X100"/>
    <mergeCell ref="AA99:AA100"/>
    <mergeCell ref="AH99:AH100"/>
    <mergeCell ref="AI99:AI100"/>
    <mergeCell ref="AJ99:AJ100"/>
    <mergeCell ref="R99:R100"/>
    <mergeCell ref="S99:S100"/>
    <mergeCell ref="T99:T100"/>
    <mergeCell ref="U99:U100"/>
    <mergeCell ref="V99:V100"/>
    <mergeCell ref="AL95:AL96"/>
    <mergeCell ref="R97:R98"/>
    <mergeCell ref="S97:S98"/>
    <mergeCell ref="T97:T98"/>
    <mergeCell ref="U97:U98"/>
    <mergeCell ref="V97:V98"/>
    <mergeCell ref="AA97:AA98"/>
    <mergeCell ref="AH97:AH98"/>
    <mergeCell ref="AI97:AI98"/>
    <mergeCell ref="AJ97:AJ98"/>
    <mergeCell ref="AK97:AK98"/>
    <mergeCell ref="AL97:AL98"/>
    <mergeCell ref="X97:X98"/>
    <mergeCell ref="X95:X96"/>
    <mergeCell ref="AA95:AA96"/>
    <mergeCell ref="AH95:AH96"/>
    <mergeCell ref="AI95:AI96"/>
    <mergeCell ref="AJ95:AJ96"/>
    <mergeCell ref="AK95:AK96"/>
    <mergeCell ref="R95:R96"/>
    <mergeCell ref="S95:S96"/>
    <mergeCell ref="T95:T96"/>
    <mergeCell ref="U95:U96"/>
    <mergeCell ref="V95:V96"/>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G17:H17"/>
    <mergeCell ref="G18:H18"/>
    <mergeCell ref="A95:A96"/>
    <mergeCell ref="A97:A98"/>
    <mergeCell ref="A99:A100"/>
    <mergeCell ref="C17:D17"/>
    <mergeCell ref="A33:A34"/>
    <mergeCell ref="A42:A43"/>
  </mergeCells>
  <printOptions horizontalCentered="1"/>
  <pageMargins left="0.51181102362204722" right="0.51181102362204722" top="0.55118110236220474" bottom="0.74803149606299213" header="0.31496062992125984" footer="0.31496062992125984"/>
  <pageSetup paperSize="14" scale="11" orientation="landscape" r:id="rId1"/>
  <headerFooter>
    <oddFooter>&amp;C&amp;22Página &amp;P&amp;R&amp;22 2018-01-04_PAA_2018</oddFooter>
  </headerFooter>
  <rowBreaks count="5" manualBreakCount="5">
    <brk id="54" max="37" man="1"/>
    <brk id="96" max="37" man="1"/>
    <brk id="132" max="37" man="1"/>
    <brk id="168" max="37" man="1"/>
    <brk id="206" max="37" man="1"/>
  </row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[1]LISTAS!#REF!</xm:f>
          </x14:formula1>
          <xm:sqref>AL95 AL97 AL91 AL132</xm:sqref>
        </x14:dataValidation>
        <x14:dataValidation type="list" allowBlank="1" showInputMessage="1" showErrorMessage="1">
          <x14:formula1>
            <xm:f>[4]LISTAS!#REF!</xm:f>
          </x14:formula1>
          <xm:sqref>AL92:AL94 AL78:AL79 AL87:AL90 AL74 AL101:AL104 AE118 AL99 AL20 AL106:AL129 AL159:AL167 AL43 AL189:AL190 AL169:AL172 AL208:AL221 AL152:AL157 AL199:AL206 AL185 AL148 AL174:AL183 AL133:AL145 AL192:AL195 AL187 AL150 AL197 AL83:AL85 V103 V144 V189 V176 V150</xm:sqref>
        </x14:dataValidation>
        <x14:dataValidation type="list" allowBlank="1" showInputMessage="1" showErrorMessage="1">
          <x14:formula1>
            <xm:f>[4]LISTAS!#REF!</xm:f>
          </x14:formula1>
          <xm:sqref>AL196 AL191 AL188 AL149 AL173 AL238 AL151 AL146:AL147 AL42 AL198 AL86 AL207 AL184 AL51:AL52 AL66 AL223 AL240 AL241</xm:sqref>
        </x14:dataValidation>
        <x14:dataValidation type="list" allowBlank="1" showInputMessage="1" showErrorMessage="1">
          <x14:formula1>
            <xm:f>[4]LISTAS!#REF!</xm:f>
          </x14:formula1>
          <xm:sqref>V52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traslados (2)</vt:lpstr>
      <vt:lpstr>DISTRIBUCION PRESUP. 2018</vt:lpstr>
      <vt:lpstr>PAA -25-01-2018</vt:lpstr>
      <vt:lpstr>'PAA -25-01-2018'!Área_de_impresión</vt:lpstr>
      <vt:lpstr>'PAA -25-01-2018'!Títulos_a_imprimir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2018-01-25T12:43:57Z</cp:lastPrinted>
  <dcterms:created xsi:type="dcterms:W3CDTF">2015-12-14T22:18:47Z</dcterms:created>
  <dcterms:modified xsi:type="dcterms:W3CDTF">2018-02-02T01:30:03Z</dcterms:modified>
</cp:coreProperties>
</file>