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0" windowWidth="14385" windowHeight="4185" tabRatio="624" firstSheet="3" activeTab="3"/>
  </bookViews>
  <sheets>
    <sheet name="Hoja1" sheetId="156" r:id="rId1"/>
    <sheet name="DISTRIBUCION PRESUP. 2018" sheetId="161" r:id="rId2"/>
    <sheet name="PLAN NECES DESPURADO 2-01-2018" sheetId="158" r:id="rId3"/>
    <sheet name="PAA -04-05-2018" sheetId="168" r:id="rId4"/>
  </sheets>
  <externalReferences>
    <externalReference r:id="rId5"/>
    <externalReference r:id="rId6"/>
    <externalReference r:id="rId7"/>
    <externalReference r:id="rId8"/>
    <externalReference r:id="rId9"/>
  </externalReferences>
  <definedNames>
    <definedName name="_xlnm._FilterDatabase" localSheetId="3" hidden="1">'PAA -04-05-2018'!$A$19:$AG$252</definedName>
    <definedName name="_xlnm._FilterDatabase" localSheetId="2" hidden="1">'PLAN NECES DESPURADO 2-01-2018'!$A$19:$R$185</definedName>
    <definedName name="_xlnm.Print_Area" localSheetId="3">'PAA -04-05-2018'!$A$1:$AG$252</definedName>
    <definedName name="base_1">[1]BASE_DATOS!$A$1:$C$147</definedName>
    <definedName name="ELEMENTOS_DE_ASEO">"BASE_DATOS"</definedName>
    <definedName name="Fuente3">[2]Hoja2!$A$1:$C$207</definedName>
    <definedName name="JUAN" localSheetId="3">#REF!</definedName>
    <definedName name="JUAN">#REF!</definedName>
    <definedName name="julian" localSheetId="3">#REF!</definedName>
    <definedName name="julian">#REF!</definedName>
    <definedName name="MAO">'[3]PLAN COMPRAS_2003'!$A$4:$D$382</definedName>
    <definedName name="MOA">'[3]PLAN COMPRAS_2003'!$A$4:$D$382</definedName>
    <definedName name="RUTH" localSheetId="3">#REF!</definedName>
    <definedName name="RUTH">#REF!</definedName>
    <definedName name="_xlnm.Print_Titles" localSheetId="3">'PAA -04-05-2018'!$19:$19</definedName>
  </definedNames>
  <calcPr calcId="162913"/>
</workbook>
</file>

<file path=xl/calcChain.xml><?xml version="1.0" encoding="utf-8"?>
<calcChain xmlns="http://schemas.openxmlformats.org/spreadsheetml/2006/main">
  <c r="S10" i="168" l="1"/>
  <c r="T10" i="168"/>
  <c r="U10" i="168"/>
  <c r="S11" i="168"/>
  <c r="T11" i="168"/>
  <c r="U11" i="168"/>
  <c r="S12" i="168"/>
  <c r="T12" i="168"/>
  <c r="U12" i="168"/>
  <c r="U13" i="168"/>
  <c r="U14" i="168"/>
  <c r="U15" i="168"/>
  <c r="L246" i="168"/>
  <c r="L18" i="168"/>
  <c r="M150" i="168"/>
  <c r="M151" i="168"/>
  <c r="M152" i="168"/>
  <c r="M153" i="168"/>
  <c r="M154" i="168"/>
  <c r="M155" i="168"/>
  <c r="M156" i="168"/>
  <c r="M158" i="168"/>
  <c r="M159" i="168"/>
  <c r="M160" i="168"/>
  <c r="M161" i="168"/>
  <c r="M162" i="168"/>
  <c r="M163" i="168"/>
  <c r="M164" i="168"/>
  <c r="M165" i="168"/>
  <c r="M166" i="168"/>
  <c r="M167" i="168"/>
  <c r="M168" i="168"/>
  <c r="M169" i="168"/>
  <c r="M170" i="168"/>
  <c r="M171" i="168"/>
  <c r="M172" i="168"/>
  <c r="M173" i="168"/>
  <c r="M175" i="168"/>
  <c r="M176" i="168"/>
  <c r="M177" i="168"/>
  <c r="M178" i="168"/>
  <c r="M179" i="168"/>
  <c r="M180" i="168"/>
  <c r="M181" i="168"/>
  <c r="M182" i="168"/>
  <c r="M183" i="168"/>
  <c r="M184" i="168"/>
  <c r="M185" i="168"/>
  <c r="M186" i="168"/>
  <c r="M187" i="168"/>
  <c r="M188" i="168"/>
  <c r="M189" i="168"/>
  <c r="M191" i="168"/>
  <c r="M192" i="168"/>
  <c r="M193" i="168"/>
  <c r="M194" i="168"/>
  <c r="M195" i="168"/>
  <c r="M196" i="168"/>
  <c r="M197" i="168"/>
  <c r="M198" i="168"/>
  <c r="M199" i="168"/>
  <c r="M200" i="168"/>
  <c r="M201" i="168"/>
  <c r="M202" i="168"/>
  <c r="M203" i="168"/>
  <c r="M204" i="168"/>
  <c r="M205" i="168"/>
  <c r="M206" i="168"/>
  <c r="M207" i="168"/>
  <c r="M208" i="168"/>
  <c r="M209" i="168"/>
  <c r="M210" i="168"/>
  <c r="M211" i="168"/>
  <c r="M212" i="168"/>
  <c r="M213" i="168"/>
  <c r="M214" i="168"/>
  <c r="M215" i="168"/>
  <c r="M216" i="168"/>
  <c r="M217" i="168"/>
  <c r="M218" i="168"/>
  <c r="M219" i="168"/>
  <c r="M220" i="168"/>
  <c r="M221" i="168"/>
  <c r="M222" i="168"/>
  <c r="M223" i="168"/>
  <c r="M224" i="168"/>
  <c r="M225" i="168"/>
  <c r="M226" i="168"/>
  <c r="M227" i="168"/>
  <c r="M246" i="168"/>
  <c r="M18" i="168"/>
  <c r="W18" i="168"/>
  <c r="X18" i="168"/>
  <c r="Y43" i="168"/>
  <c r="Y95" i="168"/>
  <c r="Y101" i="168"/>
  <c r="Y102" i="168"/>
  <c r="Y103" i="168"/>
  <c r="Y104" i="168"/>
  <c r="Y105" i="168"/>
  <c r="Y106" i="168"/>
  <c r="Y129" i="168"/>
  <c r="Y138" i="168"/>
  <c r="Y18" i="168"/>
  <c r="Z43" i="168"/>
  <c r="Z95" i="168"/>
  <c r="Z101" i="168"/>
  <c r="Z102" i="168"/>
  <c r="Z103" i="168"/>
  <c r="Z104" i="168"/>
  <c r="Z129" i="168"/>
  <c r="Z138" i="168"/>
  <c r="Z18" i="168"/>
  <c r="A21" i="168"/>
  <c r="A22" i="168"/>
  <c r="A23" i="168"/>
  <c r="A24" i="168"/>
  <c r="A25" i="168"/>
  <c r="A26" i="168"/>
  <c r="A27" i="168"/>
  <c r="A28" i="168"/>
  <c r="A29" i="168"/>
  <c r="A30" i="168"/>
  <c r="A31" i="168"/>
  <c r="A32" i="168"/>
  <c r="A33" i="168"/>
  <c r="A36" i="168"/>
  <c r="A37" i="168"/>
  <c r="A38" i="168"/>
  <c r="A39" i="168"/>
  <c r="A40" i="168"/>
  <c r="A41" i="168"/>
  <c r="A42" i="168"/>
  <c r="A44" i="168"/>
  <c r="A45" i="168"/>
  <c r="A46" i="168"/>
  <c r="A47" i="168"/>
  <c r="A48" i="168"/>
  <c r="A49" i="168"/>
  <c r="A50" i="168"/>
  <c r="A51" i="168"/>
  <c r="A52" i="168"/>
  <c r="A53" i="168"/>
  <c r="A54" i="168"/>
  <c r="A55" i="168"/>
  <c r="A56" i="168"/>
  <c r="A57" i="168"/>
  <c r="A58" i="168"/>
  <c r="A59" i="168"/>
  <c r="A60" i="168"/>
  <c r="A61" i="168"/>
  <c r="A67" i="168"/>
  <c r="A68" i="168"/>
  <c r="A69" i="168"/>
  <c r="A70" i="168"/>
  <c r="A71" i="168"/>
  <c r="A72" i="168"/>
  <c r="A73" i="168"/>
  <c r="A74" i="168"/>
  <c r="A75" i="168"/>
  <c r="A76" i="168"/>
  <c r="A77" i="168"/>
  <c r="A78" i="168"/>
  <c r="A79" i="168"/>
  <c r="A80" i="168"/>
  <c r="A81" i="168"/>
  <c r="A82" i="168"/>
  <c r="A83" i="168"/>
  <c r="A84" i="168"/>
  <c r="A85" i="168"/>
  <c r="A86" i="168"/>
  <c r="A88" i="168"/>
  <c r="A89" i="168"/>
  <c r="A90" i="168"/>
  <c r="A91" i="168"/>
  <c r="A92" i="168"/>
  <c r="A93" i="168"/>
  <c r="A94" i="168"/>
  <c r="A95" i="168"/>
  <c r="A96" i="168"/>
  <c r="A97" i="168"/>
  <c r="A98" i="168"/>
  <c r="A99" i="168"/>
  <c r="A100" i="168"/>
  <c r="A101" i="168"/>
  <c r="A103" i="168"/>
  <c r="A105" i="168"/>
  <c r="A108" i="168"/>
  <c r="A109" i="168"/>
  <c r="A110" i="168"/>
  <c r="A111" i="168"/>
  <c r="A112" i="168"/>
  <c r="A113" i="168"/>
  <c r="A114" i="168"/>
  <c r="A115" i="168"/>
  <c r="A116" i="168"/>
  <c r="A117" i="168"/>
  <c r="A118" i="168"/>
  <c r="A119" i="168"/>
  <c r="A120" i="168"/>
  <c r="A121" i="168"/>
  <c r="A122" i="168"/>
  <c r="A123" i="168"/>
  <c r="A124" i="168"/>
  <c r="A125" i="168"/>
  <c r="A126" i="168"/>
  <c r="A127" i="168"/>
  <c r="A128" i="168"/>
  <c r="A129" i="168"/>
  <c r="A130" i="168"/>
  <c r="A132" i="168"/>
  <c r="A133" i="168"/>
  <c r="A134" i="168"/>
  <c r="A135" i="168"/>
  <c r="A136" i="168"/>
  <c r="A137" i="168"/>
  <c r="A139" i="168"/>
  <c r="A140" i="168"/>
  <c r="A141" i="168"/>
  <c r="A142" i="168"/>
  <c r="A143" i="168"/>
  <c r="A144" i="168"/>
  <c r="A145" i="168"/>
  <c r="A146" i="168"/>
  <c r="A147" i="168"/>
  <c r="A148" i="168"/>
  <c r="A149" i="168"/>
  <c r="A150" i="168"/>
  <c r="A151" i="168"/>
  <c r="A152" i="168"/>
  <c r="A153" i="168"/>
  <c r="A154" i="168"/>
  <c r="A155" i="168"/>
  <c r="A156" i="168"/>
  <c r="A157" i="168"/>
  <c r="A158" i="168"/>
  <c r="A159" i="168"/>
  <c r="A160" i="168"/>
  <c r="A161" i="168"/>
  <c r="A162" i="168"/>
  <c r="A163" i="168"/>
  <c r="A164" i="168"/>
  <c r="A165" i="168"/>
  <c r="A166" i="168"/>
  <c r="A167" i="168"/>
  <c r="A168" i="168"/>
  <c r="A169" i="168"/>
  <c r="A170" i="168"/>
  <c r="A171" i="168"/>
  <c r="A172" i="168"/>
  <c r="A173" i="168"/>
  <c r="A174" i="168"/>
  <c r="A175" i="168"/>
  <c r="A176" i="168"/>
  <c r="A177" i="168"/>
  <c r="A178" i="168"/>
  <c r="A179" i="168"/>
  <c r="A180" i="168"/>
  <c r="A181" i="168"/>
  <c r="A182" i="168"/>
  <c r="A183" i="168"/>
  <c r="A184" i="168"/>
  <c r="A185" i="168"/>
  <c r="A186" i="168"/>
  <c r="A187" i="168"/>
  <c r="A188" i="168"/>
  <c r="A189" i="168"/>
  <c r="A190" i="168"/>
  <c r="A191" i="168"/>
  <c r="A192" i="168"/>
  <c r="A193" i="168"/>
  <c r="A194" i="168"/>
  <c r="A195" i="168"/>
  <c r="A196" i="168"/>
  <c r="A197" i="168"/>
  <c r="A198" i="168"/>
  <c r="A199" i="168"/>
  <c r="A200" i="168"/>
  <c r="A201" i="168"/>
  <c r="A202" i="168"/>
  <c r="A203" i="168"/>
  <c r="A204" i="168"/>
  <c r="A205" i="168"/>
  <c r="A206" i="168"/>
  <c r="A207" i="168"/>
  <c r="A208" i="168"/>
  <c r="A209" i="168"/>
  <c r="A210" i="168"/>
  <c r="A211" i="168"/>
  <c r="A212" i="168"/>
  <c r="A213" i="168"/>
  <c r="A214" i="168"/>
  <c r="A215" i="168"/>
  <c r="A216" i="168"/>
  <c r="A217" i="168"/>
  <c r="A218" i="168"/>
  <c r="A219" i="168"/>
  <c r="A220" i="168"/>
  <c r="A221" i="168"/>
  <c r="A222" i="168"/>
  <c r="A223" i="168"/>
  <c r="A224" i="168"/>
  <c r="A225" i="168"/>
  <c r="A226" i="168"/>
  <c r="A227" i="168"/>
  <c r="A228" i="168"/>
  <c r="A229" i="168"/>
  <c r="A230" i="168"/>
  <c r="A231" i="168"/>
  <c r="A232" i="168"/>
  <c r="A233" i="168"/>
  <c r="A234" i="168"/>
  <c r="A235" i="168"/>
  <c r="A236" i="168"/>
  <c r="A237" i="168"/>
  <c r="A238" i="168"/>
  <c r="A239" i="168"/>
  <c r="A240" i="168"/>
  <c r="A241" i="168"/>
  <c r="A242" i="168"/>
  <c r="A243" i="168"/>
  <c r="A244" i="168"/>
  <c r="A245" i="168"/>
  <c r="A246" i="168"/>
  <c r="A247" i="168"/>
  <c r="A248" i="168"/>
  <c r="A249" i="168"/>
  <c r="A250" i="168"/>
  <c r="S67" i="156"/>
  <c r="R67" i="156"/>
  <c r="Q67" i="156"/>
  <c r="O67" i="156"/>
  <c r="N67" i="156"/>
  <c r="M67" i="156"/>
  <c r="L67" i="156"/>
  <c r="K67" i="156"/>
  <c r="J67" i="156"/>
  <c r="T66" i="156"/>
  <c r="T67" i="156"/>
  <c r="P66" i="156"/>
  <c r="P65" i="156"/>
  <c r="P64" i="156"/>
  <c r="P63" i="156"/>
  <c r="P67" i="156"/>
  <c r="T61" i="156"/>
  <c r="S61" i="156"/>
  <c r="R61" i="156"/>
  <c r="O61" i="156"/>
  <c r="N61" i="156"/>
  <c r="M61" i="156"/>
  <c r="L61" i="156"/>
  <c r="K61" i="156"/>
  <c r="J61" i="156"/>
  <c r="P60" i="156"/>
  <c r="P61" i="156"/>
  <c r="P59" i="156"/>
  <c r="T57" i="156"/>
  <c r="S57" i="156"/>
  <c r="R57" i="156"/>
  <c r="O57" i="156"/>
  <c r="N57" i="156"/>
  <c r="M57" i="156"/>
  <c r="L57" i="156"/>
  <c r="K57" i="156"/>
  <c r="J57" i="156"/>
  <c r="P56" i="156"/>
  <c r="P55" i="156"/>
  <c r="P54" i="156"/>
  <c r="P53" i="156"/>
  <c r="P52" i="156"/>
  <c r="O50" i="156"/>
  <c r="N50" i="156"/>
  <c r="M50" i="156"/>
  <c r="P49" i="156"/>
  <c r="P48" i="156"/>
  <c r="P47" i="156"/>
  <c r="P46" i="156"/>
  <c r="P50" i="156"/>
  <c r="S44" i="156"/>
  <c r="R44" i="156"/>
  <c r="Q44" i="156"/>
  <c r="O44" i="156"/>
  <c r="N44" i="156"/>
  <c r="M44" i="156"/>
  <c r="K44" i="156"/>
  <c r="J44" i="156"/>
  <c r="T43" i="156"/>
  <c r="P43" i="156"/>
  <c r="L43" i="156"/>
  <c r="L44" i="156"/>
  <c r="T42" i="156"/>
  <c r="P42" i="156"/>
  <c r="T41" i="156"/>
  <c r="P41" i="156"/>
  <c r="T40" i="156"/>
  <c r="T44" i="156"/>
  <c r="P40" i="156"/>
  <c r="S38" i="156"/>
  <c r="R38" i="156"/>
  <c r="Q38" i="156"/>
  <c r="O38" i="156"/>
  <c r="N38" i="156"/>
  <c r="M38" i="156"/>
  <c r="K38" i="156"/>
  <c r="J38" i="156"/>
  <c r="T37" i="156"/>
  <c r="P37" i="156"/>
  <c r="L37" i="156"/>
  <c r="L38" i="156"/>
  <c r="T36" i="156"/>
  <c r="P36" i="156"/>
  <c r="T35" i="156"/>
  <c r="P35" i="156"/>
  <c r="T34" i="156"/>
  <c r="P34" i="156"/>
  <c r="S32" i="156"/>
  <c r="R32" i="156"/>
  <c r="Q32" i="156"/>
  <c r="O32" i="156"/>
  <c r="N32" i="156"/>
  <c r="M32" i="156"/>
  <c r="L32" i="156"/>
  <c r="K32" i="156"/>
  <c r="J32" i="156"/>
  <c r="T31" i="156"/>
  <c r="P31" i="156"/>
  <c r="T30" i="156"/>
  <c r="P30" i="156"/>
  <c r="T29" i="156"/>
  <c r="P29" i="156"/>
  <c r="T28" i="156"/>
  <c r="P28" i="156"/>
  <c r="T27" i="156"/>
  <c r="P27" i="156"/>
  <c r="T26" i="156"/>
  <c r="P26" i="156"/>
  <c r="T25" i="156"/>
  <c r="T32" i="156"/>
  <c r="P25" i="156"/>
  <c r="P32" i="156"/>
  <c r="S23" i="156"/>
  <c r="R23" i="156"/>
  <c r="Q23" i="156"/>
  <c r="O23" i="156"/>
  <c r="N23" i="156"/>
  <c r="M23" i="156"/>
  <c r="L23" i="156"/>
  <c r="K23" i="156"/>
  <c r="J23" i="156"/>
  <c r="T22" i="156"/>
  <c r="P22" i="156"/>
  <c r="T21" i="156"/>
  <c r="P21" i="156"/>
  <c r="T20" i="156"/>
  <c r="P20" i="156"/>
  <c r="T19" i="156"/>
  <c r="P19" i="156"/>
  <c r="T18" i="156"/>
  <c r="P18" i="156"/>
  <c r="T17" i="156"/>
  <c r="T23" i="156"/>
  <c r="P17" i="156"/>
  <c r="P16" i="156"/>
  <c r="P15" i="156"/>
  <c r="P14" i="156"/>
  <c r="T12" i="156"/>
  <c r="S12" i="156"/>
  <c r="R12" i="156"/>
  <c r="O12" i="156"/>
  <c r="N12" i="156"/>
  <c r="M12" i="156"/>
  <c r="L12" i="156"/>
  <c r="K12" i="156"/>
  <c r="J12" i="156"/>
  <c r="P11" i="156"/>
  <c r="P10" i="156"/>
  <c r="S9" i="156"/>
  <c r="S69" i="156"/>
  <c r="R9" i="156"/>
  <c r="R69" i="156"/>
  <c r="Q9" i="156"/>
  <c r="Q69" i="156"/>
  <c r="O9" i="156"/>
  <c r="N9" i="156"/>
  <c r="P9" i="156"/>
  <c r="M9" i="156"/>
  <c r="L9" i="156"/>
  <c r="K9" i="156"/>
  <c r="J9" i="156"/>
  <c r="T8" i="156"/>
  <c r="P8" i="156"/>
  <c r="T7" i="156"/>
  <c r="P7" i="156"/>
  <c r="T6" i="156"/>
  <c r="P6" i="156"/>
  <c r="T5" i="156"/>
  <c r="T9" i="156"/>
  <c r="P5" i="156"/>
  <c r="P38" i="156"/>
  <c r="P12" i="156"/>
  <c r="P23" i="156"/>
  <c r="T38" i="156"/>
  <c r="T69" i="156"/>
  <c r="P44" i="156"/>
  <c r="P57" i="156"/>
  <c r="J87" i="161"/>
  <c r="J84" i="161"/>
  <c r="J79" i="161"/>
  <c r="J73" i="161"/>
  <c r="J69" i="161"/>
  <c r="J62" i="161"/>
  <c r="J56" i="161"/>
  <c r="J50" i="161"/>
  <c r="J44" i="161"/>
  <c r="J35" i="161"/>
  <c r="J24" i="161"/>
  <c r="J21" i="161"/>
  <c r="J12" i="161"/>
  <c r="J90" i="161"/>
  <c r="J7" i="161"/>
  <c r="J89" i="161"/>
  <c r="J88" i="161"/>
  <c r="J91" i="161"/>
  <c r="AA18" i="158"/>
  <c r="Z18" i="158"/>
  <c r="Y18" i="158"/>
  <c r="X18" i="158"/>
  <c r="M18" i="158"/>
  <c r="L84" i="158"/>
  <c r="L83" i="158"/>
  <c r="L82" i="158"/>
  <c r="A21" i="158"/>
  <c r="A22" i="158"/>
  <c r="A23" i="158"/>
  <c r="A24" i="158"/>
  <c r="A25" i="158"/>
  <c r="L18" i="158"/>
  <c r="A26" i="158"/>
  <c r="A27" i="158"/>
  <c r="A28" i="158"/>
  <c r="A29" i="158"/>
  <c r="A30" i="158"/>
  <c r="A31" i="158"/>
  <c r="A32" i="158"/>
  <c r="A33" i="158"/>
  <c r="A34" i="158"/>
  <c r="A35" i="158"/>
  <c r="A36" i="158"/>
  <c r="A37" i="158"/>
  <c r="A38" i="158"/>
  <c r="A39" i="158"/>
  <c r="A40" i="158"/>
  <c r="A41" i="158"/>
  <c r="A42" i="158"/>
  <c r="A43" i="158"/>
  <c r="A44" i="158"/>
  <c r="A45" i="158"/>
  <c r="A46" i="158"/>
  <c r="A47" i="158"/>
  <c r="A48" i="158"/>
  <c r="A49" i="158"/>
  <c r="A50" i="158"/>
  <c r="A51" i="158"/>
  <c r="A52" i="158"/>
  <c r="A53" i="158"/>
  <c r="A54" i="158"/>
  <c r="A55" i="158"/>
  <c r="A56" i="158"/>
  <c r="A57" i="158"/>
  <c r="A58" i="158"/>
  <c r="A59" i="158"/>
  <c r="A60" i="158"/>
  <c r="A61" i="158"/>
  <c r="A62" i="158"/>
  <c r="A63" i="158"/>
  <c r="A64" i="158"/>
  <c r="A65" i="158"/>
  <c r="A66" i="158"/>
  <c r="A67" i="158"/>
  <c r="A68" i="158"/>
  <c r="A69" i="158"/>
  <c r="A70" i="158"/>
  <c r="A71" i="158"/>
  <c r="A72" i="158"/>
  <c r="A73" i="158"/>
  <c r="A74" i="158"/>
  <c r="A75" i="158"/>
  <c r="A76" i="158"/>
  <c r="A77" i="158"/>
  <c r="A78" i="158"/>
  <c r="A79" i="158"/>
  <c r="A80" i="158"/>
  <c r="A81" i="158"/>
  <c r="A82" i="158"/>
  <c r="A83" i="158"/>
  <c r="A84" i="158"/>
  <c r="A85" i="158"/>
  <c r="A86" i="158"/>
  <c r="A87" i="158"/>
  <c r="A88" i="158"/>
  <c r="A89" i="158"/>
  <c r="A90" i="158"/>
  <c r="A91" i="158"/>
  <c r="A92" i="158"/>
  <c r="A93" i="158"/>
  <c r="A94" i="158"/>
  <c r="A95" i="158"/>
  <c r="A96" i="158"/>
  <c r="A97" i="158"/>
  <c r="A98" i="158"/>
  <c r="A99" i="158"/>
  <c r="A100" i="158"/>
  <c r="A101" i="158"/>
  <c r="A102" i="158"/>
  <c r="A103" i="158"/>
  <c r="A104" i="158"/>
  <c r="A105" i="158"/>
  <c r="A106" i="158"/>
  <c r="A107" i="158"/>
  <c r="A108" i="158"/>
  <c r="A109" i="158"/>
  <c r="A110" i="158"/>
  <c r="A111" i="158"/>
  <c r="A112" i="158"/>
  <c r="A113" i="158"/>
  <c r="A114" i="158"/>
  <c r="A115" i="158"/>
  <c r="A116" i="158"/>
  <c r="A117" i="158"/>
  <c r="A118" i="158"/>
  <c r="A119" i="158"/>
  <c r="A120" i="158"/>
  <c r="A121" i="158"/>
  <c r="A122" i="158"/>
  <c r="A123" i="158"/>
  <c r="A124" i="158"/>
  <c r="A125" i="158"/>
  <c r="A126" i="158"/>
  <c r="A127" i="158"/>
  <c r="A128" i="158"/>
  <c r="A129" i="158"/>
  <c r="A130" i="158"/>
  <c r="A131" i="158"/>
  <c r="A132" i="158"/>
  <c r="A133" i="158"/>
  <c r="A134" i="158"/>
  <c r="A135" i="158"/>
  <c r="A136" i="158"/>
  <c r="A137" i="158"/>
  <c r="A138" i="158"/>
  <c r="A139" i="158"/>
  <c r="A140" i="158"/>
  <c r="A141" i="158"/>
  <c r="A142" i="158"/>
  <c r="A143" i="158"/>
  <c r="A144" i="158"/>
  <c r="A145" i="158"/>
  <c r="A146" i="158"/>
  <c r="A147" i="158"/>
  <c r="A148" i="158"/>
  <c r="A149" i="158"/>
  <c r="A150" i="158"/>
  <c r="A151" i="158"/>
  <c r="A152" i="158"/>
  <c r="A153" i="158"/>
  <c r="A154" i="158"/>
  <c r="A155" i="158"/>
  <c r="A156" i="158"/>
  <c r="A157" i="158"/>
  <c r="A158" i="158"/>
  <c r="A159" i="158"/>
  <c r="A160" i="158"/>
  <c r="A161" i="158"/>
  <c r="A162" i="158"/>
  <c r="A163" i="158"/>
  <c r="A164" i="158"/>
  <c r="A165" i="158"/>
  <c r="A166" i="158"/>
  <c r="A167" i="158"/>
  <c r="A168" i="158"/>
  <c r="A169" i="158"/>
  <c r="A170" i="158"/>
  <c r="A171" i="158"/>
  <c r="A172" i="158"/>
  <c r="A173" i="158"/>
  <c r="A174" i="158"/>
  <c r="A175" i="158"/>
  <c r="A176" i="158"/>
  <c r="A177" i="158"/>
  <c r="A178" i="158"/>
  <c r="A179" i="158"/>
  <c r="A180" i="158"/>
  <c r="A181" i="158"/>
  <c r="A182" i="158"/>
  <c r="A183" i="158"/>
  <c r="A184" i="158"/>
  <c r="A185" i="158"/>
</calcChain>
</file>

<file path=xl/sharedStrings.xml><?xml version="1.0" encoding="utf-8"?>
<sst xmlns="http://schemas.openxmlformats.org/spreadsheetml/2006/main" count="6852" uniqueCount="1384">
  <si>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</si>
  <si>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</si>
  <si>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</si>
  <si>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</si>
  <si>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</si>
  <si>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</si>
  <si>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</si>
  <si>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</si>
  <si>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</si>
  <si>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</si>
  <si>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</si>
  <si>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</si>
  <si>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</si>
  <si>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</si>
  <si>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</si>
  <si>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</si>
  <si>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</si>
  <si>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</si>
  <si>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</si>
  <si>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</si>
  <si>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</si>
  <si>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</si>
  <si>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</si>
  <si>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</si>
  <si>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</si>
  <si>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</si>
  <si>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</si>
  <si>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</si>
  <si>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</si>
  <si>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</si>
  <si>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</si>
  <si>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</si>
  <si>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</si>
  <si>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</si>
  <si>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</si>
  <si>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</si>
  <si>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</si>
  <si>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</si>
  <si>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</si>
  <si>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</si>
  <si>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</si>
  <si>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</si>
  <si>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</si>
  <si>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</si>
  <si>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</si>
  <si>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</si>
  <si>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</si>
  <si>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</si>
  <si>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</si>
  <si>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</si>
  <si>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</si>
  <si>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</si>
  <si>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</si>
  <si>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</si>
  <si>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</si>
  <si>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</si>
  <si>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</si>
  <si>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</si>
  <si>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</si>
  <si>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</si>
  <si>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</si>
  <si>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</si>
  <si>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</si>
  <si>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</si>
  <si>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</si>
  <si>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</si>
  <si>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</si>
  <si>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</si>
  <si>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</si>
  <si>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</si>
  <si>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</si>
  <si>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78111502
90121502</t>
  </si>
  <si>
    <t>80141625
80111502</t>
  </si>
  <si>
    <t>ENERO</t>
  </si>
  <si>
    <t>OCTUBRE</t>
  </si>
  <si>
    <t>MARZO</t>
  </si>
  <si>
    <t>MAYO</t>
  </si>
  <si>
    <t>SEPTIEMBRE</t>
  </si>
  <si>
    <t>ABRIL</t>
  </si>
  <si>
    <t>JUNIO</t>
  </si>
  <si>
    <t>FEBRERO</t>
  </si>
  <si>
    <t>AGOSTO</t>
  </si>
  <si>
    <t>Herramienta de Chat para la Función Pública</t>
  </si>
  <si>
    <t>CERTIFICADO DE RUBRO PRESUPUESTAL</t>
  </si>
  <si>
    <t>RUBRO</t>
  </si>
  <si>
    <t>FECHA DE EXPEDICION POLIZA</t>
  </si>
  <si>
    <t>SUPERVISOR</t>
  </si>
  <si>
    <t/>
  </si>
  <si>
    <t>CSF</t>
  </si>
  <si>
    <t>Nación</t>
  </si>
  <si>
    <t>C</t>
  </si>
  <si>
    <t>A</t>
  </si>
  <si>
    <t>2</t>
  </si>
  <si>
    <t>DESCRIPCION</t>
  </si>
  <si>
    <t>SIT</t>
  </si>
  <si>
    <t>REC</t>
  </si>
  <si>
    <t>FUENTE</t>
  </si>
  <si>
    <t>SOR
ORD</t>
  </si>
  <si>
    <t>ORD</t>
  </si>
  <si>
    <t>OBJ</t>
  </si>
  <si>
    <t>SUB
CTA</t>
  </si>
  <si>
    <t>CTA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</si>
  <si>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</si>
  <si>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</si>
  <si>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</si>
  <si>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</si>
  <si>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</si>
  <si>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</si>
  <si>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</si>
  <si>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</si>
  <si>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</si>
  <si>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</si>
  <si>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</si>
  <si>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</si>
  <si>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SERVICIOS PARA ESTIMULOS</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</si>
  <si>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</si>
  <si>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</si>
  <si>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</si>
  <si>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</si>
  <si>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</si>
  <si>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</si>
  <si>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</si>
  <si>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</si>
  <si>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</si>
  <si>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</si>
  <si>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</si>
  <si>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</si>
  <si>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NACIÓN</t>
  </si>
  <si>
    <t xml:space="preserve"> </t>
  </si>
  <si>
    <t>EDICION DE LIBROS,REVISTAS,ESCRITOS Y TRABAJOS TIPOGRAFICOS</t>
  </si>
  <si>
    <t>ADQUISICION DE LIBROS Y REVISTAS</t>
  </si>
  <si>
    <t>UTENSILIOS DE CAFETERÍA</t>
  </si>
  <si>
    <t>SUBTOTAL IMPRESOS Y PUBLICACIONES</t>
  </si>
  <si>
    <t>SERVICIOS DE CAPACITACIÓN</t>
  </si>
  <si>
    <t>EQUIPO DE COMUNICACIONES</t>
  </si>
  <si>
    <t>PAPELERÍA UTILES DE ESCRITORIO Y OFICINA (INCLUYE TONER )</t>
  </si>
  <si>
    <t>1 MES</t>
  </si>
  <si>
    <t>2 MESES</t>
  </si>
  <si>
    <t>2 0 4 4 1 COMBUSTIBLES Y LUBRICANTES</t>
  </si>
  <si>
    <t>Cantidad estimada</t>
  </si>
  <si>
    <t>Unidad de Medida</t>
  </si>
  <si>
    <t>2 0 4 6 5 SERVICIOS DE TRANSMISIÓN DE INFORMACIÓN</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</si>
  <si>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</si>
  <si>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</si>
  <si>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</si>
  <si>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</si>
  <si>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</si>
  <si>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</si>
  <si>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</si>
  <si>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</si>
  <si>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</si>
  <si>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SALDO PARA GASTOS</t>
  </si>
  <si>
    <t>ACUERDO MARCO DE PRECIOS</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</si>
  <si>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</si>
  <si>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</si>
  <si>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</si>
  <si>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</si>
  <si>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</si>
  <si>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</si>
  <si>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</si>
  <si>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</si>
  <si>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</si>
  <si>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</si>
  <si>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</si>
  <si>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</si>
  <si>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</si>
  <si>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</si>
  <si>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</si>
  <si>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</si>
  <si>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</si>
  <si>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</si>
  <si>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</si>
  <si>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</si>
  <si>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</si>
  <si>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</si>
  <si>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</si>
  <si>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</si>
  <si>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</si>
  <si>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</si>
  <si>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Pruebas Kompe Estatal- Códigos de Acceso PIN (2.000 pruebas)</t>
  </si>
  <si>
    <t xml:space="preserve">Adquisición  y suministro de tóner y cartuchos para impresoras. </t>
  </si>
  <si>
    <t>6 MESES</t>
  </si>
  <si>
    <t xml:space="preserve">
2 0 4 11 2 VIATICOS Y GASTOS DE VIAJE AL INTERIOR</t>
  </si>
  <si>
    <t>Transporte de vehículo automotor en cama baja a la ciudad de Bogotá.</t>
  </si>
  <si>
    <t>72101510
72101511    72101509</t>
  </si>
  <si>
    <t>8 MESES</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</si>
  <si>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</si>
  <si>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</si>
  <si>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</si>
  <si>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</si>
  <si>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 xml:space="preserve">OTROS GASTOS POR IMPRESOS Y PUBLICACIONES </t>
  </si>
  <si>
    <t xml:space="preserve">Prestación de los servicios de conectividad y enlaces. </t>
  </si>
  <si>
    <t>Nube pública</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</si>
  <si>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</si>
  <si>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</si>
  <si>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</si>
  <si>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</si>
  <si>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Contratar el suministro de gasolina corriente en Estaciones de Servicio para el funcionamiento de los vehículos automotores por los cuales sea legalmente responsable la Función Pública.</t>
  </si>
  <si>
    <t>Julián Mauricio Martínez Alvarado - Coordinadora Grupo Gestion Administrativa 
Doris Atahualpa Polanco - Coordinadora Grupo de Gestión Contractual</t>
  </si>
  <si>
    <t>LICITACIÓN PÚBLICA</t>
  </si>
  <si>
    <t>Tiquetes aereos nacionales</t>
  </si>
  <si>
    <t>Adquisición  de habladores en acrílico de 22 cm de ancho x 10 de alto x 4 cm de base en 2 mm transparente .</t>
  </si>
  <si>
    <t>3 MESES</t>
  </si>
  <si>
    <t>VALOR NETO DEL CONTRATO VIGENCIA 2017</t>
  </si>
  <si>
    <t>LINA PATRICIA DIMATÉ BENJUMEA</t>
  </si>
  <si>
    <t>OFICINA ASESORA DE PLANEACION</t>
  </si>
  <si>
    <t>GREISTLY KARINE VEGA PÉREZ</t>
  </si>
  <si>
    <t>EDINSON GABRIEL MALAGÓN MAYORGA</t>
  </si>
  <si>
    <t>LUZ ESTELA ROJAS QUINTERO</t>
  </si>
  <si>
    <t>MYRIAM ALINA ORMAZA ARANGO</t>
  </si>
  <si>
    <t>GERALDINE GIRALDO MORENO</t>
  </si>
  <si>
    <t>MARÍA HERRERA PARDO</t>
  </si>
  <si>
    <t>ANA MARÍA PEREZ CARRILLO</t>
  </si>
  <si>
    <t>JHON EDINSON HALLEY MOSQUERA MIRANDA</t>
  </si>
  <si>
    <t>CLAUDIA ANDREA CELY RUIZ</t>
  </si>
  <si>
    <t>ALEXANDER HERNÁNDEZ ZORRO</t>
  </si>
  <si>
    <t>KAROL YOLIMA MERCHÁN PARRA</t>
  </si>
  <si>
    <t>SECRETARIA GENERAL</t>
  </si>
  <si>
    <t>LAURA CAMILA RONDÓN LIZARAZO</t>
  </si>
  <si>
    <t>DIANA MARITZA BUENHOMBRE GUERRERO</t>
  </si>
  <si>
    <t>10 MESES</t>
  </si>
  <si>
    <t>Adquirir los certificados para la implementación de firma digital como mecanismo de protección y autenticidad e integridad de los documentos electrónicos de archivo dentro del Sistema de Gestión Documental</t>
  </si>
  <si>
    <t>32101617 
43233201</t>
  </si>
  <si>
    <t xml:space="preserve">SELECCIÓN ABREVIADA POR SUBASTA </t>
  </si>
  <si>
    <t>ROSA MARÍA BOLAÑOS TOVAR</t>
  </si>
  <si>
    <t>7 MESES</t>
  </si>
  <si>
    <t>LUZ ANDREA PIÑEROS LÓPEZ</t>
  </si>
  <si>
    <t>SARA RESTREPO PÉREZ</t>
  </si>
  <si>
    <t>MÓNICA SILVA ELIAS</t>
  </si>
  <si>
    <t>VIRGINIA GUEVARA SIERRA</t>
  </si>
  <si>
    <t>CHRISTIAN ALEXANDER FLÓREZ GUERRERO</t>
  </si>
  <si>
    <t>JOHNATHAN ARROYO ARROYO</t>
  </si>
  <si>
    <t xml:space="preserve">VANESSA YISETH LOZANO GUERRERO </t>
  </si>
  <si>
    <t xml:space="preserve">SECRETARÍA GENERAL - GRUPO DE GESTIÓN ADMINISTRATIVA </t>
  </si>
  <si>
    <t>DIRECCIÓN GENERAL</t>
  </si>
  <si>
    <t>DIRECCIÓN DE GESTIÓN DEL CONOCIMIENTO</t>
  </si>
  <si>
    <t>DIRECCIÓN DE GESTIÓN Y DESEMPEÑO INSTITUCIONAL</t>
  </si>
  <si>
    <t>Soporte básico SIGEP I</t>
  </si>
  <si>
    <t>Soporte extendido SIGEP I</t>
  </si>
  <si>
    <t>Oracle Licenciamiento y soporte</t>
  </si>
  <si>
    <t>VALOR TOTAL DEL CTO2</t>
  </si>
  <si>
    <t>LINA MARÍA VASQUEZ CASTRO</t>
  </si>
  <si>
    <t>MICHEL FELIPE CORDOBA PEROZO</t>
  </si>
  <si>
    <t>MARÍA ALEJANDRA ARIAS HERNÁNDEZ</t>
  </si>
  <si>
    <t>FERLEY RUÍZ MORENO</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</si>
  <si>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</si>
  <si>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Contratar la Suscripción al soporte y actualización del  Linux Red Hat Enterprise última versión.</t>
  </si>
  <si>
    <t>Prestar el servicio de apoyo logístico a nivel nacional, para la organización de los eventos de difusión de políticas requeridos por el Departamento Administrativo de la Función Pública</t>
  </si>
  <si>
    <t>JUAN DAVID MENDOZA VARGAS</t>
  </si>
  <si>
    <t>CRISTIAN YESID TORRES GUERRERO</t>
  </si>
  <si>
    <t>ANDREA CAROLINA VELANDIA DURAN</t>
  </si>
  <si>
    <t>MARIO ANDRÉS SUAREZ TOVAR</t>
  </si>
  <si>
    <t>ALFREDO SCHLESINGER FACCINI</t>
  </si>
  <si>
    <t xml:space="preserve"> 4 MESES</t>
  </si>
  <si>
    <t>SELECCIÓN ABREVIADA POR SUBASTA</t>
  </si>
  <si>
    <t>SECRETARÍA GENERAL - GRUPO DE GESTIÓN CONTRACTUAL</t>
  </si>
  <si>
    <t>B</t>
  </si>
  <si>
    <t>Soporte técnico UPS</t>
  </si>
  <si>
    <t>LINA MARÍA RICAURTE SIERRA</t>
  </si>
  <si>
    <t>SERGIO MEJÍA DUSSAN</t>
  </si>
  <si>
    <t>Suscripción al licenciamiento de software de antivirus</t>
  </si>
  <si>
    <t>Suscripción al licenciamiento de software de mail masivo</t>
  </si>
  <si>
    <t>Mejoramiento de solución Voz IP e integración con el CRM</t>
  </si>
  <si>
    <t>4 MESES</t>
  </si>
  <si>
    <t>Suscripción al servicio de software de inventarios</t>
  </si>
  <si>
    <t>2 0 4 2 2 MOBILIARIO Y ENSERES</t>
  </si>
  <si>
    <t>Adquisición de sillas ergonómicas para el personal del Departamento</t>
  </si>
  <si>
    <t>JUAN PABLO CAICEDO MONTAÑA</t>
  </si>
  <si>
    <t>No de Orden o línea</t>
  </si>
  <si>
    <t>Dependencia o área</t>
  </si>
  <si>
    <t>SUBDIRECCIÓN</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</si>
  <si>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</si>
  <si>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</si>
  <si>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</si>
  <si>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</si>
  <si>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FRANCISCO AMEZQUITA TEL.  3344080 EXT  216. 5667649. famezquita@funcionpublica.gov.co</t>
  </si>
  <si>
    <t>DANIEL FERNANDO LOZANO TOSCANO</t>
  </si>
  <si>
    <t>ROGER QUIRAMA  Ext 500
rquirama@funcionpublica.gov.co</t>
  </si>
  <si>
    <t>Mantenimiento, suministro e instalación de cableado estructurado en el edificio sede del DAFP:</t>
  </si>
  <si>
    <t>72102900 72103300</t>
  </si>
  <si>
    <t xml:space="preserve">Adquisición de elementos de emergencias para los servidores de la Función Pública. </t>
  </si>
  <si>
    <t>2 0 4 1 8 SOFTWARE</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</si>
  <si>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</si>
  <si>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</si>
  <si>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</si>
  <si>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</si>
  <si>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</si>
  <si>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NOHORA CONSTANZA SIABATO EXT. 430 nsiabato@funcionpublica.gov.co</t>
  </si>
  <si>
    <t xml:space="preserve">2 0 4 1 6 EQUIPOS DE SISTEMAS </t>
  </si>
  <si>
    <t>EJECUCIÓN VIGENCIA 2013</t>
  </si>
  <si>
    <t>EJECUCIÓN VIGENCIA 2014</t>
  </si>
  <si>
    <t>EJECUCIÓN VIGENCIA 2015</t>
  </si>
  <si>
    <t>VIGENCIA 2017</t>
  </si>
  <si>
    <t>APR. INICIAL</t>
  </si>
  <si>
    <t>APR. ADICIONADA</t>
  </si>
  <si>
    <t>MENOS APR. REDUCIDA(AZUL APROPIAC BLOQUEADA)</t>
  </si>
  <si>
    <t>APR. VIGENTE</t>
  </si>
  <si>
    <t>HONORARIOS</t>
  </si>
  <si>
    <t>OTROS SERVICIOS PERSONALES INDIRECTOS</t>
  </si>
  <si>
    <t>SUBTOTAL SERVICIOS PERSONALES INDIRECTOS</t>
  </si>
  <si>
    <t>SUBTOTALES  GASTOS DE PERSONAL</t>
  </si>
  <si>
    <t>IMPUESTO PREDIAL</t>
  </si>
  <si>
    <t>IMPUESTO DE VEHÍCULOS</t>
  </si>
  <si>
    <t>MULTAS</t>
  </si>
  <si>
    <t>SUBTOTAL IMPUESTOS Y MULTAS</t>
  </si>
  <si>
    <t>ADQUISICION DE BIENES Y SERVICIOS</t>
  </si>
  <si>
    <t>EQUIPO DE SISTEMAS</t>
  </si>
  <si>
    <t>SOFTWARE</t>
  </si>
  <si>
    <t>EQUIPO Y MAQUINARIA PARA OFICINA</t>
  </si>
  <si>
    <t>MOBILIARIO Y ENSERES</t>
  </si>
  <si>
    <t>SUBTOTAL MUEBLES Y ENSERES</t>
  </si>
  <si>
    <t>COMBUSTIBLE Y LUBRICANTES</t>
  </si>
  <si>
    <t>DOTACIÓN</t>
  </si>
  <si>
    <t>LLANTAS Y ACCESORIOS</t>
  </si>
  <si>
    <t>MANTENIMIENTO DE BIENES INMUEBLES</t>
  </si>
  <si>
    <t>OTROS COMUNICACIONES Y TRANSPORTE</t>
  </si>
  <si>
    <t>SERVICIOS PUBLICOS</t>
  </si>
  <si>
    <t>ACUEDUCTO ALCANTARILLADO Y ASEO</t>
  </si>
  <si>
    <t>ENERGÍA</t>
  </si>
  <si>
    <t>TELEFONÍA MOVIL CELULAR</t>
  </si>
  <si>
    <t>TELEFONÍA FIJA, FAX Y OTROS</t>
  </si>
  <si>
    <t>SUBTOTAL SERVICIOS PUBLICOS</t>
  </si>
  <si>
    <t>SEGUROS</t>
  </si>
  <si>
    <t>SEGURO DE INCENDIO</t>
  </si>
  <si>
    <t>SEGUROS EQUIPOS ELECTRICOS</t>
  </si>
  <si>
    <t>SEGURO RESPONSABILIDAD CIVIL</t>
  </si>
  <si>
    <t>SEGURO SUSTRACCION Y HURTO</t>
  </si>
  <si>
    <t>OTROS SEGUROS</t>
  </si>
  <si>
    <t>SUBTOTAL SEGUROS</t>
  </si>
  <si>
    <t>ARRENDAMIENTOS</t>
  </si>
  <si>
    <t>ARRENDAMIENTOS DE BIENES MUEBLES</t>
  </si>
  <si>
    <t>ARRENDAMIENTOS DE BIENES INMUEBLES</t>
  </si>
  <si>
    <t>SUBTOTAL ARRENDAMIENTOS</t>
  </si>
  <si>
    <t>TIQUETES AL EXTERIOR</t>
  </si>
  <si>
    <t>VIATICOS AL EXTERIOR</t>
  </si>
  <si>
    <t>TIQUETES AL INTERIOR</t>
  </si>
  <si>
    <t>CAPACITACION, BIENESTAR SOCIAL Y ESTIMULOS</t>
  </si>
  <si>
    <t>SERVICIOS DE BIENESTAR SOCIAL</t>
  </si>
  <si>
    <t>SUBTOTAL CAPACITACIÓN , BIENESTAR Y ESTÍMULOS</t>
  </si>
  <si>
    <t>OTROS GASTOS POR ADQUISICIÓN DE SERVICIOS</t>
  </si>
  <si>
    <t>SUBTOTAL OTROS GASTOS POR ADQUIS. BIENES</t>
  </si>
  <si>
    <t>ADQUISICIÓN BIENES Y SERVICIOS</t>
  </si>
  <si>
    <t>SERVICIOS PERSONALES INDIRECTOS (PARA PAA)</t>
  </si>
  <si>
    <t>IMPUESTOS Y MULTAS</t>
  </si>
  <si>
    <t xml:space="preserve">GRAN TOTAL </t>
  </si>
  <si>
    <t>Compra de computadores portátiles para el servicio integral que presta la entidad</t>
  </si>
  <si>
    <t>PLAN ANUAL DE ADQUISICIONES 2018</t>
  </si>
  <si>
    <t>Somos la entidad líder del Sector Función Pública, comprometida con la gestión eficiente del Estado colombiano. Fomentamos el desarrollo de las instituciones y de su talento humano promoviendo en las entidades públicas colombianas una gestión efectiva e integral.</t>
  </si>
  <si>
    <r>
      <t>Funcionamiento:</t>
    </r>
    <r>
      <rPr>
        <sz val="22"/>
        <color indexed="8"/>
        <rFont val="Calibri"/>
        <family val="2"/>
      </rPr>
      <t xml:space="preserve"> </t>
    </r>
    <r>
      <rPr>
        <sz val="20"/>
        <color indexed="8"/>
        <rFont val="Calibri"/>
        <family val="2"/>
      </rPr>
      <t xml:space="preserve">$18.287´435.459
Inversión CSF: $11.990´678.600     SSF:                   </t>
    </r>
  </si>
  <si>
    <t>Prestar servicios profesionales para apoyar al Grupo de Gestión Administrativa de la Función Pública (sistema de detecciónde incendios)</t>
  </si>
  <si>
    <t>1 0 2 12 10 HONORARIOS</t>
  </si>
  <si>
    <t xml:space="preserve">Instalación sistema de toboganes para evacuación de emergencia </t>
  </si>
  <si>
    <t>MENOR CUANTÍA</t>
  </si>
  <si>
    <t>Planta electrica 500 KVA</t>
  </si>
  <si>
    <t>mayo</t>
  </si>
  <si>
    <t>16 MESES</t>
  </si>
  <si>
    <t>PENDIENTE</t>
  </si>
  <si>
    <t>Contratar el servicio de Mantenimiento y cargue de extintores de la Función Pública, incluidos repuestos.</t>
  </si>
  <si>
    <t xml:space="preserve">Revisión, mantenimiento preventivo y correctivo de los sistemas de sonido ambiental, hidráulico y sanitario  </t>
  </si>
  <si>
    <t>Adecuación,  mantenimiento preventivo y correctivo de los sistemas de detección y extinción de incendios , incluidos repuestos.</t>
  </si>
  <si>
    <t>72101510
72101511    72101508</t>
  </si>
  <si>
    <t>Reparaciones locativas pisos9,  8 y 5 Humedades fachadas y culatas.</t>
  </si>
  <si>
    <t>1 0 4 5 1 MANTENIMIENTO DE BIENES INMUEBLES</t>
  </si>
  <si>
    <t>80101500
80101600
80101509</t>
  </si>
  <si>
    <t>Diagnostico, diseño y especificaciones técnicas sistema de iluminación del edificio zonas de oficinas</t>
  </si>
  <si>
    <t>CONCURSO DE MERITOS</t>
  </si>
  <si>
    <t>Cambio de orinales por orinales sin agua tecnologia seca incluye compra de cartucho de trampa quimica</t>
  </si>
  <si>
    <t>Adquisición e instalación de Torres de sonido para el auditorio</t>
  </si>
  <si>
    <t>Adquirir el servicio de mantenimiento preventivo y correctivo, suministro e instalación de repuestos y mano de obra, para los vehiculos que componen el parque automotor del Departamento Administrativo de la Función Pública.</t>
  </si>
  <si>
    <t>36 MESES</t>
  </si>
  <si>
    <t xml:space="preserve">2 0 4 5 6 MANTENIMIENTO EQUIPO DE NAVEGACIÓN Y TRANSPORTE </t>
  </si>
  <si>
    <t>Servicio de vigilancia y recepción en el edificio sede de Función Pública</t>
  </si>
  <si>
    <t xml:space="preserve">2 0 4 5 10 SERVICIO DE SEGURIDAD Y VIGILANCIA </t>
  </si>
  <si>
    <t>Adquisición de Fotocopiadora</t>
  </si>
  <si>
    <t>Adquisición de Unidades de Imagen para Impresoras lexmark</t>
  </si>
  <si>
    <t>Adquisición de Impresoras Multifuncionales</t>
  </si>
  <si>
    <t>Reparación mesa sala de juntas de la dirección</t>
  </si>
  <si>
    <t>46171621
46171622</t>
  </si>
  <si>
    <t>Soporte y Mantenimiento CCTV Circuito Cerrado de televisión del edificio sede de Función Pública</t>
  </si>
  <si>
    <t>43211714
44103206</t>
  </si>
  <si>
    <t xml:space="preserve">Soporte técnico y mantenimiento del sistema biométrico del Departamento </t>
  </si>
  <si>
    <t>11,5 MESES</t>
  </si>
  <si>
    <t>Comercialización de bienes muebles dados de baja del propiedad del DAFP</t>
  </si>
  <si>
    <t>SUBDIRECCIÓN- GRUPODE GESTIÓN ADMINISTRATIVA</t>
  </si>
  <si>
    <t>C-0505 1000-2 RECURSO 10 IMPLEMENT Y FORTALECIM  DE LAS POLÍTICAS PÚBLICAS A NIVEL NACIONAL</t>
  </si>
  <si>
    <t>SECRETARIA GENERAL - GRUPO DE GESTIÓN DOCUMENTAL</t>
  </si>
  <si>
    <t>JUDY MAGALI RODRIGUEZ SANTANA EXT. 420 jrodriguez@funcionpublica.gov.co</t>
  </si>
  <si>
    <t>GRUPO DE GESTION  DOCUMENTAL</t>
  </si>
  <si>
    <t>Rótulos presaplique REF 3611 Tamaño 107.9 x 46.5 mm</t>
  </si>
  <si>
    <t>Rollo cinta térmica Datamax mclass</t>
  </si>
  <si>
    <t>Rollo de sticker para impresora Datamax mclass</t>
  </si>
  <si>
    <t>Carpetas Cuatro Aletas</t>
  </si>
  <si>
    <t>Cajas X200</t>
  </si>
  <si>
    <t>SECRETARÍA GENERAL - GRUPO DE GESTIÓN HUMANA</t>
  </si>
  <si>
    <t>GRUPO DE GESTIÓN HUMANA</t>
  </si>
  <si>
    <t>Adquirir scaner para la digitalización de historias laborales de los servidores de la Entidad</t>
  </si>
  <si>
    <t>Compra de desfibrilador  de conformidad con la Ley 1831 del 2 de mayo de 2017</t>
  </si>
  <si>
    <t>Compra e instalación de elementos para realizar actividad fisica en el marco del Progra de Entorno Laboral Saludable</t>
  </si>
  <si>
    <t>Convoca a Concurso abierto de méritos para proveer definitivamente los empleos vacantes de la planta de personal perteneciente al Sistema General de Carrera Administrativa del Departamento Adminsitrativo de la Función Pública</t>
  </si>
  <si>
    <t>Adquirir un de Sistema de información para la administración del Talento Humano,</t>
  </si>
  <si>
    <t>3 0 4 1 8 SOFTWARE</t>
  </si>
  <si>
    <t xml:space="preserve">OFICINA DE TECNOLOGIAS DE LA INFORMACIÓN Y LAS COMUNICACIONES </t>
  </si>
  <si>
    <t>Adquisición de perifericos</t>
  </si>
  <si>
    <t>Iimplementación de la tercera fase de la estrategia de Gobierno en Línea</t>
  </si>
  <si>
    <t>C-0505-1000-1 RECURSO 10 DESARROLLO Y FORTALECIM DE CAPACIDADES DE DE LAS ENTIDADES TERRITORIALES DE LA CIRCUNSCRIPCION NACIONAL</t>
  </si>
  <si>
    <t xml:space="preserve">Compra de computadores </t>
  </si>
  <si>
    <t>Renovación del soporte del software de backup</t>
  </si>
  <si>
    <t>Soporte de las SAN</t>
  </si>
  <si>
    <t>Compra de servidores</t>
  </si>
  <si>
    <t>Audiencia Publica de Rendición de Cuentas de Función Pública.</t>
  </si>
  <si>
    <t>GUILLERMO MARTINEZ TEL. 7395657 EXT. 855 gmartinez@funcionpublica.gov.co</t>
  </si>
  <si>
    <t xml:space="preserve"> GRUPO DE GESTION FINANCIERA</t>
  </si>
  <si>
    <t>Prestar servicios profesionales para apoyar a la DIRECCION GENERAL de Función Pública</t>
  </si>
  <si>
    <t>FERNANDO AUGUSTO MEDINA EXT. 910 fmedina@funcionpublica.gov.co</t>
  </si>
  <si>
    <t>DIRECCIÓN GENERAL - EQUIPO CAMBIO CULTURAL</t>
  </si>
  <si>
    <t>Prestar servicios profesionales para apoyar a la DIRECCION GENERAL - EQUIPO CAMBIO CULTURAL de Función Pública</t>
  </si>
  <si>
    <t>DIRECCIÓN GENERAL - EQUIPO GESTIÓN INTERNACIONAL</t>
  </si>
  <si>
    <t>Prestar servicios profesionales para apoyar a la DIRECCION GENERAL - EQUIPO GESTION INTERNACIONAL de Función Pública</t>
  </si>
  <si>
    <t>DIRECCIÓN GENERAL - EQUIPO CONSTRUCCIÓN DE PAZ</t>
  </si>
  <si>
    <t>Prestar servicios profesionales para apoyar a la DIRECCION GENERAL - EQUIPO CONSTRUCCION DE PAZ de Función Pública</t>
  </si>
  <si>
    <t>Prestar servicios profesionales para apoyar a la SUBDIRECCION de Función Pública</t>
  </si>
  <si>
    <t>Prestar servicios profesionales para apoyar a la SECRETARIA GENERAL de Función Pública</t>
  </si>
  <si>
    <t>ANGELA MARIA GONZALEZ Ext. 801 amgonzalez@funcionpublica.gov.co</t>
  </si>
  <si>
    <t>Prestar servicios profesionales para apoyar a la SECRETARÍA GENERAL - GRUPO GESTIÓN CONTRACTUAL de Función Pública</t>
  </si>
  <si>
    <t>DORIS ATAHUALPA EXT. 401 datahualpa@funcionpublica.gov.co</t>
  </si>
  <si>
    <t>Prestar servicios de apoyo a la gestión en la  SECRETARÍA GENERAL - GRUPO GESTIÓN CONTRACTUAL de Función Pública</t>
  </si>
  <si>
    <t>SECRETARÍA GENERAL - GRUPO DE SERVICIO AL CIUDADANO INSTITUCIONAL</t>
  </si>
  <si>
    <t>Prestar servicios profesionales para apoyar a la SECRETARÍA GENERAL - GRUPO DE SERVICIO AL CIUDADANO INSTITUCIONAL de Función Pública</t>
  </si>
  <si>
    <t>JAIME JIMENEZ ext. 300 jjimenez@funcionpublica.gov.co</t>
  </si>
  <si>
    <t>SECRETARÍA GENERAL - GRUPO DE GESTIÓN DOCUMENTAL</t>
  </si>
  <si>
    <t>Prestar servicios profesionales para apoyar a la SECRETARÍA GENERAL - GRUPO GESTIÓN DOCUMENTAL de Función Pública</t>
  </si>
  <si>
    <t>Prestar servicios profesionales para apoyar a la SECRETARÍA GENERAL - GRUPO GESTIÓN ADMINISTRATIVA  de Función Pública</t>
  </si>
  <si>
    <t>DIRECCIÓN DE DESARROLLO ORGANIZACIONAL</t>
  </si>
  <si>
    <t>Prestar servicios profesionales para apoyar a la DIRECCION DE DESARROLLO ORGANIZACIONAL de Función Pública</t>
  </si>
  <si>
    <t>ALEJANDRO BECKER  Ext. 820 abecker@funcionpublica.gov.co</t>
  </si>
  <si>
    <t>Prestar servicios profesionales para apoyar a la DIRECCION DE EMPLEO PUBLICO de Función Pública</t>
  </si>
  <si>
    <t>FRANCISCO CAMARGO SALAS, Ext. 700 fcamargo@funcionpublica.gov.co</t>
  </si>
  <si>
    <t>Prestar servicios profesionales para apoyar a la DIRECCION DE GESTION DEL CONOCIMIENTO de Función Pública</t>
  </si>
  <si>
    <t>DIEGO BELTRAN
Ext. 920
dbeltran@funcionpublica.gov.co</t>
  </si>
  <si>
    <t>Prestar servicios profesionales para apoyar a la DIRECCION GESTION Y DESEMPEÑO INSTITUCIONAL de Función Pública</t>
  </si>
  <si>
    <t>DIRECCIÓN PARTICIPACIÓN TRANSPARENCIA Y SERVICIO AL CIUDADANO</t>
  </si>
  <si>
    <t>Prestar servicios profesionales para apoyar a la DIRECCION PARTICIPACION TRANSPARENCIA Y SERVICIO AL CIUDADANO de Función Pública</t>
  </si>
  <si>
    <t>FERNANDO SEGURA EXT. 630 fsegura@funcionpublica.gov.co</t>
  </si>
  <si>
    <t>Prestar servicios de apoyo a la gestión en la  DIRECCION JURIDICA de Función Pública</t>
  </si>
  <si>
    <t>CLAUDIA PATRICIA HERNANDEZ Tel 7395656 ext 741 chernandez@funcionpública.gov.co</t>
  </si>
  <si>
    <t>Prestar servicios profesionales para apoyar a la DIRECCION JURIDICA de Función Pública</t>
  </si>
  <si>
    <t xml:space="preserve">80121500
80121600
80121700
80121800
</t>
  </si>
  <si>
    <t>Vigilancia judicial</t>
  </si>
  <si>
    <t>Prestar servicios profesionales para apoyar a la OFICINA DE TECNOLOGIAS DE LA INFORMACION Y LAS COMUNICACIONES de Función Pública</t>
  </si>
  <si>
    <t>OFICINA ASESORA DE COMUNICACIONES</t>
  </si>
  <si>
    <t>Prestar servicios profesionales para apoyar a la OFICINA ASESORA DE COMUNICACIONES de Función Pública</t>
  </si>
  <si>
    <t>DIANA BOHORQUEZ Ext. 520 dbohorquez@funcionpublica.gov.co</t>
  </si>
  <si>
    <t>Prestar servicios profesionales para apoyar a la OFICINA ASESORA DE PLANEACION de Función Pública</t>
  </si>
  <si>
    <t>Prestar servicios de apoyo a la gestión en la  SECRETARIA GENERAL de Función Pública</t>
  </si>
  <si>
    <t>Sobres especiales (Para envio cartilla y plegable) Tipo polybag de 12 x 15,5</t>
  </si>
  <si>
    <t>MARIA DEL PILAR GARCÍA EXT. 610 mpgarcia@funcionpublica.gov.co</t>
  </si>
  <si>
    <t>DIRECCIÓN DE GESTIÓN Y DESEMPEÑO INSTITUCIONAL - GRUPO GESTIÓN MERITOCRÁTICA</t>
  </si>
  <si>
    <t>Tajalápiz eléctrico</t>
  </si>
  <si>
    <t>Contrato de tiquetes aereos en desarrollo del proyecto de inversión de fortalecimiento de las políticas</t>
  </si>
  <si>
    <t>Licencias Project</t>
  </si>
  <si>
    <t>Material didáctico para desarrollo de los programas de Función Pública  Código de Integridad.</t>
  </si>
  <si>
    <t>Contrato de Tiquetes aéreos al exterior - ponencias</t>
  </si>
  <si>
    <t>contratista</t>
  </si>
  <si>
    <t>CAMILO ANDRÉS MUÑOZ PEÑA</t>
  </si>
  <si>
    <t>CARLOS EDUARDO HERNÁNDEZ VALDEBLANQUEZ</t>
  </si>
  <si>
    <t>ANDRÉS FELIPE SEGURA ARNAIZ</t>
  </si>
  <si>
    <t>GIOVANNI GUATIBONZA CARREÑO</t>
  </si>
  <si>
    <t>SONIA OSORIO VESGA</t>
  </si>
  <si>
    <t>JULIÁN ALBERTO TRUJILLO MARÍN</t>
  </si>
  <si>
    <t>DANIEL ASDRÚBAL ROMERO GONZÁLEZ</t>
  </si>
  <si>
    <t>DIANA PATRICIA BERMUDEZ CETINA</t>
  </si>
  <si>
    <t>JULY AMANDA MUÑOZ</t>
  </si>
  <si>
    <t>CLARA INÉS COLLAZOS MARTÍNEZ</t>
  </si>
  <si>
    <t>LINA MARÍA AYCARDI</t>
  </si>
  <si>
    <t>JAIME ANDRÉS URAZÁN LEAL</t>
  </si>
  <si>
    <t>YULY VERONICA RUEDA PÉREZ</t>
  </si>
  <si>
    <t>ALEXANDER MÁRQUEZ RÍOS</t>
  </si>
  <si>
    <t>JAZMITH ADRIANA ROJAS</t>
  </si>
  <si>
    <t>LEIDY CAROLINA MOGOLLÓN DELGADO</t>
  </si>
  <si>
    <t>ANA MILENA CÁCERES CASTRO</t>
  </si>
  <si>
    <t>NATALIA ANDREA GONZÁLEZ PUIN</t>
  </si>
  <si>
    <t>JAVIER LEÓN RICARDO SÁNCHEZ LIZARAZO</t>
  </si>
  <si>
    <t>PATRICIA GALINDO ARIAS</t>
  </si>
  <si>
    <t>VÍCTOR HUGO JAUREGUI PAZ</t>
  </si>
  <si>
    <t>JACK LEONARDO MARTÍNEZ VANEGAS</t>
  </si>
  <si>
    <t>PEDRO ANTONIO GARCÍA MEDINA</t>
  </si>
  <si>
    <t>LUIS ARÉVALO</t>
  </si>
  <si>
    <t>JORGE GIRALDO</t>
  </si>
  <si>
    <t>EDGAR VELOSA</t>
  </si>
  <si>
    <t>JOHANNA JIMÉNEZ CORREA</t>
  </si>
  <si>
    <t>JUAN DAVID CAMACHO PIÑEROS</t>
  </si>
  <si>
    <t>COMPROMISO SIN ASIGNACION PRESUPUESTAL.</t>
  </si>
  <si>
    <t>C-0599-1000-2 RECURSO 10 TECNOLOGÍAS DE LA INFORMACIÓN</t>
  </si>
  <si>
    <t xml:space="preserve">Compra elementos para la ejecución de actividades internas de la Entidad </t>
  </si>
  <si>
    <t>Soporte, Mantenimniento y actualización del sistema de turnos web del edificio sede de Función Pública</t>
  </si>
  <si>
    <t xml:space="preserve">Revisión, mantenimiento preventivo y correctivo de los sistemas  de sonido ambiental, hidráulico y sanitario (repuestos) </t>
  </si>
  <si>
    <t>COMPROMISO AJUSTADO A LA DISPONIBILIDAD PRESUPUESTAL.</t>
  </si>
  <si>
    <t>Prestación de servicios profesionales  para implementación de normas internacionesl</t>
  </si>
  <si>
    <t>ANGELA MARÍA GONZÁLEZ  LOZADA
SECRETARIA GENERAL</t>
  </si>
  <si>
    <t>JULIÁN MAURICIO MARTÍNEZ ALVARADO
COORDINADOR GRUPO GESTIÓN ADMINISTRATIVA</t>
  </si>
  <si>
    <t>DISTRIBUCIÓN DEL PRESPUESTO DE FUNCIONAMIENTO DAFP 2018.</t>
  </si>
  <si>
    <t>Prestar el servicio de mantenimiento preventivo y correctivo, suministro e instalación de repuestos y mano de obra, para los vehiculos que componen el parque automotor del Departamento Administrativo de la Función Pública.</t>
  </si>
  <si>
    <t>218'747.761</t>
  </si>
  <si>
    <t>21'874.776,10</t>
  </si>
  <si>
    <t>Prestación de servicios profesionales  en la Secretaría General - Grupo de Gestión Financiera de Función Pública</t>
  </si>
  <si>
    <t>Solución de software de backup</t>
  </si>
  <si>
    <t>Renovación licenciamiento CRM</t>
  </si>
  <si>
    <t>11, 5 MESES</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</si>
  <si>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</si>
  <si>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Enaltecer al servidor público y su labor y Consolidar una gestión pública moderna, eficiente, transparente, focalizada y participativa al servicio de los ciudadanos.</t>
  </si>
  <si>
    <t>C-0505 1000-2 RECURSO 11 IMPLEMENT Y FORTALECIM  DE LAS POLÍTICAS PÚBLICAS A NIVEL NACIONAL</t>
  </si>
  <si>
    <t>SECRETARÍA GENERAL</t>
  </si>
  <si>
    <t>Prestar servicios profesionales para apoyar a la SECRETARÍA GENERAL  de Función Pública</t>
  </si>
  <si>
    <t>SECRETARÍA GENERAL - GRUPO DE GESTION HUMANA</t>
  </si>
  <si>
    <t>Prestar servicios profesionales para apoyar a la SECRETARÍA GENERAL - GRUPO DE GESTION HUMANA de Función Pública</t>
  </si>
  <si>
    <t>OFICINA ASESORA DE CONTROL INTERNO</t>
  </si>
  <si>
    <t>Prestar servicios profesionales para apoyar a la OFICINA ASESORA DE CONTROL INTERNO de Función Pública</t>
  </si>
  <si>
    <t>LUZ STELLA PATIÑO Ext. 600 lpatino@funcionpublica.gov.co</t>
  </si>
  <si>
    <t>JUAN MAURICIO CORNEJO RODRIGUEZ</t>
  </si>
  <si>
    <t>C-0505-1000-1 RECURSO 11 DESARROLLO Y FORTALECIM DE CAPACIDADES DE DE LAS ENTIDADES TERRITORIALES DE LA CIRCUNSCRIPCION NACIONAL</t>
  </si>
  <si>
    <r>
      <t>Funcionamiento:</t>
    </r>
    <r>
      <rPr>
        <sz val="22"/>
        <rFont val="Calibri"/>
        <family val="2"/>
      </rPr>
      <t xml:space="preserve"> </t>
    </r>
    <r>
      <rPr>
        <sz val="20"/>
        <rFont val="Calibri"/>
        <family val="2"/>
      </rPr>
      <t xml:space="preserve">$18.287´435.459
Inversión CSF: $11.990´678.600     SSF:  $10´000.000.000              </t>
    </r>
  </si>
  <si>
    <t>actualización del sistema de turnos web del edificio sede de Función Pública</t>
  </si>
  <si>
    <t>MINIMA CUIANTÍA</t>
  </si>
  <si>
    <t>SUBDIRECCIÓN- GRUPO GESTIÓN ADMINISTRATIVA</t>
  </si>
  <si>
    <t>10  MESES</t>
  </si>
  <si>
    <t>COMERCIALIZACIÓN DE BIENES MUEBLES DADOS DE BAJA - CISA</t>
  </si>
  <si>
    <t>TOTALES</t>
  </si>
  <si>
    <t>C-0599-1000-2 RECURSO 11 TECNOLOGÍAS DE LA INFORMACIÓN</t>
  </si>
  <si>
    <t xml:space="preserve">Adquirir el Licenciamiento Microsoft y la suscripción de una bolsa de horas de soporte especializado Microsoft office 365, conforme a las especificaciones del anexo técnico. </t>
  </si>
  <si>
    <t xml:space="preserve">Adquirir el licenciamiento para el sistema de monitoreo ORION  que le permita verificar el estado de su Red frente a:  Servidores, Servicios, Equipos de comunicación y aplicaciones. </t>
  </si>
  <si>
    <t>Adquirir la renovación de la suscripción del licenciamiento Suite Adobe Creative Cloud durante doce (12) meses</t>
  </si>
  <si>
    <t>PLAN ANUAL DE ADQUISICIONES 2018 DAFP</t>
  </si>
  <si>
    <t>OFICINA DE TECNOLOGÍAS DE LA INFORMACIÓN Y LAS COMUNICACIONES</t>
  </si>
  <si>
    <t>Soporte extendido SIGEP</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</si>
  <si>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</si>
  <si>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No</t>
  </si>
  <si>
    <t>INVERSION ESTIMADO</t>
  </si>
  <si>
    <t xml:space="preserve">FUNCIONAMIENTO </t>
  </si>
  <si>
    <t>Valores estimados</t>
  </si>
  <si>
    <t>valores contratados</t>
  </si>
  <si>
    <t>valores pendientes de contratar</t>
  </si>
  <si>
    <t>VERIFICA</t>
  </si>
  <si>
    <t>rubros DEL Paa</t>
  </si>
  <si>
    <t>Prestar servicios de apoyo a la DIRECCION GESTION Y DESEMPEÑO INSTITUCIONAL de Función Pública</t>
  </si>
  <si>
    <t>32131023.</t>
  </si>
  <si>
    <t>Prestar servicios de apoyo a la gestión en la DIRECCION GENERAL de Función Pública</t>
  </si>
  <si>
    <t>Prestar servicios de apoyo en la DIRECCION DE GESTION DEL CONOCIMIENTO de Función Pública</t>
  </si>
  <si>
    <t>Prestar servicios profesionales para apoyar a la SECRETARIA GENERAL - GRUPO DE GESTION ADMINISTRATIVA  de la Función Púbica en el marco del Proyecto "Mejoramiento, Fortalecimiento de la Capacidad Institucional para el Desarrollo de Políticas Públicas. Nacional"</t>
  </si>
  <si>
    <t>NA</t>
  </si>
  <si>
    <t>JULIAN MAURICIO MARTINEZ Ext. 400</t>
  </si>
  <si>
    <t>Solución de envío de correo masivo para Función Pública</t>
  </si>
  <si>
    <t>global</t>
  </si>
  <si>
    <t>Soporte, Mantenimiento del sistema de turnos web del edificio sede de Función Pública</t>
  </si>
  <si>
    <t xml:space="preserve">Pruebas Test de Wartegg, para la evaluación de competencias laborales </t>
  </si>
  <si>
    <t xml:space="preserve">Pruebas Kompe Estatal- Códigos de Acceso PIN </t>
  </si>
  <si>
    <t>Prestar servicios profesionales en la Subdirección de Función Pública</t>
  </si>
  <si>
    <t>Enero</t>
  </si>
  <si>
    <t>MO</t>
  </si>
  <si>
    <t>5 MESES</t>
  </si>
  <si>
    <t>4,5 MESES</t>
  </si>
  <si>
    <t>046-2018</t>
  </si>
  <si>
    <t>ORGANIZACIÓN TERPEL S.A.</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</si>
  <si>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</si>
  <si>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 xml:space="preserve">PRESTACION DE SERVICIOS </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</si>
  <si>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</si>
  <si>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</si>
  <si>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</si>
  <si>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 xml:space="preserve">GRUPO DE GESTION ADMINISTRATIVA </t>
  </si>
  <si>
    <t>143-2018</t>
  </si>
  <si>
    <t>E &amp; M INGENIERIA S.A.S.</t>
  </si>
  <si>
    <t>Adquirir la suscripción, soporte técnico, transferencia de conocimientos y mantenimiento del Sistema de Turnos Web, de la entidad.</t>
  </si>
  <si>
    <t>CONTRATO DE COMPRAVENTA</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</si>
  <si>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</si>
  <si>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</si>
  <si>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</si>
  <si>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145-2018</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</si>
  <si>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</si>
  <si>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</si>
  <si>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PRESTACION DE SERVICIOS PROFESIONALES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</si>
  <si>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</si>
  <si>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veintiocho (28) de diciembre de 2018, de conformidad con lo estipulado por el Acuerdo Marco de Precios de Colombia Compra Eficiente.</t>
  </si>
  <si>
    <t>JULIAN MAURICIO MARTINEZ ALVARADO</t>
  </si>
  <si>
    <t>140-2018</t>
  </si>
  <si>
    <t>CATALINA MENDIETA SUAREZ</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</si>
  <si>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</si>
  <si>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PRESTACION DE SERVICIOS DE APOYO A LA GESTION</t>
  </si>
  <si>
    <t>Ocho (8) mensualidades vencidas, cada una por valor de DOS MILLONES DE PESOS ($2.000.000) M/CTE.</t>
  </si>
  <si>
    <t>Ocho (8) meses, contado a partir del perfeccionamiento del mismo y registro presupuestal.</t>
  </si>
  <si>
    <t>DIRECCION GENERAL</t>
  </si>
  <si>
    <t>141-2018</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</si>
  <si>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</si>
  <si>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</si>
  <si>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</si>
  <si>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</si>
  <si>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</si>
  <si>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</si>
  <si>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018-2018</t>
  </si>
  <si>
    <t>Prestar servicios profesionales en la Oficina Asesora de Planeación de Función Pública para apoyar la articulación del Sistema Integrado de Gestión de la Entidad con el Modelo Integrado de Planeación y Gestión (MIPG).</t>
  </si>
  <si>
    <t>Cinco (5) mensualidades vencidas, cada una por valor de CINCO MILLONES OCHO MIL PESOS ($5.008.000) M/CTE</t>
  </si>
  <si>
    <t>Cinco (05) meses, contado a partir del perfeccionamiento del mismo y registro presupuestal.</t>
  </si>
  <si>
    <t xml:space="preserve">OLGA LUCÍA ARANGO  </t>
  </si>
  <si>
    <t>007-2018</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</si>
  <si>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</si>
  <si>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</si>
  <si>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</si>
  <si>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LAURA CORDOBA REYES</t>
  </si>
  <si>
    <t>038-2018</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</si>
  <si>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</si>
  <si>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Cinco (5) mensualidades vencidas, cada una por valor de SIETE MILLONES SETECIENTOS CINCUENTA Y TRES MIL DE PESOS ($7.753.000) M/CTE.</t>
  </si>
  <si>
    <t xml:space="preserve">GUILLERMO MARTINEZ DAZA </t>
  </si>
  <si>
    <t>087-2018</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</si>
  <si>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</si>
  <si>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Dos (2) mensualidades vencidas, cada una por valor de SIETE MILLONES QUINIENTOS MIL PESOS ($7’500.000) M/CTE.</t>
  </si>
  <si>
    <t xml:space="preserve">Dos (2) meses, contado a partir del perfeccionamiento del mismo y registro presupuestal. </t>
  </si>
  <si>
    <t xml:space="preserve">NOHORA CONSTANZA SIABATO LOZANO  </t>
  </si>
  <si>
    <t>GRUPO DE GESTION FINANCIERA</t>
  </si>
  <si>
    <t>014-2018</t>
  </si>
  <si>
    <t>ANDRES FELIPE SEGURA ARNAIZ</t>
  </si>
  <si>
    <t>Prestar servicios profesionales en la Dirección General de la Función Pública para apoyar el cumplimiento de los objetivos y metas estratégicas institucionales, asi como la comunicación y divulgacion de producto</t>
  </si>
  <si>
    <t>Cinco (5) mensualidades vencidas, cada una por valor de ONCE MILLONES DE PESOS ($11’000.000) M/CTE.</t>
  </si>
  <si>
    <t>020-2018</t>
  </si>
  <si>
    <t>MARIA HERRERA PARDO</t>
  </si>
  <si>
    <t>Prestar servicios profesionales en la Direccion General  de Función Pública, para apoyar desde una perspectiva comunicacional, la implementación y consolidación de la Estrategia de Cambio Cultural.</t>
  </si>
  <si>
    <t>Cinco (5) mensualidades vencidas, cada una por valor de TRES MILLONES OCHOCIENTOS NOVENTA YCINCO MIL PESOS ($3’895.000) M/CTE.</t>
  </si>
  <si>
    <t>136-2018</t>
  </si>
  <si>
    <t xml:space="preserve">Prestar servicios profesionales en la Dirección General de la Función Pública para apoyar la articulación, implementación, seguimiento y evaluación de la Estrategia de Pedagogía y Construcción de Paz y de la Estrategia de Cambio Cultural. </t>
  </si>
  <si>
    <t>Cinco (5) mensualidades vencidas, cada una por valor de NUEVE MILLONES QUINIENTOS MIL PESOS ($9.500.000) M/CTE.</t>
  </si>
  <si>
    <t>010-2018</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</si>
  <si>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</si>
  <si>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</si>
  <si>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</si>
  <si>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022-2018</t>
  </si>
  <si>
    <t>LINA MARIA RICAURTE SIERRA</t>
  </si>
  <si>
    <t>Prestar servicios profesionales en la Dirección General de Función Pública, para apoyar las actividades relacionadas con la implementación y seguimiento de la Estrategia de Gestión Internacional de la Entidad.</t>
  </si>
  <si>
    <t>Cinco (5) mensualidades vencidas, cada una por valor de TRES MILLONES OCHOCIENTOS NOVENTA Y CINCO MIL PESOS ($3.895.000) M/CTE.</t>
  </si>
  <si>
    <t xml:space="preserve">JULIANA TORREO QUIJANO </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</si>
  <si>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</si>
  <si>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</si>
  <si>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</si>
  <si>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030-2018</t>
  </si>
  <si>
    <t>SONIA ESTHER OSORIO VESGA</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</si>
  <si>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</si>
  <si>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Cinco (5) mensualidades vencidas, cada una por valor de NUEVE MILLONES DE PESOS ($9’000.000) M/CTE.</t>
  </si>
  <si>
    <t>FERNANDO AUGUSTO MEDINA GUTIERREZ</t>
  </si>
  <si>
    <t>004-2018</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</si>
  <si>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</si>
  <si>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</si>
  <si>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</si>
  <si>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008-2018</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</si>
  <si>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</si>
  <si>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Cinco (5) mensualidades vencidas, cada una por valor de TRES MILLONES TREINTA Y TRES MIL PESOS ($3’033.000) M/CTE.</t>
  </si>
  <si>
    <t>005-2018</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</si>
  <si>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</si>
  <si>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</si>
  <si>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</si>
  <si>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042-2018</t>
  </si>
  <si>
    <t>FERLEY RUIZ MORENO</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</si>
  <si>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</si>
  <si>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001-2018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</si>
  <si>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</si>
  <si>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Cinco (5) mensualidades vencidas, cada una por valor de CINCO MILLONES DE PESOS ($5’000.000) M/CTE</t>
  </si>
  <si>
    <t>DORIS ATAHUALPA POLANCO</t>
  </si>
  <si>
    <t>GRUPO DE GESTION CONTRACTUAL</t>
  </si>
  <si>
    <t>002-2018</t>
  </si>
  <si>
    <t>DIANA BERMUDEZ CETINA</t>
  </si>
  <si>
    <t>044-2018</t>
  </si>
  <si>
    <t>JULY AMANDA MUÑOZ CHOACHI</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</si>
  <si>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</si>
  <si>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Cinco (5) mensualidades vencidas, cada una por valor de UN MILLÓN NOVECIENTOS NUEVE MIL PESOS ($1’909.000) M/CTE</t>
  </si>
  <si>
    <t>012-2018</t>
  </si>
  <si>
    <t>SERGIO MEJIA DUSSAN</t>
  </si>
  <si>
    <t>Prestar servicios profesionales en la Oficina Asesora de Planeación de Función Pública para apoyar la consolidación de información de entidades del orden territorial en el Sistema de Información Estratégica (SIE).</t>
  </si>
  <si>
    <t>Cinco (5) mensualidades vencidas, cada una por valor de CINCO MILLONES SETECIENTOS MIL PESOS ($5’700.000) M/CTE.</t>
  </si>
  <si>
    <t>006-2018</t>
  </si>
  <si>
    <t>Prestar servicios profesionales en el Grupo de Servicio al Ciudadano Institucional de Función Püblica, para apoyar el fortalecimiento del primer nivel de servicio en materia de producción  de información  y generación de reportes.</t>
  </si>
  <si>
    <t>Cinco (5) mensualidades vencidas, cada una por valor de CINCO MILLONES DOSCIENTOS TREINTA Y UN MIL PESOS ($5’231.000) M/CTE.</t>
  </si>
  <si>
    <t>JAIME HUMBERTO JIMENEZ VERGEL</t>
  </si>
  <si>
    <t>GRUPO DE SERVICIO AL CIUDADANO INSTITUCIONAL</t>
  </si>
  <si>
    <t>098-2018</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</si>
  <si>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</si>
  <si>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Ocho (8) mensualidades vencidas, cada una por valor de UN MILLON OCHOCIENTOS MIL PESOS ($1.800.000) M/CTE.</t>
  </si>
  <si>
    <t>NATALIA ASTRID CARDONA RAMIREZ</t>
  </si>
  <si>
    <t>034-2018</t>
  </si>
  <si>
    <t>CHRISTIAN ALEXANDER FLOREZ GUERRERO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</si>
  <si>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</si>
  <si>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Cinco (5) mensualidades vencidas, cada una por valor de SEIS MILLONES TRESCIENTOS MIL PESOS ($6’300.000) M/CTE.</t>
  </si>
  <si>
    <t>FRANCISCO ALFONSO CAMARGO SALAS</t>
  </si>
  <si>
    <t>DIRECCION DE EMPLEO PUBLICO</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</si>
  <si>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</si>
  <si>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</si>
  <si>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</si>
  <si>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</si>
  <si>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</si>
  <si>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</si>
  <si>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</si>
  <si>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</si>
  <si>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033-2018</t>
  </si>
  <si>
    <t>KAROL YOLIMA MERCHAN PARRA</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</si>
  <si>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</si>
  <si>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Seis (6) mensualidades vencidas, cada una por valor de CINCO MILLONES PESOS ($5’000.000) M/CTE.</t>
  </si>
  <si>
    <t>Seis (06) meses, contado a partir del perfeccionamiento del mismo y registro presupuestal.</t>
  </si>
  <si>
    <t>JUDY MAGALI RODRIGUEZ SANTANA</t>
  </si>
  <si>
    <t>GRUPO DE GESTION DOCUMENTAL</t>
  </si>
  <si>
    <t>009-2018</t>
  </si>
  <si>
    <t>Prestar servicios profesionales en Función Püblica para apoyar a la Entidad en materia de Gestión Ambiental, con el fin de dar cumplimiento a la normativa vigente, según lo contemplado den el Plan de Austeridad y Gestión Ambiental de la Entidad.</t>
  </si>
  <si>
    <t>Seis (6) mensualidades vencidas, cada una por valor de CINCO MILLONES TRESCIENTOS OCHENTA Y SEIS MIL SETECIENTOS PESOS ($5’386.700) M/CTE.</t>
  </si>
  <si>
    <t>013-2018</t>
  </si>
  <si>
    <t>CLARA INES COLLAZOS MARTINEZ</t>
  </si>
  <si>
    <t>Prestar servicios profesionales en la Dirección de Deasarrollo Organizacional de Función Pública  para apoyar la implementación, seguimiento, monitoreo y evaluación de tercera fase de la Estrategía de Gestión Territorial.</t>
  </si>
  <si>
    <t>Cinco (5) mensualidades vencidas, cada una por valor de ONCE MILLONES DOSCIENTOS NOVENTA MIL PESOS ($11’290.000) M/CTE.</t>
  </si>
  <si>
    <t>ALEJANDRO BECKER ROJAS</t>
  </si>
  <si>
    <t xml:space="preserve">DIRECCION DE DESARROLLO ORGANIZACIONAL  </t>
  </si>
  <si>
    <t>029-2018</t>
  </si>
  <si>
    <t>ROSA MARIA BOLAÑOS TOVAR</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</si>
  <si>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</si>
  <si>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Cinco (5) mensualidades vencidas, cada una por valor de CIINCO MILLONES OCHO MIL PESOS ($5’008.000) M/CTE.</t>
  </si>
  <si>
    <t>032-2018</t>
  </si>
  <si>
    <t>LINA MARÍA AYCARDI ALDANA</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</si>
  <si>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</si>
  <si>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Cinco (5) mensualidades vencidas, cada una por valor de NUEVE MILLONES DE PESOS ($9.000.000) M/CTE</t>
  </si>
  <si>
    <t>031-2018</t>
  </si>
  <si>
    <t>JAIME ANDRES URAZAN LEAL</t>
  </si>
  <si>
    <t>Prestar servicios profesionales en la Dirección de Deasarrollo Organizacional de Función Pública, para apoyar los aspectos técnicos, metodológicos y financieros relacionados con la implementación de la tercera fase de la Estrategia de Gestión Territorial.</t>
  </si>
  <si>
    <t>Cinco (5) mensualidades vencidas, cada una por valor de SIETE MILLONES CIENTO SESENTA Y SEIS MIL PESOS ($7’166.000) M/CTE.</t>
  </si>
  <si>
    <t>050-2018</t>
  </si>
  <si>
    <t>DORIS JULIETA GONZÁLEZ AREVALO</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</si>
  <si>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</si>
  <si>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Cinco (5) mensualidades vencidas, cada una por valor de DOS MILLONES OCHOCIENTOS MIL PESOS ($2’800.000) M/CTE.</t>
  </si>
  <si>
    <t>DIANA MARCELA GOMEZ ANZOLA</t>
  </si>
  <si>
    <t>GRUPO DE GESTION HUMANA</t>
  </si>
  <si>
    <t>021-2018</t>
  </si>
  <si>
    <t>LEIDY CAROLINA MOGOLLON DELGADO</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</si>
  <si>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</si>
  <si>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Cinco (5) mensualidades vencidas, cada una por valor de CUATRO MILLONES OCHOCIENTOS NOVENTA Y SIETE MIL PESOS ($4’897.000) M/CTE.</t>
  </si>
  <si>
    <t xml:space="preserve">DIEGO ALEJANDRO BELTRAN OGILVIE-BROWNE </t>
  </si>
  <si>
    <t>DIRECCION DE GESTION DEL CONOCIMIENTO</t>
  </si>
  <si>
    <t>025-2018</t>
  </si>
  <si>
    <t>SARA RESTREPO PEREZ</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</si>
  <si>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</si>
  <si>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035-2018</t>
  </si>
  <si>
    <t>LINA MARIA VASQUEZ CASTRO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</si>
  <si>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</si>
  <si>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Cinco (5) mensualidades vencidas de CINCO MILLONES DE PESOS ($5’000.000) M/CTE.</t>
  </si>
  <si>
    <t>ARLINGTON FONSECA</t>
  </si>
  <si>
    <t>DIRECCION DE GESTION Y DESEMPEÑO INSTITUCIONAL</t>
  </si>
  <si>
    <t>037-2018</t>
  </si>
  <si>
    <t>028-2018</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</si>
  <si>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</si>
  <si>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Cinco (5) mensualidades vencidas, cada una por valor de SIETE MILLONES TRESCIENTOS CINCUENTA MIL PESOS ($7’350.000) M/CTE.</t>
  </si>
  <si>
    <t>DIRECCION DE PARTICIPACION, TRANSPARENCIA Y SERVICIO AL CIUDADANO</t>
  </si>
  <si>
    <t>088-2018</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</si>
  <si>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</si>
  <si>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Cinco (5) mensualidades vencidas, cada una por valor de CUATRO MILLONES OCHOCIENTOS NOVENTA Y SIETE MIL PESOS ($4.897.000) M/CTE</t>
  </si>
  <si>
    <t>Cinco (5) meses, contado a partir del perfeccionamiento del mismo y registro presupuestal.</t>
  </si>
  <si>
    <t xml:space="preserve">SUSAN SIMONETH SUÁREZ GUTIÉRREZ </t>
  </si>
  <si>
    <t>024-2018</t>
  </si>
  <si>
    <t>LAURA CAMILA RONDON LIZARAZO</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</si>
  <si>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</si>
  <si>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 xml:space="preserve">FERNANDO AUGUSTO SEGURA RESTREPO </t>
  </si>
  <si>
    <t>036-2018</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</si>
  <si>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</si>
  <si>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026-2018</t>
  </si>
  <si>
    <t>ANA MILENA CACERES CASTRO</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</si>
  <si>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</si>
  <si>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</si>
  <si>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</si>
  <si>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</si>
  <si>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</si>
  <si>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</si>
  <si>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 xml:space="preserve">LUIS FERNANDO NUÑEZ RINCÓN </t>
  </si>
  <si>
    <t>DIRECCION JURIDICA</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</si>
  <si>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</si>
  <si>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</si>
  <si>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</si>
  <si>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</si>
  <si>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047-2018</t>
  </si>
  <si>
    <t>MARIA JOSE DEL RIO ARIAS</t>
  </si>
  <si>
    <t>Prestar servicios profesionales en la Dirección Jurídica de Función Pública, para apoyar todos los aspectos relativos a la Contratación Estatal, y a la expedición de conceptos.</t>
  </si>
  <si>
    <t>Cinco (5) mensualidades vencidas cada una por valor de SIETE MILLONES TRESCIENTOS CINCUENTA MIL PESOS ($7’350.000) M/CTE</t>
  </si>
  <si>
    <t>049-2018</t>
  </si>
  <si>
    <t>LUIS AREVALO MANTILLA</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</si>
  <si>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</si>
  <si>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Cinco (5) mensualidades vencidas, cada una por valor de CUATRO MILLONES SETECIENTOS MIL PESOS ($4’700.000) M/CTE.</t>
  </si>
  <si>
    <t>DIANA MARIA BOHORQUEZ LOSADA</t>
  </si>
  <si>
    <t>043-2018</t>
  </si>
  <si>
    <t>JORGE IVAN GIRALDO DIAZ</t>
  </si>
  <si>
    <t>Prestar servicios profesionales en la Oficina Asesora de Comunicaciones| de Función Pública, para apoyar la difusión de contenidos e información de la Entidad en redes sociales institucionales, en el marco de la estrategia de comunicaciones.</t>
  </si>
  <si>
    <t>Cinco (5) mensualidades vencidas, cada una por valor de TRES MILLONES OCHOCIENTOS MIL PESOS ($3’800.000) M/CTE.</t>
  </si>
  <si>
    <t>040-2018</t>
  </si>
  <si>
    <t>EDGAR ALIRIO VELOSA ARIAS</t>
  </si>
  <si>
    <t>Prestar servicios profesionales en la oficina asesora de comunicaciones de Función Pública, para apoyar la generación de contenidos informativos  que permitan divulgar la gestión de la entidad, en el marco de la estrategia de comunicaciones</t>
  </si>
  <si>
    <t>Cinco (5) mensualidades vencidas, cada una por valor de CUATRO MILLONES DOSCIENTOS MIL PESOS ($4’200.000) M/CTE.</t>
  </si>
  <si>
    <t>003-2018</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</si>
  <si>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</si>
  <si>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</si>
  <si>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</si>
  <si>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 xml:space="preserve">OFICINA DE TECNOLOGIAS DE LA INFORMACION Y LAS COMUNICACIONES </t>
  </si>
  <si>
    <t>015-2018</t>
  </si>
  <si>
    <t>GREISTLY KARINE VEGA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</si>
  <si>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</si>
  <si>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016-2018</t>
  </si>
  <si>
    <t>VICTOR HUGO JAUREGUI PAZ</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</si>
  <si>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</si>
  <si>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Cinco (5) mensualidades vencidas, cada una por valor de SIETE MILLONES DE PESOS ($7’000.000) M/CTE.</t>
  </si>
  <si>
    <t>FRANCISCO JOSE URBINA SUAREZ</t>
  </si>
  <si>
    <t>017-2018</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</si>
  <si>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</si>
  <si>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Cinco (5) mensualidades vencidas, cada una por valor de SEIS MILLONES QUINIENTOS DIEZ MIL PESOS ($6’510.000) M/CTE.</t>
  </si>
  <si>
    <t>ASTRID RUIZ ZAMUDIO</t>
  </si>
  <si>
    <t>041-2018</t>
  </si>
  <si>
    <t>JACK LEONARDO MARTINEZ VANEGAS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</si>
  <si>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</si>
  <si>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EDUAR ALFONSO GAVIRIA VERA</t>
  </si>
  <si>
    <t>039-2018</t>
  </si>
  <si>
    <t>PEDRO ANTONIO GARCIA MEDINA</t>
  </si>
  <si>
    <t>Cinco (5) mensualidades vencidas de SEIS MILLONES QUINIENTOS DIEZ MIL PESOS ($6’510.000) M/CTE.</t>
  </si>
  <si>
    <t>019-2018</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</si>
  <si>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</si>
  <si>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023-2018</t>
  </si>
  <si>
    <t>JOHANNA JIMENEZ CORREA</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</si>
  <si>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</si>
  <si>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Cinco (5) mensualidades vencidas, cada una por valor de CINCO MILLONES QUINIENTOS DOCE MIL PESOS ($5’512.000) M/CTE.</t>
  </si>
  <si>
    <t>048-2018</t>
  </si>
  <si>
    <t>ALEXANDER HERNANDEZ ZORRO</t>
  </si>
  <si>
    <t>Cinco (5) mensualidades vencidas, cada una por valor de CINCO MILLONES OCHO MIL PESOS ($5.008.000) M/CTE.</t>
  </si>
  <si>
    <t>103-2018</t>
  </si>
  <si>
    <t>ROCIO LONDOÑO BOTERO</t>
  </si>
  <si>
    <t>Prestar servicios profesionales en la Dirección General de Función Pública, para articular y revisar la información necesaria para la elaboración de un informe sobre la evolución del empleo público en Colombia.</t>
  </si>
  <si>
    <t>Tres (3) mensualidades vencidas, cada una por valor de SIETE MILLONES CIENTO SESENTA Y SEIS MIL PESOS ($7’166.000) M/CTE.</t>
  </si>
  <si>
    <t>Tres (3) meses, contado a partir del perfeccionamiento del mismo y registro presupuestal.</t>
  </si>
  <si>
    <t>104-2018</t>
  </si>
  <si>
    <t>OMAR LORENZO SALINAS VILLAMIZAR</t>
  </si>
  <si>
    <t>Prestar servicios profesionales en la Dirección General de Función Pública, para apoyar la revisión de la información necesaria para la elaboración de un informe sobre la evolución del empleo público en Colombia.</t>
  </si>
  <si>
    <t>Tres (3) mensualidades vencidas, cada una por valor de CINCO MILLONES DOSCIENTOS TREINTA Y UN MIL PESOS ($5’231.000) M/CTE.</t>
  </si>
  <si>
    <t>105-2018</t>
  </si>
  <si>
    <t>OSCAR DAVID SAIDIZA PEÑUELA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</si>
  <si>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</si>
  <si>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Tres (3) mensualidades vencidas, cada una por valor de SEIS MILLONES TRESCIENTOS NOVENTA Y CUATRO MIL PESOS ($6’394.000) M/CTE.</t>
  </si>
  <si>
    <t>100-2018</t>
  </si>
  <si>
    <t>MARIANA DE JESUS PEREA URREA</t>
  </si>
  <si>
    <t>Prestar servicios de apoyo a la Gestión en la Dirección General de Función Pública, para la recopilación, organización y control de la información, que contribuya a la elaboración de un informe sobre la evolución del empleo público en Colombia.</t>
  </si>
  <si>
    <t>Tres (3) mensualidades vencidas, cada por un valor de UN MILLON TRESCIENTOS CINCUENTA MIL PESOS ($1’350.000) M/CTE</t>
  </si>
  <si>
    <t>076-2018</t>
  </si>
  <si>
    <t xml:space="preserve">Prestar servicios profesionales en la Dirección General de Función Pública, para apoyar la elaboración y revisión de documentos institucionales relacionados con las metas, objetivos, planes, programas y proyectos y resultados de la Entidad. </t>
  </si>
  <si>
    <t>Cinco (5) mensualidades vencidas, cada una por valor de DOS MILLONES DE PESOS ($2’000.000) M/CTE.</t>
  </si>
  <si>
    <t xml:space="preserve">ANDRÉS FELIPE SEGURA ARNAIZ </t>
  </si>
  <si>
    <t>133-2018</t>
  </si>
  <si>
    <t>LORENA CATALINA RODRIGUEZ MORENO</t>
  </si>
  <si>
    <t>Prestar servicios profesionales en la Dirección General de Función Pública, para apoyar la elaboración, implementación, revisión de resultados y divulgación de indicadores y otras herramientas de seguimiento, para la Estrategia de Cambio Cultural.</t>
  </si>
  <si>
    <t>Ocho (8) mensualidades vencidas, cada una por valor de TRES MILLONES OCHOCIENTOS NOVENTA Y CINCO MIL PESOS ($3´895.000) M/CTE.</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</si>
  <si>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</si>
  <si>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</si>
  <si>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</si>
  <si>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</si>
  <si>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119-2018</t>
  </si>
  <si>
    <t>SANTIAGO LEYVA BOTERO</t>
  </si>
  <si>
    <t>Prestar servicios profesionales en la Dirección de Gestión del Conocimiento de Función Pública, para apoyar la elaboración de un (1) documento de balance y prospectiva sobre la capacidad de cambio institucional en el sector público colombiano.</t>
  </si>
  <si>
    <t>Dos (2) mensualidades vencidas, cada una por valor de SIETE MILLONES QUINIENTOS MIL PESOS ($7.500.000) M/CTE</t>
  </si>
  <si>
    <t>Dos (2) meses, contado a partir del perfeccionamiento del mismo y registro presupuestal.</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</si>
  <si>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</si>
  <si>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</si>
  <si>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</si>
  <si>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110-2018</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</si>
  <si>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</si>
  <si>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</si>
  <si>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Ocho (8) mensualidades vencidas, cada una por valor de UN MILLÓN NOVECIENTOS NUEVE MIL PESOS ($1’909.000) M/CTE.</t>
  </si>
  <si>
    <t>132-2018</t>
  </si>
  <si>
    <t>ELISABETH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</si>
  <si>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</si>
  <si>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</si>
  <si>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</si>
  <si>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065-2018</t>
  </si>
  <si>
    <t>PAULA VANESSA PAEZ BARRETO</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</si>
  <si>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</si>
  <si>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Ocho (8) mensualidades vencidas, cada una por valor de SIETE MILLONES TRESCIENTOS CINCUENTA MIL PESOS ($7’350.000) M/CTE</t>
  </si>
  <si>
    <t>Ocho (08) meses, contado a partir del perfeccionamiento del mismo y registro presupuestal.</t>
  </si>
  <si>
    <t>079-2018</t>
  </si>
  <si>
    <t>CLAUDIA PATRICIA DIAZ BAQUERO</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</si>
  <si>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</si>
  <si>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Ocho (8) mensualidades vencidas, cada una por valor de SEIS MILLONES DE PESOS ($6’000.000) M/CTE.</t>
  </si>
  <si>
    <t>Ocho (8) meses, contados a partir del perfeccionamiento del mismo y registro presupuestal.</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</si>
  <si>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</si>
  <si>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</si>
  <si>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</si>
  <si>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</si>
  <si>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053-2018</t>
  </si>
  <si>
    <t>MONICA SILVA ELIAS</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</si>
  <si>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</si>
  <si>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Ocho (8) mensualidades vencidas, cada una por valor de CINCO MILLONES TRESCIENTOS MIL PESOS ($5’300.000) M/CTE.</t>
  </si>
  <si>
    <t>ROGER QUIRAMA GARCIA</t>
  </si>
  <si>
    <t>051-2018</t>
  </si>
  <si>
    <t>JOHNAHAN ARROYO ARROYO</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</si>
  <si>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</si>
  <si>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Ocho (8) mensualidades vencidas, cada una por valor de SEIS MILLONES QUINIENTOS DIEZ MIL PESOS ($6’510.000) M/CTE.</t>
  </si>
  <si>
    <t>052-2018</t>
  </si>
  <si>
    <t>JAVIER LEÓN RICARDO SANCHEZ LIZARAZO</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</si>
  <si>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</si>
  <si>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125-2018</t>
  </si>
  <si>
    <t>WILLIAM JAVIER PINTO SOLER</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</si>
  <si>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</si>
  <si>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</si>
  <si>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099-2018</t>
  </si>
  <si>
    <t>NOHORA SUSANA BONILLA GUZMAN</t>
  </si>
  <si>
    <t>Prestar servicios profesionales en la Oficina Asesora de Comunicaciones, para apoyar el diseño y diagramación de documentos y publicaciones técnicas generadas por la entidad, en el marco de la Estrategia de Comunicaciones de Función Pública.</t>
  </si>
  <si>
    <t>Ocho (8) mensualidades vencidas, cada una por valor de CUATRO MILLONES SETECIENTOS MIL PESOS ($4´700.000) M/CTE.</t>
  </si>
  <si>
    <t>063-2018</t>
  </si>
  <si>
    <t>DANIEL ASDRUBAL ROMERO GONZÁLEZ</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</si>
  <si>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</si>
  <si>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Ocho (8) mensualidades vencidas, cada una por valor de NUEVE MILLONES DOCIENTOS OCHENTA Y DOS MIL PESOS ($9.282.000) M/CTE.</t>
  </si>
  <si>
    <t xml:space="preserve">NATALIA ASTRID CARDONA RAMIREZ </t>
  </si>
  <si>
    <t>102-2018</t>
  </si>
  <si>
    <t>JORGE MARIO SIMANCAS CARDONA</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</si>
  <si>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</si>
  <si>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Ocho (8) mensualidades vencidas, cada una por valor de CINCO MILLONES DOSCIENTOS TREINTA Y UN MIL PESOS ($5.231.000) M/CTE</t>
  </si>
  <si>
    <t>066-2018</t>
  </si>
  <si>
    <t xml:space="preserve">Ocho (8) mensualidades vencidas, cada una por valor de CINCO MILLONES DOSCIENTOS TREINTA Y UN MIL PESOS ($5.231.000) M/CTE </t>
  </si>
  <si>
    <t>080-2018</t>
  </si>
  <si>
    <t>JUAN PABLO ROJAS MESA</t>
  </si>
  <si>
    <t>Prestar servicios profesionales en el Grupo de Servicio al Ciudadano Institucional de Función Pública para apoyar la atención a los grupos de valor en el primer nivel de servicio de la Entidad.</t>
  </si>
  <si>
    <t>Ocho (8) mensualidades vencidas, cada una por valor de TRES MILLONES OCHOCIENTOS NOVENTA Y CINCO MIL PESOS ($3.895.000) M/CTE</t>
  </si>
  <si>
    <t>078-2018</t>
  </si>
  <si>
    <t>YENNY STELLA CHACÓN SANTAMARIA</t>
  </si>
  <si>
    <t>096-2018</t>
  </si>
  <si>
    <t>BEATRIZ HELENA HERNADEZ VARGAS</t>
  </si>
  <si>
    <t>123-2018</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</si>
  <si>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</si>
  <si>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</si>
  <si>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Ocho (8) mensualidades vencidas, cada una por valor de CINCO MILLONES DE PESOS ($5.000.000) M/CTE</t>
  </si>
  <si>
    <t>LUZ MARY RIAÑO CAMARGO</t>
  </si>
  <si>
    <t>083-2018</t>
  </si>
  <si>
    <t>Prestar servicios profesionales en la Oficina de Control Interno de Función Pública, para apoyar la ejecución del plan de auditorías internas y seguimientos a la gestión institucional programados para la vigencia 2018.</t>
  </si>
  <si>
    <t>Ocho (8) mensualidades vencidas, cada una por valor de CINCO MILLONES DOSCIENTOS TREINTA Y UN MIL PESOS ($5’231.000) M/CTE.</t>
  </si>
  <si>
    <t>LUZ STELLA PATIÑO JURADO</t>
  </si>
  <si>
    <t>OFICINA DE CONTROL INTERNO</t>
  </si>
  <si>
    <t>082-2018</t>
  </si>
  <si>
    <t>EDUARDO PRADA VELASQUEZ</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</si>
  <si>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</si>
  <si>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Seis (6) mensualidades vencidas, cada una por valor de SEIS MILLONES QUINIENTOS MIL PESOS ($6’500.000) M/CTE.</t>
  </si>
  <si>
    <t>Seis (6) meses, contados a partir del perfeccionamiento del mismo y registro presupuestal.</t>
  </si>
  <si>
    <t xml:space="preserve">JIMMY ALEJANDRO ESCOBAR CASTRO </t>
  </si>
  <si>
    <t>084-2018</t>
  </si>
  <si>
    <t>RAFAEL ANTONIO GARCIA RODRIGUEZ</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</si>
  <si>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</si>
  <si>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OCHO MILLONES DE PESOS ($8’000.000) M/CTE.</t>
  </si>
  <si>
    <t xml:space="preserve">FERNANDO AUGUSTO MEDINA GUTIERREZ </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</si>
  <si>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</si>
  <si>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</si>
  <si>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</si>
  <si>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Ocho (8) mensualidades vencidas, cada una por valor de CINCO MILLONES QUINIENTOS MIL PESOS ($5.500.000) M/CTE</t>
  </si>
  <si>
    <t>DOLLY AMAYA CABALLERO</t>
  </si>
  <si>
    <t>120-2018</t>
  </si>
  <si>
    <t>ADRIANA DEL PILAR CIFUENTES BLANCO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</si>
  <si>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</si>
  <si>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130-2018</t>
  </si>
  <si>
    <t>KAREN VANESSA MUÑOZ GULFO</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</si>
  <si>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</si>
  <si>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Seis (6) mensualidades vencidas, cada una por valor de CINCO MILLONES TRESCIENTOS CINCUENTA MIL PESOS ($5´350.000) M/CTE.</t>
  </si>
  <si>
    <t>Seis (6) meses, contado a partir del perfeccionamiento del mismo y registro presupuestal.</t>
  </si>
  <si>
    <t>DIANA MARIA CALDAS GUALTEROS</t>
  </si>
  <si>
    <t>064-2018</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</si>
  <si>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</si>
  <si>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2018.</t>
  </si>
  <si>
    <t>Ocho (8) mensualidades vencidas, cada una por valor de TRES MILLONES SEISCIENTOS SETENTA Y TRES MIL PESOS ($3.673.000) M/CTE.</t>
  </si>
  <si>
    <t xml:space="preserve">MARÍA DEL PILAR GARCÍA GONZÁLEZ </t>
  </si>
  <si>
    <t>081-2018</t>
  </si>
  <si>
    <t>OSCAR MANUEL RODRIGUEZ NIÑO</t>
  </si>
  <si>
    <t xml:space="preserve">MARÍA DEL PILAR GARCÍA GONZÁLEZ   </t>
  </si>
  <si>
    <t>109-2018</t>
  </si>
  <si>
    <t>CESAR ANDRES MARIN CAMACHO</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</si>
  <si>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</si>
  <si>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118-2018</t>
  </si>
  <si>
    <t>NOHORA MARCELA ACOSTA ORJUELA</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</si>
  <si>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</si>
  <si>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</si>
  <si>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 xml:space="preserve">ALEJANDRO BECKER ROJAS </t>
  </si>
  <si>
    <t>114-2018</t>
  </si>
  <si>
    <t>NORA ELIZABETH ZAMORA SANTACRUZ</t>
  </si>
  <si>
    <t>115-2018</t>
  </si>
  <si>
    <t>CAROLINA SANCHEZ BOHORQUEZ</t>
  </si>
  <si>
    <t>116-2018</t>
  </si>
  <si>
    <t>CLAUDIA PATRICIA HERNANDEZ DIAZ</t>
  </si>
  <si>
    <t>067-2018</t>
  </si>
  <si>
    <t>DIANA ELIZABETH SALINAS GUTIERREZ</t>
  </si>
  <si>
    <t>Prestar servicios profesionales en la Direccion Juridica  de Función Pública para apoya la estructuración, publicación, depuración y/o actalización de los contenidos del Gestor Normativo de la Entidad.</t>
  </si>
  <si>
    <t>Ocho (8) mensualidades vencidas, cada una por valor de CUATRO MILLONES CUATROCIENTOS CINCUENTA Y DOS MIL PESOS ($4’452.000) M/CTE.</t>
  </si>
  <si>
    <t>LUIS FERNANDO NUÑEZ RINCÓN</t>
  </si>
  <si>
    <t>108-2018</t>
  </si>
  <si>
    <t>JORGE ANDRES ROJAS URREA</t>
  </si>
  <si>
    <t>Prestar servicios profesionales en la Dirección Juridica de Función Pública para apoyar la estructuración, publicación, depuración y/o actualización de los contenidos del Gestor Normativo de la Entidad.</t>
  </si>
  <si>
    <t>Ocho (8) mensualidades vencidas, cada una por valor de CUATRO MILLONES CUATROCIENTOS CINCUENTA Y DOS MIL PESOS ($4.452.000) M/CTE</t>
  </si>
  <si>
    <t>112-2018</t>
  </si>
  <si>
    <t>SANDRA LUCIA BARRIGA MORENO</t>
  </si>
  <si>
    <t>139-2018</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</si>
  <si>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</si>
  <si>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Ocho (8) mensualidades vencidas, cada una por valor de SEIS MILLONES DE PESOS ($6.000.000) M/CTE.</t>
  </si>
  <si>
    <t>JOSE FERNANDO CEBALLOS ARROYAVE</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</si>
  <si>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</si>
  <si>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</si>
  <si>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</si>
  <si>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062-2018</t>
  </si>
  <si>
    <t>ARMANDO LOPEZ CORTES</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</si>
  <si>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</si>
  <si>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Cinco (5) mensualidades vencidas, cada una por valor de NUEVE MILLONES CIENTO OCHENTA Y CINCO MIL QUINIENTOS PESOS ($9’185.500) M/CTE</t>
  </si>
  <si>
    <t>093-2018</t>
  </si>
  <si>
    <t>YULY VERONICA RUEDA PEREZ</t>
  </si>
  <si>
    <t>Prestar servicios profesionales en la Dirección de Desarrollo Organizacional de Función Pública, para apoyar las actividades que se generan en el desarrollo de la tercera fase de la Estrategia de Gestión Territorial.</t>
  </si>
  <si>
    <t>Ocho (8) mensualidades vencidas, cada una por valor de CUATRO MILLONES TRESCIENTOS CUARENTA MIL PESOS ($4’340.000) M/CTE</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</si>
  <si>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</si>
  <si>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</si>
  <si>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</si>
  <si>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</si>
  <si>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106-2018</t>
  </si>
  <si>
    <t>ANGELA PATRICIA CERÓN RAMIREZ</t>
  </si>
  <si>
    <t>Prestar servicios de apoyo a la gestión en la Dirección de Desarrollo Organizacional de Función Pública, para la recolección, organización y control de la información que surja en desarrollo de la Estrategia de Gestión Territorial.</t>
  </si>
  <si>
    <t>Ocho (8) mensualidades vencidas, cada una por valor de DOS MILLONES DE PESOS ($2’000.000) M/CTE.</t>
  </si>
  <si>
    <t>107-2018</t>
  </si>
  <si>
    <t>MAYRA YINETH GALEANO BERGAÑO</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</si>
  <si>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</si>
  <si>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</si>
  <si>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</si>
  <si>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</si>
  <si>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</si>
  <si>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Siete (7) meses, contado a partir del perfeccionamiento del mismo y registro presupuestal.</t>
  </si>
  <si>
    <t>085-2018</t>
  </si>
  <si>
    <t>LINA MARIA PADILLA SAIBIS</t>
  </si>
  <si>
    <t xml:space="preserve">Prestar servicios profesionales a la Dirección de Desarrollo Organizacional, para apoyar la implementación de la Estrategia de Gestión Territorial, en departamentos de difícil acceso y condiciones geográficas complejas. </t>
  </si>
  <si>
    <t>Ocho mensualidades vencidas, cada una por valor de DIEZ MILLONES DE PESOS ($10’000.000) M/CTE.</t>
  </si>
  <si>
    <t>086-2018</t>
  </si>
  <si>
    <t>HAROLD EDUARDO BENAVIDES OSEJO</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</si>
  <si>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</si>
  <si>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</si>
  <si>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075-2018</t>
  </si>
  <si>
    <t>ANA RAQUEL RODRIGUEZ RUIZ</t>
  </si>
  <si>
    <t>091-2018</t>
  </si>
  <si>
    <t>ORANGEL DE JESUS NORIEGA</t>
  </si>
  <si>
    <t>126-2018</t>
  </si>
  <si>
    <t>EDGAR ALBERTO SIMBAQUEBA MORENO</t>
  </si>
  <si>
    <t>ocho (8) mensualidades vencidas, cada una por valor de NUEVE MILLONES DE PESOS ($9.000.000) M/CTE.</t>
  </si>
  <si>
    <t>089-2018</t>
  </si>
  <si>
    <t>RICARDO ANDRES MOLINA SUAREZ</t>
  </si>
  <si>
    <t>135-2018</t>
  </si>
  <si>
    <t>RODOLFO RENGIFO VALENCIA</t>
  </si>
  <si>
    <t>Prestar servicios profesionales a la Direccion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</si>
  <si>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</si>
  <si>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117-2018</t>
  </si>
  <si>
    <t>JENNIFER ALEJANDRA MOGOLLON BERNAL</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</si>
  <si>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</si>
  <si>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</si>
  <si>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</si>
  <si>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</si>
  <si>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113-2018</t>
  </si>
  <si>
    <t>LUZ STELLA CANTOR CARVAJAL</t>
  </si>
  <si>
    <t>097-2018</t>
  </si>
  <si>
    <t>DIANA PATRICIA GUERRERO VALENCIA</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</si>
  <si>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</si>
  <si>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</si>
  <si>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</si>
  <si>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059-2018</t>
  </si>
  <si>
    <t>JULIO CÉSAR OVALLE VARGAS</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</si>
  <si>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</si>
  <si>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Siete (7) mensualidades vencidas, cada una por valor de OCHO MILLONES QUINIENTOS MIL PESOS ($8’500.000) M/CTE.</t>
  </si>
  <si>
    <t>Siete (07) meses, contado a partir del perfeccionamiento del mismo y registro presupuestal.</t>
  </si>
  <si>
    <t>073-2018</t>
  </si>
  <si>
    <t>TRINA MARCELA BOCANEGRA MONTALVO</t>
  </si>
  <si>
    <t>056-2018</t>
  </si>
  <si>
    <t>ANGELA MARÍA CASTILLO LOZADA</t>
  </si>
  <si>
    <t>138-2018</t>
  </si>
  <si>
    <t>PAOLA LILIANA QUIJANO BARÓN</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</si>
  <si>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</si>
  <si>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</si>
  <si>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068-2018</t>
  </si>
  <si>
    <t>PAULA CAROLINA VILLAMIZAR</t>
  </si>
  <si>
    <t>061-2018</t>
  </si>
  <si>
    <t>ANDREA PAOLA PRIETO MOSQUERA</t>
  </si>
  <si>
    <t>060-2018</t>
  </si>
  <si>
    <t>IVONNE PATRICIA BERNAL LOPEZ</t>
  </si>
  <si>
    <t>054-2018</t>
  </si>
  <si>
    <t>CATALINA CARDONA OSORIO</t>
  </si>
  <si>
    <t>058-2018</t>
  </si>
  <si>
    <t>HECTOR ARMANDO BARÓN RODRIGUEZ</t>
  </si>
  <si>
    <t>070-2018</t>
  </si>
  <si>
    <t>GIOVANNA CONSUELO PARDO BERNAL</t>
  </si>
  <si>
    <t>074-2018</t>
  </si>
  <si>
    <t>RODRIGO DAVID NOGUERA FAJARDO</t>
  </si>
  <si>
    <t>072-2018</t>
  </si>
  <si>
    <t>YOVANNA ALEXANDRA CADAVID HERRERA</t>
  </si>
  <si>
    <t>071-2018</t>
  </si>
  <si>
    <t>EDIT YOHANA PALACIO ESPINOSA</t>
  </si>
  <si>
    <t>069-2018</t>
  </si>
  <si>
    <t>GLADYS RAMIREZ PEÑA</t>
  </si>
  <si>
    <t>057-2018</t>
  </si>
  <si>
    <t>MAURICIO ENRIQUE RAMIREZ ALVAREZ</t>
  </si>
  <si>
    <t>101-2018</t>
  </si>
  <si>
    <t>ALICIA BUSTACARA ROMERO</t>
  </si>
  <si>
    <t>055-2018</t>
  </si>
  <si>
    <t xml:space="preserve">IVAN CARLOS RAFAEL BOBADILLA DAZA                         </t>
  </si>
  <si>
    <t>094-2018</t>
  </si>
  <si>
    <t>ESTHER SOFIA HENAO LOPEZ</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</si>
  <si>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</si>
  <si>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OCHO MILLONES QUINIENTOS MIL PESOS ($8’500.000) M/CTE.</t>
  </si>
  <si>
    <t>142-2018</t>
  </si>
  <si>
    <t>SOCIEDAD HOTELERA TEQUENDAMA S.A.</t>
  </si>
  <si>
    <t>Prestar los servicios de apoyo logistico, en la organización y desarrollo de los eventos requeridos por la Función Pública en la vigencia 2018.</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</si>
  <si>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</si>
  <si>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NATALIA CARRILLO MOLINA</t>
  </si>
  <si>
    <t>131-2018</t>
  </si>
  <si>
    <t>Prestar servicios profesionales a Función Pública, para apoyar en la organización de la logistica, realización y ejecución de los eventos que requiera la entidad.</t>
  </si>
  <si>
    <t>Ocho (8) mensualidades vencidas, cada una por valor de CUATRO MILLONES QUINIENTOS MIL PESOS ($4´500.000) M/CTE.</t>
  </si>
  <si>
    <t>134-2018</t>
  </si>
  <si>
    <t>SILVIA LUCIA FORERO CASTAÑEDA</t>
  </si>
  <si>
    <t>Prestar servicios profesionales en la Subdirección de Función Pública, para apoyar en la revisión y consolidación de los resultados de las políticas a cargo de la entidad, así como en la elaboración de los documentos resultantes de las mismas.</t>
  </si>
  <si>
    <t>Ocho (8) mensualidades vencidas, cada una por valor de CINCO MILLONES NOVECIENTOS CINCUENTA Y TRES MIL PESOS ($5’953.000) M/CTE</t>
  </si>
  <si>
    <t>146-2018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</si>
  <si>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</si>
  <si>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Cinco (5) mensualidades vencidas, cuatro (4) pagos por valor de SIETE MILLONES TRESCIENTOS CINCUENTA MIL PESOS ($7.350.000) M/CTE, y un ultimo pago por valor de TRES MILLONES SEISCIENTOS SETENTA YCINCO MIL PESOS ($3.675.000) M/CTE.</t>
  </si>
  <si>
    <t xml:space="preserve">LINA MARIA MONCALEANO CUELLAR </t>
  </si>
  <si>
    <t>GRUPO GESTIÓN HUMANA</t>
  </si>
  <si>
    <t>Implementación de la estrategias de Gobierno Digital</t>
  </si>
  <si>
    <t>81112200-81111500-81111800</t>
  </si>
  <si>
    <t>9 MESES</t>
  </si>
  <si>
    <t>Suscripción al licenciamiento, servicios de soporte para las licencias del software Liferay DXP, así como entrenamiento y bolsa de horas de soporte especializado conforme lo especificado en la ficha técnica.</t>
  </si>
  <si>
    <t>Contratar la elaboración y aplicación de los concursos públicos de empleo - CNSC</t>
  </si>
  <si>
    <t>CENTRAL DE INVERSIONES S.A.</t>
  </si>
  <si>
    <t>Realizar intermediación comercial para la enajenación de bienes muebles de propiedad del Departamento Administrativo de la Función Pública, por el sistema de subasta electrónica ascendente.</t>
  </si>
  <si>
    <t>CONTRATO INTERADMINISTRATIVO</t>
  </si>
  <si>
    <t>Un (1) año, prorrogable de mutuo acuerdo por periodos iguales, contados a partir de su perfeccionamiento.</t>
  </si>
  <si>
    <t>151-2018</t>
  </si>
  <si>
    <t>SUBATOURS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</si>
  <si>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</si>
  <si>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SUMINISTRO</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</si>
  <si>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</si>
  <si>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</si>
  <si>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147-2018</t>
  </si>
  <si>
    <t>MELANY PAOLA FLOREZ DE LA HOZ</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</si>
  <si>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t>
  </si>
  <si>
    <t>Cinco (5) mensualidades vencidas, cuatro (4) pagos por valor de TRES MILLONES TREINTA Y TRES MIL PESOS ($3.033.000) M/CTE, y un ultimo pago por valor de UN MILLON QUINIENTOS DIECISEIS MIL QUINIENTOS PESOS ($1.516.500) M/CTE.</t>
  </si>
  <si>
    <t>152-2018</t>
  </si>
  <si>
    <t>TANDEM S.A.S</t>
  </si>
  <si>
    <t>Prestar el servicio de transporte, custodia y almacenamiento externo de los medios magnéticos, que contienen las copias de respaldo de la información de Función Pública, de acuerdo con las especificaciones técnicas establecidas en el presente Documento</t>
  </si>
  <si>
    <t>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t>
  </si>
  <si>
    <t xml:space="preserve">Hasta el veintiocho (28) de diciembre de 2018, contado a partir del perfeccionamiento del mismo, previo registro presupuestal y aprobación de pólizas. </t>
  </si>
  <si>
    <t xml:space="preserve">ANA YISED CASTRO ORTIZ </t>
  </si>
  <si>
    <t>150-2018</t>
  </si>
  <si>
    <t>LA PREVISORA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</si>
  <si>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</si>
  <si>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t>
  </si>
  <si>
    <t>Hasta el treinta y uno (31) de diciembre de 2018, de conformidad con lo estipulado por el Acuerdo Marco de Precios de Colombia Compra Eficiente .</t>
  </si>
  <si>
    <t>153-2018</t>
  </si>
  <si>
    <t>UT SOFT-IG</t>
  </si>
  <si>
    <t>Adquirir la suscripcion, configuración, parametrización, soporte técnico y transferencia de conocimientos , del licenciamiento de la herramienta Dynamics CRM (Customer Relationship Management) de Microsoft, según las características señaladas en el anexo técnico.</t>
  </si>
  <si>
    <t>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t>
  </si>
  <si>
    <t>Un (1) año, contado  a  partir  del perfeccionamiento del mismo y registro presupuesta!.</t>
  </si>
  <si>
    <t>CDP</t>
  </si>
  <si>
    <t>VALOR NETO DEL CONTRATO VIGENCIA 2018</t>
  </si>
  <si>
    <t xml:space="preserve">SANTIAGO ARANGO CORRALES </t>
  </si>
  <si>
    <t>CLAUDIA ANDREA CELY RUIZ                  CEDIDO A                                                       MELANY PAOLA FLOREZ DE LA HOZ</t>
  </si>
  <si>
    <t xml:space="preserve">EDINSON GABRIEL MALAGÓN MAYORGA </t>
  </si>
  <si>
    <t>Cinco (5) mensualidades vencidas, cada una por valor de TRES MILLONES SEISCIENTOS CUATRO MIL PESOS ($3.604.000) M/CTE</t>
  </si>
  <si>
    <t xml:space="preserve">ELSA YANUBA QUIÑONES </t>
  </si>
  <si>
    <t>JUAN PABLO CENDALES 
RODRIGUEZ</t>
  </si>
  <si>
    <t xml:space="preserve">EDINSON GABRIEL MALAGÓN MAYORGA  </t>
  </si>
  <si>
    <t xml:space="preserve">CM-015-2018 </t>
  </si>
  <si>
    <t>24 MESES</t>
  </si>
  <si>
    <t>43233400
81111500
81111800
81112200
81112000</t>
  </si>
  <si>
    <t>43212200
43201800
81111500
43201600</t>
  </si>
  <si>
    <t xml:space="preserve">8018 </t>
  </si>
  <si>
    <t xml:space="preserve">8718 </t>
  </si>
  <si>
    <t>17418</t>
  </si>
  <si>
    <t xml:space="preserve">8118 </t>
  </si>
  <si>
    <t>18018</t>
  </si>
  <si>
    <t>17718</t>
  </si>
  <si>
    <t>18418</t>
  </si>
  <si>
    <t>19018</t>
  </si>
  <si>
    <t xml:space="preserve">2318 </t>
  </si>
  <si>
    <t xml:space="preserve">2418 </t>
  </si>
  <si>
    <t xml:space="preserve">2518 </t>
  </si>
  <si>
    <t xml:space="preserve">2618 </t>
  </si>
  <si>
    <t xml:space="preserve">2718 </t>
  </si>
  <si>
    <t xml:space="preserve">2818 </t>
  </si>
  <si>
    <t xml:space="preserve">2918 </t>
  </si>
  <si>
    <t xml:space="preserve">3018 </t>
  </si>
  <si>
    <t xml:space="preserve">3118 </t>
  </si>
  <si>
    <t xml:space="preserve">3218 </t>
  </si>
  <si>
    <t xml:space="preserve">3318 </t>
  </si>
  <si>
    <t xml:space="preserve">3418 </t>
  </si>
  <si>
    <t xml:space="preserve">3518 </t>
  </si>
  <si>
    <t xml:space="preserve">3618 </t>
  </si>
  <si>
    <t xml:space="preserve">3718 </t>
  </si>
  <si>
    <t xml:space="preserve">3818 </t>
  </si>
  <si>
    <t xml:space="preserve">3918 </t>
  </si>
  <si>
    <t xml:space="preserve">4018 </t>
  </si>
  <si>
    <t xml:space="preserve">4118 </t>
  </si>
  <si>
    <t xml:space="preserve">4218 </t>
  </si>
  <si>
    <t xml:space="preserve">4318 </t>
  </si>
  <si>
    <t xml:space="preserve">4418 </t>
  </si>
  <si>
    <t xml:space="preserve">4518 </t>
  </si>
  <si>
    <t xml:space="preserve">4618 </t>
  </si>
  <si>
    <t xml:space="preserve">4718 </t>
  </si>
  <si>
    <t xml:space="preserve">4818 </t>
  </si>
  <si>
    <t xml:space="preserve">4918 </t>
  </si>
  <si>
    <t xml:space="preserve">5018 </t>
  </si>
  <si>
    <t xml:space="preserve">5118 </t>
  </si>
  <si>
    <t xml:space="preserve">5218 </t>
  </si>
  <si>
    <t xml:space="preserve">5318 </t>
  </si>
  <si>
    <t xml:space="preserve">5418 </t>
  </si>
  <si>
    <t xml:space="preserve">5518 </t>
  </si>
  <si>
    <t xml:space="preserve">5618 </t>
  </si>
  <si>
    <t xml:space="preserve">5718 </t>
  </si>
  <si>
    <t xml:space="preserve">5818 </t>
  </si>
  <si>
    <t xml:space="preserve">5918 </t>
  </si>
  <si>
    <t xml:space="preserve">6018 </t>
  </si>
  <si>
    <t xml:space="preserve">6118 </t>
  </si>
  <si>
    <t xml:space="preserve">6218 </t>
  </si>
  <si>
    <t xml:space="preserve">6418 </t>
  </si>
  <si>
    <t xml:space="preserve">6518 </t>
  </si>
  <si>
    <t xml:space="preserve">6618 </t>
  </si>
  <si>
    <t xml:space="preserve">6818 </t>
  </si>
  <si>
    <t xml:space="preserve">6918 </t>
  </si>
  <si>
    <t xml:space="preserve">7018 </t>
  </si>
  <si>
    <t xml:space="preserve">7118 </t>
  </si>
  <si>
    <t xml:space="preserve">7218 </t>
  </si>
  <si>
    <t xml:space="preserve">7318 </t>
  </si>
  <si>
    <t xml:space="preserve">7418 </t>
  </si>
  <si>
    <t xml:space="preserve">9018 </t>
  </si>
  <si>
    <t>16918</t>
  </si>
  <si>
    <t xml:space="preserve">9118 </t>
  </si>
  <si>
    <t>17118</t>
  </si>
  <si>
    <t xml:space="preserve">9318 </t>
  </si>
  <si>
    <t xml:space="preserve">9418 </t>
  </si>
  <si>
    <t xml:space="preserve">9618 </t>
  </si>
  <si>
    <t xml:space="preserve">9718 </t>
  </si>
  <si>
    <t>17218</t>
  </si>
  <si>
    <t xml:space="preserve">9918 </t>
  </si>
  <si>
    <t>10018</t>
  </si>
  <si>
    <t xml:space="preserve">1018 </t>
  </si>
  <si>
    <t>10218</t>
  </si>
  <si>
    <t>10318</t>
  </si>
  <si>
    <t>10418</t>
  </si>
  <si>
    <t>10518</t>
  </si>
  <si>
    <t>10618</t>
  </si>
  <si>
    <t>10718</t>
  </si>
  <si>
    <t>10818</t>
  </si>
  <si>
    <t>10918</t>
  </si>
  <si>
    <t>11018</t>
  </si>
  <si>
    <t>11118</t>
  </si>
  <si>
    <t xml:space="preserve">1218 </t>
  </si>
  <si>
    <t>11318</t>
  </si>
  <si>
    <t>11418</t>
  </si>
  <si>
    <t>11518</t>
  </si>
  <si>
    <t>11618</t>
  </si>
  <si>
    <t>11718</t>
  </si>
  <si>
    <t>11818</t>
  </si>
  <si>
    <t>11918</t>
  </si>
  <si>
    <t>12018</t>
  </si>
  <si>
    <t>12118</t>
  </si>
  <si>
    <t>12218</t>
  </si>
  <si>
    <t>12318</t>
  </si>
  <si>
    <t>12418</t>
  </si>
  <si>
    <t>12518</t>
  </si>
  <si>
    <t>12618</t>
  </si>
  <si>
    <t>12718</t>
  </si>
  <si>
    <t>12818</t>
  </si>
  <si>
    <t>12918</t>
  </si>
  <si>
    <t>13018</t>
  </si>
  <si>
    <t>13118</t>
  </si>
  <si>
    <t>13218</t>
  </si>
  <si>
    <t>13318</t>
  </si>
  <si>
    <t>13418</t>
  </si>
  <si>
    <t>13518</t>
  </si>
  <si>
    <t>13618</t>
  </si>
  <si>
    <t>13718</t>
  </si>
  <si>
    <t>13818</t>
  </si>
  <si>
    <t>13918</t>
  </si>
  <si>
    <t>14018</t>
  </si>
  <si>
    <t>14118</t>
  </si>
  <si>
    <t>14218</t>
  </si>
  <si>
    <t>14318</t>
  </si>
  <si>
    <t>14418</t>
  </si>
  <si>
    <t>14618</t>
  </si>
  <si>
    <t>14718</t>
  </si>
  <si>
    <t>14818</t>
  </si>
  <si>
    <t>14918</t>
  </si>
  <si>
    <t>15018</t>
  </si>
  <si>
    <t>15118</t>
  </si>
  <si>
    <t>15218</t>
  </si>
  <si>
    <t>15318</t>
  </si>
  <si>
    <t>15418</t>
  </si>
  <si>
    <t>15518</t>
  </si>
  <si>
    <t>15618</t>
  </si>
  <si>
    <t>15718</t>
  </si>
  <si>
    <t>15818</t>
  </si>
  <si>
    <t>15918</t>
  </si>
  <si>
    <t>16018</t>
  </si>
  <si>
    <t>16118</t>
  </si>
  <si>
    <t>16218</t>
  </si>
  <si>
    <t>16318</t>
  </si>
  <si>
    <t>16418</t>
  </si>
  <si>
    <t>16518</t>
  </si>
  <si>
    <t>16618</t>
  </si>
  <si>
    <t>16718</t>
  </si>
  <si>
    <t>16818</t>
  </si>
  <si>
    <t>18118</t>
  </si>
  <si>
    <t>18318</t>
  </si>
  <si>
    <t>18218</t>
  </si>
  <si>
    <t>17918</t>
  </si>
  <si>
    <t>18618</t>
  </si>
  <si>
    <t>18818</t>
  </si>
  <si>
    <t>20 4 41 13 OTROS GASTOS POR ADQUISICIÓN DE SERVICIOS</t>
  </si>
  <si>
    <t>53101902
53102102
53101904
53111501
 53111601
53111601
46181503
46181604</t>
  </si>
  <si>
    <t>27110000
26121600
39121700
39101800
39101600
31201500
39111800
46171500
27112800
31161500
12352300
23131500
31210000
30151800
39111800</t>
  </si>
  <si>
    <t>154-2018</t>
  </si>
  <si>
    <t>GPS ELECTRONICS LTDA</t>
  </si>
  <si>
    <t>Prestar el servicio de mantenimiento preventivo y correctivo a los sistemas hidrosanitarios, extinción de incendio y de sonido ambiental del edificio sede de Función Pública, de acuerdo con las condiciones técnicas establecidas en el presente documento.</t>
  </si>
  <si>
    <t>Ocho (8) pagos mensuales, cada uno por un valor de NOVECIENTOS CINCUENTA Y OCHO MIL TRESCIENTOS SETENTA Y CINCO PESOS ($958.375) M/CTE</t>
  </si>
  <si>
    <t>Ocho (8) meses, contado a partir del perfeccionamiento del mismo, previo registro presupuestal y aprobación de pólizas.</t>
  </si>
  <si>
    <t xml:space="preserve">IVAN ADOLFO MORANTES </t>
  </si>
  <si>
    <t>157-2018</t>
  </si>
  <si>
    <t>CONFECCIONES PAEZ S.A.</t>
  </si>
  <si>
    <t>Adquirir la dotación de vestuario de labor, calzado y batas de trabajo, para los servidores de Función Pública, acorde con las especificaciones técnicas previstas en la Ficha Técnica de bienes y calzado (Anexo N° 1), establecida por Colombia Compra Eficiente.</t>
  </si>
  <si>
    <t>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</si>
  <si>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y uno (31) de diciembre de 2018, previo registro presupuestal. </t>
  </si>
  <si>
    <t>MONICA DONADO TRUJILLO</t>
  </si>
  <si>
    <t>158-2018</t>
  </si>
  <si>
    <t>YUBARTA S.A.S.</t>
  </si>
  <si>
    <t>YEISSON PAUL RAMIREZ SOLARTE</t>
  </si>
  <si>
    <t>159-2018</t>
  </si>
  <si>
    <t>INVERSIONES GIRATELL GIRALDO S.C.A.</t>
  </si>
  <si>
    <t>ALIX MEDINA SERRANO</t>
  </si>
  <si>
    <t>160-2018</t>
  </si>
  <si>
    <t>DOTACIÓN INTEGRAL S.A.S</t>
  </si>
  <si>
    <t>161-2018</t>
  </si>
  <si>
    <t>INTERNATIONAL TRADING COMPANY DE COLOMBIA S.A.S.</t>
  </si>
  <si>
    <t>156-2018</t>
  </si>
  <si>
    <t xml:space="preserve">MEDICAL PROTECTION LTDA </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</si>
  <si>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</si>
  <si>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Función Pública pagará el valor del Contrato en mensualidades vencidas, de acuerdo con los examenes medicos efectivamente realizados en el correspondiente mes, previa presentacion de la factura y la expedición del Certificado de Recibido a Satisfaccion por parte del Supervisor del Contrato, sin que el monto total de los servicios prestados pueda exceder la cuantia total del mismo.</t>
  </si>
  <si>
    <t xml:space="preserve">Hasta el veintiocho (28) de diciembre de 2018, o hasta agotar el presupuesto, lo primero que ocurra, contado a partir del perfeccionamiento del mismo, registro presupuestal y aprobación de pólizas. </t>
  </si>
  <si>
    <t>155-2018</t>
  </si>
  <si>
    <t>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</si>
  <si>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</si>
  <si>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 xml:space="preserve">FERNANDO AUGUSTO MEDINA GUTIÉRREZ </t>
  </si>
  <si>
    <t>3 0 4 4 2 DOTACIONES</t>
  </si>
  <si>
    <t>4 0 4 4 2 DOTACIONES</t>
  </si>
  <si>
    <t>5 0 4 4 2 DOTACIONES</t>
  </si>
  <si>
    <t>6 0 4 4 2 DOTACIONES</t>
  </si>
  <si>
    <t>45111500
43211500
43211900
43212100</t>
  </si>
  <si>
    <t>Adquisición de entrepaños para los archivadores rodantes del archivo central de la entidad.</t>
  </si>
  <si>
    <t>81112200
81111500
81111800
43232300</t>
  </si>
  <si>
    <t>43222600 43221700 43202200 43211800 26121600 23251800</t>
  </si>
  <si>
    <t>81112102    43233501</t>
  </si>
  <si>
    <t>Prestar el servicio de correo electrónico certificado, que proporcionen notificación electrónica por e-mail para Función Pública, optimizando la administración del correo electrónico actual.</t>
  </si>
  <si>
    <t xml:space="preserve">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la realización de la transferencia de conocimientos, la presentación de la respectiva factura y expedición del certificado de recibido a satisfacción y evaluación al contratista, por parte del Supervisor del Contrato, sin que el monto total de los bienes y servicios suministrados pueda exceder la cuantía total del Contrato. </t>
  </si>
  <si>
    <t xml:space="preserve">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 </t>
  </si>
  <si>
    <t>OLIMPIA MANAGEMENT S. A.</t>
  </si>
  <si>
    <t>167-2018</t>
  </si>
  <si>
    <t xml:space="preserve">ANDREA MARTINEZ CALVO </t>
  </si>
  <si>
    <t xml:space="preserve">Un (1) año, contado a partir del nueve (9) de abril del 2018 , previo perfeccionamiento del mismo, registro presupuesta! y aprobación de pólizas. </t>
  </si>
  <si>
    <t>Función Pública pagará el valor del contrato en un (1) único pago, previa entrega del licenciamiento , la certificación de suscripción al servicio de soporte, derechos de actualización de versiones , bolsa de horas y de haber impartido la transferencia de conocimientos, previa presentación de la respectiva factura y expedición del certificado de recibido a satisfacción y evaluación al contratista, por parte del Supervisor del Contrato.</t>
  </si>
  <si>
    <t xml:space="preserve">Contratar la suscripción al servicio de soporte, derechos de actualización de versiones y adquisición de licenciamiento para los módulos de la herramienta Proactivanet que posee Función Pública, acorde con la Ficha Técnica del proceso. </t>
  </si>
  <si>
    <t>TCM TECNOLOGÍAS CON CLASE MUNDIAL S.A.S</t>
  </si>
  <si>
    <t>162-2018</t>
  </si>
  <si>
    <t xml:space="preserve">YUDI MARCELA CASTIBLANCO  TORRES </t>
  </si>
  <si>
    <t>Hasta el veintiocho (28) de diciembre de 2018, contado a partir del perfeccionamiento del mismo, previo registro presupuestal y aprobación de pólizas.</t>
  </si>
  <si>
    <t>Función Pública cancelará el valor del contrato, en tres (3) pagos, previa presentación de la respectiva factura y expedición del certificado de recibido a satisfacción y evaluación al contratista por parte del Supervisor del Contrato, sin que el monto total de los servicios suministrados pueda exceder la cuantía total del contrato</t>
  </si>
  <si>
    <t>Adquisición de la dotación de labor, para el Servidor de Función Pública, que realiza las funciones de mantenimiento y reparaciones locativas de la planta física de la Entidad, acorde con las especificaciones técnicas establecidas en la Ficha Técnica del presente documento.</t>
  </si>
  <si>
    <t>RES-Q SOLUTIONS S.A.S</t>
  </si>
  <si>
    <t>163-2018</t>
  </si>
  <si>
    <t>Un (1) mes contado a partir de la expedición
del registro presupuesta!.</t>
  </si>
  <si>
    <t>La 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</si>
  <si>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Adquirir los Periféricos para los equipos de cómputo y las Unidades de Imagen para las
Impresoras Lexmark de Función Pública, de conformidad con los lineamilentos establecidos en la Tienda Virtual del Estado Colombiano - Grandes Superficies.</t>
  </si>
  <si>
    <t>PANAMERICANA LIBRERÍA Y PAPELERÍA</t>
  </si>
  <si>
    <t>168-2018</t>
  </si>
  <si>
    <t>Un (1) solo pago, a la entrega de los equipos, instalación y configuración de los mismos en el Grupo de Servicio al Ciudadano Institucional, previa presentación de la factura, y la expedición del certificado de recibido a satisfacción y evaluación al contratista, por parte del Supervisor del Contrato, sin que el monto total pueda exceder la cuantía total del mismo.</t>
  </si>
  <si>
    <t>Adquisición, instalación y puesta en funcionamiento de los equipos para el Sistema de Digiturnos Web - STW de propiedad de Función Pública.</t>
  </si>
  <si>
    <t>E&amp;M INGENIERIA SAS</t>
  </si>
  <si>
    <t>166-2018</t>
  </si>
  <si>
    <t xml:space="preserve">Un (1) mes contado a partir de la expedición
del registro presupuesta!. </t>
  </si>
  <si>
    <t>Función Pública pagará el valor del contrato en un (1) solo pago, por un valor estimado de DOCE MILLONES CIENTO NOVENTA Y SIETE MIL QUINIENTOS PESOS ($12'197.500) M/CTE, incluido IVA y demás gastos asociados, dentro de los treinta (30) días siguientes a la presentación de la factura y a la expedición del certificado de recibido a satisfacción por parte del Supervisor del Contrato, sin</t>
  </si>
  <si>
    <t>Adquirir una fotocopiadora de trabajo pesado para el centro de copiado del Departamento Administrativo de la Función Pública.</t>
  </si>
  <si>
    <t>165-2018</t>
  </si>
  <si>
    <t>GLORIA RUTH MUTIS GAITAN</t>
  </si>
  <si>
    <t>un (1) solo pago, por un valor estimado de VEINTIÚN MILLONES SETECIENTOS OCHENTA Y SEIS MIL SEISCIENTOS TREINTA Y NUEVE PESOS ($21.786.639,00)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</si>
  <si>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Adquirir los tóner y cartuchos para las impresoras de color y fotocopiadoras de Función Pública.</t>
  </si>
  <si>
    <t>164-2018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</si>
</sst>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7" formatCode="_-&quot;$&quot;* #,##0_-;\-&quot;$&quot;* #,##0_-;_-&quot;$&quot;* &quot;-&quot;_-;_-@_-"/>
    <numFmt numFmtId="168" formatCode="_-&quot;$&quot;* #,##0.00_-;\-&quot;$&quot;* #,##0.00_-;_-&quot;$&quot;* &quot;-&quot;??_-;_-@_-"/>
    <numFmt numFmtId="169" formatCode="_ * #,##0.00_ ;_ * \-#,##0.00_ ;_ * &quot;-&quot;??_ ;_ @_ "/>
    <numFmt numFmtId="170" formatCode="_(&quot;$&quot;\ * #,##0_);_(&quot;$&quot;\ * \(#,##0\);_(&quot;$&quot;\ * &quot;-&quot;??_);_(@_)"/>
    <numFmt numFmtId="171" formatCode="_([$$-240A]\ * #,##0.00_);_([$$-240A]\ * \(#,##0.00\);_([$$-240A]\ * &quot;-&quot;??_);_(@_)"/>
    <numFmt numFmtId="172" formatCode="#,###\ &quot;MESES&quot;"/>
    <numFmt numFmtId="173" formatCode="&quot;$&quot;\ #,##0.00"/>
    <numFmt numFmtId="174" formatCode="_ &quot;$&quot;\ * #,##0.00_ ;_ &quot;$&quot;\ * \-#,##0.00_ ;_ &quot;$&quot;\ * &quot;-&quot;??_ ;_ @_ "/>
    <numFmt numFmtId="175" formatCode="_-&quot;$&quot;* #,##0.00_-;\-&quot;$&quot;* #,##0.00_-;_-&quot;$&quot;* &quot;-&quot;_-;_-@_-"/>
    <numFmt numFmtId="176" formatCode="#,##0.00_ ;\-#,##0.00\ "/>
    <numFmt numFmtId="180" formatCode="#,###.0\ &quot;MESES&quot;"/>
  </numFmts>
  <fonts count="76" x14ac:knownFonts="1">
    <font>
      <sz val="11"/>
      <color theme="1"/>
      <name val="Calibri"/>
      <family val="2"/>
      <scheme val="minor"/>
    </font>
    <font>
      <sz val="14"/>
      <color theme="1"/>
      <name val="Calibri"/>
      <family val="2"/>
      <scheme val="minor"/>
    </font>
    <font>
      <sz val="11"/>
      <name val="Arial"/>
      <family val="2"/>
    </font>
    <font>
      <sz val="10"/>
      <name val="Arial"/>
      <family val="2"/>
    </font>
    <font>
      <sz val="20"/>
      <color indexed="8"/>
      <name val="Calibri"/>
      <family val="2"/>
    </font>
    <font>
      <sz val="9"/>
      <name val="Arial"/>
      <family val="2"/>
    </font>
    <font>
      <b/>
      <sz val="11"/>
      <name val="Arial"/>
      <family val="2"/>
    </font>
    <font>
      <sz val="8"/>
      <name val="Arial"/>
      <family val="2"/>
    </font>
    <font>
      <b/>
      <sz val="20"/>
      <name val="Arial"/>
      <family val="2"/>
    </font>
    <font>
      <b/>
      <sz val="16"/>
      <name val="Arial"/>
      <family val="2"/>
    </font>
    <font>
      <sz val="20"/>
      <name val="Calibri"/>
      <family val="2"/>
    </font>
    <font>
      <b/>
      <sz val="18"/>
      <name val="Arial"/>
      <family val="2"/>
    </font>
    <font>
      <sz val="16"/>
      <name val="Arial"/>
      <family val="2"/>
    </font>
    <font>
      <sz val="22"/>
      <name val="Calibri"/>
      <family val="2"/>
    </font>
    <font>
      <sz val="22"/>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b/>
      <sz val="11"/>
      <color theme="0"/>
      <name val="Arial"/>
      <family val="2"/>
    </font>
    <font>
      <sz val="11"/>
      <color theme="0"/>
      <name val="Arial"/>
      <family val="2"/>
    </font>
    <font>
      <b/>
      <sz val="11"/>
      <color theme="1"/>
      <name val="Arial"/>
      <family val="2"/>
    </font>
    <font>
      <sz val="14"/>
      <color theme="1"/>
      <name val="Calibri"/>
      <family val="2"/>
      <scheme val="minor"/>
    </font>
    <font>
      <sz val="16"/>
      <color theme="0"/>
      <name val="Arial"/>
      <family val="2"/>
    </font>
    <font>
      <sz val="16"/>
      <color theme="1"/>
      <name val="Arial"/>
      <family val="2"/>
    </font>
    <font>
      <sz val="16"/>
      <color rgb="FFFF0000"/>
      <name val="Arial"/>
      <family val="2"/>
    </font>
    <font>
      <b/>
      <sz val="9"/>
      <color theme="0"/>
      <name val="Times New Roman"/>
      <family val="1"/>
    </font>
    <font>
      <b/>
      <sz val="11"/>
      <color theme="0"/>
      <name val="Times New Roman"/>
      <family val="1"/>
    </font>
    <font>
      <b/>
      <sz val="8"/>
      <color theme="0"/>
      <name val="Arial"/>
      <family val="2"/>
    </font>
    <font>
      <b/>
      <sz val="14"/>
      <color rgb="FFFF0000"/>
      <name val="Calibri"/>
      <family val="2"/>
      <scheme val="minor"/>
    </font>
    <font>
      <b/>
      <sz val="16"/>
      <color rgb="FF002060"/>
      <name val="Arial Narrow"/>
      <family val="2"/>
    </font>
    <font>
      <sz val="16"/>
      <color theme="1"/>
      <name val="Calibri"/>
      <family val="2"/>
      <scheme val="minor"/>
    </font>
    <font>
      <b/>
      <sz val="20"/>
      <color theme="1"/>
      <name val="Arial"/>
      <family val="2"/>
    </font>
    <font>
      <b/>
      <sz val="16"/>
      <color theme="1"/>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b/>
      <sz val="20"/>
      <color rgb="FFFF0000"/>
      <name val="Calibri"/>
      <family val="2"/>
      <scheme val="minor"/>
    </font>
    <font>
      <sz val="20"/>
      <color theme="1"/>
      <name val="Calibri"/>
      <family val="2"/>
      <scheme val="minor"/>
    </font>
    <font>
      <sz val="16"/>
      <name val="Calibri"/>
      <family val="2"/>
      <scheme val="minor"/>
    </font>
    <font>
      <sz val="26"/>
      <color theme="1"/>
      <name val="Calibri"/>
      <family val="2"/>
      <scheme val="minor"/>
    </font>
    <font>
      <b/>
      <sz val="20"/>
      <color theme="1"/>
      <name val="Calibri"/>
      <family val="2"/>
      <scheme val="minor"/>
    </font>
    <font>
      <sz val="26"/>
      <name val="Calibri"/>
      <family val="2"/>
      <scheme val="minor"/>
    </font>
    <font>
      <sz val="20"/>
      <color theme="5" tint="-0.499984740745262"/>
      <name val="Calibri"/>
      <family val="2"/>
      <scheme val="minor"/>
    </font>
    <font>
      <b/>
      <sz val="16"/>
      <color theme="5" tint="-0.499984740745262"/>
      <name val="Calibri"/>
      <family val="2"/>
      <scheme val="minor"/>
    </font>
    <font>
      <b/>
      <sz val="9"/>
      <color theme="0"/>
      <name val="Arial"/>
      <family val="2"/>
    </font>
    <font>
      <b/>
      <sz val="14"/>
      <name val="Arial"/>
      <family val="2"/>
    </font>
    <font>
      <b/>
      <sz val="18"/>
      <color rgb="FF002060"/>
      <name val="Arial"/>
      <family val="2"/>
    </font>
    <font>
      <sz val="18"/>
      <color rgb="FF002060"/>
      <name val="Arial"/>
      <family val="2"/>
    </font>
    <font>
      <b/>
      <sz val="18"/>
      <name val="Arial Narrow"/>
      <family val="2"/>
    </font>
    <font>
      <b/>
      <sz val="36"/>
      <name val="Arial"/>
      <family val="2"/>
    </font>
    <font>
      <b/>
      <sz val="26"/>
      <name val="Arial"/>
      <family val="2"/>
    </font>
    <font>
      <b/>
      <sz val="28"/>
      <color rgb="FFFF0000"/>
      <name val="Calibri"/>
      <family val="2"/>
      <scheme val="minor"/>
    </font>
    <font>
      <b/>
      <sz val="28"/>
      <name val="Arial Narrow"/>
      <family val="2"/>
    </font>
    <font>
      <sz val="16"/>
      <color rgb="FFC00000"/>
      <name val="Arial"/>
      <family val="2"/>
    </font>
    <font>
      <sz val="12"/>
      <name val="Calibri"/>
      <family val="2"/>
      <scheme val="minor"/>
    </font>
    <font>
      <sz val="10"/>
      <color theme="1"/>
      <name val="Arial"/>
      <family val="2"/>
    </font>
    <font>
      <sz val="20"/>
      <name val="Calibri"/>
      <family val="2"/>
      <scheme val="minor"/>
    </font>
    <font>
      <b/>
      <sz val="22"/>
      <color theme="1"/>
      <name val="Calibri"/>
      <family val="2"/>
      <scheme val="minor"/>
    </font>
    <font>
      <b/>
      <strike/>
      <sz val="36"/>
      <name val="Arial"/>
      <family val="2"/>
    </font>
    <font>
      <b/>
      <strike/>
      <sz val="18"/>
      <name val="Arial"/>
      <family val="2"/>
    </font>
    <font>
      <b/>
      <strike/>
      <sz val="26"/>
      <name val="Arial"/>
      <family val="2"/>
    </font>
    <font>
      <b/>
      <sz val="11"/>
      <color rgb="FFFF0000"/>
      <name val="Calibri"/>
      <family val="2"/>
      <scheme val="minor"/>
    </font>
    <font>
      <b/>
      <sz val="36"/>
      <color theme="1"/>
      <name val="Calibri"/>
      <family val="2"/>
      <scheme val="minor"/>
    </font>
    <font>
      <b/>
      <sz val="12"/>
      <color theme="1"/>
      <name val="Calibri"/>
      <family val="2"/>
      <scheme val="minor"/>
    </font>
    <font>
      <b/>
      <sz val="22"/>
      <color theme="5" tint="-0.499984740745262"/>
      <name val="Calibri"/>
      <family val="2"/>
      <scheme val="minor"/>
    </font>
    <font>
      <b/>
      <sz val="15"/>
      <name val="Arial"/>
      <family val="2"/>
    </font>
    <font>
      <sz val="15"/>
      <name val="Arial"/>
      <family val="2"/>
    </font>
    <font>
      <sz val="15"/>
      <color theme="1"/>
      <name val="Arial"/>
      <family val="2"/>
    </font>
  </fonts>
  <fills count="1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diagonal/>
    </border>
    <border>
      <left style="hair">
        <color indexed="64"/>
      </left>
      <right style="hair">
        <color indexed="64"/>
      </right>
      <top style="hair">
        <color indexed="64"/>
      </top>
      <bottom/>
      <diagonal/>
    </border>
  </borders>
  <cellStyleXfs count="18">
    <xf numFmtId="0" fontId="0" fillId="0" borderId="0"/>
    <xf numFmtId="0" fontId="16" fillId="2" borderId="0" applyNumberFormat="0" applyBorder="0" applyAlignment="0" applyProtection="0"/>
    <xf numFmtId="0" fontId="17" fillId="0" borderId="0" applyNumberFormat="0" applyFill="0" applyBorder="0" applyAlignment="0" applyProtection="0"/>
    <xf numFmtId="164" fontId="15" fillId="0" borderId="0" applyFont="0" applyFill="0" applyBorder="0" applyAlignment="0" applyProtection="0"/>
    <xf numFmtId="43" fontId="18" fillId="0" borderId="0" applyFont="0" applyFill="0" applyBorder="0" applyAlignment="0" applyProtection="0"/>
    <xf numFmtId="169" fontId="3"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167" fontId="18" fillId="0" borderId="0" applyFont="0" applyFill="0" applyBorder="0" applyAlignment="0" applyProtection="0"/>
    <xf numFmtId="167" fontId="15" fillId="0" borderId="0" applyFont="0" applyFill="0" applyBorder="0" applyAlignment="0" applyProtection="0"/>
    <xf numFmtId="174" fontId="3" fillId="0" borderId="0" applyFont="0" applyFill="0" applyBorder="0" applyAlignment="0" applyProtection="0"/>
    <xf numFmtId="44" fontId="15"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0" fontId="18" fillId="0" borderId="0"/>
    <xf numFmtId="0" fontId="3" fillId="0" borderId="0"/>
    <xf numFmtId="0" fontId="3" fillId="0" borderId="0"/>
    <xf numFmtId="44" fontId="15" fillId="0" borderId="0" applyFont="0" applyFill="0" applyBorder="0" applyAlignment="0" applyProtection="0"/>
  </cellStyleXfs>
  <cellXfs count="303">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21" fillId="0" borderId="0" xfId="0" applyFont="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0" fillId="0" borderId="0" xfId="0" quotePrefix="1" applyFont="1" applyBorder="1" applyAlignment="1">
      <alignment horizontal="center" vertical="center" wrapText="1"/>
    </xf>
    <xf numFmtId="0" fontId="17"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173" fontId="0" fillId="0" borderId="0" xfId="0" applyNumberFormat="1" applyFont="1" applyFill="1" applyBorder="1" applyAlignment="1">
      <alignment horizontal="center" vertical="center" wrapText="1"/>
    </xf>
    <xf numFmtId="173" fontId="0" fillId="0" borderId="0" xfId="0" applyNumberFormat="1" applyFont="1"/>
    <xf numFmtId="173" fontId="0" fillId="0" borderId="0" xfId="0" applyNumberFormat="1" applyFont="1" applyAlignment="1">
      <alignment horizontal="center" vertical="center" wrapText="1"/>
    </xf>
    <xf numFmtId="0" fontId="23" fillId="0" borderId="0" xfId="0" applyFont="1" applyBorder="1" applyAlignment="1">
      <alignment vertical="center" wrapText="1"/>
    </xf>
    <xf numFmtId="0" fontId="0" fillId="0" borderId="3" xfId="0" applyFont="1" applyBorder="1"/>
    <xf numFmtId="0" fontId="23" fillId="0" borderId="0" xfId="0" applyFont="1" applyBorder="1" applyAlignment="1">
      <alignment horizontal="left" vertical="center" wrapText="1"/>
    </xf>
    <xf numFmtId="14" fontId="23" fillId="0" borderId="0" xfId="0" applyNumberFormat="1" applyFont="1" applyBorder="1" applyAlignment="1">
      <alignment horizontal="center" vertical="center" wrapText="1"/>
    </xf>
    <xf numFmtId="0" fontId="24" fillId="0" borderId="0" xfId="0" applyFont="1" applyBorder="1" applyAlignment="1">
      <alignment horizontal="left" vertical="center" wrapText="1"/>
    </xf>
    <xf numFmtId="0" fontId="5" fillId="3" borderId="1" xfId="14" applyNumberFormat="1" applyFont="1" applyFill="1" applyBorder="1" applyAlignment="1">
      <alignment vertical="center" wrapText="1" readingOrder="1"/>
    </xf>
    <xf numFmtId="0" fontId="5" fillId="6" borderId="1" xfId="14" applyNumberFormat="1" applyFont="1" applyFill="1" applyBorder="1" applyAlignment="1">
      <alignment horizontal="center" vertical="center" wrapText="1" readingOrder="1"/>
    </xf>
    <xf numFmtId="0" fontId="25" fillId="5" borderId="1" xfId="14" applyNumberFormat="1" applyFont="1" applyFill="1" applyBorder="1" applyAlignment="1">
      <alignment horizontal="center" vertical="center" wrapText="1" readingOrder="1"/>
    </xf>
    <xf numFmtId="0" fontId="25" fillId="5" borderId="1" xfId="14" applyNumberFormat="1" applyFont="1" applyFill="1" applyBorder="1" applyAlignment="1">
      <alignment vertical="center" wrapText="1" readingOrder="1"/>
    </xf>
    <xf numFmtId="0" fontId="27" fillId="5" borderId="1" xfId="14" applyNumberFormat="1" applyFont="1" applyFill="1" applyBorder="1" applyAlignment="1">
      <alignment horizontal="left" vertical="center" wrapText="1" readingOrder="1"/>
    </xf>
    <xf numFmtId="0" fontId="6" fillId="3" borderId="1" xfId="14" applyNumberFormat="1" applyFont="1" applyFill="1" applyBorder="1" applyAlignment="1">
      <alignment horizontal="left" vertical="center" wrapText="1" readingOrder="1"/>
    </xf>
    <xf numFmtId="0" fontId="6" fillId="7" borderId="6" xfId="14" applyNumberFormat="1" applyFont="1" applyFill="1" applyBorder="1" applyAlignment="1">
      <alignment horizontal="center" vertical="center" wrapText="1" readingOrder="1"/>
    </xf>
    <xf numFmtId="0" fontId="5" fillId="3" borderId="1" xfId="14" applyNumberFormat="1" applyFont="1" applyFill="1" applyBorder="1" applyAlignment="1">
      <alignment horizontal="center" vertical="center" wrapText="1" readingOrder="1"/>
    </xf>
    <xf numFmtId="0" fontId="20"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28" fillId="3" borderId="1" xfId="14" applyNumberFormat="1" applyFont="1" applyFill="1" applyBorder="1" applyAlignment="1">
      <alignment horizontal="left" vertical="center" wrapText="1" readingOrder="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39" fontId="12" fillId="3" borderId="1" xfId="14" applyNumberFormat="1" applyFont="1" applyFill="1" applyBorder="1" applyAlignment="1">
      <alignment horizontal="right" vertical="center" wrapText="1" readingOrder="1"/>
    </xf>
    <xf numFmtId="39" fontId="12" fillId="3" borderId="1" xfId="14" applyNumberFormat="1" applyFont="1" applyFill="1" applyBorder="1" applyAlignment="1">
      <alignment vertical="center" wrapText="1" readingOrder="1"/>
    </xf>
    <xf numFmtId="39" fontId="31" fillId="3" borderId="1" xfId="14" applyNumberFormat="1" applyFont="1" applyFill="1" applyBorder="1" applyAlignment="1">
      <alignment horizontal="right" vertical="center" wrapText="1" readingOrder="1"/>
    </xf>
    <xf numFmtId="39" fontId="30" fillId="9" borderId="1" xfId="14" applyNumberFormat="1" applyFont="1" applyFill="1" applyBorder="1" applyAlignment="1">
      <alignment horizontal="right" vertical="center" wrapText="1" readingOrder="1"/>
    </xf>
    <xf numFmtId="0" fontId="12" fillId="3" borderId="1" xfId="14" applyNumberFormat="1" applyFont="1" applyFill="1" applyBorder="1" applyAlignment="1">
      <alignment vertical="center" wrapText="1" readingOrder="1"/>
    </xf>
    <xf numFmtId="44" fontId="0" fillId="0" borderId="0" xfId="0" applyNumberFormat="1" applyFont="1"/>
    <xf numFmtId="0" fontId="29" fillId="3" borderId="0" xfId="0" applyFont="1" applyFill="1" applyBorder="1" applyAlignment="1">
      <alignment horizontal="center" vertical="center" wrapText="1"/>
    </xf>
    <xf numFmtId="0" fontId="21" fillId="0" borderId="0" xfId="0" applyFont="1" applyAlignment="1">
      <alignment horizontal="center" vertical="center"/>
    </xf>
    <xf numFmtId="173" fontId="21" fillId="0" borderId="0" xfId="0" applyNumberFormat="1" applyFont="1" applyAlignment="1">
      <alignment horizontal="center" vertical="center"/>
    </xf>
    <xf numFmtId="0" fontId="33" fillId="11" borderId="0" xfId="14" applyNumberFormat="1" applyFont="1" applyFill="1" applyBorder="1" applyAlignment="1">
      <alignment horizontal="center" vertical="center" wrapText="1" readingOrder="1"/>
    </xf>
    <xf numFmtId="0" fontId="34" fillId="11" borderId="12" xfId="14" applyNumberFormat="1" applyFont="1" applyFill="1" applyBorder="1" applyAlignment="1">
      <alignment horizontal="center" vertical="center" wrapText="1" readingOrder="1"/>
    </xf>
    <xf numFmtId="0" fontId="26" fillId="11" borderId="6" xfId="14" applyNumberFormat="1" applyFont="1" applyFill="1" applyBorder="1" applyAlignment="1">
      <alignment horizontal="center" vertical="center" wrapText="1" readingOrder="1"/>
    </xf>
    <xf numFmtId="164" fontId="15" fillId="0" borderId="0" xfId="3" applyFont="1" applyBorder="1" applyAlignment="1">
      <alignment horizontal="right" vertical="center" wrapText="1"/>
    </xf>
    <xf numFmtId="164" fontId="15" fillId="0" borderId="0" xfId="3" applyFont="1" applyFill="1" applyAlignment="1">
      <alignment horizontal="right" vertical="center" wrapText="1"/>
    </xf>
    <xf numFmtId="164" fontId="15" fillId="0" borderId="0" xfId="3" applyFont="1" applyFill="1" applyBorder="1" applyAlignment="1">
      <alignment horizontal="right" vertical="center" wrapText="1"/>
    </xf>
    <xf numFmtId="44" fontId="36" fillId="3" borderId="0" xfId="11" applyFont="1" applyFill="1" applyAlignment="1">
      <alignment horizontal="right" vertical="center" wrapText="1"/>
    </xf>
    <xf numFmtId="0" fontId="0" fillId="0" borderId="0" xfId="0" applyFont="1" applyFill="1" applyBorder="1" applyAlignment="1">
      <alignment horizontal="center" vertical="center" wrapText="1"/>
    </xf>
    <xf numFmtId="0" fontId="29" fillId="0" borderId="1" xfId="0" applyFont="1" applyBorder="1" applyAlignment="1">
      <alignment horizontal="center" vertical="center" wrapText="1"/>
    </xf>
    <xf numFmtId="44" fontId="0" fillId="0" borderId="0" xfId="0" applyNumberFormat="1" applyFont="1" applyAlignment="1">
      <alignment horizontal="center" vertical="center" wrapText="1"/>
    </xf>
    <xf numFmtId="0" fontId="0" fillId="10" borderId="0" xfId="0" applyFill="1"/>
    <xf numFmtId="0" fontId="29" fillId="3" borderId="0" xfId="0" applyFont="1" applyFill="1" applyAlignment="1">
      <alignment horizontal="center" vertical="center" wrapText="1"/>
    </xf>
    <xf numFmtId="44" fontId="16" fillId="3" borderId="0" xfId="0" applyNumberFormat="1" applyFont="1" applyFill="1"/>
    <xf numFmtId="164" fontId="41" fillId="0" borderId="0" xfId="3" applyFont="1" applyFill="1" applyAlignment="1">
      <alignment horizontal="center" vertical="center" wrapText="1"/>
    </xf>
    <xf numFmtId="173" fontId="41" fillId="0" borderId="0" xfId="0" applyNumberFormat="1" applyFont="1" applyFill="1" applyAlignment="1">
      <alignment horizontal="center" vertical="center" wrapText="1"/>
    </xf>
    <xf numFmtId="44" fontId="43" fillId="0" borderId="0" xfId="11" applyFont="1" applyFill="1" applyAlignment="1">
      <alignment horizontal="right" vertical="center" wrapText="1"/>
    </xf>
    <xf numFmtId="44" fontId="41" fillId="0" borderId="0" xfId="0" applyNumberFormat="1" applyFont="1" applyFill="1" applyAlignment="1">
      <alignment horizontal="center" vertical="center"/>
    </xf>
    <xf numFmtId="0" fontId="42" fillId="3" borderId="0" xfId="0" applyFont="1" applyFill="1" applyAlignment="1">
      <alignment horizontal="center"/>
    </xf>
    <xf numFmtId="171" fontId="0" fillId="0" borderId="0" xfId="0" applyNumberFormat="1" applyFont="1" applyFill="1" applyBorder="1" applyAlignment="1">
      <alignment horizontal="center" vertical="center" wrapText="1"/>
    </xf>
    <xf numFmtId="14" fontId="22" fillId="3" borderId="0" xfId="0" applyNumberFormat="1" applyFont="1" applyFill="1" applyBorder="1" applyAlignment="1">
      <alignment horizontal="center" vertical="center" wrapText="1"/>
    </xf>
    <xf numFmtId="0" fontId="50" fillId="0" borderId="0" xfId="3" applyNumberFormat="1" applyFont="1" applyAlignment="1">
      <alignment horizontal="left" wrapText="1"/>
    </xf>
    <xf numFmtId="0" fontId="51" fillId="0" borderId="0" xfId="0" applyFont="1" applyFill="1" applyBorder="1" applyAlignment="1">
      <alignment horizontal="center" vertical="center" wrapText="1"/>
    </xf>
    <xf numFmtId="0" fontId="51" fillId="0" borderId="0" xfId="0" applyFont="1" applyFill="1" applyAlignment="1">
      <alignment horizontal="center"/>
    </xf>
    <xf numFmtId="0" fontId="51" fillId="0" borderId="0" xfId="0" applyFont="1" applyFill="1" applyAlignment="1">
      <alignment horizontal="center" vertical="center" wrapText="1"/>
    </xf>
    <xf numFmtId="0" fontId="19" fillId="10" borderId="0" xfId="0" applyFont="1" applyFill="1" applyBorder="1" applyAlignment="1">
      <alignment vertical="center"/>
    </xf>
    <xf numFmtId="0" fontId="44" fillId="10" borderId="0" xfId="0" applyFont="1" applyFill="1" applyBorder="1" applyAlignment="1">
      <alignment horizontal="center" vertical="center"/>
    </xf>
    <xf numFmtId="0" fontId="19" fillId="10" borderId="0" xfId="0" applyFont="1" applyFill="1" applyAlignment="1">
      <alignment vertical="center"/>
    </xf>
    <xf numFmtId="44" fontId="19" fillId="10" borderId="0" xfId="0" applyNumberFormat="1" applyFont="1" applyFill="1" applyAlignment="1">
      <alignment vertical="center"/>
    </xf>
    <xf numFmtId="173" fontId="19" fillId="10" borderId="0" xfId="0" applyNumberFormat="1" applyFont="1" applyFill="1" applyAlignment="1">
      <alignment vertical="center"/>
    </xf>
    <xf numFmtId="0" fontId="34" fillId="11" borderId="0" xfId="14" applyNumberFormat="1" applyFont="1" applyFill="1" applyBorder="1" applyAlignment="1">
      <alignment horizontal="center" vertical="center" wrapText="1" readingOrder="1"/>
    </xf>
    <xf numFmtId="0" fontId="26" fillId="11" borderId="7" xfId="14" applyNumberFormat="1" applyFont="1" applyFill="1" applyBorder="1" applyAlignment="1">
      <alignment vertical="center" wrapText="1" readingOrder="1"/>
    </xf>
    <xf numFmtId="0" fontId="6" fillId="4" borderId="7" xfId="14" applyNumberFormat="1" applyFont="1" applyFill="1" applyBorder="1" applyAlignment="1">
      <alignment vertical="center" wrapText="1" readingOrder="1"/>
    </xf>
    <xf numFmtId="0" fontId="26" fillId="11" borderId="13" xfId="14" applyNumberFormat="1" applyFont="1" applyFill="1" applyBorder="1" applyAlignment="1">
      <alignment horizontal="center" vertical="center" wrapText="1" readingOrder="1"/>
    </xf>
    <xf numFmtId="0" fontId="7" fillId="3" borderId="1" xfId="14" applyNumberFormat="1" applyFont="1" applyFill="1" applyBorder="1" applyAlignment="1">
      <alignment horizontal="center" vertical="center" wrapText="1" readingOrder="1"/>
    </xf>
    <xf numFmtId="0" fontId="28" fillId="3" borderId="1" xfId="14" applyNumberFormat="1" applyFont="1" applyFill="1" applyBorder="1" applyAlignment="1">
      <alignment vertical="center" wrapText="1" readingOrder="1"/>
    </xf>
    <xf numFmtId="0" fontId="25" fillId="14" borderId="1" xfId="14" applyNumberFormat="1" applyFont="1" applyFill="1" applyBorder="1" applyAlignment="1">
      <alignment horizontal="center" vertical="center" wrapText="1" readingOrder="1"/>
    </xf>
    <xf numFmtId="0" fontId="26" fillId="14" borderId="1" xfId="14" applyNumberFormat="1" applyFont="1" applyFill="1" applyBorder="1" applyAlignment="1">
      <alignment horizontal="left" vertical="center" wrapText="1" readingOrder="1"/>
    </xf>
    <xf numFmtId="39" fontId="30" fillId="14" borderId="1" xfId="14" applyNumberFormat="1" applyFont="1" applyFill="1" applyBorder="1" applyAlignment="1">
      <alignment horizontal="right" vertical="center" wrapText="1" readingOrder="1"/>
    </xf>
    <xf numFmtId="39" fontId="12" fillId="4" borderId="1" xfId="14" applyNumberFormat="1" applyFont="1" applyFill="1" applyBorder="1" applyAlignment="1">
      <alignment horizontal="right" vertical="center" wrapText="1" readingOrder="1"/>
    </xf>
    <xf numFmtId="0" fontId="52" fillId="14" borderId="1" xfId="14" applyNumberFormat="1" applyFont="1" applyFill="1" applyBorder="1" applyAlignment="1">
      <alignment horizontal="center" vertical="center" wrapText="1" readingOrder="1"/>
    </xf>
    <xf numFmtId="0" fontId="5" fillId="0" borderId="1" xfId="14" applyNumberFormat="1" applyFont="1" applyFill="1" applyBorder="1" applyAlignment="1">
      <alignment horizontal="center" vertical="center" wrapText="1" readingOrder="1"/>
    </xf>
    <xf numFmtId="49" fontId="5" fillId="0" borderId="1" xfId="14" applyNumberFormat="1" applyFont="1" applyFill="1" applyBorder="1" applyAlignment="1">
      <alignment horizontal="center" vertical="center" wrapText="1" readingOrder="1"/>
    </xf>
    <xf numFmtId="49" fontId="25" fillId="14" borderId="1" xfId="14" applyNumberFormat="1" applyFont="1" applyFill="1" applyBorder="1" applyAlignment="1">
      <alignment horizontal="center" vertical="center" wrapText="1" readingOrder="1"/>
    </xf>
    <xf numFmtId="0" fontId="2" fillId="0" borderId="1" xfId="14" applyNumberFormat="1" applyFont="1" applyFill="1" applyBorder="1" applyAlignment="1">
      <alignment horizontal="left" vertical="center" wrapText="1" readingOrder="1"/>
    </xf>
    <xf numFmtId="0" fontId="7" fillId="5" borderId="21" xfId="14" applyNumberFormat="1" applyFont="1" applyFill="1" applyBorder="1" applyAlignment="1">
      <alignment horizontal="center" vertical="center" wrapText="1" readingOrder="1"/>
    </xf>
    <xf numFmtId="0" fontId="2" fillId="5" borderId="21" xfId="14" applyNumberFormat="1" applyFont="1" applyFill="1" applyBorder="1" applyAlignment="1">
      <alignment horizontal="left" vertical="center" wrapText="1" readingOrder="1"/>
    </xf>
    <xf numFmtId="39" fontId="9" fillId="5" borderId="21" xfId="14" applyNumberFormat="1" applyFont="1" applyFill="1" applyBorder="1" applyAlignment="1">
      <alignment horizontal="right" vertical="center" wrapText="1" readingOrder="1"/>
    </xf>
    <xf numFmtId="0" fontId="7" fillId="5" borderId="22" xfId="14" applyNumberFormat="1" applyFont="1" applyFill="1" applyBorder="1" applyAlignment="1">
      <alignment horizontal="center" vertical="center" wrapText="1" readingOrder="1"/>
    </xf>
    <xf numFmtId="0" fontId="2" fillId="5" borderId="22" xfId="14" applyNumberFormat="1" applyFont="1" applyFill="1" applyBorder="1" applyAlignment="1">
      <alignment horizontal="left" vertical="center" wrapText="1" readingOrder="1"/>
    </xf>
    <xf numFmtId="39" fontId="9" fillId="5" borderId="22" xfId="14" applyNumberFormat="1" applyFont="1" applyFill="1" applyBorder="1" applyAlignment="1">
      <alignment horizontal="right" vertical="center" wrapText="1" readingOrder="1"/>
    </xf>
    <xf numFmtId="0" fontId="5" fillId="3" borderId="1" xfId="0" applyNumberFormat="1" applyFont="1" applyFill="1" applyBorder="1" applyAlignment="1">
      <alignment horizontal="center" vertical="center" wrapText="1" readingOrder="1"/>
    </xf>
    <xf numFmtId="39" fontId="12" fillId="15" borderId="1" xfId="14" applyNumberFormat="1" applyFont="1" applyFill="1" applyBorder="1" applyAlignment="1">
      <alignment horizontal="right" vertical="center" wrapText="1" readingOrder="1"/>
    </xf>
    <xf numFmtId="39" fontId="12" fillId="15" borderId="1" xfId="14" applyNumberFormat="1" applyFont="1" applyFill="1" applyBorder="1" applyAlignment="1">
      <alignment horizontal="right" vertical="top" wrapText="1" readingOrder="1"/>
    </xf>
    <xf numFmtId="39" fontId="25" fillId="5" borderId="1" xfId="14" applyNumberFormat="1" applyFont="1" applyFill="1" applyBorder="1" applyAlignment="1">
      <alignment horizontal="right" vertical="center" wrapText="1" readingOrder="1"/>
    </xf>
    <xf numFmtId="39" fontId="30" fillId="5" borderId="1" xfId="14" applyNumberFormat="1" applyFont="1" applyFill="1" applyBorder="1" applyAlignment="1">
      <alignment horizontal="right" vertical="center" wrapText="1" readingOrder="1"/>
    </xf>
    <xf numFmtId="0" fontId="12" fillId="13" borderId="1" xfId="14" applyNumberFormat="1" applyFont="1" applyFill="1" applyBorder="1" applyAlignment="1">
      <alignment vertical="center" wrapText="1" readingOrder="1"/>
    </xf>
    <xf numFmtId="39" fontId="32" fillId="15" borderId="1" xfId="14" applyNumberFormat="1" applyFont="1" applyFill="1" applyBorder="1" applyAlignment="1">
      <alignment horizontal="right" vertical="center" wrapText="1" readingOrder="1"/>
    </xf>
    <xf numFmtId="39" fontId="5" fillId="3" borderId="1" xfId="14" applyNumberFormat="1" applyFont="1" applyFill="1" applyBorder="1" applyAlignment="1">
      <alignment horizontal="center" vertical="center" wrapText="1" readingOrder="1"/>
    </xf>
    <xf numFmtId="39" fontId="12" fillId="15" borderId="1" xfId="14" applyNumberFormat="1" applyFont="1" applyFill="1" applyBorder="1" applyAlignment="1">
      <alignment horizontal="right" vertical="center" readingOrder="1"/>
    </xf>
    <xf numFmtId="39" fontId="32" fillId="15" borderId="1" xfId="14" applyNumberFormat="1" applyFont="1" applyFill="1" applyBorder="1" applyAlignment="1">
      <alignment vertical="center" wrapText="1" readingOrder="1"/>
    </xf>
    <xf numFmtId="39" fontId="5" fillId="3" borderId="1" xfId="14" applyNumberFormat="1" applyFont="1" applyFill="1" applyBorder="1" applyAlignment="1">
      <alignment vertical="center" wrapText="1" readingOrder="1"/>
    </xf>
    <xf numFmtId="0" fontId="6" fillId="16" borderId="1" xfId="14" applyNumberFormat="1" applyFont="1" applyFill="1" applyBorder="1" applyAlignment="1">
      <alignment horizontal="left" vertical="center" wrapText="1" readingOrder="1"/>
    </xf>
    <xf numFmtId="39" fontId="30" fillId="15" borderId="1" xfId="14" applyNumberFormat="1" applyFont="1" applyFill="1" applyBorder="1" applyAlignment="1">
      <alignment horizontal="right" vertical="center" wrapText="1" readingOrder="1"/>
    </xf>
    <xf numFmtId="39" fontId="12" fillId="7" borderId="1" xfId="14" applyNumberFormat="1" applyFont="1" applyFill="1" applyBorder="1" applyAlignment="1">
      <alignment horizontal="right" vertical="center" wrapText="1" readingOrder="1"/>
    </xf>
    <xf numFmtId="39" fontId="31" fillId="7" borderId="1" xfId="14" applyNumberFormat="1" applyFont="1" applyFill="1" applyBorder="1" applyAlignment="1">
      <alignment horizontal="right" vertical="center" wrapText="1" readingOrder="1"/>
    </xf>
    <xf numFmtId="39" fontId="32" fillId="7" borderId="1" xfId="14" applyNumberFormat="1" applyFont="1" applyFill="1" applyBorder="1" applyAlignment="1">
      <alignment horizontal="right" vertical="center" wrapText="1" readingOrder="1"/>
    </xf>
    <xf numFmtId="39" fontId="27" fillId="5" borderId="1" xfId="14" applyNumberFormat="1" applyFont="1" applyFill="1" applyBorder="1" applyAlignment="1">
      <alignment horizontal="right" vertical="center" wrapText="1" readingOrder="1"/>
    </xf>
    <xf numFmtId="39" fontId="6" fillId="3" borderId="1" xfId="14" applyNumberFormat="1" applyFont="1" applyFill="1" applyBorder="1" applyAlignment="1">
      <alignment horizontal="right" vertical="center" wrapText="1" readingOrder="1"/>
    </xf>
    <xf numFmtId="0" fontId="35" fillId="11" borderId="6" xfId="14" applyNumberFormat="1" applyFont="1" applyFill="1" applyBorder="1" applyAlignment="1">
      <alignment horizontal="center" vertical="center" wrapText="1" readingOrder="1"/>
    </xf>
    <xf numFmtId="39" fontId="5" fillId="3" borderId="1" xfId="14" applyNumberFormat="1" applyFont="1" applyFill="1" applyBorder="1" applyAlignment="1">
      <alignment horizontal="right" vertical="center" wrapText="1" readingOrder="1"/>
    </xf>
    <xf numFmtId="0" fontId="54" fillId="7" borderId="6" xfId="14" applyNumberFormat="1" applyFont="1" applyFill="1" applyBorder="1" applyAlignment="1">
      <alignment horizontal="center" vertical="center" wrapText="1" readingOrder="1"/>
    </xf>
    <xf numFmtId="39" fontId="55" fillId="3" borderId="1" xfId="14" applyNumberFormat="1" applyFont="1" applyFill="1" applyBorder="1" applyAlignment="1">
      <alignment vertical="center" wrapText="1" readingOrder="1"/>
    </xf>
    <xf numFmtId="0" fontId="35" fillId="11" borderId="6" xfId="14" applyNumberFormat="1" applyFont="1" applyFill="1" applyBorder="1" applyAlignment="1">
      <alignment horizontal="center" vertical="center" wrapText="1" readingOrder="1"/>
    </xf>
    <xf numFmtId="0" fontId="56" fillId="12" borderId="6" xfId="1" applyFont="1" applyFill="1" applyBorder="1" applyAlignment="1">
      <alignment horizontal="center" vertical="center" wrapText="1"/>
    </xf>
    <xf numFmtId="0" fontId="56" fillId="10" borderId="6" xfId="1" applyFont="1" applyFill="1" applyBorder="1" applyAlignment="1">
      <alignment horizontal="center" vertical="center"/>
    </xf>
    <xf numFmtId="0" fontId="53" fillId="12" borderId="6" xfId="0" applyFont="1" applyFill="1" applyBorder="1" applyAlignment="1">
      <alignment horizontal="center" vertical="center" wrapText="1"/>
    </xf>
    <xf numFmtId="14" fontId="53" fillId="12" borderId="6" xfId="0" applyNumberFormat="1" applyFont="1" applyFill="1" applyBorder="1" applyAlignment="1">
      <alignment horizontal="center" vertical="center" wrapText="1"/>
    </xf>
    <xf numFmtId="170" fontId="53" fillId="12" borderId="6" xfId="11" applyNumberFormat="1" applyFont="1" applyFill="1" applyBorder="1" applyAlignment="1">
      <alignment horizontal="center" vertical="center" wrapText="1"/>
    </xf>
    <xf numFmtId="44" fontId="53" fillId="12" borderId="6" xfId="11" applyNumberFormat="1" applyFont="1" applyFill="1" applyBorder="1" applyAlignment="1">
      <alignment horizontal="center" vertical="center" wrapText="1"/>
    </xf>
    <xf numFmtId="0" fontId="53" fillId="12" borderId="16" xfId="0" applyFont="1" applyFill="1" applyBorder="1" applyAlignment="1">
      <alignment horizontal="center" vertical="center" wrapText="1"/>
    </xf>
    <xf numFmtId="0" fontId="57"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 xfId="0" applyFont="1" applyFill="1" applyBorder="1" applyAlignment="1">
      <alignment vertical="center" wrapText="1"/>
    </xf>
    <xf numFmtId="14" fontId="11" fillId="3" borderId="1" xfId="0" applyNumberFormat="1" applyFont="1" applyFill="1" applyBorder="1" applyAlignment="1">
      <alignment horizontal="center" vertical="center" wrapText="1"/>
    </xf>
    <xf numFmtId="172" fontId="11" fillId="3" borderId="1" xfId="0" applyNumberFormat="1" applyFont="1" applyFill="1" applyBorder="1" applyAlignment="1">
      <alignment horizontal="center" vertical="center" wrapText="1"/>
    </xf>
    <xf numFmtId="171" fontId="58" fillId="3" borderId="1" xfId="3" applyNumberFormat="1" applyFont="1" applyFill="1" applyBorder="1" applyAlignment="1">
      <alignment horizontal="right" vertical="center" wrapText="1"/>
    </xf>
    <xf numFmtId="44" fontId="58" fillId="3" borderId="1" xfId="11" applyNumberFormat="1" applyFont="1" applyFill="1" applyBorder="1" applyAlignment="1">
      <alignment horizontal="center" vertical="center" wrapText="1"/>
    </xf>
    <xf numFmtId="0" fontId="11" fillId="4" borderId="12" xfId="0" applyFont="1" applyFill="1" applyBorder="1" applyAlignment="1">
      <alignment horizontal="center" vertical="center" wrapText="1"/>
    </xf>
    <xf numFmtId="0" fontId="0" fillId="0" borderId="1" xfId="0" applyBorder="1"/>
    <xf numFmtId="44" fontId="59" fillId="0" borderId="0" xfId="11" applyFont="1" applyFill="1" applyAlignment="1">
      <alignment horizontal="right" vertical="center" wrapText="1"/>
    </xf>
    <xf numFmtId="164" fontId="60" fillId="12" borderId="6" xfId="3" applyFont="1" applyFill="1" applyBorder="1" applyAlignment="1">
      <alignment horizontal="center" vertical="center" wrapText="1"/>
    </xf>
    <xf numFmtId="0" fontId="60" fillId="12" borderId="6" xfId="1" applyFont="1" applyFill="1" applyBorder="1" applyAlignment="1">
      <alignment horizontal="center" vertical="center" wrapText="1"/>
    </xf>
    <xf numFmtId="39" fontId="61" fillId="3" borderId="1" xfId="14" applyNumberFormat="1" applyFont="1" applyFill="1" applyBorder="1" applyAlignment="1">
      <alignment horizontal="right" vertical="center" wrapText="1" readingOrder="1"/>
    </xf>
    <xf numFmtId="0" fontId="19" fillId="17" borderId="0" xfId="0" applyFont="1" applyFill="1" applyBorder="1" applyAlignment="1">
      <alignment vertical="center"/>
    </xf>
    <xf numFmtId="0" fontId="44" fillId="17" borderId="0" xfId="0" applyFont="1" applyFill="1" applyBorder="1" applyAlignment="1">
      <alignment horizontal="center" vertical="center"/>
    </xf>
    <xf numFmtId="0" fontId="19" fillId="17" borderId="0" xfId="0" applyFont="1" applyFill="1" applyAlignment="1">
      <alignment vertical="center"/>
    </xf>
    <xf numFmtId="44" fontId="19" fillId="17" borderId="0" xfId="0" applyNumberFormat="1" applyFont="1" applyFill="1" applyAlignment="1">
      <alignment vertical="center"/>
    </xf>
    <xf numFmtId="173" fontId="19" fillId="17" borderId="0" xfId="0" applyNumberFormat="1" applyFont="1" applyFill="1" applyAlignment="1">
      <alignment vertical="center"/>
    </xf>
    <xf numFmtId="0" fontId="0" fillId="17" borderId="0" xfId="0" applyFill="1"/>
    <xf numFmtId="0" fontId="37" fillId="4" borderId="23" xfId="1" applyFont="1" applyFill="1" applyBorder="1" applyAlignment="1">
      <alignment horizontal="center" vertical="center" wrapText="1"/>
    </xf>
    <xf numFmtId="0" fontId="62" fillId="3" borderId="1" xfId="0" applyFont="1" applyFill="1" applyBorder="1"/>
    <xf numFmtId="0" fontId="19" fillId="3" borderId="1" xfId="0" applyFont="1" applyFill="1" applyBorder="1" applyAlignment="1">
      <alignment vertical="center"/>
    </xf>
    <xf numFmtId="0" fontId="63" fillId="0" borderId="1" xfId="0" applyFont="1" applyFill="1" applyBorder="1" applyAlignment="1">
      <alignment horizontal="center" vertical="center" wrapText="1"/>
    </xf>
    <xf numFmtId="0" fontId="21" fillId="3" borderId="1" xfId="0" applyFont="1" applyFill="1" applyBorder="1"/>
    <xf numFmtId="0" fontId="11" fillId="10" borderId="1" xfId="0" applyFont="1" applyFill="1" applyBorder="1" applyAlignment="1">
      <alignment vertical="center" wrapText="1"/>
    </xf>
    <xf numFmtId="0" fontId="11" fillId="3" borderId="12" xfId="0" applyFont="1" applyFill="1" applyBorder="1" applyAlignment="1">
      <alignment horizontal="center" vertical="center" wrapText="1"/>
    </xf>
    <xf numFmtId="39" fontId="12" fillId="8" borderId="1" xfId="14" applyNumberFormat="1" applyFont="1" applyFill="1" applyBorder="1" applyAlignment="1">
      <alignment horizontal="right" vertical="center" wrapText="1" readingOrder="1"/>
    </xf>
    <xf numFmtId="39" fontId="12" fillId="8" borderId="1" xfId="14" applyNumberFormat="1" applyFont="1" applyFill="1" applyBorder="1" applyAlignment="1">
      <alignment vertical="center" wrapText="1" readingOrder="1"/>
    </xf>
    <xf numFmtId="171" fontId="58" fillId="4" borderId="1" xfId="3" applyNumberFormat="1" applyFont="1" applyFill="1" applyBorder="1" applyAlignment="1">
      <alignment horizontal="right" vertical="center" wrapText="1"/>
    </xf>
    <xf numFmtId="44" fontId="58" fillId="4" borderId="1" xfId="11" applyNumberFormat="1" applyFont="1" applyFill="1" applyBorder="1" applyAlignment="1">
      <alignment horizontal="center" vertical="center" wrapText="1"/>
    </xf>
    <xf numFmtId="0" fontId="0" fillId="4" borderId="0" xfId="0" applyFill="1"/>
    <xf numFmtId="39" fontId="31" fillId="8" borderId="1" xfId="14" applyNumberFormat="1" applyFont="1" applyFill="1" applyBorder="1" applyAlignment="1">
      <alignment horizontal="right" vertical="center" wrapText="1" readingOrder="1"/>
    </xf>
    <xf numFmtId="0" fontId="65" fillId="0" borderId="0" xfId="0" applyFont="1" applyAlignment="1">
      <alignment horizontal="center" vertical="center" wrapText="1"/>
    </xf>
    <xf numFmtId="39" fontId="5" fillId="3" borderId="1" xfId="14" applyNumberFormat="1" applyFont="1" applyFill="1" applyBorder="1" applyAlignment="1">
      <alignment horizontal="right" vertical="center" wrapText="1" readingOrder="1"/>
    </xf>
    <xf numFmtId="0" fontId="69" fillId="4" borderId="0" xfId="0" applyFont="1" applyFill="1"/>
    <xf numFmtId="176" fontId="69" fillId="4" borderId="0" xfId="0" applyNumberFormat="1" applyFont="1" applyFill="1"/>
    <xf numFmtId="0" fontId="50" fillId="0" borderId="1" xfId="3" applyNumberFormat="1" applyFont="1" applyBorder="1" applyAlignment="1">
      <alignment horizontal="left" wrapText="1"/>
    </xf>
    <xf numFmtId="0" fontId="0" fillId="0" borderId="1" xfId="0" applyFont="1" applyBorder="1" applyAlignment="1">
      <alignment wrapText="1"/>
    </xf>
    <xf numFmtId="0" fontId="40" fillId="0" borderId="1" xfId="0" applyFont="1" applyBorder="1" applyAlignment="1">
      <alignment horizontal="center" vertical="center" wrapText="1"/>
    </xf>
    <xf numFmtId="0" fontId="51" fillId="0" borderId="1" xfId="3" applyNumberFormat="1" applyFont="1" applyBorder="1" applyAlignment="1">
      <alignment horizontal="center" vertical="center" wrapText="1"/>
    </xf>
    <xf numFmtId="175" fontId="72" fillId="0" borderId="1" xfId="7" applyNumberFormat="1" applyFont="1" applyBorder="1" applyAlignment="1">
      <alignment horizontal="left" wrapText="1"/>
    </xf>
    <xf numFmtId="0" fontId="71" fillId="0" borderId="1" xfId="0" applyFont="1" applyBorder="1" applyAlignment="1">
      <alignment wrapText="1"/>
    </xf>
    <xf numFmtId="0" fontId="65" fillId="4" borderId="1" xfId="0" applyFont="1" applyFill="1" applyBorder="1" applyAlignment="1">
      <alignment wrapText="1"/>
    </xf>
    <xf numFmtId="175" fontId="72" fillId="4" borderId="1" xfId="7" applyNumberFormat="1" applyFont="1" applyFill="1" applyBorder="1" applyAlignment="1">
      <alignment horizontal="left" wrapText="1"/>
    </xf>
    <xf numFmtId="165" fontId="38" fillId="0" borderId="1" xfId="0" applyNumberFormat="1" applyFont="1" applyBorder="1" applyAlignment="1">
      <alignment wrapText="1"/>
    </xf>
    <xf numFmtId="175" fontId="65" fillId="0" borderId="1" xfId="7" applyNumberFormat="1" applyFont="1" applyBorder="1" applyAlignment="1">
      <alignment wrapText="1"/>
    </xf>
    <xf numFmtId="0" fontId="56" fillId="12" borderId="9" xfId="1" applyFont="1" applyFill="1" applyBorder="1" applyAlignment="1">
      <alignment horizontal="center" vertical="center" wrapText="1"/>
    </xf>
    <xf numFmtId="173" fontId="38" fillId="3" borderId="0" xfId="0" applyNumberFormat="1" applyFont="1" applyFill="1" applyBorder="1" applyAlignment="1">
      <alignment horizontal="center" vertical="center" wrapText="1"/>
    </xf>
    <xf numFmtId="0" fontId="38" fillId="3" borderId="0" xfId="0" applyFont="1" applyFill="1" applyBorder="1" applyAlignment="1">
      <alignment horizontal="center" vertical="center" wrapText="1"/>
    </xf>
    <xf numFmtId="0" fontId="67" fillId="3"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 xfId="0" applyFont="1" applyFill="1" applyBorder="1" applyAlignment="1">
      <alignment vertical="center" wrapText="1"/>
    </xf>
    <xf numFmtId="14" fontId="11" fillId="0" borderId="1" xfId="0" applyNumberFormat="1" applyFont="1" applyFill="1" applyBorder="1" applyAlignment="1">
      <alignment horizontal="center" vertical="center" wrapText="1"/>
    </xf>
    <xf numFmtId="172" fontId="11" fillId="0" borderId="1" xfId="0" applyNumberFormat="1" applyFont="1" applyFill="1" applyBorder="1" applyAlignment="1">
      <alignment horizontal="center" vertical="center" wrapText="1"/>
    </xf>
    <xf numFmtId="171" fontId="58" fillId="0" borderId="1" xfId="3" applyNumberFormat="1" applyFont="1" applyFill="1" applyBorder="1" applyAlignment="1">
      <alignment horizontal="right" vertical="center" wrapText="1"/>
    </xf>
    <xf numFmtId="44" fontId="58" fillId="0" borderId="1" xfId="11" applyNumberFormat="1" applyFont="1" applyFill="1" applyBorder="1" applyAlignment="1">
      <alignment horizontal="center" vertical="center" wrapText="1"/>
    </xf>
    <xf numFmtId="0" fontId="73"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7" fillId="0" borderId="1" xfId="0" applyFont="1" applyFill="1" applyBorder="1" applyAlignment="1">
      <alignment horizontal="center" vertical="center" wrapText="1"/>
    </xf>
    <xf numFmtId="0" fontId="67" fillId="0" borderId="12" xfId="0" applyFont="1" applyFill="1" applyBorder="1" applyAlignment="1">
      <alignment horizontal="center" vertical="center" wrapText="1"/>
    </xf>
    <xf numFmtId="0" fontId="67" fillId="0" borderId="1" xfId="0" applyFont="1" applyFill="1" applyBorder="1" applyAlignment="1">
      <alignment vertical="center" wrapText="1"/>
    </xf>
    <xf numFmtId="14" fontId="67" fillId="0" borderId="1" xfId="0" applyNumberFormat="1" applyFont="1" applyFill="1" applyBorder="1" applyAlignment="1">
      <alignment horizontal="center" vertical="center" wrapText="1"/>
    </xf>
    <xf numFmtId="172" fontId="67" fillId="0" borderId="1" xfId="0" applyNumberFormat="1" applyFont="1" applyFill="1" applyBorder="1" applyAlignment="1">
      <alignment horizontal="center" vertical="center" wrapText="1"/>
    </xf>
    <xf numFmtId="171" fontId="68" fillId="0" borderId="1" xfId="3" applyNumberFormat="1" applyFont="1" applyFill="1" applyBorder="1" applyAlignment="1">
      <alignment horizontal="right" vertical="center" wrapText="1"/>
    </xf>
    <xf numFmtId="44" fontId="68" fillId="0" borderId="1" xfId="11" applyNumberFormat="1" applyFont="1" applyFill="1" applyBorder="1" applyAlignment="1">
      <alignment horizontal="center" vertical="center" wrapText="1"/>
    </xf>
    <xf numFmtId="0" fontId="0" fillId="8" borderId="0" xfId="0" applyFill="1"/>
    <xf numFmtId="0" fontId="0" fillId="0" borderId="0" xfId="0" applyFill="1"/>
    <xf numFmtId="14" fontId="73" fillId="0" borderId="1" xfId="0" applyNumberFormat="1" applyFont="1" applyFill="1" applyBorder="1" applyAlignment="1">
      <alignment horizontal="center" vertical="center" wrapText="1"/>
    </xf>
    <xf numFmtId="44" fontId="73" fillId="0" borderId="1" xfId="17" applyFont="1" applyFill="1" applyBorder="1" applyAlignment="1">
      <alignment horizontal="center" vertical="center" wrapText="1"/>
    </xf>
    <xf numFmtId="0" fontId="57"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0" xfId="0" applyFont="1" applyFill="1" applyBorder="1" applyAlignment="1">
      <alignment vertical="center" wrapText="1"/>
    </xf>
    <xf numFmtId="14" fontId="11" fillId="3" borderId="0" xfId="0" applyNumberFormat="1" applyFont="1" applyFill="1" applyBorder="1" applyAlignment="1">
      <alignment horizontal="center" vertical="center" wrapText="1"/>
    </xf>
    <xf numFmtId="172" fontId="11" fillId="3" borderId="0" xfId="0" applyNumberFormat="1" applyFont="1" applyFill="1" applyBorder="1" applyAlignment="1">
      <alignment horizontal="center" vertical="center" wrapText="1"/>
    </xf>
    <xf numFmtId="171" fontId="58" fillId="3" borderId="0" xfId="3" applyNumberFormat="1" applyFont="1" applyFill="1" applyBorder="1" applyAlignment="1">
      <alignment horizontal="right" vertical="center" wrapText="1"/>
    </xf>
    <xf numFmtId="44" fontId="58" fillId="3" borderId="0" xfId="11" applyNumberFormat="1" applyFont="1" applyFill="1" applyBorder="1" applyAlignment="1">
      <alignment horizontal="center" vertical="center" wrapText="1"/>
    </xf>
    <xf numFmtId="0" fontId="0" fillId="3" borderId="0" xfId="0" applyFill="1"/>
    <xf numFmtId="167" fontId="38" fillId="3" borderId="0" xfId="7" applyFont="1" applyFill="1" applyBorder="1" applyAlignment="1">
      <alignment horizontal="center" vertical="center" wrapText="1"/>
    </xf>
    <xf numFmtId="167" fontId="38" fillId="3" borderId="0" xfId="7" applyFont="1" applyFill="1" applyBorder="1" applyAlignment="1">
      <alignment horizontal="center"/>
    </xf>
    <xf numFmtId="0" fontId="1" fillId="3" borderId="0" xfId="0" applyFont="1" applyFill="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1" fillId="3" borderId="0" xfId="0" applyFont="1" applyFill="1" applyBorder="1" applyAlignment="1">
      <alignment horizontal="center" vertical="center" wrapText="1"/>
    </xf>
    <xf numFmtId="0" fontId="35" fillId="11" borderId="1" xfId="14" applyNumberFormat="1" applyFont="1" applyFill="1" applyBorder="1" applyAlignment="1">
      <alignment horizontal="center" vertical="center" wrapText="1" readingOrder="1"/>
    </xf>
    <xf numFmtId="0" fontId="35" fillId="11" borderId="6" xfId="14" applyNumberFormat="1" applyFont="1" applyFill="1" applyBorder="1" applyAlignment="1">
      <alignment horizontal="center" vertical="center" wrapText="1" readingOrder="1"/>
    </xf>
    <xf numFmtId="0" fontId="9" fillId="3" borderId="1" xfId="14" applyNumberFormat="1" applyFont="1" applyFill="1" applyBorder="1" applyAlignment="1">
      <alignment horizontal="center" vertical="center" wrapText="1" readingOrder="1"/>
    </xf>
    <xf numFmtId="0" fontId="9" fillId="3" borderId="5" xfId="14" applyNumberFormat="1" applyFont="1" applyFill="1" applyBorder="1" applyAlignment="1">
      <alignment horizontal="center" vertical="center" wrapText="1" readingOrder="1"/>
    </xf>
    <xf numFmtId="0" fontId="9" fillId="3" borderId="7" xfId="14" applyNumberFormat="1" applyFont="1" applyFill="1" applyBorder="1" applyAlignment="1">
      <alignment horizontal="center" vertical="center" wrapText="1" readingOrder="1"/>
    </xf>
    <xf numFmtId="0" fontId="9" fillId="3" borderId="12" xfId="14" applyNumberFormat="1" applyFont="1" applyFill="1" applyBorder="1" applyAlignment="1">
      <alignment horizontal="center" vertical="center" wrapText="1" readingOrder="1"/>
    </xf>
    <xf numFmtId="39" fontId="5" fillId="3" borderId="1" xfId="14" applyNumberFormat="1" applyFont="1" applyFill="1" applyBorder="1" applyAlignment="1">
      <alignment horizontal="right" vertical="center" wrapText="1" readingOrder="1"/>
    </xf>
    <xf numFmtId="0" fontId="26" fillId="11" borderId="5" xfId="14" applyNumberFormat="1" applyFont="1" applyFill="1" applyBorder="1" applyAlignment="1">
      <alignment horizontal="center" vertical="center" wrapText="1" readingOrder="1"/>
    </xf>
    <xf numFmtId="0" fontId="26" fillId="11" borderId="7" xfId="14" applyNumberFormat="1" applyFont="1" applyFill="1" applyBorder="1" applyAlignment="1">
      <alignment horizontal="center" vertical="center" wrapText="1" readingOrder="1"/>
    </xf>
    <xf numFmtId="0" fontId="26" fillId="11" borderId="12" xfId="14" applyNumberFormat="1" applyFont="1" applyFill="1" applyBorder="1" applyAlignment="1">
      <alignment horizontal="center" vertical="center" wrapText="1" readingOrder="1"/>
    </xf>
    <xf numFmtId="0" fontId="48" fillId="0" borderId="0" xfId="0" applyFont="1" applyBorder="1" applyAlignment="1">
      <alignment horizontal="center" vertical="center" wrapText="1"/>
    </xf>
    <xf numFmtId="0" fontId="20" fillId="0" borderId="0" xfId="0" applyFont="1" applyBorder="1" applyAlignment="1">
      <alignment horizontal="left" vertical="center" wrapText="1"/>
    </xf>
    <xf numFmtId="0" fontId="46" fillId="0" borderId="1" xfId="0" applyFont="1" applyBorder="1" applyAlignment="1">
      <alignment horizontal="center" vertical="center" wrapText="1"/>
    </xf>
    <xf numFmtId="0" fontId="42" fillId="0" borderId="1" xfId="0" applyFont="1" applyFill="1" applyBorder="1" applyAlignment="1">
      <alignment horizontal="center" vertical="center" wrapText="1"/>
    </xf>
    <xf numFmtId="0" fontId="46" fillId="0" borderId="1" xfId="0" quotePrefix="1" applyFont="1" applyBorder="1" applyAlignment="1">
      <alignment horizontal="center" vertical="center" wrapText="1"/>
    </xf>
    <xf numFmtId="0" fontId="46" fillId="0" borderId="0" xfId="0" quotePrefix="1" applyFont="1" applyAlignment="1">
      <alignment horizontal="center" vertical="center"/>
    </xf>
    <xf numFmtId="0" fontId="20" fillId="0" borderId="15" xfId="0" applyFont="1" applyBorder="1" applyAlignment="1">
      <alignment horizontal="left"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46" fillId="0" borderId="5" xfId="0" applyFont="1" applyBorder="1" applyAlignment="1">
      <alignment horizontal="left" vertical="center" wrapText="1"/>
    </xf>
    <xf numFmtId="0" fontId="46" fillId="0" borderId="12" xfId="0" applyFont="1" applyBorder="1" applyAlignment="1">
      <alignment horizontal="left" vertical="center" wrapText="1"/>
    </xf>
    <xf numFmtId="0" fontId="45" fillId="0" borderId="13" xfId="0" applyFont="1" applyFill="1" applyBorder="1" applyAlignment="1">
      <alignment horizontal="center" vertical="center" wrapText="1"/>
    </xf>
    <xf numFmtId="0" fontId="45" fillId="0" borderId="20"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19" xfId="0" applyFont="1" applyFill="1" applyBorder="1" applyAlignment="1">
      <alignment horizontal="center" vertical="center" wrapText="1"/>
    </xf>
    <xf numFmtId="0" fontId="45" fillId="0" borderId="18" xfId="0" applyFont="1" applyFill="1" applyBorder="1" applyAlignment="1">
      <alignment horizontal="center" vertical="center" wrapText="1"/>
    </xf>
    <xf numFmtId="0" fontId="45" fillId="0" borderId="17" xfId="0" applyFont="1" applyFill="1" applyBorder="1" applyAlignment="1">
      <alignment horizontal="center" vertical="center" wrapText="1"/>
    </xf>
    <xf numFmtId="170" fontId="45" fillId="3" borderId="5" xfId="0" applyNumberFormat="1" applyFont="1" applyFill="1" applyBorder="1" applyAlignment="1">
      <alignment horizontal="left" vertical="center" wrapText="1"/>
    </xf>
    <xf numFmtId="170" fontId="45" fillId="3" borderId="12" xfId="0" applyNumberFormat="1" applyFont="1" applyFill="1" applyBorder="1" applyAlignment="1">
      <alignment horizontal="left" vertical="center" wrapText="1"/>
    </xf>
    <xf numFmtId="171" fontId="47" fillId="3" borderId="1" xfId="0" applyNumberFormat="1" applyFont="1" applyFill="1" applyBorder="1" applyAlignment="1">
      <alignment horizontal="right" vertical="center" wrapText="1"/>
    </xf>
    <xf numFmtId="167" fontId="47" fillId="3" borderId="1" xfId="9" applyFont="1" applyFill="1" applyBorder="1" applyAlignment="1">
      <alignment horizontal="right" vertical="center" wrapText="1"/>
    </xf>
    <xf numFmtId="14" fontId="49" fillId="4" borderId="5" xfId="0" applyNumberFormat="1" applyFont="1" applyFill="1" applyBorder="1" applyAlignment="1">
      <alignment horizontal="right" vertical="center" wrapText="1"/>
    </xf>
    <xf numFmtId="14" fontId="49" fillId="4" borderId="12" xfId="0" applyNumberFormat="1" applyFont="1" applyFill="1" applyBorder="1" applyAlignment="1">
      <alignment horizontal="right" vertical="center" wrapText="1"/>
    </xf>
    <xf numFmtId="0" fontId="11" fillId="8" borderId="6"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167" fontId="38" fillId="3" borderId="0" xfId="7" applyFont="1" applyFill="1" applyBorder="1" applyAlignment="1">
      <alignment horizontal="center" vertical="center" wrapText="1"/>
    </xf>
    <xf numFmtId="170" fontId="64" fillId="3" borderId="5" xfId="0" applyNumberFormat="1" applyFont="1" applyFill="1" applyBorder="1" applyAlignment="1">
      <alignment horizontal="left" vertical="center" wrapText="1"/>
    </xf>
    <xf numFmtId="170" fontId="64" fillId="3" borderId="12" xfId="0" applyNumberFormat="1" applyFont="1" applyFill="1" applyBorder="1" applyAlignment="1">
      <alignment horizontal="left" vertical="center" wrapText="1"/>
    </xf>
    <xf numFmtId="167" fontId="38" fillId="3" borderId="0" xfId="7" applyFont="1" applyFill="1" applyBorder="1" applyAlignment="1">
      <alignment horizontal="center"/>
    </xf>
    <xf numFmtId="0" fontId="70" fillId="0" borderId="0" xfId="0" applyFont="1" applyBorder="1" applyAlignment="1">
      <alignment horizontal="center" vertical="center" wrapText="1"/>
    </xf>
    <xf numFmtId="0" fontId="75" fillId="0" borderId="8"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73" fillId="0" borderId="8" xfId="0" applyFont="1" applyFill="1" applyBorder="1" applyAlignment="1">
      <alignment horizontal="center" vertical="center" wrapText="1"/>
    </xf>
    <xf numFmtId="15" fontId="74" fillId="0" borderId="8" xfId="0" applyNumberFormat="1" applyFont="1" applyFill="1" applyBorder="1" applyAlignment="1">
      <alignment horizontal="center" vertical="center" wrapText="1"/>
    </xf>
    <xf numFmtId="170" fontId="75" fillId="0" borderId="8" xfId="11" applyNumberFormat="1" applyFont="1" applyFill="1" applyBorder="1" applyAlignment="1">
      <alignment horizontal="center" vertical="center" wrapText="1"/>
    </xf>
    <xf numFmtId="15" fontId="75" fillId="0" borderId="8" xfId="0" applyNumberFormat="1" applyFont="1" applyFill="1" applyBorder="1" applyAlignment="1">
      <alignment horizontal="center" vertical="center" wrapText="1"/>
    </xf>
    <xf numFmtId="0" fontId="74" fillId="0" borderId="8" xfId="0" applyFont="1" applyFill="1" applyBorder="1" applyAlignment="1">
      <alignment horizontal="center" vertical="center" wrapText="1"/>
    </xf>
    <xf numFmtId="0" fontId="57" fillId="0" borderId="6" xfId="0" applyFont="1" applyFill="1" applyBorder="1" applyAlignment="1">
      <alignment horizontal="center" vertical="center" wrapText="1"/>
    </xf>
    <xf numFmtId="180" fontId="11" fillId="0"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14" fontId="11" fillId="0" borderId="6" xfId="0" applyNumberFormat="1" applyFont="1" applyFill="1" applyBorder="1" applyAlignment="1">
      <alignment horizontal="center" vertical="center" wrapText="1"/>
    </xf>
    <xf numFmtId="172" fontId="11"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171" fontId="58" fillId="0" borderId="6" xfId="3" applyNumberFormat="1" applyFont="1" applyFill="1" applyBorder="1" applyAlignment="1">
      <alignment horizontal="center" vertical="center" wrapText="1"/>
    </xf>
    <xf numFmtId="44" fontId="58" fillId="0" borderId="6" xfId="11" applyNumberFormat="1" applyFont="1" applyFill="1" applyBorder="1" applyAlignment="1">
      <alignment horizontal="center" vertical="center" wrapText="1"/>
    </xf>
    <xf numFmtId="0" fontId="57"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14" fontId="11" fillId="0" borderId="9" xfId="0" applyNumberFormat="1" applyFont="1" applyFill="1" applyBorder="1" applyAlignment="1">
      <alignment horizontal="center" vertical="center" wrapText="1"/>
    </xf>
    <xf numFmtId="172" fontId="11" fillId="0" borderId="9" xfId="0" applyNumberFormat="1" applyFont="1" applyFill="1" applyBorder="1" applyAlignment="1">
      <alignment horizontal="center" vertical="center" wrapText="1"/>
    </xf>
    <xf numFmtId="171" fontId="58" fillId="0" borderId="9" xfId="3" applyNumberFormat="1" applyFont="1" applyFill="1" applyBorder="1" applyAlignment="1">
      <alignment horizontal="center" vertical="center" wrapText="1"/>
    </xf>
    <xf numFmtId="44" fontId="58" fillId="0" borderId="9" xfId="11"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14" fontId="11" fillId="0" borderId="8" xfId="0" applyNumberFormat="1" applyFont="1" applyFill="1" applyBorder="1" applyAlignment="1">
      <alignment horizontal="center" vertical="center" wrapText="1"/>
    </xf>
    <xf numFmtId="172" fontId="11" fillId="0" borderId="8" xfId="0" applyNumberFormat="1" applyFont="1" applyFill="1" applyBorder="1" applyAlignment="1">
      <alignment horizontal="center" vertical="center" wrapText="1"/>
    </xf>
    <xf numFmtId="171" fontId="58" fillId="0" borderId="8" xfId="3" applyNumberFormat="1" applyFont="1" applyFill="1" applyBorder="1" applyAlignment="1">
      <alignment horizontal="center" vertical="center" wrapText="1"/>
    </xf>
    <xf numFmtId="44" fontId="58" fillId="0" borderId="8" xfId="11" applyNumberFormat="1" applyFont="1" applyFill="1" applyBorder="1" applyAlignment="1">
      <alignment horizontal="center" vertical="center" wrapText="1"/>
    </xf>
    <xf numFmtId="0" fontId="75" fillId="0" borderId="1" xfId="0" applyFont="1" applyFill="1" applyBorder="1" applyAlignment="1">
      <alignment horizontal="left" vertical="center" wrapText="1"/>
    </xf>
    <xf numFmtId="15" fontId="75" fillId="0" borderId="1" xfId="0" applyNumberFormat="1" applyFont="1" applyFill="1" applyBorder="1" applyAlignment="1">
      <alignment horizontal="center" vertical="center" wrapText="1"/>
    </xf>
    <xf numFmtId="0" fontId="73" fillId="0" borderId="6" xfId="0" applyFont="1" applyFill="1" applyBorder="1" applyAlignment="1">
      <alignment horizontal="center" vertical="center" wrapText="1"/>
    </xf>
    <xf numFmtId="14" fontId="73" fillId="0" borderId="6" xfId="0" applyNumberFormat="1" applyFont="1" applyFill="1" applyBorder="1" applyAlignment="1">
      <alignment horizontal="center" vertical="center" wrapText="1"/>
    </xf>
    <xf numFmtId="44" fontId="73" fillId="0" borderId="1" xfId="17" applyFont="1" applyFill="1" applyBorder="1" applyAlignment="1">
      <alignment vertical="center" wrapText="1"/>
    </xf>
    <xf numFmtId="0" fontId="73" fillId="0" borderId="1" xfId="0" applyFont="1" applyFill="1" applyBorder="1" applyAlignment="1">
      <alignment vertical="center" wrapText="1"/>
    </xf>
    <xf numFmtId="14" fontId="73" fillId="0" borderId="8" xfId="0" applyNumberFormat="1" applyFont="1" applyFill="1" applyBorder="1" applyAlignment="1">
      <alignment horizontal="center" vertical="center" wrapText="1"/>
    </xf>
    <xf numFmtId="15" fontId="74" fillId="0" borderId="6" xfId="0" applyNumberFormat="1" applyFont="1" applyFill="1" applyBorder="1" applyAlignment="1">
      <alignment horizontal="center" vertical="center" wrapText="1"/>
    </xf>
    <xf numFmtId="0" fontId="74" fillId="0" borderId="6" xfId="0" applyFont="1" applyFill="1" applyBorder="1" applyAlignment="1">
      <alignment horizontal="center" vertical="center" wrapText="1"/>
    </xf>
    <xf numFmtId="44" fontId="39" fillId="0" borderId="1" xfId="11" applyFont="1" applyFill="1" applyBorder="1" applyAlignment="1">
      <alignment horizontal="center" vertical="center" wrapText="1"/>
    </xf>
    <xf numFmtId="0" fontId="48" fillId="0" borderId="6" xfId="0" applyFont="1" applyFill="1" applyBorder="1" applyAlignment="1">
      <alignment horizontal="center"/>
    </xf>
    <xf numFmtId="44" fontId="8" fillId="0" borderId="1" xfId="11" applyFont="1" applyFill="1" applyBorder="1" applyAlignment="1">
      <alignment horizontal="center" vertical="center" wrapText="1"/>
    </xf>
    <xf numFmtId="0" fontId="75" fillId="0" borderId="6" xfId="0" applyFont="1" applyFill="1" applyBorder="1" applyAlignment="1">
      <alignment horizontal="center" vertical="center" wrapText="1"/>
    </xf>
    <xf numFmtId="15" fontId="75" fillId="0" borderId="6" xfId="0" applyNumberFormat="1" applyFont="1" applyFill="1" applyBorder="1" applyAlignment="1">
      <alignment horizontal="center" vertical="center" wrapText="1"/>
    </xf>
    <xf numFmtId="170" fontId="75" fillId="0" borderId="6" xfId="11" applyNumberFormat="1" applyFont="1" applyFill="1" applyBorder="1" applyAlignment="1">
      <alignment horizontal="center" vertical="center" wrapText="1"/>
    </xf>
    <xf numFmtId="0" fontId="48" fillId="0" borderId="8" xfId="0" applyFont="1" applyFill="1" applyBorder="1" applyAlignment="1">
      <alignment horizontal="center"/>
    </xf>
    <xf numFmtId="44" fontId="8" fillId="0" borderId="1" xfId="11" applyNumberFormat="1" applyFont="1" applyFill="1" applyBorder="1" applyAlignment="1">
      <alignment horizontal="center" vertical="center" wrapText="1"/>
    </xf>
    <xf numFmtId="0" fontId="0" fillId="0" borderId="6" xfId="0" applyFill="1" applyBorder="1" applyAlignment="1">
      <alignment horizontal="center"/>
    </xf>
    <xf numFmtId="0" fontId="0" fillId="0" borderId="8" xfId="0" applyFill="1" applyBorder="1" applyAlignment="1">
      <alignment horizontal="center"/>
    </xf>
    <xf numFmtId="0" fontId="0" fillId="0" borderId="1" xfId="0" applyFill="1" applyBorder="1"/>
  </cellXfs>
  <cellStyles count="18">
    <cellStyle name="Énfasis1" xfId="1" builtinId="29"/>
    <cellStyle name="Hipervínculo" xfId="2" builtinId="8"/>
    <cellStyle name="Millares [0] 2" xfId="3"/>
    <cellStyle name="Millares 2" xfId="4"/>
    <cellStyle name="Millares 3" xfId="5"/>
    <cellStyle name="Millares 4" xfId="6"/>
    <cellStyle name="Moneda" xfId="17" builtinId="4"/>
    <cellStyle name="Moneda [0]" xfId="7" builtinId="7"/>
    <cellStyle name="Moneda [0] 2" xfId="8"/>
    <cellStyle name="Moneda [0] 2 2" xfId="9"/>
    <cellStyle name="Moneda 2" xfId="10"/>
    <cellStyle name="Moneda 2 2" xfId="11"/>
    <cellStyle name="Moneda 3" xfId="12"/>
    <cellStyle name="Moneda 4" xfId="13"/>
    <cellStyle name="Normal" xfId="0" builtinId="0"/>
    <cellStyle name="Normal 2" xfId="14"/>
    <cellStyle name="Normal 3" xfId="15"/>
    <cellStyle name="Normal 6" xfId="16"/>
  </cellStyles>
  <dxfs count="1">
    <dxf>
      <fill>
        <patternFill patternType="solid">
          <fgColor rgb="FFFFFFFF"/>
          <bgColor rgb="FF00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Escritorio/BAS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8 (2)"/>
      <sheetName val="TABLA DINAMICA"/>
      <sheetName val="SEGUIMIENTO CONTRATOS 2018"/>
      <sheetName val="LISTAS"/>
    </sheetNames>
    <sheetDataSet>
      <sheetData sheetId="0"/>
      <sheetData sheetId="1"/>
      <sheetData sheetId="2"/>
      <sheetData sheetId="3">
        <row r="1">
          <cell r="A1" t="str">
            <v>LINEA PAA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9"/>
  <sheetViews>
    <sheetView topLeftCell="A53" zoomScale="59" zoomScaleNormal="59" workbookViewId="0">
      <selection activeCell="T69" sqref="A2:T69"/>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7109375" customWidth="1"/>
    <col min="10" max="16" width="0" hidden="1" customWidth="1"/>
    <col min="17" max="17" width="23.5703125" customWidth="1"/>
    <col min="18" max="18" width="24.42578125" customWidth="1"/>
    <col min="19" max="19" width="23" customWidth="1"/>
    <col min="20" max="20" width="26.85546875" customWidth="1"/>
  </cols>
  <sheetData>
    <row r="2" spans="1:20" ht="30" x14ac:dyDescent="0.25">
      <c r="A2" s="43" t="s">
        <v>87</v>
      </c>
      <c r="B2" s="43" t="s">
        <v>87</v>
      </c>
      <c r="C2" s="43" t="s">
        <v>87</v>
      </c>
      <c r="D2" s="43" t="s">
        <v>87</v>
      </c>
      <c r="E2" s="43" t="s">
        <v>87</v>
      </c>
      <c r="F2" s="43" t="s">
        <v>87</v>
      </c>
      <c r="G2" s="43" t="s">
        <v>87</v>
      </c>
      <c r="H2" s="43" t="s">
        <v>87</v>
      </c>
      <c r="I2" s="44" t="s">
        <v>87</v>
      </c>
      <c r="J2" s="211" t="s">
        <v>289</v>
      </c>
      <c r="K2" s="211" t="s">
        <v>290</v>
      </c>
      <c r="L2" s="211" t="s">
        <v>291</v>
      </c>
      <c r="M2" s="72"/>
      <c r="N2" s="72" t="s">
        <v>87</v>
      </c>
      <c r="O2" s="72" t="s">
        <v>87</v>
      </c>
      <c r="P2" s="73" t="s">
        <v>292</v>
      </c>
      <c r="Q2" s="74"/>
      <c r="R2" s="74"/>
      <c r="S2" s="74"/>
      <c r="T2" s="74"/>
    </row>
    <row r="3" spans="1:20" ht="120" x14ac:dyDescent="0.25">
      <c r="A3" s="111" t="s">
        <v>101</v>
      </c>
      <c r="B3" s="111" t="s">
        <v>100</v>
      </c>
      <c r="C3" s="111" t="s">
        <v>99</v>
      </c>
      <c r="D3" s="111" t="s">
        <v>98</v>
      </c>
      <c r="E3" s="111" t="s">
        <v>97</v>
      </c>
      <c r="F3" s="111" t="s">
        <v>96</v>
      </c>
      <c r="G3" s="111" t="s">
        <v>95</v>
      </c>
      <c r="H3" s="111" t="s">
        <v>94</v>
      </c>
      <c r="I3" s="45" t="s">
        <v>93</v>
      </c>
      <c r="J3" s="212"/>
      <c r="K3" s="212"/>
      <c r="L3" s="212"/>
      <c r="M3" s="45" t="s">
        <v>293</v>
      </c>
      <c r="N3" s="45" t="s">
        <v>294</v>
      </c>
      <c r="O3" s="75" t="s">
        <v>295</v>
      </c>
      <c r="P3" s="45" t="s">
        <v>296</v>
      </c>
      <c r="Q3" s="27" t="s">
        <v>153</v>
      </c>
      <c r="R3" s="27" t="s">
        <v>166</v>
      </c>
      <c r="S3" s="27" t="s">
        <v>167</v>
      </c>
      <c r="T3" s="113" t="s">
        <v>151</v>
      </c>
    </row>
    <row r="4" spans="1:20" ht="23.25" x14ac:dyDescent="0.25">
      <c r="A4" s="213" t="s">
        <v>102</v>
      </c>
      <c r="B4" s="213"/>
      <c r="C4" s="213"/>
      <c r="D4" s="213"/>
      <c r="E4" s="213"/>
      <c r="F4" s="213"/>
      <c r="G4" s="213"/>
      <c r="H4" s="213"/>
      <c r="I4" s="213"/>
      <c r="J4" s="112"/>
      <c r="K4" s="112"/>
      <c r="L4" s="112"/>
      <c r="M4" s="34"/>
      <c r="N4" s="34"/>
      <c r="O4" s="35"/>
      <c r="P4" s="35"/>
      <c r="Q4" s="35"/>
      <c r="R4" s="35"/>
      <c r="S4" s="35"/>
      <c r="T4" s="114"/>
    </row>
    <row r="5" spans="1:20" ht="36" x14ac:dyDescent="0.25">
      <c r="A5" s="93">
        <v>2</v>
      </c>
      <c r="B5" s="93">
        <v>0</v>
      </c>
      <c r="C5" s="93">
        <v>4</v>
      </c>
      <c r="D5" s="93">
        <v>1</v>
      </c>
      <c r="E5" s="93">
        <v>6</v>
      </c>
      <c r="F5" s="28" t="s">
        <v>127</v>
      </c>
      <c r="G5" s="21">
        <v>10</v>
      </c>
      <c r="H5" s="21" t="s">
        <v>88</v>
      </c>
      <c r="I5" s="26" t="s">
        <v>306</v>
      </c>
      <c r="J5" s="157">
        <v>26312050</v>
      </c>
      <c r="K5" s="157">
        <v>100121585</v>
      </c>
      <c r="L5" s="157">
        <v>22000000</v>
      </c>
      <c r="M5" s="150"/>
      <c r="N5" s="34"/>
      <c r="O5" s="34"/>
      <c r="P5" s="34">
        <f>SUM(M5+N5-O5)</f>
        <v>0</v>
      </c>
      <c r="Q5" s="94"/>
      <c r="R5" s="95"/>
      <c r="S5" s="94"/>
      <c r="T5" s="94">
        <f>SUM(R5-S5)</f>
        <v>0</v>
      </c>
    </row>
    <row r="6" spans="1:20" ht="36" x14ac:dyDescent="0.25">
      <c r="A6" s="28">
        <v>2</v>
      </c>
      <c r="B6" s="28">
        <v>0</v>
      </c>
      <c r="C6" s="28">
        <v>4</v>
      </c>
      <c r="D6" s="28">
        <v>1</v>
      </c>
      <c r="E6" s="28">
        <v>8</v>
      </c>
      <c r="F6" s="28" t="s">
        <v>127</v>
      </c>
      <c r="G6" s="21">
        <v>10</v>
      </c>
      <c r="H6" s="21" t="s">
        <v>88</v>
      </c>
      <c r="I6" s="31" t="s">
        <v>307</v>
      </c>
      <c r="J6" s="157"/>
      <c r="K6" s="157">
        <v>223529923</v>
      </c>
      <c r="L6" s="157">
        <v>36257167</v>
      </c>
      <c r="M6" s="155">
        <v>20100403</v>
      </c>
      <c r="N6" s="34"/>
      <c r="O6" s="34"/>
      <c r="P6" s="34">
        <f t="shared" ref="P6:P11" si="0">SUM(M6+N6-O6)</f>
        <v>20100403</v>
      </c>
      <c r="Q6" s="94"/>
      <c r="R6" s="95"/>
      <c r="S6" s="94"/>
      <c r="T6" s="94">
        <f>SUM(R6-S6)</f>
        <v>0</v>
      </c>
    </row>
    <row r="7" spans="1:20" ht="36" x14ac:dyDescent="0.25">
      <c r="A7" s="28">
        <v>2</v>
      </c>
      <c r="B7" s="28">
        <v>0</v>
      </c>
      <c r="C7" s="28">
        <v>4</v>
      </c>
      <c r="D7" s="28">
        <v>1</v>
      </c>
      <c r="E7" s="28">
        <v>25</v>
      </c>
      <c r="F7" s="28" t="s">
        <v>127</v>
      </c>
      <c r="G7" s="21">
        <v>10</v>
      </c>
      <c r="H7" s="21" t="s">
        <v>88</v>
      </c>
      <c r="I7" s="26" t="s">
        <v>165</v>
      </c>
      <c r="J7" s="157">
        <v>162900</v>
      </c>
      <c r="K7" s="157">
        <v>12093007</v>
      </c>
      <c r="L7" s="157">
        <v>438400</v>
      </c>
      <c r="M7" s="155">
        <v>45000000</v>
      </c>
      <c r="N7" s="34"/>
      <c r="O7" s="34"/>
      <c r="P7" s="34">
        <f t="shared" si="0"/>
        <v>45000000</v>
      </c>
      <c r="Q7" s="94">
        <v>500000</v>
      </c>
      <c r="R7" s="94">
        <v>500000</v>
      </c>
      <c r="S7" s="94"/>
      <c r="T7" s="94">
        <f>SUM(R7-S7)</f>
        <v>500000</v>
      </c>
    </row>
    <row r="8" spans="1:20" ht="36" x14ac:dyDescent="0.25">
      <c r="A8" s="28">
        <v>2</v>
      </c>
      <c r="B8" s="28">
        <v>0</v>
      </c>
      <c r="C8" s="28">
        <v>4</v>
      </c>
      <c r="D8" s="28">
        <v>1</v>
      </c>
      <c r="E8" s="28">
        <v>26</v>
      </c>
      <c r="F8" s="28" t="s">
        <v>127</v>
      </c>
      <c r="G8" s="21">
        <v>10</v>
      </c>
      <c r="H8" s="21" t="s">
        <v>88</v>
      </c>
      <c r="I8" s="26" t="s">
        <v>134</v>
      </c>
      <c r="J8" s="157">
        <v>16357798</v>
      </c>
      <c r="K8" s="157"/>
      <c r="L8" s="157"/>
      <c r="M8" s="34"/>
      <c r="N8" s="34"/>
      <c r="O8" s="34"/>
      <c r="P8" s="34">
        <f t="shared" si="0"/>
        <v>0</v>
      </c>
      <c r="Q8" s="94"/>
      <c r="R8" s="94">
        <v>0</v>
      </c>
      <c r="S8" s="94"/>
      <c r="T8" s="94">
        <f>SUM(R8-S8)</f>
        <v>0</v>
      </c>
    </row>
    <row r="9" spans="1:20" ht="20.25" x14ac:dyDescent="0.25">
      <c r="A9" s="23"/>
      <c r="B9" s="23"/>
      <c r="C9" s="23"/>
      <c r="D9" s="23"/>
      <c r="E9" s="23"/>
      <c r="F9" s="23"/>
      <c r="G9" s="24"/>
      <c r="H9" s="24"/>
      <c r="I9" s="25" t="s">
        <v>123</v>
      </c>
      <c r="J9" s="96">
        <f t="shared" ref="J9:O9" si="1">SUM(J5:J8)</f>
        <v>42832748</v>
      </c>
      <c r="K9" s="96">
        <f t="shared" si="1"/>
        <v>335744515</v>
      </c>
      <c r="L9" s="96">
        <f t="shared" si="1"/>
        <v>58695567</v>
      </c>
      <c r="M9" s="97">
        <f t="shared" si="1"/>
        <v>65100403</v>
      </c>
      <c r="N9" s="97">
        <f t="shared" si="1"/>
        <v>0</v>
      </c>
      <c r="O9" s="97">
        <f t="shared" si="1"/>
        <v>0</v>
      </c>
      <c r="P9" s="97">
        <f t="shared" si="0"/>
        <v>65100403</v>
      </c>
      <c r="Q9" s="37">
        <f t="shared" ref="Q9:T9" si="2">SUM(Q5:Q8)</f>
        <v>500000</v>
      </c>
      <c r="R9" s="37">
        <f t="shared" si="2"/>
        <v>500000</v>
      </c>
      <c r="S9" s="37">
        <f t="shared" si="2"/>
        <v>0</v>
      </c>
      <c r="T9" s="37">
        <f t="shared" si="2"/>
        <v>500000</v>
      </c>
    </row>
    <row r="10" spans="1:20" ht="36" x14ac:dyDescent="0.25">
      <c r="A10" s="28">
        <v>2</v>
      </c>
      <c r="B10" s="28">
        <v>0</v>
      </c>
      <c r="C10" s="28">
        <v>4</v>
      </c>
      <c r="D10" s="28">
        <v>2</v>
      </c>
      <c r="E10" s="28">
        <v>2</v>
      </c>
      <c r="F10" s="28" t="s">
        <v>127</v>
      </c>
      <c r="G10" s="21">
        <v>10</v>
      </c>
      <c r="H10" s="21" t="s">
        <v>88</v>
      </c>
      <c r="I10" s="26" t="s">
        <v>308</v>
      </c>
      <c r="J10" s="157">
        <v>23500000</v>
      </c>
      <c r="K10" s="157"/>
      <c r="L10" s="157"/>
      <c r="M10" s="34"/>
      <c r="N10" s="34"/>
      <c r="O10" s="34"/>
      <c r="P10" s="34">
        <f t="shared" si="0"/>
        <v>0</v>
      </c>
      <c r="Q10" s="94"/>
      <c r="R10" s="94"/>
      <c r="S10" s="94"/>
      <c r="T10" s="94"/>
    </row>
    <row r="11" spans="1:20" ht="36" x14ac:dyDescent="0.25">
      <c r="A11" s="28">
        <v>2</v>
      </c>
      <c r="B11" s="28">
        <v>0</v>
      </c>
      <c r="C11" s="28">
        <v>4</v>
      </c>
      <c r="D11" s="28">
        <v>2</v>
      </c>
      <c r="E11" s="28">
        <v>2</v>
      </c>
      <c r="F11" s="28" t="s">
        <v>127</v>
      </c>
      <c r="G11" s="21">
        <v>10</v>
      </c>
      <c r="H11" s="21" t="s">
        <v>88</v>
      </c>
      <c r="I11" s="26" t="s">
        <v>309</v>
      </c>
      <c r="J11" s="157">
        <v>3540146</v>
      </c>
      <c r="K11" s="157">
        <v>12221424.199999999</v>
      </c>
      <c r="L11" s="157"/>
      <c r="M11" s="150">
        <v>20000000</v>
      </c>
      <c r="N11" s="34"/>
      <c r="O11" s="34"/>
      <c r="P11" s="34">
        <f t="shared" si="0"/>
        <v>20000000</v>
      </c>
      <c r="Q11" s="94"/>
      <c r="R11" s="94"/>
      <c r="S11" s="94"/>
      <c r="T11" s="94"/>
    </row>
    <row r="12" spans="1:20" ht="20.25" x14ac:dyDescent="0.25">
      <c r="A12" s="23"/>
      <c r="B12" s="23"/>
      <c r="C12" s="23"/>
      <c r="D12" s="23"/>
      <c r="E12" s="23"/>
      <c r="F12" s="23"/>
      <c r="G12" s="24"/>
      <c r="H12" s="24"/>
      <c r="I12" s="25" t="s">
        <v>310</v>
      </c>
      <c r="J12" s="96">
        <f t="shared" ref="J12:P12" si="3">SUM(J10:J11)</f>
        <v>27040146</v>
      </c>
      <c r="K12" s="96">
        <f t="shared" si="3"/>
        <v>12221424.199999999</v>
      </c>
      <c r="L12" s="96">
        <f t="shared" si="3"/>
        <v>0</v>
      </c>
      <c r="M12" s="97">
        <f t="shared" si="3"/>
        <v>20000000</v>
      </c>
      <c r="N12" s="97">
        <f t="shared" si="3"/>
        <v>0</v>
      </c>
      <c r="O12" s="97">
        <f t="shared" si="3"/>
        <v>0</v>
      </c>
      <c r="P12" s="97">
        <f t="shared" si="3"/>
        <v>20000000</v>
      </c>
      <c r="Q12" s="37"/>
      <c r="R12" s="37">
        <f t="shared" ref="R12:T12" si="4">SUM(R10:R11)</f>
        <v>0</v>
      </c>
      <c r="S12" s="37">
        <f t="shared" si="4"/>
        <v>0</v>
      </c>
      <c r="T12" s="37">
        <f t="shared" si="4"/>
        <v>0</v>
      </c>
    </row>
    <row r="13" spans="1:20" ht="22.9" customHeight="1" x14ac:dyDescent="0.25">
      <c r="A13" s="213" t="s">
        <v>115</v>
      </c>
      <c r="B13" s="213"/>
      <c r="C13" s="213"/>
      <c r="D13" s="213"/>
      <c r="E13" s="213"/>
      <c r="F13" s="213"/>
      <c r="G13" s="213"/>
      <c r="H13" s="213"/>
      <c r="I13" s="213"/>
      <c r="J13" s="21"/>
      <c r="K13" s="21"/>
      <c r="L13" s="21"/>
      <c r="M13" s="38"/>
      <c r="N13" s="38"/>
      <c r="O13" s="38"/>
      <c r="P13" s="38"/>
      <c r="Q13" s="98"/>
      <c r="R13" s="98"/>
      <c r="S13" s="98"/>
      <c r="T13" s="98"/>
    </row>
    <row r="14" spans="1:20" ht="36" x14ac:dyDescent="0.25">
      <c r="A14" s="28">
        <v>2</v>
      </c>
      <c r="B14" s="28">
        <v>0</v>
      </c>
      <c r="C14" s="28">
        <v>4</v>
      </c>
      <c r="D14" s="28">
        <v>4</v>
      </c>
      <c r="E14" s="28">
        <v>1</v>
      </c>
      <c r="F14" s="28" t="s">
        <v>127</v>
      </c>
      <c r="G14" s="21">
        <v>10</v>
      </c>
      <c r="H14" s="21" t="s">
        <v>88</v>
      </c>
      <c r="I14" s="31" t="s">
        <v>311</v>
      </c>
      <c r="J14" s="157">
        <v>47820000</v>
      </c>
      <c r="K14" s="157">
        <v>33224716</v>
      </c>
      <c r="L14" s="157">
        <v>39200000</v>
      </c>
      <c r="M14" s="155">
        <v>43000000</v>
      </c>
      <c r="N14" s="34"/>
      <c r="O14" s="34"/>
      <c r="P14" s="34">
        <f t="shared" ref="P14:P22" si="5">SUM(M14+N14-O14)</f>
        <v>43000000</v>
      </c>
      <c r="Q14" s="94"/>
      <c r="R14" s="94"/>
      <c r="S14" s="94"/>
      <c r="T14" s="94"/>
    </row>
    <row r="15" spans="1:20" ht="36" x14ac:dyDescent="0.25">
      <c r="A15" s="28">
        <v>2</v>
      </c>
      <c r="B15" s="28">
        <v>0</v>
      </c>
      <c r="C15" s="28">
        <v>4</v>
      </c>
      <c r="D15" s="28">
        <v>4</v>
      </c>
      <c r="E15" s="28">
        <v>2</v>
      </c>
      <c r="F15" s="28" t="s">
        <v>127</v>
      </c>
      <c r="G15" s="21">
        <v>10</v>
      </c>
      <c r="H15" s="21" t="s">
        <v>88</v>
      </c>
      <c r="I15" s="31" t="s">
        <v>312</v>
      </c>
      <c r="J15" s="157">
        <v>16709800</v>
      </c>
      <c r="K15" s="157">
        <v>20291970</v>
      </c>
      <c r="L15" s="157">
        <v>15172027</v>
      </c>
      <c r="M15" s="155">
        <v>24000000</v>
      </c>
      <c r="N15" s="34"/>
      <c r="O15" s="34"/>
      <c r="P15" s="34">
        <f t="shared" si="5"/>
        <v>24000000</v>
      </c>
      <c r="Q15" s="94"/>
      <c r="R15" s="94"/>
      <c r="S15" s="94"/>
      <c r="T15" s="94"/>
    </row>
    <row r="16" spans="1:20" ht="36" x14ac:dyDescent="0.25">
      <c r="A16" s="28">
        <v>2</v>
      </c>
      <c r="B16" s="28">
        <v>0</v>
      </c>
      <c r="C16" s="28">
        <v>4</v>
      </c>
      <c r="D16" s="28">
        <v>4</v>
      </c>
      <c r="E16" s="28">
        <v>6</v>
      </c>
      <c r="F16" s="28" t="s">
        <v>127</v>
      </c>
      <c r="G16" s="21">
        <v>10</v>
      </c>
      <c r="H16" s="21" t="s">
        <v>88</v>
      </c>
      <c r="I16" s="31" t="s">
        <v>313</v>
      </c>
      <c r="J16" s="157">
        <v>0</v>
      </c>
      <c r="K16" s="157">
        <v>2504440</v>
      </c>
      <c r="L16" s="157"/>
      <c r="M16" s="155">
        <v>8000000</v>
      </c>
      <c r="N16" s="34"/>
      <c r="O16" s="34"/>
      <c r="P16" s="34">
        <f t="shared" si="5"/>
        <v>8000000</v>
      </c>
      <c r="Q16" s="34"/>
      <c r="R16" s="34"/>
      <c r="S16" s="34"/>
      <c r="T16" s="34"/>
    </row>
    <row r="17" spans="1:20" ht="36" x14ac:dyDescent="0.25">
      <c r="A17" s="28">
        <v>2</v>
      </c>
      <c r="B17" s="28">
        <v>0</v>
      </c>
      <c r="C17" s="28">
        <v>4</v>
      </c>
      <c r="D17" s="28">
        <v>4</v>
      </c>
      <c r="E17" s="28">
        <v>15</v>
      </c>
      <c r="F17" s="28" t="s">
        <v>127</v>
      </c>
      <c r="G17" s="21">
        <v>10</v>
      </c>
      <c r="H17" s="21" t="s">
        <v>88</v>
      </c>
      <c r="I17" s="31" t="s">
        <v>135</v>
      </c>
      <c r="J17" s="157">
        <v>81595684</v>
      </c>
      <c r="K17" s="157">
        <v>53324791</v>
      </c>
      <c r="L17" s="157">
        <v>41517993</v>
      </c>
      <c r="M17" s="155">
        <v>182000000</v>
      </c>
      <c r="N17" s="34"/>
      <c r="O17" s="34"/>
      <c r="P17" s="34">
        <f>SUM(M17+N17-O17)</f>
        <v>182000000</v>
      </c>
      <c r="Q17" s="94"/>
      <c r="R17" s="94">
        <v>1900000</v>
      </c>
      <c r="S17" s="99"/>
      <c r="T17" s="94">
        <f>SUM(R17-S17)</f>
        <v>1900000</v>
      </c>
    </row>
    <row r="18" spans="1:20" ht="36" x14ac:dyDescent="0.25">
      <c r="A18" s="28">
        <v>2</v>
      </c>
      <c r="B18" s="28">
        <v>0</v>
      </c>
      <c r="C18" s="28">
        <v>4</v>
      </c>
      <c r="D18" s="28">
        <v>4</v>
      </c>
      <c r="E18" s="28">
        <v>17</v>
      </c>
      <c r="F18" s="28" t="s">
        <v>127</v>
      </c>
      <c r="G18" s="21">
        <v>10</v>
      </c>
      <c r="H18" s="21" t="s">
        <v>88</v>
      </c>
      <c r="I18" s="31" t="s">
        <v>116</v>
      </c>
      <c r="J18" s="157">
        <v>5851314</v>
      </c>
      <c r="K18" s="157">
        <v>19552811.359999999</v>
      </c>
      <c r="L18" s="157"/>
      <c r="M18" s="34">
        <v>400000</v>
      </c>
      <c r="N18" s="34"/>
      <c r="O18" s="34"/>
      <c r="P18" s="34">
        <f t="shared" si="5"/>
        <v>400000</v>
      </c>
      <c r="Q18" s="94"/>
      <c r="R18" s="94">
        <v>100000</v>
      </c>
      <c r="S18" s="99"/>
      <c r="T18" s="94">
        <f t="shared" ref="T18:T22" si="6">SUM(R18-S18)</f>
        <v>100000</v>
      </c>
    </row>
    <row r="19" spans="1:20" ht="22.9" customHeight="1" x14ac:dyDescent="0.25">
      <c r="A19" s="28">
        <v>2</v>
      </c>
      <c r="B19" s="28">
        <v>0</v>
      </c>
      <c r="C19" s="28">
        <v>4</v>
      </c>
      <c r="D19" s="28">
        <v>4</v>
      </c>
      <c r="E19" s="28">
        <v>18</v>
      </c>
      <c r="F19" s="28" t="s">
        <v>127</v>
      </c>
      <c r="G19" s="21">
        <v>10</v>
      </c>
      <c r="H19" s="21" t="s">
        <v>88</v>
      </c>
      <c r="I19" s="31" t="s">
        <v>117</v>
      </c>
      <c r="J19" s="157">
        <v>21568574.789999999</v>
      </c>
      <c r="K19" s="157">
        <v>30327391.84</v>
      </c>
      <c r="L19" s="157"/>
      <c r="M19" s="34">
        <v>18800000</v>
      </c>
      <c r="N19" s="34"/>
      <c r="O19" s="34"/>
      <c r="P19" s="34">
        <f t="shared" si="5"/>
        <v>18800000</v>
      </c>
      <c r="Q19" s="94"/>
      <c r="R19" s="94">
        <v>18800000</v>
      </c>
      <c r="S19" s="99"/>
      <c r="T19" s="94">
        <f t="shared" si="6"/>
        <v>18800000</v>
      </c>
    </row>
    <row r="20" spans="1:20" ht="36" x14ac:dyDescent="0.25">
      <c r="A20" s="28">
        <v>2</v>
      </c>
      <c r="B20" s="28">
        <v>0</v>
      </c>
      <c r="C20" s="28">
        <v>4</v>
      </c>
      <c r="D20" s="28">
        <v>4</v>
      </c>
      <c r="E20" s="28">
        <v>20</v>
      </c>
      <c r="F20" s="28" t="s">
        <v>127</v>
      </c>
      <c r="G20" s="21">
        <v>10</v>
      </c>
      <c r="H20" s="21" t="s">
        <v>88</v>
      </c>
      <c r="I20" s="31" t="s">
        <v>155</v>
      </c>
      <c r="J20" s="100">
        <v>30837092</v>
      </c>
      <c r="K20" s="100">
        <v>31584291</v>
      </c>
      <c r="L20" s="100">
        <v>35972143</v>
      </c>
      <c r="M20" s="150">
        <v>30000000</v>
      </c>
      <c r="N20" s="34"/>
      <c r="O20" s="34"/>
      <c r="P20" s="34">
        <f t="shared" si="5"/>
        <v>30000000</v>
      </c>
      <c r="Q20" s="94"/>
      <c r="R20" s="94">
        <v>1000000</v>
      </c>
      <c r="S20" s="99"/>
      <c r="T20" s="94">
        <f t="shared" si="6"/>
        <v>1000000</v>
      </c>
    </row>
    <row r="21" spans="1:20" ht="36" x14ac:dyDescent="0.25">
      <c r="A21" s="28">
        <v>2</v>
      </c>
      <c r="B21" s="28">
        <v>0</v>
      </c>
      <c r="C21" s="28">
        <v>4</v>
      </c>
      <c r="D21" s="28">
        <v>4</v>
      </c>
      <c r="E21" s="28">
        <v>21</v>
      </c>
      <c r="F21" s="28" t="s">
        <v>127</v>
      </c>
      <c r="G21" s="21">
        <v>10</v>
      </c>
      <c r="H21" s="21" t="s">
        <v>88</v>
      </c>
      <c r="I21" s="26" t="s">
        <v>131</v>
      </c>
      <c r="J21" s="157">
        <v>471340</v>
      </c>
      <c r="K21" s="157">
        <v>169190</v>
      </c>
      <c r="L21" s="157"/>
      <c r="M21" s="34"/>
      <c r="N21" s="34"/>
      <c r="O21" s="34"/>
      <c r="P21" s="34">
        <f t="shared" si="5"/>
        <v>0</v>
      </c>
      <c r="Q21" s="94"/>
      <c r="R21" s="94">
        <v>0</v>
      </c>
      <c r="S21" s="94"/>
      <c r="T21" s="94">
        <f t="shared" si="6"/>
        <v>0</v>
      </c>
    </row>
    <row r="22" spans="1:20" ht="36" x14ac:dyDescent="0.25">
      <c r="A22" s="28">
        <v>2</v>
      </c>
      <c r="B22" s="28">
        <v>0</v>
      </c>
      <c r="C22" s="28">
        <v>4</v>
      </c>
      <c r="D22" s="28">
        <v>4</v>
      </c>
      <c r="E22" s="28">
        <v>23</v>
      </c>
      <c r="F22" s="28" t="s">
        <v>127</v>
      </c>
      <c r="G22" s="21">
        <v>10</v>
      </c>
      <c r="H22" s="21" t="s">
        <v>88</v>
      </c>
      <c r="I22" s="26" t="s">
        <v>118</v>
      </c>
      <c r="J22" s="157">
        <v>6562350</v>
      </c>
      <c r="K22" s="157">
        <v>3699162</v>
      </c>
      <c r="L22" s="157">
        <v>23036241</v>
      </c>
      <c r="M22" s="34">
        <v>5000000</v>
      </c>
      <c r="N22" s="34"/>
      <c r="O22" s="34"/>
      <c r="P22" s="34">
        <f t="shared" si="5"/>
        <v>5000000</v>
      </c>
      <c r="Q22" s="94">
        <v>4000000</v>
      </c>
      <c r="R22" s="94">
        <v>0</v>
      </c>
      <c r="S22" s="94"/>
      <c r="T22" s="94">
        <f t="shared" si="6"/>
        <v>0</v>
      </c>
    </row>
    <row r="23" spans="1:20" ht="20.25" x14ac:dyDescent="0.25">
      <c r="A23" s="23"/>
      <c r="B23" s="23"/>
      <c r="C23" s="23"/>
      <c r="D23" s="23"/>
      <c r="E23" s="23"/>
      <c r="F23" s="23"/>
      <c r="G23" s="24"/>
      <c r="H23" s="24"/>
      <c r="I23" s="25" t="s">
        <v>119</v>
      </c>
      <c r="J23" s="96">
        <f t="shared" ref="J23:T23" si="7">SUM(J14:J22)</f>
        <v>211416154.78999999</v>
      </c>
      <c r="K23" s="96">
        <f t="shared" si="7"/>
        <v>194678763.19999999</v>
      </c>
      <c r="L23" s="96">
        <f t="shared" si="7"/>
        <v>154898404</v>
      </c>
      <c r="M23" s="97">
        <f t="shared" ref="M23:R23" si="8">SUM(M14:M22)</f>
        <v>311200000</v>
      </c>
      <c r="N23" s="97">
        <f t="shared" si="8"/>
        <v>0</v>
      </c>
      <c r="O23" s="97">
        <f t="shared" si="8"/>
        <v>0</v>
      </c>
      <c r="P23" s="97">
        <f t="shared" si="8"/>
        <v>311200000</v>
      </c>
      <c r="Q23" s="37">
        <f t="shared" si="8"/>
        <v>4000000</v>
      </c>
      <c r="R23" s="37">
        <f t="shared" si="8"/>
        <v>21800000</v>
      </c>
      <c r="S23" s="37">
        <f>SUM(S14:S22)</f>
        <v>0</v>
      </c>
      <c r="T23" s="37">
        <f t="shared" si="7"/>
        <v>21800000</v>
      </c>
    </row>
    <row r="24" spans="1:20" ht="22.9" customHeight="1" x14ac:dyDescent="0.25">
      <c r="A24" s="213" t="s">
        <v>120</v>
      </c>
      <c r="B24" s="213"/>
      <c r="C24" s="213"/>
      <c r="D24" s="213"/>
      <c r="E24" s="213"/>
      <c r="F24" s="213"/>
      <c r="G24" s="213"/>
      <c r="H24" s="213"/>
      <c r="I24" s="213"/>
      <c r="J24" s="21"/>
      <c r="K24" s="21"/>
      <c r="L24" s="21"/>
      <c r="M24" s="38"/>
      <c r="N24" s="38"/>
      <c r="O24" s="38"/>
      <c r="P24" s="38"/>
      <c r="Q24" s="38"/>
      <c r="R24" s="38"/>
      <c r="S24" s="38"/>
      <c r="T24" s="38"/>
    </row>
    <row r="25" spans="1:20" ht="36" x14ac:dyDescent="0.25">
      <c r="A25" s="28">
        <v>2</v>
      </c>
      <c r="B25" s="28">
        <v>0</v>
      </c>
      <c r="C25" s="28">
        <v>4</v>
      </c>
      <c r="D25" s="28">
        <v>5</v>
      </c>
      <c r="E25" s="28">
        <v>1</v>
      </c>
      <c r="F25" s="28" t="s">
        <v>127</v>
      </c>
      <c r="G25" s="21">
        <v>10</v>
      </c>
      <c r="H25" s="21" t="s">
        <v>88</v>
      </c>
      <c r="I25" s="31" t="s">
        <v>314</v>
      </c>
      <c r="J25" s="157">
        <v>6719205</v>
      </c>
      <c r="K25" s="157">
        <v>19966682</v>
      </c>
      <c r="L25" s="157">
        <v>6801902</v>
      </c>
      <c r="M25" s="150">
        <v>110520000</v>
      </c>
      <c r="N25" s="34"/>
      <c r="O25" s="34"/>
      <c r="P25" s="34">
        <f t="shared" ref="P25:P31" si="9">SUM(M25+N25-O25)</f>
        <v>110520000</v>
      </c>
      <c r="Q25" s="94"/>
      <c r="R25" s="94">
        <v>2500000</v>
      </c>
      <c r="S25" s="99"/>
      <c r="T25" s="94">
        <f t="shared" ref="T25:T31" si="10">SUM(R25-S25)</f>
        <v>2500000</v>
      </c>
    </row>
    <row r="26" spans="1:20" ht="36" x14ac:dyDescent="0.25">
      <c r="A26" s="28">
        <v>2</v>
      </c>
      <c r="B26" s="28">
        <v>0</v>
      </c>
      <c r="C26" s="28">
        <v>4</v>
      </c>
      <c r="D26" s="28">
        <v>5</v>
      </c>
      <c r="E26" s="28">
        <v>2</v>
      </c>
      <c r="F26" s="28" t="s">
        <v>127</v>
      </c>
      <c r="G26" s="21">
        <v>10</v>
      </c>
      <c r="H26" s="21" t="s">
        <v>88</v>
      </c>
      <c r="I26" s="31" t="s">
        <v>164</v>
      </c>
      <c r="J26" s="100">
        <v>7601780</v>
      </c>
      <c r="K26" s="100">
        <v>16820404</v>
      </c>
      <c r="L26" s="100">
        <v>6296858</v>
      </c>
      <c r="M26" s="150">
        <v>35500000</v>
      </c>
      <c r="N26" s="34"/>
      <c r="O26" s="34"/>
      <c r="P26" s="34">
        <f t="shared" si="9"/>
        <v>35500000</v>
      </c>
      <c r="Q26" s="94"/>
      <c r="R26" s="101">
        <v>5200000</v>
      </c>
      <c r="S26" s="102"/>
      <c r="T26" s="94">
        <f t="shared" si="10"/>
        <v>5200000</v>
      </c>
    </row>
    <row r="27" spans="1:20" ht="36" x14ac:dyDescent="0.25">
      <c r="A27" s="28">
        <v>2</v>
      </c>
      <c r="B27" s="28">
        <v>0</v>
      </c>
      <c r="C27" s="28">
        <v>4</v>
      </c>
      <c r="D27" s="28">
        <v>5</v>
      </c>
      <c r="E27" s="28">
        <v>5</v>
      </c>
      <c r="F27" s="28" t="s">
        <v>127</v>
      </c>
      <c r="G27" s="21">
        <v>10</v>
      </c>
      <c r="H27" s="21" t="s">
        <v>88</v>
      </c>
      <c r="I27" s="31" t="s">
        <v>163</v>
      </c>
      <c r="J27" s="103">
        <v>79507354</v>
      </c>
      <c r="K27" s="103">
        <v>287072300.5</v>
      </c>
      <c r="L27" s="103">
        <v>192403910</v>
      </c>
      <c r="M27" s="150">
        <v>131200000</v>
      </c>
      <c r="N27" s="34"/>
      <c r="O27" s="34"/>
      <c r="P27" s="34">
        <f t="shared" si="9"/>
        <v>131200000</v>
      </c>
      <c r="Q27" s="94"/>
      <c r="R27" s="94">
        <v>600000</v>
      </c>
      <c r="S27" s="94"/>
      <c r="T27" s="94">
        <f t="shared" si="10"/>
        <v>600000</v>
      </c>
    </row>
    <row r="28" spans="1:20" ht="36" x14ac:dyDescent="0.25">
      <c r="A28" s="28">
        <v>2</v>
      </c>
      <c r="B28" s="28">
        <v>0</v>
      </c>
      <c r="C28" s="28">
        <v>4</v>
      </c>
      <c r="D28" s="28">
        <v>5</v>
      </c>
      <c r="E28" s="28">
        <v>6</v>
      </c>
      <c r="F28" s="28" t="s">
        <v>127</v>
      </c>
      <c r="G28" s="21">
        <v>10</v>
      </c>
      <c r="H28" s="21" t="s">
        <v>88</v>
      </c>
      <c r="I28" s="31" t="s">
        <v>104</v>
      </c>
      <c r="J28" s="157">
        <v>21600000</v>
      </c>
      <c r="K28" s="157">
        <v>21600000</v>
      </c>
      <c r="L28" s="157">
        <v>17451732</v>
      </c>
      <c r="M28" s="150">
        <v>29000000</v>
      </c>
      <c r="N28" s="34"/>
      <c r="O28" s="34"/>
      <c r="P28" s="34">
        <f t="shared" si="9"/>
        <v>29000000</v>
      </c>
      <c r="Q28" s="94"/>
      <c r="R28" s="94"/>
      <c r="S28" s="94"/>
      <c r="T28" s="94">
        <f t="shared" si="10"/>
        <v>0</v>
      </c>
    </row>
    <row r="29" spans="1:20" ht="21" customHeight="1" x14ac:dyDescent="0.25">
      <c r="A29" s="28">
        <v>2</v>
      </c>
      <c r="B29" s="28">
        <v>0</v>
      </c>
      <c r="C29" s="28">
        <v>4</v>
      </c>
      <c r="D29" s="28">
        <v>5</v>
      </c>
      <c r="E29" s="28">
        <v>8</v>
      </c>
      <c r="F29" s="28" t="s">
        <v>127</v>
      </c>
      <c r="G29" s="21">
        <v>10</v>
      </c>
      <c r="H29" s="21" t="s">
        <v>88</v>
      </c>
      <c r="I29" s="31" t="s">
        <v>121</v>
      </c>
      <c r="J29" s="157">
        <v>102285363.8</v>
      </c>
      <c r="K29" s="157">
        <v>105523727</v>
      </c>
      <c r="L29" s="157">
        <v>89283685</v>
      </c>
      <c r="M29" s="150">
        <v>189000000</v>
      </c>
      <c r="N29" s="34"/>
      <c r="O29" s="34"/>
      <c r="P29" s="34">
        <f t="shared" si="9"/>
        <v>189000000</v>
      </c>
      <c r="Q29" s="94"/>
      <c r="R29" s="94"/>
      <c r="S29" s="94"/>
      <c r="T29" s="94">
        <f t="shared" si="10"/>
        <v>0</v>
      </c>
    </row>
    <row r="30" spans="1:20" ht="36" x14ac:dyDescent="0.25">
      <c r="A30" s="28">
        <v>2</v>
      </c>
      <c r="B30" s="28">
        <v>0</v>
      </c>
      <c r="C30" s="28">
        <v>4</v>
      </c>
      <c r="D30" s="28">
        <v>5</v>
      </c>
      <c r="E30" s="28">
        <v>10</v>
      </c>
      <c r="F30" s="28" t="s">
        <v>127</v>
      </c>
      <c r="G30" s="21">
        <v>10</v>
      </c>
      <c r="H30" s="21" t="s">
        <v>88</v>
      </c>
      <c r="I30" s="31" t="s">
        <v>105</v>
      </c>
      <c r="J30" s="157">
        <v>152736982</v>
      </c>
      <c r="K30" s="157">
        <v>159603012</v>
      </c>
      <c r="L30" s="157">
        <v>139184373</v>
      </c>
      <c r="M30" s="150">
        <v>197000000</v>
      </c>
      <c r="N30" s="34"/>
      <c r="O30" s="34"/>
      <c r="P30" s="34">
        <f t="shared" si="9"/>
        <v>197000000</v>
      </c>
      <c r="Q30" s="94"/>
      <c r="R30" s="94"/>
      <c r="S30" s="94"/>
      <c r="T30" s="94">
        <f t="shared" si="10"/>
        <v>0</v>
      </c>
    </row>
    <row r="31" spans="1:20" ht="36" x14ac:dyDescent="0.25">
      <c r="A31" s="28">
        <v>2</v>
      </c>
      <c r="B31" s="28">
        <v>0</v>
      </c>
      <c r="C31" s="28">
        <v>4</v>
      </c>
      <c r="D31" s="28">
        <v>5</v>
      </c>
      <c r="E31" s="28">
        <v>12</v>
      </c>
      <c r="F31" s="28" t="s">
        <v>127</v>
      </c>
      <c r="G31" s="21">
        <v>10</v>
      </c>
      <c r="H31" s="21" t="s">
        <v>88</v>
      </c>
      <c r="I31" s="31" t="s">
        <v>106</v>
      </c>
      <c r="J31" s="157">
        <v>1449028</v>
      </c>
      <c r="K31" s="157">
        <v>54500</v>
      </c>
      <c r="L31" s="157">
        <v>3845289</v>
      </c>
      <c r="M31" s="34">
        <v>2000000</v>
      </c>
      <c r="N31" s="34"/>
      <c r="O31" s="34"/>
      <c r="P31" s="34">
        <f t="shared" si="9"/>
        <v>2000000</v>
      </c>
      <c r="Q31" s="94">
        <v>1500000</v>
      </c>
      <c r="R31" s="94">
        <v>500000</v>
      </c>
      <c r="S31" s="99"/>
      <c r="T31" s="94">
        <f t="shared" si="10"/>
        <v>500000</v>
      </c>
    </row>
    <row r="32" spans="1:20" ht="20.25" x14ac:dyDescent="0.25">
      <c r="A32" s="23"/>
      <c r="B32" s="23"/>
      <c r="C32" s="23"/>
      <c r="D32" s="23"/>
      <c r="E32" s="23"/>
      <c r="F32" s="23"/>
      <c r="G32" s="24"/>
      <c r="H32" s="24"/>
      <c r="I32" s="25" t="s">
        <v>122</v>
      </c>
      <c r="J32" s="96">
        <f t="shared" ref="J32:T32" si="11">SUM(J25:J31)</f>
        <v>371899712.80000001</v>
      </c>
      <c r="K32" s="96">
        <f t="shared" si="11"/>
        <v>610640625.5</v>
      </c>
      <c r="L32" s="96">
        <f t="shared" si="11"/>
        <v>455267749</v>
      </c>
      <c r="M32" s="97">
        <f>SUM(M24:M31)</f>
        <v>694220000</v>
      </c>
      <c r="N32" s="97">
        <f>SUM(N24:N31)</f>
        <v>0</v>
      </c>
      <c r="O32" s="97">
        <f>SUM(O24:O31)</f>
        <v>0</v>
      </c>
      <c r="P32" s="97">
        <f>SUM(P24:P31)</f>
        <v>694220000</v>
      </c>
      <c r="Q32" s="37">
        <f>SUM(Q25:Q31)</f>
        <v>1500000</v>
      </c>
      <c r="R32" s="37">
        <f t="shared" si="11"/>
        <v>8800000</v>
      </c>
      <c r="S32" s="37">
        <f t="shared" si="11"/>
        <v>0</v>
      </c>
      <c r="T32" s="37">
        <f t="shared" si="11"/>
        <v>8800000</v>
      </c>
    </row>
    <row r="33" spans="1:20" ht="20.25" x14ac:dyDescent="0.25">
      <c r="A33" s="213" t="s">
        <v>112</v>
      </c>
      <c r="B33" s="213"/>
      <c r="C33" s="213"/>
      <c r="D33" s="213"/>
      <c r="E33" s="213"/>
      <c r="F33" s="213"/>
      <c r="G33" s="213"/>
      <c r="H33" s="213"/>
      <c r="I33" s="213"/>
      <c r="J33" s="21"/>
      <c r="K33" s="21"/>
      <c r="L33" s="21"/>
      <c r="M33" s="38"/>
      <c r="N33" s="38"/>
      <c r="O33" s="38"/>
      <c r="P33" s="38"/>
      <c r="Q33" s="38"/>
      <c r="R33" s="38"/>
      <c r="S33" s="38"/>
      <c r="T33" s="38"/>
    </row>
    <row r="34" spans="1:20" ht="36" x14ac:dyDescent="0.25">
      <c r="A34" s="28">
        <v>2</v>
      </c>
      <c r="B34" s="28">
        <v>0</v>
      </c>
      <c r="C34" s="28">
        <v>4</v>
      </c>
      <c r="D34" s="28">
        <v>6</v>
      </c>
      <c r="E34" s="28">
        <v>2</v>
      </c>
      <c r="F34" s="28" t="s">
        <v>127</v>
      </c>
      <c r="G34" s="21">
        <v>10</v>
      </c>
      <c r="H34" s="21" t="s">
        <v>88</v>
      </c>
      <c r="I34" s="26" t="s">
        <v>107</v>
      </c>
      <c r="J34" s="157">
        <v>56623255</v>
      </c>
      <c r="K34" s="157">
        <v>80264238</v>
      </c>
      <c r="L34" s="157">
        <v>102393891</v>
      </c>
      <c r="M34" s="150">
        <v>113000000</v>
      </c>
      <c r="N34" s="34"/>
      <c r="O34" s="34"/>
      <c r="P34" s="34">
        <f>SUM(M34+N34-O34)</f>
        <v>113000000</v>
      </c>
      <c r="Q34" s="94"/>
      <c r="R34" s="94">
        <v>1000000</v>
      </c>
      <c r="S34" s="99"/>
      <c r="T34" s="94">
        <f>SUM(R34-S34)</f>
        <v>1000000</v>
      </c>
    </row>
    <row r="35" spans="1:20" ht="36" x14ac:dyDescent="0.25">
      <c r="A35" s="28">
        <v>2</v>
      </c>
      <c r="B35" s="28">
        <v>0</v>
      </c>
      <c r="C35" s="28">
        <v>4</v>
      </c>
      <c r="D35" s="28">
        <v>6</v>
      </c>
      <c r="E35" s="28">
        <v>5</v>
      </c>
      <c r="F35" s="28" t="s">
        <v>127</v>
      </c>
      <c r="G35" s="21">
        <v>10</v>
      </c>
      <c r="H35" s="21" t="s">
        <v>88</v>
      </c>
      <c r="I35" s="31" t="s">
        <v>108</v>
      </c>
      <c r="J35" s="157">
        <v>16573350</v>
      </c>
      <c r="K35" s="157">
        <v>133954639</v>
      </c>
      <c r="L35" s="157">
        <v>497266364</v>
      </c>
      <c r="M35" s="150">
        <v>980000000</v>
      </c>
      <c r="N35" s="34"/>
      <c r="O35" s="34"/>
      <c r="P35" s="34">
        <f>SUM(M35+N35-O35)</f>
        <v>980000000</v>
      </c>
      <c r="Q35" s="94"/>
      <c r="R35" s="94"/>
      <c r="S35" s="94"/>
      <c r="T35" s="94">
        <f>SUM(R35-S35)</f>
        <v>0</v>
      </c>
    </row>
    <row r="36" spans="1:20" ht="36" x14ac:dyDescent="0.25">
      <c r="A36" s="28">
        <v>2</v>
      </c>
      <c r="B36" s="28">
        <v>0</v>
      </c>
      <c r="C36" s="28">
        <v>4</v>
      </c>
      <c r="D36" s="28">
        <v>6</v>
      </c>
      <c r="E36" s="28">
        <v>7</v>
      </c>
      <c r="F36" s="28" t="s">
        <v>127</v>
      </c>
      <c r="G36" s="21">
        <v>10</v>
      </c>
      <c r="H36" s="21" t="s">
        <v>88</v>
      </c>
      <c r="I36" s="31" t="s">
        <v>109</v>
      </c>
      <c r="J36" s="157">
        <v>2968650</v>
      </c>
      <c r="K36" s="157">
        <v>3042900</v>
      </c>
      <c r="L36" s="157">
        <v>0</v>
      </c>
      <c r="M36" s="150">
        <v>5100000</v>
      </c>
      <c r="N36" s="34"/>
      <c r="O36" s="34"/>
      <c r="P36" s="34">
        <f>SUM(M36+N36-O36)</f>
        <v>5100000</v>
      </c>
      <c r="Q36" s="94"/>
      <c r="R36" s="94">
        <v>2700000</v>
      </c>
      <c r="S36" s="99"/>
      <c r="T36" s="94">
        <f>SUM(R36-S36)</f>
        <v>2700000</v>
      </c>
    </row>
    <row r="37" spans="1:20" ht="36" x14ac:dyDescent="0.25">
      <c r="A37" s="28">
        <v>2</v>
      </c>
      <c r="B37" s="28">
        <v>0</v>
      </c>
      <c r="C37" s="28">
        <v>4</v>
      </c>
      <c r="D37" s="28">
        <v>6</v>
      </c>
      <c r="E37" s="28">
        <v>8</v>
      </c>
      <c r="F37" s="28" t="s">
        <v>127</v>
      </c>
      <c r="G37" s="21">
        <v>10</v>
      </c>
      <c r="H37" s="21" t="s">
        <v>88</v>
      </c>
      <c r="I37" s="31" t="s">
        <v>315</v>
      </c>
      <c r="J37" s="157">
        <v>3728944</v>
      </c>
      <c r="K37" s="157">
        <v>4108750</v>
      </c>
      <c r="L37" s="157">
        <f>3344323+1826294</f>
        <v>5170617</v>
      </c>
      <c r="M37" s="150">
        <v>5400000</v>
      </c>
      <c r="N37" s="34"/>
      <c r="O37" s="34"/>
      <c r="P37" s="34">
        <f>SUM(M37+N37-O37)</f>
        <v>5400000</v>
      </c>
      <c r="Q37" s="94">
        <v>1500000</v>
      </c>
      <c r="R37" s="94"/>
      <c r="S37" s="94"/>
      <c r="T37" s="94">
        <f>SUM(R37-S37)</f>
        <v>0</v>
      </c>
    </row>
    <row r="38" spans="1:20" ht="28.5" x14ac:dyDescent="0.25">
      <c r="A38" s="23"/>
      <c r="B38" s="23"/>
      <c r="C38" s="23"/>
      <c r="D38" s="23"/>
      <c r="E38" s="23"/>
      <c r="F38" s="23"/>
      <c r="G38" s="24"/>
      <c r="H38" s="24"/>
      <c r="I38" s="25" t="s">
        <v>124</v>
      </c>
      <c r="J38" s="96">
        <f>SUM(J34:J37)</f>
        <v>79894199</v>
      </c>
      <c r="K38" s="96">
        <f>SUM(K34:K37)</f>
        <v>221370527</v>
      </c>
      <c r="L38" s="96">
        <f>SUM(L34:L37)</f>
        <v>604830872</v>
      </c>
      <c r="M38" s="97">
        <f>SUM(M33:M37)</f>
        <v>1103500000</v>
      </c>
      <c r="N38" s="97">
        <f>SUM(N33:N37)</f>
        <v>0</v>
      </c>
      <c r="O38" s="97">
        <f>SUM(O33:O37)</f>
        <v>0</v>
      </c>
      <c r="P38" s="97">
        <f>SUM(P33:P37)</f>
        <v>1103500000</v>
      </c>
      <c r="Q38" s="37">
        <f>SUM(Q34:Q37)</f>
        <v>1500000</v>
      </c>
      <c r="R38" s="37">
        <f>SUM(R34:R37)</f>
        <v>3700000</v>
      </c>
      <c r="S38" s="37">
        <f t="shared" ref="S38:T38" si="12">SUM(S34:S37)</f>
        <v>0</v>
      </c>
      <c r="T38" s="37">
        <f t="shared" si="12"/>
        <v>3700000</v>
      </c>
    </row>
    <row r="39" spans="1:20" ht="20.25" x14ac:dyDescent="0.25">
      <c r="A39" s="213" t="s">
        <v>110</v>
      </c>
      <c r="B39" s="213"/>
      <c r="C39" s="213"/>
      <c r="D39" s="213"/>
      <c r="E39" s="213"/>
      <c r="F39" s="213"/>
      <c r="G39" s="213"/>
      <c r="H39" s="213"/>
      <c r="I39" s="213" t="s">
        <v>110</v>
      </c>
      <c r="J39" s="21"/>
      <c r="K39" s="21"/>
      <c r="L39" s="21"/>
      <c r="M39" s="38"/>
      <c r="N39" s="38"/>
      <c r="O39" s="38"/>
      <c r="P39" s="38"/>
      <c r="Q39" s="38"/>
      <c r="R39" s="38"/>
      <c r="S39" s="38"/>
      <c r="T39" s="38"/>
    </row>
    <row r="40" spans="1:20" ht="36" x14ac:dyDescent="0.25">
      <c r="A40" s="28">
        <v>2</v>
      </c>
      <c r="B40" s="28">
        <v>0</v>
      </c>
      <c r="C40" s="28">
        <v>4</v>
      </c>
      <c r="D40" s="28">
        <v>7</v>
      </c>
      <c r="E40" s="28">
        <v>1</v>
      </c>
      <c r="F40" s="28" t="s">
        <v>127</v>
      </c>
      <c r="G40" s="21">
        <v>9</v>
      </c>
      <c r="H40" s="21" t="s">
        <v>88</v>
      </c>
      <c r="I40" s="26" t="s">
        <v>130</v>
      </c>
      <c r="J40" s="157">
        <v>746200</v>
      </c>
      <c r="K40" s="157">
        <v>85400</v>
      </c>
      <c r="L40" s="157"/>
      <c r="M40" s="34"/>
      <c r="N40" s="34"/>
      <c r="O40" s="34"/>
      <c r="P40" s="34">
        <f>SUM(M40+N40-O40)</f>
        <v>0</v>
      </c>
      <c r="Q40" s="94"/>
      <c r="R40" s="94">
        <v>0</v>
      </c>
      <c r="S40" s="94">
        <v>0</v>
      </c>
      <c r="T40" s="94">
        <f>SUM(R40-S40)</f>
        <v>0</v>
      </c>
    </row>
    <row r="41" spans="1:20" ht="45" x14ac:dyDescent="0.25">
      <c r="A41" s="28">
        <v>2</v>
      </c>
      <c r="B41" s="28">
        <v>0</v>
      </c>
      <c r="C41" s="28">
        <v>4</v>
      </c>
      <c r="D41" s="28">
        <v>7</v>
      </c>
      <c r="E41" s="28">
        <v>3</v>
      </c>
      <c r="F41" s="28" t="s">
        <v>89</v>
      </c>
      <c r="G41" s="21">
        <v>10</v>
      </c>
      <c r="H41" s="21" t="s">
        <v>88</v>
      </c>
      <c r="I41" s="26" t="s">
        <v>129</v>
      </c>
      <c r="J41" s="157">
        <v>111300</v>
      </c>
      <c r="K41" s="157">
        <v>120960</v>
      </c>
      <c r="L41" s="157"/>
      <c r="M41" s="34"/>
      <c r="N41" s="34"/>
      <c r="O41" s="34"/>
      <c r="P41" s="34">
        <f>SUM(M41+N41-O41)</f>
        <v>0</v>
      </c>
      <c r="Q41" s="94"/>
      <c r="R41" s="94"/>
      <c r="S41" s="94">
        <v>0</v>
      </c>
      <c r="T41" s="94">
        <f>SUM(R41-S41)</f>
        <v>0</v>
      </c>
    </row>
    <row r="42" spans="1:20" ht="36" x14ac:dyDescent="0.25">
      <c r="A42" s="28">
        <v>2</v>
      </c>
      <c r="B42" s="28">
        <v>0</v>
      </c>
      <c r="C42" s="28">
        <v>4</v>
      </c>
      <c r="D42" s="28">
        <v>7</v>
      </c>
      <c r="E42" s="28">
        <v>5</v>
      </c>
      <c r="F42" s="28" t="s">
        <v>127</v>
      </c>
      <c r="G42" s="21">
        <v>10</v>
      </c>
      <c r="H42" s="21" t="s">
        <v>88</v>
      </c>
      <c r="I42" s="31" t="s">
        <v>111</v>
      </c>
      <c r="J42" s="157">
        <v>2293000</v>
      </c>
      <c r="K42" s="157">
        <v>1674000</v>
      </c>
      <c r="L42" s="157">
        <v>683998</v>
      </c>
      <c r="M42" s="150">
        <v>6000000</v>
      </c>
      <c r="N42" s="34"/>
      <c r="O42" s="34"/>
      <c r="P42" s="34">
        <f>SUM(M42+N42-O42)</f>
        <v>6000000</v>
      </c>
      <c r="Q42" s="94"/>
      <c r="R42" s="94"/>
      <c r="S42" s="94"/>
      <c r="T42" s="94">
        <f>SUM(R42-S42)</f>
        <v>0</v>
      </c>
    </row>
    <row r="43" spans="1:20" ht="36" x14ac:dyDescent="0.25">
      <c r="A43" s="28">
        <v>2</v>
      </c>
      <c r="B43" s="28">
        <v>0</v>
      </c>
      <c r="C43" s="28">
        <v>4</v>
      </c>
      <c r="D43" s="28">
        <v>7</v>
      </c>
      <c r="E43" s="28">
        <v>6</v>
      </c>
      <c r="F43" s="28" t="s">
        <v>127</v>
      </c>
      <c r="G43" s="21">
        <v>10</v>
      </c>
      <c r="H43" s="21" t="s">
        <v>88</v>
      </c>
      <c r="I43" s="31" t="s">
        <v>190</v>
      </c>
      <c r="J43" s="157">
        <v>5955458</v>
      </c>
      <c r="K43" s="157">
        <v>4360858</v>
      </c>
      <c r="L43" s="157">
        <f>1454877</f>
        <v>1454877</v>
      </c>
      <c r="M43" s="150">
        <v>5500000</v>
      </c>
      <c r="N43" s="34"/>
      <c r="O43" s="34"/>
      <c r="P43" s="34">
        <f>SUM(M43+N43-O43)</f>
        <v>5500000</v>
      </c>
      <c r="Q43" s="37">
        <v>500000</v>
      </c>
      <c r="R43" s="37">
        <v>2500000</v>
      </c>
      <c r="S43" s="99"/>
      <c r="T43" s="94">
        <f>SUM(R43-S43)</f>
        <v>2500000</v>
      </c>
    </row>
    <row r="44" spans="1:20" ht="36" x14ac:dyDescent="0.25">
      <c r="A44" s="23"/>
      <c r="B44" s="23"/>
      <c r="C44" s="23"/>
      <c r="D44" s="23"/>
      <c r="E44" s="23"/>
      <c r="F44" s="23" t="s">
        <v>127</v>
      </c>
      <c r="G44" s="24"/>
      <c r="H44" s="24"/>
      <c r="I44" s="25" t="s">
        <v>132</v>
      </c>
      <c r="J44" s="96">
        <f>SUM(J40:J43)</f>
        <v>9105958</v>
      </c>
      <c r="K44" s="96">
        <f>SUM(K40:K43)</f>
        <v>6241218</v>
      </c>
      <c r="L44" s="96">
        <f>SUM(L40:L43)</f>
        <v>2138875</v>
      </c>
      <c r="M44" s="97">
        <f>SUM(M40:M43)</f>
        <v>11500000</v>
      </c>
      <c r="N44" s="97">
        <f t="shared" ref="N44:T44" si="13">SUM(N40:N43)</f>
        <v>0</v>
      </c>
      <c r="O44" s="97">
        <f t="shared" si="13"/>
        <v>0</v>
      </c>
      <c r="P44" s="97">
        <f t="shared" si="13"/>
        <v>11500000</v>
      </c>
      <c r="Q44" s="37">
        <f t="shared" si="13"/>
        <v>500000</v>
      </c>
      <c r="R44" s="37">
        <f t="shared" si="13"/>
        <v>2500000</v>
      </c>
      <c r="S44" s="37">
        <f t="shared" si="13"/>
        <v>0</v>
      </c>
      <c r="T44" s="37">
        <f t="shared" si="13"/>
        <v>2500000</v>
      </c>
    </row>
    <row r="45" spans="1:20" ht="20.25" x14ac:dyDescent="0.25">
      <c r="A45" s="213" t="s">
        <v>316</v>
      </c>
      <c r="B45" s="213"/>
      <c r="C45" s="213"/>
      <c r="D45" s="213"/>
      <c r="E45" s="213"/>
      <c r="F45" s="213"/>
      <c r="G45" s="213"/>
      <c r="H45" s="213"/>
      <c r="I45" s="213"/>
      <c r="J45" s="157"/>
      <c r="K45" s="157"/>
      <c r="L45" s="157"/>
      <c r="M45" s="34"/>
      <c r="N45" s="34"/>
      <c r="O45" s="34"/>
      <c r="P45" s="34"/>
      <c r="Q45" s="94"/>
      <c r="R45" s="94"/>
      <c r="S45" s="94"/>
      <c r="T45" s="94"/>
    </row>
    <row r="46" spans="1:20" ht="36" x14ac:dyDescent="0.25">
      <c r="A46" s="28">
        <v>2</v>
      </c>
      <c r="B46" s="28">
        <v>0</v>
      </c>
      <c r="C46" s="28">
        <v>4</v>
      </c>
      <c r="D46" s="28">
        <v>8</v>
      </c>
      <c r="E46" s="28">
        <v>1</v>
      </c>
      <c r="F46" s="28" t="s">
        <v>127</v>
      </c>
      <c r="G46" s="21">
        <v>10</v>
      </c>
      <c r="H46" s="21" t="s">
        <v>88</v>
      </c>
      <c r="I46" s="104" t="s">
        <v>317</v>
      </c>
      <c r="J46" s="157">
        <v>6186430</v>
      </c>
      <c r="K46" s="157">
        <v>6607190</v>
      </c>
      <c r="L46" s="157">
        <v>9941102</v>
      </c>
      <c r="M46" s="150">
        <v>10000000</v>
      </c>
      <c r="N46" s="81"/>
      <c r="O46" s="34"/>
      <c r="P46" s="34">
        <f>SUM(M46+N46-O46)</f>
        <v>10000000</v>
      </c>
      <c r="Q46" s="94"/>
      <c r="R46" s="94"/>
      <c r="S46" s="94"/>
      <c r="T46" s="94"/>
    </row>
    <row r="47" spans="1:20" ht="36" x14ac:dyDescent="0.25">
      <c r="A47" s="28">
        <v>2</v>
      </c>
      <c r="B47" s="28">
        <v>0</v>
      </c>
      <c r="C47" s="28">
        <v>4</v>
      </c>
      <c r="D47" s="28">
        <v>8</v>
      </c>
      <c r="E47" s="28">
        <v>2</v>
      </c>
      <c r="F47" s="28" t="s">
        <v>127</v>
      </c>
      <c r="G47" s="21">
        <v>10</v>
      </c>
      <c r="H47" s="21" t="s">
        <v>88</v>
      </c>
      <c r="I47" s="104" t="s">
        <v>318</v>
      </c>
      <c r="J47" s="157">
        <v>93438200</v>
      </c>
      <c r="K47" s="157">
        <v>94312740</v>
      </c>
      <c r="L47" s="157">
        <v>103921690</v>
      </c>
      <c r="M47" s="150">
        <v>127000000</v>
      </c>
      <c r="N47" s="34"/>
      <c r="O47" s="34"/>
      <c r="P47" s="34">
        <f>SUM(M47+N47-O47)</f>
        <v>127000000</v>
      </c>
      <c r="Q47" s="94"/>
      <c r="R47" s="94"/>
      <c r="S47" s="94"/>
      <c r="T47" s="94"/>
    </row>
    <row r="48" spans="1:20" ht="36" x14ac:dyDescent="0.25">
      <c r="A48" s="28">
        <v>2</v>
      </c>
      <c r="B48" s="28">
        <v>0</v>
      </c>
      <c r="C48" s="28">
        <v>4</v>
      </c>
      <c r="D48" s="28">
        <v>8</v>
      </c>
      <c r="E48" s="28">
        <v>5</v>
      </c>
      <c r="F48" s="28" t="s">
        <v>127</v>
      </c>
      <c r="G48" s="21">
        <v>10</v>
      </c>
      <c r="H48" s="21" t="s">
        <v>88</v>
      </c>
      <c r="I48" s="104" t="s">
        <v>319</v>
      </c>
      <c r="J48" s="157">
        <v>38584988</v>
      </c>
      <c r="K48" s="157">
        <v>37647973</v>
      </c>
      <c r="L48" s="157">
        <v>29818737</v>
      </c>
      <c r="M48" s="150">
        <v>19000000</v>
      </c>
      <c r="N48" s="34"/>
      <c r="O48" s="34"/>
      <c r="P48" s="34">
        <f>SUM(M48+N48-O48)</f>
        <v>19000000</v>
      </c>
      <c r="Q48" s="94"/>
      <c r="R48" s="94"/>
      <c r="S48" s="94"/>
      <c r="T48" s="94"/>
    </row>
    <row r="49" spans="1:20" ht="24" x14ac:dyDescent="0.25">
      <c r="A49" s="28">
        <v>2</v>
      </c>
      <c r="B49" s="28">
        <v>0</v>
      </c>
      <c r="C49" s="28">
        <v>4</v>
      </c>
      <c r="D49" s="28">
        <v>8</v>
      </c>
      <c r="E49" s="28">
        <v>6</v>
      </c>
      <c r="F49" s="28"/>
      <c r="G49" s="21">
        <v>10</v>
      </c>
      <c r="H49" s="21" t="s">
        <v>88</v>
      </c>
      <c r="I49" s="104" t="s">
        <v>320</v>
      </c>
      <c r="J49" s="157">
        <v>122363650</v>
      </c>
      <c r="K49" s="157">
        <v>119445871</v>
      </c>
      <c r="L49" s="157">
        <v>113763193</v>
      </c>
      <c r="M49" s="150">
        <v>115000000</v>
      </c>
      <c r="N49" s="34"/>
      <c r="O49" s="81"/>
      <c r="P49" s="34">
        <f>SUM(M49+N49-O49)</f>
        <v>115000000</v>
      </c>
      <c r="Q49" s="94"/>
      <c r="R49" s="94"/>
      <c r="S49" s="94"/>
      <c r="T49" s="94"/>
    </row>
    <row r="50" spans="1:20" ht="20.25" x14ac:dyDescent="0.25">
      <c r="A50" s="23"/>
      <c r="B50" s="23"/>
      <c r="C50" s="23"/>
      <c r="D50" s="23"/>
      <c r="E50" s="23"/>
      <c r="F50" s="23"/>
      <c r="G50" s="24"/>
      <c r="H50" s="24"/>
      <c r="I50" s="25" t="s">
        <v>321</v>
      </c>
      <c r="J50" s="96"/>
      <c r="K50" s="96"/>
      <c r="L50" s="96"/>
      <c r="M50" s="97">
        <f>SUM(M46:M49)</f>
        <v>271000000</v>
      </c>
      <c r="N50" s="97">
        <f>SUM(N46:N49)</f>
        <v>0</v>
      </c>
      <c r="O50" s="97">
        <f>SUM(O46:O49)</f>
        <v>0</v>
      </c>
      <c r="P50" s="97">
        <f>SUM(P46:P49)</f>
        <v>271000000</v>
      </c>
      <c r="Q50" s="37"/>
      <c r="R50" s="37"/>
      <c r="S50" s="37"/>
      <c r="T50" s="37"/>
    </row>
    <row r="51" spans="1:20" ht="20.25" x14ac:dyDescent="0.25">
      <c r="A51" s="213" t="s">
        <v>322</v>
      </c>
      <c r="B51" s="213"/>
      <c r="C51" s="213"/>
      <c r="D51" s="213"/>
      <c r="E51" s="213"/>
      <c r="F51" s="213"/>
      <c r="G51" s="213"/>
      <c r="H51" s="213"/>
      <c r="I51" s="213"/>
      <c r="J51" s="21"/>
      <c r="K51" s="21"/>
      <c r="L51" s="21"/>
      <c r="M51" s="38"/>
      <c r="N51" s="38"/>
      <c r="O51" s="38"/>
      <c r="P51" s="38"/>
      <c r="Q51" s="38"/>
      <c r="R51" s="38"/>
      <c r="S51" s="38"/>
      <c r="T51" s="38"/>
    </row>
    <row r="52" spans="1:20" ht="36" x14ac:dyDescent="0.25">
      <c r="A52" s="28">
        <v>2</v>
      </c>
      <c r="B52" s="28">
        <v>0</v>
      </c>
      <c r="C52" s="28">
        <v>4</v>
      </c>
      <c r="D52" s="28">
        <v>9</v>
      </c>
      <c r="E52" s="28">
        <v>4</v>
      </c>
      <c r="F52" s="28" t="s">
        <v>127</v>
      </c>
      <c r="G52" s="21">
        <v>10</v>
      </c>
      <c r="H52" s="21" t="s">
        <v>88</v>
      </c>
      <c r="I52" s="31" t="s">
        <v>323</v>
      </c>
      <c r="J52" s="157">
        <v>13728734</v>
      </c>
      <c r="K52" s="157">
        <v>10285849</v>
      </c>
      <c r="L52" s="157">
        <v>9005472</v>
      </c>
      <c r="M52" s="34">
        <v>100000</v>
      </c>
      <c r="N52" s="34"/>
      <c r="O52" s="34"/>
      <c r="P52" s="34">
        <f>SUM(M52+N52-O52)</f>
        <v>100000</v>
      </c>
      <c r="Q52" s="34"/>
      <c r="R52" s="34"/>
      <c r="S52" s="34"/>
      <c r="T52" s="34"/>
    </row>
    <row r="53" spans="1:20" ht="36" x14ac:dyDescent="0.25">
      <c r="A53" s="28">
        <v>2</v>
      </c>
      <c r="B53" s="28">
        <v>0</v>
      </c>
      <c r="C53" s="28">
        <v>4</v>
      </c>
      <c r="D53" s="28">
        <v>9</v>
      </c>
      <c r="E53" s="28">
        <v>7</v>
      </c>
      <c r="F53" s="28" t="s">
        <v>127</v>
      </c>
      <c r="G53" s="21">
        <v>10</v>
      </c>
      <c r="H53" s="21" t="s">
        <v>88</v>
      </c>
      <c r="I53" s="31" t="s">
        <v>324</v>
      </c>
      <c r="J53" s="157">
        <v>12101320</v>
      </c>
      <c r="K53" s="157">
        <v>767811</v>
      </c>
      <c r="L53" s="157">
        <v>8155898</v>
      </c>
      <c r="M53" s="34">
        <v>100000</v>
      </c>
      <c r="N53" s="34"/>
      <c r="O53" s="34"/>
      <c r="P53" s="34">
        <f>SUM(M53+N53-O53)</f>
        <v>100000</v>
      </c>
      <c r="Q53" s="34"/>
      <c r="R53" s="34"/>
      <c r="S53" s="34"/>
      <c r="T53" s="34"/>
    </row>
    <row r="54" spans="1:20" ht="36" x14ac:dyDescent="0.25">
      <c r="A54" s="28">
        <v>2</v>
      </c>
      <c r="B54" s="28">
        <v>0</v>
      </c>
      <c r="C54" s="28">
        <v>4</v>
      </c>
      <c r="D54" s="28">
        <v>9</v>
      </c>
      <c r="E54" s="28">
        <v>8</v>
      </c>
      <c r="F54" s="28" t="s">
        <v>127</v>
      </c>
      <c r="G54" s="21">
        <v>10</v>
      </c>
      <c r="H54" s="21" t="s">
        <v>88</v>
      </c>
      <c r="I54" s="31" t="s">
        <v>325</v>
      </c>
      <c r="J54" s="157">
        <v>44027913</v>
      </c>
      <c r="K54" s="157">
        <v>15481207</v>
      </c>
      <c r="L54" s="157">
        <v>34743449</v>
      </c>
      <c r="M54" s="150">
        <v>14000000</v>
      </c>
      <c r="N54" s="34"/>
      <c r="O54" s="34"/>
      <c r="P54" s="34">
        <f>SUM(M54+N54-O54)</f>
        <v>14000000</v>
      </c>
      <c r="Q54" s="35"/>
      <c r="R54" s="34"/>
      <c r="S54" s="34"/>
      <c r="T54" s="34"/>
    </row>
    <row r="55" spans="1:20" ht="36" x14ac:dyDescent="0.25">
      <c r="A55" s="28">
        <v>2</v>
      </c>
      <c r="B55" s="28">
        <v>0</v>
      </c>
      <c r="C55" s="28">
        <v>4</v>
      </c>
      <c r="D55" s="28">
        <v>9</v>
      </c>
      <c r="E55" s="28">
        <v>9</v>
      </c>
      <c r="F55" s="28" t="s">
        <v>127</v>
      </c>
      <c r="G55" s="21">
        <v>10</v>
      </c>
      <c r="H55" s="21" t="s">
        <v>88</v>
      </c>
      <c r="I55" s="31" t="s">
        <v>326</v>
      </c>
      <c r="J55" s="157">
        <v>10358060</v>
      </c>
      <c r="K55" s="157">
        <v>767811</v>
      </c>
      <c r="L55" s="157">
        <v>9175385</v>
      </c>
      <c r="M55" s="34">
        <v>100000</v>
      </c>
      <c r="N55" s="34"/>
      <c r="O55" s="34"/>
      <c r="P55" s="34">
        <f>SUM(M55+N55-O55)</f>
        <v>100000</v>
      </c>
      <c r="Q55" s="34"/>
      <c r="R55" s="34"/>
      <c r="S55" s="34"/>
      <c r="T55" s="34"/>
    </row>
    <row r="56" spans="1:20" ht="36" x14ac:dyDescent="0.25">
      <c r="A56" s="28">
        <v>2</v>
      </c>
      <c r="B56" s="28">
        <v>0</v>
      </c>
      <c r="C56" s="28">
        <v>4</v>
      </c>
      <c r="D56" s="28">
        <v>9</v>
      </c>
      <c r="E56" s="28">
        <v>13</v>
      </c>
      <c r="F56" s="28" t="s">
        <v>127</v>
      </c>
      <c r="G56" s="21">
        <v>10</v>
      </c>
      <c r="H56" s="21" t="s">
        <v>88</v>
      </c>
      <c r="I56" s="31" t="s">
        <v>327</v>
      </c>
      <c r="J56" s="157">
        <v>1239245</v>
      </c>
      <c r="K56" s="157">
        <v>668488</v>
      </c>
      <c r="L56" s="157">
        <v>820983</v>
      </c>
      <c r="M56" s="34">
        <v>100000</v>
      </c>
      <c r="N56" s="34"/>
      <c r="O56" s="34"/>
      <c r="P56" s="34">
        <f>SUM(M56+N56-O56)</f>
        <v>100000</v>
      </c>
      <c r="Q56" s="34"/>
      <c r="R56" s="34"/>
      <c r="S56" s="34"/>
      <c r="T56" s="34"/>
    </row>
    <row r="57" spans="1:20" ht="20.25" x14ac:dyDescent="0.25">
      <c r="A57" s="23"/>
      <c r="B57" s="23"/>
      <c r="C57" s="23"/>
      <c r="D57" s="23"/>
      <c r="E57" s="23"/>
      <c r="F57" s="23"/>
      <c r="G57" s="24"/>
      <c r="H57" s="24"/>
      <c r="I57" s="25" t="s">
        <v>328</v>
      </c>
      <c r="J57" s="96">
        <f t="shared" ref="J57:P57" si="14">SUM(J52:J56)</f>
        <v>81455272</v>
      </c>
      <c r="K57" s="96">
        <f t="shared" si="14"/>
        <v>27971166</v>
      </c>
      <c r="L57" s="96">
        <f t="shared" si="14"/>
        <v>61901187</v>
      </c>
      <c r="M57" s="97">
        <f t="shared" si="14"/>
        <v>14400000</v>
      </c>
      <c r="N57" s="97">
        <f t="shared" si="14"/>
        <v>0</v>
      </c>
      <c r="O57" s="97">
        <f t="shared" si="14"/>
        <v>0</v>
      </c>
      <c r="P57" s="97">
        <f t="shared" si="14"/>
        <v>14400000</v>
      </c>
      <c r="Q57" s="105"/>
      <c r="R57" s="105">
        <f t="shared" ref="R57:T57" si="15">SUM(R52:R56)</f>
        <v>0</v>
      </c>
      <c r="S57" s="105">
        <f t="shared" si="15"/>
        <v>0</v>
      </c>
      <c r="T57" s="105">
        <f t="shared" si="15"/>
        <v>0</v>
      </c>
    </row>
    <row r="58" spans="1:20" ht="20.25" x14ac:dyDescent="0.25">
      <c r="A58" s="214" t="s">
        <v>329</v>
      </c>
      <c r="B58" s="215"/>
      <c r="C58" s="215"/>
      <c r="D58" s="215"/>
      <c r="E58" s="215"/>
      <c r="F58" s="215"/>
      <c r="G58" s="215"/>
      <c r="H58" s="215"/>
      <c r="I58" s="216"/>
      <c r="J58" s="21"/>
      <c r="K58" s="21"/>
      <c r="L58" s="21"/>
      <c r="M58" s="38"/>
      <c r="N58" s="38"/>
      <c r="O58" s="38"/>
      <c r="P58" s="38"/>
      <c r="Q58" s="38"/>
      <c r="R58" s="38"/>
      <c r="S58" s="38"/>
      <c r="T58" s="38"/>
    </row>
    <row r="59" spans="1:20" ht="20.25" x14ac:dyDescent="0.25">
      <c r="A59" s="28"/>
      <c r="B59" s="28"/>
      <c r="C59" s="28"/>
      <c r="D59" s="28"/>
      <c r="E59" s="28"/>
      <c r="F59" s="28"/>
      <c r="G59" s="21"/>
      <c r="H59" s="21"/>
      <c r="I59" s="26" t="s">
        <v>330</v>
      </c>
      <c r="J59" s="157">
        <v>868840</v>
      </c>
      <c r="K59" s="157">
        <v>500000</v>
      </c>
      <c r="L59" s="157"/>
      <c r="M59" s="34"/>
      <c r="N59" s="34"/>
      <c r="O59" s="34"/>
      <c r="P59" s="34">
        <f>SUM(M59+N59-O59)</f>
        <v>0</v>
      </c>
      <c r="Q59" s="94"/>
      <c r="R59" s="94"/>
      <c r="S59" s="94"/>
      <c r="T59" s="94"/>
    </row>
    <row r="60" spans="1:20" ht="36" x14ac:dyDescent="0.25">
      <c r="A60" s="28">
        <v>2</v>
      </c>
      <c r="B60" s="28">
        <v>0</v>
      </c>
      <c r="C60" s="28">
        <v>4</v>
      </c>
      <c r="D60" s="28">
        <v>10</v>
      </c>
      <c r="E60" s="28">
        <v>2</v>
      </c>
      <c r="F60" s="28" t="s">
        <v>127</v>
      </c>
      <c r="G60" s="21">
        <v>10</v>
      </c>
      <c r="H60" s="21" t="s">
        <v>88</v>
      </c>
      <c r="I60" s="26" t="s">
        <v>331</v>
      </c>
      <c r="J60" s="157">
        <v>5444300</v>
      </c>
      <c r="K60" s="157">
        <v>5236662</v>
      </c>
      <c r="L60" s="157">
        <v>5612740</v>
      </c>
      <c r="M60" s="34">
        <v>6778000</v>
      </c>
      <c r="N60" s="34"/>
      <c r="O60" s="34"/>
      <c r="P60" s="34">
        <f>SUM(M60+N60-O60)</f>
        <v>6778000</v>
      </c>
      <c r="Q60" s="94"/>
      <c r="R60" s="94"/>
      <c r="S60" s="94"/>
      <c r="T60" s="94"/>
    </row>
    <row r="61" spans="1:20" ht="20.25" x14ac:dyDescent="0.25">
      <c r="A61" s="23"/>
      <c r="B61" s="23"/>
      <c r="C61" s="23"/>
      <c r="D61" s="23"/>
      <c r="E61" s="23"/>
      <c r="F61" s="23"/>
      <c r="G61" s="24"/>
      <c r="H61" s="24"/>
      <c r="I61" s="25" t="s">
        <v>332</v>
      </c>
      <c r="J61" s="96">
        <f>SUM(J59:J60)</f>
        <v>6313140</v>
      </c>
      <c r="K61" s="96">
        <f>SUM(K59:K60)</f>
        <v>5736662</v>
      </c>
      <c r="L61" s="96">
        <f>SUM(L59:L60)</f>
        <v>5612740</v>
      </c>
      <c r="M61" s="97">
        <f>SUM(M60)</f>
        <v>6778000</v>
      </c>
      <c r="N61" s="97">
        <f>SUM(N60)</f>
        <v>0</v>
      </c>
      <c r="O61" s="97">
        <f>SUM(O60)</f>
        <v>0</v>
      </c>
      <c r="P61" s="97">
        <f>SUM(P60)</f>
        <v>6778000</v>
      </c>
      <c r="Q61" s="105"/>
      <c r="R61" s="105">
        <f>SUM(R59:R60)</f>
        <v>0</v>
      </c>
      <c r="S61" s="105">
        <f>SUM(S59:S60)</f>
        <v>0</v>
      </c>
      <c r="T61" s="105">
        <f>SUM(T59:T60)</f>
        <v>0</v>
      </c>
    </row>
    <row r="62" spans="1:20" ht="20.25" x14ac:dyDescent="0.25">
      <c r="A62" s="214" t="s">
        <v>113</v>
      </c>
      <c r="B62" s="215"/>
      <c r="C62" s="215"/>
      <c r="D62" s="215"/>
      <c r="E62" s="215"/>
      <c r="F62" s="215"/>
      <c r="G62" s="215"/>
      <c r="H62" s="215"/>
      <c r="I62" s="215"/>
      <c r="J62" s="21"/>
      <c r="K62" s="21"/>
      <c r="L62" s="21"/>
      <c r="M62" s="38"/>
      <c r="N62" s="38"/>
      <c r="O62" s="38"/>
      <c r="P62" s="38"/>
      <c r="Q62" s="38"/>
      <c r="R62" s="38"/>
      <c r="S62" s="38"/>
      <c r="T62" s="38"/>
    </row>
    <row r="63" spans="1:20" ht="36" x14ac:dyDescent="0.25">
      <c r="A63" s="28">
        <v>2</v>
      </c>
      <c r="B63" s="28">
        <v>0</v>
      </c>
      <c r="C63" s="28">
        <v>4</v>
      </c>
      <c r="D63" s="28">
        <v>11</v>
      </c>
      <c r="E63" s="28">
        <v>1</v>
      </c>
      <c r="F63" s="28" t="s">
        <v>127</v>
      </c>
      <c r="G63" s="21">
        <v>10</v>
      </c>
      <c r="H63" s="21" t="s">
        <v>88</v>
      </c>
      <c r="I63" s="31" t="s">
        <v>333</v>
      </c>
      <c r="J63" s="217">
        <v>29008131.350000001</v>
      </c>
      <c r="K63" s="217">
        <v>20292720.050000001</v>
      </c>
      <c r="L63" s="103">
        <v>4233988</v>
      </c>
      <c r="M63" s="34"/>
      <c r="N63" s="34"/>
      <c r="O63" s="34"/>
      <c r="P63" s="34">
        <f>SUM(M63+N63-O63)</f>
        <v>0</v>
      </c>
      <c r="Q63" s="34"/>
      <c r="R63" s="34"/>
      <c r="S63" s="34"/>
      <c r="T63" s="34"/>
    </row>
    <row r="64" spans="1:20" ht="36" x14ac:dyDescent="0.25">
      <c r="A64" s="28">
        <v>2</v>
      </c>
      <c r="B64" s="28">
        <v>0</v>
      </c>
      <c r="C64" s="28">
        <v>4</v>
      </c>
      <c r="D64" s="28">
        <v>11</v>
      </c>
      <c r="E64" s="28">
        <v>1</v>
      </c>
      <c r="F64" s="28" t="s">
        <v>127</v>
      </c>
      <c r="G64" s="21">
        <v>10</v>
      </c>
      <c r="H64" s="21" t="s">
        <v>88</v>
      </c>
      <c r="I64" s="26" t="s">
        <v>334</v>
      </c>
      <c r="J64" s="217"/>
      <c r="K64" s="217"/>
      <c r="L64" s="103">
        <v>4799781.63</v>
      </c>
      <c r="M64" s="34">
        <v>0</v>
      </c>
      <c r="N64" s="34"/>
      <c r="O64" s="34"/>
      <c r="P64" s="34">
        <f>SUM(M64+N64-O64)</f>
        <v>0</v>
      </c>
      <c r="Q64" s="34"/>
      <c r="R64" s="34"/>
      <c r="S64" s="34"/>
      <c r="T64" s="34"/>
    </row>
    <row r="65" spans="1:20" ht="36" x14ac:dyDescent="0.25">
      <c r="A65" s="28">
        <v>2</v>
      </c>
      <c r="B65" s="28">
        <v>0</v>
      </c>
      <c r="C65" s="28">
        <v>4</v>
      </c>
      <c r="D65" s="28">
        <v>11</v>
      </c>
      <c r="E65" s="28">
        <v>2</v>
      </c>
      <c r="F65" s="28" t="s">
        <v>127</v>
      </c>
      <c r="G65" s="21">
        <v>10</v>
      </c>
      <c r="H65" s="21" t="s">
        <v>88</v>
      </c>
      <c r="I65" s="31" t="s">
        <v>335</v>
      </c>
      <c r="J65" s="217">
        <v>19651579</v>
      </c>
      <c r="K65" s="217">
        <v>37367844.5</v>
      </c>
      <c r="L65" s="157">
        <v>11937409</v>
      </c>
      <c r="M65" s="150">
        <v>35000000</v>
      </c>
      <c r="N65" s="34"/>
      <c r="O65" s="34"/>
      <c r="P65" s="34">
        <f>SUM(M65+N65-O65)</f>
        <v>35000000</v>
      </c>
      <c r="Q65" s="34"/>
      <c r="R65" s="34"/>
      <c r="S65" s="34"/>
      <c r="T65" s="34"/>
    </row>
    <row r="66" spans="1:20" ht="36" x14ac:dyDescent="0.25">
      <c r="A66" s="28">
        <v>2</v>
      </c>
      <c r="B66" s="28">
        <v>0</v>
      </c>
      <c r="C66" s="28">
        <v>4</v>
      </c>
      <c r="D66" s="28">
        <v>11</v>
      </c>
      <c r="E66" s="28">
        <v>2</v>
      </c>
      <c r="F66" s="28" t="s">
        <v>127</v>
      </c>
      <c r="G66" s="21">
        <v>10</v>
      </c>
      <c r="H66" s="21" t="s">
        <v>88</v>
      </c>
      <c r="I66" s="26" t="s">
        <v>103</v>
      </c>
      <c r="J66" s="217"/>
      <c r="K66" s="217"/>
      <c r="L66" s="157">
        <v>12823734</v>
      </c>
      <c r="M66" s="151">
        <v>20000000</v>
      </c>
      <c r="N66" s="34"/>
      <c r="O66" s="34"/>
      <c r="P66" s="34">
        <f>SUM(M66+N66-O66)</f>
        <v>20000000</v>
      </c>
      <c r="Q66" s="106">
        <v>4000000</v>
      </c>
      <c r="R66" s="107">
        <v>16000000</v>
      </c>
      <c r="S66" s="108"/>
      <c r="T66" s="106">
        <f>SUM(R66-S66)</f>
        <v>16000000</v>
      </c>
    </row>
    <row r="67" spans="1:20" ht="20.25" x14ac:dyDescent="0.25">
      <c r="A67" s="23"/>
      <c r="B67" s="23"/>
      <c r="C67" s="23"/>
      <c r="D67" s="23"/>
      <c r="E67" s="23"/>
      <c r="F67" s="23"/>
      <c r="G67" s="24"/>
      <c r="H67" s="24"/>
      <c r="I67" s="25" t="s">
        <v>125</v>
      </c>
      <c r="J67" s="96">
        <f t="shared" ref="J67:T67" si="16">SUM(J63:J66)</f>
        <v>48659710.350000001</v>
      </c>
      <c r="K67" s="96">
        <f t="shared" si="16"/>
        <v>57660564.549999997</v>
      </c>
      <c r="L67" s="96">
        <f t="shared" si="16"/>
        <v>33794912.629999995</v>
      </c>
      <c r="M67" s="97">
        <f t="shared" si="16"/>
        <v>55000000</v>
      </c>
      <c r="N67" s="97">
        <f t="shared" si="16"/>
        <v>0</v>
      </c>
      <c r="O67" s="97">
        <f t="shared" si="16"/>
        <v>0</v>
      </c>
      <c r="P67" s="97">
        <f t="shared" si="16"/>
        <v>55000000</v>
      </c>
      <c r="Q67" s="37">
        <f t="shared" si="16"/>
        <v>4000000</v>
      </c>
      <c r="R67" s="37">
        <f t="shared" si="16"/>
        <v>16000000</v>
      </c>
      <c r="S67" s="37">
        <f t="shared" si="16"/>
        <v>0</v>
      </c>
      <c r="T67" s="37">
        <f t="shared" si="16"/>
        <v>16000000</v>
      </c>
    </row>
    <row r="69" spans="1:20" ht="29.45" customHeight="1" x14ac:dyDescent="0.25">
      <c r="I69" s="158" t="s">
        <v>526</v>
      </c>
      <c r="J69" s="158"/>
      <c r="K69" s="158"/>
      <c r="L69" s="158"/>
      <c r="M69" s="158"/>
      <c r="N69" s="158"/>
      <c r="O69" s="158"/>
      <c r="P69" s="158"/>
      <c r="Q69" s="159">
        <f>SUM(Q9+Q12+Q23+Q32+Q38+Q44+Q50+Q67)</f>
        <v>12000000</v>
      </c>
      <c r="R69" s="159">
        <f>SUM(R9+R12+R23+R32+R38+R44+R50+R67)</f>
        <v>53300000</v>
      </c>
      <c r="S69" s="159">
        <f>SUM(S9+S12+S23+S32+S38+S44+S50+S67)</f>
        <v>0</v>
      </c>
      <c r="T69" s="159">
        <f>SUM(T9+T12+T23+T32+T38+T44+T50+T67)</f>
        <v>53300000</v>
      </c>
    </row>
  </sheetData>
  <mergeCells count="16">
    <mergeCell ref="A62:I62"/>
    <mergeCell ref="J63:J64"/>
    <mergeCell ref="K63:K64"/>
    <mergeCell ref="J65:J66"/>
    <mergeCell ref="K65:K66"/>
    <mergeCell ref="A33:I33"/>
    <mergeCell ref="A39:I39"/>
    <mergeCell ref="A45:I45"/>
    <mergeCell ref="A51:I51"/>
    <mergeCell ref="A58:I58"/>
    <mergeCell ref="L2:L3"/>
    <mergeCell ref="A4:I4"/>
    <mergeCell ref="A13:I13"/>
    <mergeCell ref="A24:I24"/>
    <mergeCell ref="J2:J3"/>
    <mergeCell ref="K2:K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1"/>
  <sheetViews>
    <sheetView workbookViewId="0">
      <selection activeCell="A4" sqref="A4:D4"/>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85546875" customWidth="1"/>
    <col min="10" max="10" width="35.42578125" customWidth="1"/>
  </cols>
  <sheetData>
    <row r="3" spans="1:10" ht="15.75" customHeight="1" x14ac:dyDescent="0.25">
      <c r="A3" s="218" t="s">
        <v>500</v>
      </c>
      <c r="B3" s="219"/>
      <c r="C3" s="219"/>
      <c r="D3" s="219"/>
      <c r="E3" s="219"/>
      <c r="F3" s="219"/>
      <c r="G3" s="219"/>
      <c r="H3" s="219"/>
      <c r="I3" s="219"/>
      <c r="J3" s="220"/>
    </row>
    <row r="4" spans="1:10" ht="45" x14ac:dyDescent="0.25">
      <c r="A4" s="115" t="s">
        <v>101</v>
      </c>
      <c r="B4" s="115" t="s">
        <v>100</v>
      </c>
      <c r="C4" s="115" t="s">
        <v>99</v>
      </c>
      <c r="D4" s="115" t="s">
        <v>98</v>
      </c>
      <c r="E4" s="115" t="s">
        <v>97</v>
      </c>
      <c r="F4" s="115" t="s">
        <v>96</v>
      </c>
      <c r="G4" s="115" t="s">
        <v>95</v>
      </c>
      <c r="H4" s="115" t="s">
        <v>94</v>
      </c>
      <c r="I4" s="45" t="s">
        <v>93</v>
      </c>
      <c r="J4" s="45" t="s">
        <v>293</v>
      </c>
    </row>
    <row r="5" spans="1:10" ht="20.25" x14ac:dyDescent="0.25">
      <c r="A5" s="28">
        <v>1</v>
      </c>
      <c r="B5" s="28">
        <v>0</v>
      </c>
      <c r="C5" s="28">
        <v>2</v>
      </c>
      <c r="D5" s="28">
        <v>12</v>
      </c>
      <c r="E5" s="28"/>
      <c r="F5" s="28"/>
      <c r="G5" s="28">
        <v>10</v>
      </c>
      <c r="H5" s="76"/>
      <c r="I5" s="77" t="s">
        <v>297</v>
      </c>
      <c r="J5" s="34">
        <v>122923893</v>
      </c>
    </row>
    <row r="6" spans="1:10" ht="30" x14ac:dyDescent="0.25">
      <c r="A6" s="28">
        <v>1</v>
      </c>
      <c r="B6" s="28">
        <v>0</v>
      </c>
      <c r="C6" s="28">
        <v>2</v>
      </c>
      <c r="D6" s="28">
        <v>100</v>
      </c>
      <c r="E6" s="28"/>
      <c r="F6" s="28"/>
      <c r="G6" s="28"/>
      <c r="H6" s="28"/>
      <c r="I6" s="26" t="s">
        <v>298</v>
      </c>
      <c r="J6" s="34">
        <v>1500000</v>
      </c>
    </row>
    <row r="7" spans="1:10" ht="30" x14ac:dyDescent="0.25">
      <c r="A7" s="78"/>
      <c r="B7" s="78"/>
      <c r="C7" s="78"/>
      <c r="D7" s="78"/>
      <c r="E7" s="78"/>
      <c r="F7" s="78"/>
      <c r="G7" s="78"/>
      <c r="H7" s="78"/>
      <c r="I7" s="79" t="s">
        <v>299</v>
      </c>
      <c r="J7" s="80">
        <f>SUM(J5:J6)</f>
        <v>124423893</v>
      </c>
    </row>
    <row r="8" spans="1:10" ht="20.25" x14ac:dyDescent="0.25">
      <c r="A8" s="82"/>
      <c r="B8" s="82"/>
      <c r="C8" s="82"/>
      <c r="D8" s="82"/>
      <c r="E8" s="82"/>
      <c r="F8" s="82"/>
      <c r="G8" s="82"/>
      <c r="H8" s="82"/>
      <c r="I8" s="79" t="s">
        <v>300</v>
      </c>
      <c r="J8" s="80">
        <v>0</v>
      </c>
    </row>
    <row r="9" spans="1:10" ht="20.25" x14ac:dyDescent="0.25">
      <c r="A9" s="83">
        <v>2</v>
      </c>
      <c r="B9" s="83">
        <v>0</v>
      </c>
      <c r="C9" s="83">
        <v>3</v>
      </c>
      <c r="D9" s="84">
        <v>50</v>
      </c>
      <c r="E9" s="84">
        <v>3</v>
      </c>
      <c r="F9" s="84"/>
      <c r="G9" s="84"/>
      <c r="H9" s="84"/>
      <c r="I9" s="26" t="s">
        <v>301</v>
      </c>
      <c r="J9" s="34">
        <v>28920000</v>
      </c>
    </row>
    <row r="10" spans="1:10" ht="20.25" x14ac:dyDescent="0.25">
      <c r="A10" s="83">
        <v>2</v>
      </c>
      <c r="B10" s="83">
        <v>0</v>
      </c>
      <c r="C10" s="83">
        <v>3</v>
      </c>
      <c r="D10" s="84">
        <v>50</v>
      </c>
      <c r="E10" s="84" t="s">
        <v>92</v>
      </c>
      <c r="F10" s="84">
        <v>0</v>
      </c>
      <c r="G10" s="84">
        <v>10</v>
      </c>
      <c r="H10" s="84"/>
      <c r="I10" s="26" t="s">
        <v>302</v>
      </c>
      <c r="J10" s="34">
        <v>950000</v>
      </c>
    </row>
    <row r="11" spans="1:10" ht="20.25" x14ac:dyDescent="0.25">
      <c r="A11" s="84">
        <v>2</v>
      </c>
      <c r="B11" s="84">
        <v>0</v>
      </c>
      <c r="C11" s="84">
        <v>3</v>
      </c>
      <c r="D11" s="84">
        <v>51</v>
      </c>
      <c r="E11" s="84">
        <v>1</v>
      </c>
      <c r="F11" s="84">
        <v>0</v>
      </c>
      <c r="G11" s="84">
        <v>10</v>
      </c>
      <c r="H11" s="84"/>
      <c r="I11" s="26" t="s">
        <v>303</v>
      </c>
      <c r="J11" s="34">
        <v>0</v>
      </c>
    </row>
    <row r="12" spans="1:10" ht="20.25" x14ac:dyDescent="0.25">
      <c r="A12" s="78">
        <v>2</v>
      </c>
      <c r="B12" s="78">
        <v>0</v>
      </c>
      <c r="C12" s="78">
        <v>3</v>
      </c>
      <c r="D12" s="85"/>
      <c r="E12" s="85"/>
      <c r="F12" s="85"/>
      <c r="G12" s="85"/>
      <c r="H12" s="85"/>
      <c r="I12" s="79" t="s">
        <v>304</v>
      </c>
      <c r="J12" s="80">
        <f t="shared" ref="J12" si="0">SUM(J9:J11)</f>
        <v>29870000</v>
      </c>
    </row>
    <row r="13" spans="1:10" ht="20.25" x14ac:dyDescent="0.25">
      <c r="A13" s="83">
        <v>2</v>
      </c>
      <c r="B13" s="83">
        <v>0</v>
      </c>
      <c r="C13" s="83">
        <v>4</v>
      </c>
      <c r="D13" s="84"/>
      <c r="E13" s="84"/>
      <c r="F13" s="84"/>
      <c r="G13" s="84"/>
      <c r="H13" s="84"/>
      <c r="I13" s="86" t="s">
        <v>305</v>
      </c>
      <c r="J13" s="136"/>
    </row>
    <row r="14" spans="1:10" ht="20.25" x14ac:dyDescent="0.25">
      <c r="A14" s="87"/>
      <c r="B14" s="87"/>
      <c r="C14" s="87"/>
      <c r="D14" s="87"/>
      <c r="E14" s="87"/>
      <c r="F14" s="87"/>
      <c r="G14" s="87"/>
      <c r="H14" s="87"/>
      <c r="I14" s="88"/>
      <c r="J14" s="89"/>
    </row>
    <row r="15" spans="1:10" ht="20.25" x14ac:dyDescent="0.25">
      <c r="A15" s="90"/>
      <c r="B15" s="90"/>
      <c r="C15" s="90"/>
      <c r="D15" s="90"/>
      <c r="E15" s="90"/>
      <c r="F15" s="90"/>
      <c r="G15" s="90"/>
      <c r="H15" s="90"/>
      <c r="I15" s="91"/>
      <c r="J15" s="92"/>
    </row>
    <row r="16" spans="1:10" ht="20.25" x14ac:dyDescent="0.25">
      <c r="A16" s="213" t="s">
        <v>102</v>
      </c>
      <c r="B16" s="213"/>
      <c r="C16" s="213"/>
      <c r="D16" s="213"/>
      <c r="E16" s="213"/>
      <c r="F16" s="213"/>
      <c r="G16" s="213"/>
      <c r="H16" s="213"/>
      <c r="I16" s="213"/>
      <c r="J16" s="34"/>
    </row>
    <row r="17" spans="1:10" ht="36" x14ac:dyDescent="0.25">
      <c r="A17" s="93">
        <v>2</v>
      </c>
      <c r="B17" s="93">
        <v>0</v>
      </c>
      <c r="C17" s="93">
        <v>4</v>
      </c>
      <c r="D17" s="93">
        <v>1</v>
      </c>
      <c r="E17" s="93">
        <v>6</v>
      </c>
      <c r="F17" s="28" t="s">
        <v>127</v>
      </c>
      <c r="G17" s="21">
        <v>10</v>
      </c>
      <c r="H17" s="21" t="s">
        <v>88</v>
      </c>
      <c r="I17" s="26" t="s">
        <v>306</v>
      </c>
      <c r="J17" s="34"/>
    </row>
    <row r="18" spans="1:10" ht="36" x14ac:dyDescent="0.25">
      <c r="A18" s="28">
        <v>2</v>
      </c>
      <c r="B18" s="28">
        <v>0</v>
      </c>
      <c r="C18" s="28">
        <v>4</v>
      </c>
      <c r="D18" s="28">
        <v>1</v>
      </c>
      <c r="E18" s="28">
        <v>8</v>
      </c>
      <c r="F18" s="28" t="s">
        <v>127</v>
      </c>
      <c r="G18" s="21">
        <v>10</v>
      </c>
      <c r="H18" s="21" t="s">
        <v>88</v>
      </c>
      <c r="I18" s="31" t="s">
        <v>307</v>
      </c>
      <c r="J18" s="36">
        <v>20100403</v>
      </c>
    </row>
    <row r="19" spans="1:10" ht="36" x14ac:dyDescent="0.25">
      <c r="A19" s="28">
        <v>2</v>
      </c>
      <c r="B19" s="28">
        <v>0</v>
      </c>
      <c r="C19" s="28">
        <v>4</v>
      </c>
      <c r="D19" s="28">
        <v>1</v>
      </c>
      <c r="E19" s="28">
        <v>25</v>
      </c>
      <c r="F19" s="28" t="s">
        <v>127</v>
      </c>
      <c r="G19" s="21">
        <v>10</v>
      </c>
      <c r="H19" s="21" t="s">
        <v>88</v>
      </c>
      <c r="I19" s="26" t="s">
        <v>165</v>
      </c>
      <c r="J19" s="36">
        <v>45000000</v>
      </c>
    </row>
    <row r="20" spans="1:10" ht="36" x14ac:dyDescent="0.25">
      <c r="A20" s="28">
        <v>2</v>
      </c>
      <c r="B20" s="28">
        <v>0</v>
      </c>
      <c r="C20" s="28">
        <v>4</v>
      </c>
      <c r="D20" s="28">
        <v>1</v>
      </c>
      <c r="E20" s="28">
        <v>26</v>
      </c>
      <c r="F20" s="28" t="s">
        <v>127</v>
      </c>
      <c r="G20" s="21">
        <v>10</v>
      </c>
      <c r="H20" s="21" t="s">
        <v>88</v>
      </c>
      <c r="I20" s="26" t="s">
        <v>134</v>
      </c>
      <c r="J20" s="34"/>
    </row>
    <row r="21" spans="1:10" ht="20.25" x14ac:dyDescent="0.25">
      <c r="A21" s="23"/>
      <c r="B21" s="23"/>
      <c r="C21" s="23"/>
      <c r="D21" s="23"/>
      <c r="E21" s="23"/>
      <c r="F21" s="23"/>
      <c r="G21" s="24"/>
      <c r="H21" s="24"/>
      <c r="I21" s="25" t="s">
        <v>123</v>
      </c>
      <c r="J21" s="97">
        <f t="shared" ref="J21" si="1">SUM(J17:J20)</f>
        <v>65100403</v>
      </c>
    </row>
    <row r="22" spans="1:10" ht="36" x14ac:dyDescent="0.25">
      <c r="A22" s="28">
        <v>2</v>
      </c>
      <c r="B22" s="28">
        <v>0</v>
      </c>
      <c r="C22" s="28">
        <v>4</v>
      </c>
      <c r="D22" s="28">
        <v>2</v>
      </c>
      <c r="E22" s="28">
        <v>2</v>
      </c>
      <c r="F22" s="28" t="s">
        <v>127</v>
      </c>
      <c r="G22" s="21">
        <v>10</v>
      </c>
      <c r="H22" s="21" t="s">
        <v>88</v>
      </c>
      <c r="I22" s="26" t="s">
        <v>308</v>
      </c>
      <c r="J22" s="34"/>
    </row>
    <row r="23" spans="1:10" ht="36" x14ac:dyDescent="0.25">
      <c r="A23" s="28">
        <v>2</v>
      </c>
      <c r="B23" s="28">
        <v>0</v>
      </c>
      <c r="C23" s="28">
        <v>4</v>
      </c>
      <c r="D23" s="28">
        <v>2</v>
      </c>
      <c r="E23" s="28">
        <v>2</v>
      </c>
      <c r="F23" s="28" t="s">
        <v>127</v>
      </c>
      <c r="G23" s="21">
        <v>10</v>
      </c>
      <c r="H23" s="21" t="s">
        <v>88</v>
      </c>
      <c r="I23" s="26" t="s">
        <v>309</v>
      </c>
      <c r="J23" s="34">
        <v>20000000</v>
      </c>
    </row>
    <row r="24" spans="1:10" ht="20.25" x14ac:dyDescent="0.25">
      <c r="A24" s="23"/>
      <c r="B24" s="23"/>
      <c r="C24" s="23"/>
      <c r="D24" s="23"/>
      <c r="E24" s="23"/>
      <c r="F24" s="23"/>
      <c r="G24" s="24"/>
      <c r="H24" s="24"/>
      <c r="I24" s="25" t="s">
        <v>310</v>
      </c>
      <c r="J24" s="97">
        <f t="shared" ref="J24" si="2">SUM(J22:J23)</f>
        <v>20000000</v>
      </c>
    </row>
    <row r="25" spans="1:10" ht="20.25" x14ac:dyDescent="0.25">
      <c r="A25" s="213" t="s">
        <v>115</v>
      </c>
      <c r="B25" s="213"/>
      <c r="C25" s="213"/>
      <c r="D25" s="213"/>
      <c r="E25" s="213"/>
      <c r="F25" s="213"/>
      <c r="G25" s="213"/>
      <c r="H25" s="213"/>
      <c r="I25" s="213"/>
      <c r="J25" s="38"/>
    </row>
    <row r="26" spans="1:10" ht="36" x14ac:dyDescent="0.25">
      <c r="A26" s="28">
        <v>2</v>
      </c>
      <c r="B26" s="28">
        <v>0</v>
      </c>
      <c r="C26" s="28">
        <v>4</v>
      </c>
      <c r="D26" s="28">
        <v>4</v>
      </c>
      <c r="E26" s="28">
        <v>1</v>
      </c>
      <c r="F26" s="28" t="s">
        <v>127</v>
      </c>
      <c r="G26" s="21">
        <v>10</v>
      </c>
      <c r="H26" s="21" t="s">
        <v>88</v>
      </c>
      <c r="I26" s="31" t="s">
        <v>311</v>
      </c>
      <c r="J26" s="36">
        <v>43000000</v>
      </c>
    </row>
    <row r="27" spans="1:10" ht="36" x14ac:dyDescent="0.25">
      <c r="A27" s="28">
        <v>2</v>
      </c>
      <c r="B27" s="28">
        <v>0</v>
      </c>
      <c r="C27" s="28">
        <v>4</v>
      </c>
      <c r="D27" s="28">
        <v>4</v>
      </c>
      <c r="E27" s="28">
        <v>2</v>
      </c>
      <c r="F27" s="28" t="s">
        <v>127</v>
      </c>
      <c r="G27" s="21">
        <v>10</v>
      </c>
      <c r="H27" s="21" t="s">
        <v>88</v>
      </c>
      <c r="I27" s="31" t="s">
        <v>312</v>
      </c>
      <c r="J27" s="36">
        <v>24000000</v>
      </c>
    </row>
    <row r="28" spans="1:10" ht="36" x14ac:dyDescent="0.25">
      <c r="A28" s="28">
        <v>2</v>
      </c>
      <c r="B28" s="28">
        <v>0</v>
      </c>
      <c r="C28" s="28">
        <v>4</v>
      </c>
      <c r="D28" s="28">
        <v>4</v>
      </c>
      <c r="E28" s="28">
        <v>6</v>
      </c>
      <c r="F28" s="28" t="s">
        <v>127</v>
      </c>
      <c r="G28" s="21">
        <v>10</v>
      </c>
      <c r="H28" s="21" t="s">
        <v>88</v>
      </c>
      <c r="I28" s="31" t="s">
        <v>313</v>
      </c>
      <c r="J28" s="36">
        <v>8000000</v>
      </c>
    </row>
    <row r="29" spans="1:10" ht="36" x14ac:dyDescent="0.25">
      <c r="A29" s="28">
        <v>2</v>
      </c>
      <c r="B29" s="28">
        <v>0</v>
      </c>
      <c r="C29" s="28">
        <v>4</v>
      </c>
      <c r="D29" s="28">
        <v>4</v>
      </c>
      <c r="E29" s="28">
        <v>15</v>
      </c>
      <c r="F29" s="28" t="s">
        <v>127</v>
      </c>
      <c r="G29" s="21">
        <v>10</v>
      </c>
      <c r="H29" s="21" t="s">
        <v>88</v>
      </c>
      <c r="I29" s="31" t="s">
        <v>135</v>
      </c>
      <c r="J29" s="36">
        <v>182000000</v>
      </c>
    </row>
    <row r="30" spans="1:10" ht="36" x14ac:dyDescent="0.25">
      <c r="A30" s="28">
        <v>2</v>
      </c>
      <c r="B30" s="28">
        <v>0</v>
      </c>
      <c r="C30" s="28">
        <v>4</v>
      </c>
      <c r="D30" s="28">
        <v>4</v>
      </c>
      <c r="E30" s="28">
        <v>17</v>
      </c>
      <c r="F30" s="28" t="s">
        <v>127</v>
      </c>
      <c r="G30" s="21">
        <v>10</v>
      </c>
      <c r="H30" s="21" t="s">
        <v>88</v>
      </c>
      <c r="I30" s="31" t="s">
        <v>116</v>
      </c>
      <c r="J30" s="34">
        <v>400000</v>
      </c>
    </row>
    <row r="31" spans="1:10" ht="36" x14ac:dyDescent="0.25">
      <c r="A31" s="28">
        <v>2</v>
      </c>
      <c r="B31" s="28">
        <v>0</v>
      </c>
      <c r="C31" s="28">
        <v>4</v>
      </c>
      <c r="D31" s="28">
        <v>4</v>
      </c>
      <c r="E31" s="28">
        <v>18</v>
      </c>
      <c r="F31" s="28" t="s">
        <v>127</v>
      </c>
      <c r="G31" s="21">
        <v>10</v>
      </c>
      <c r="H31" s="21" t="s">
        <v>88</v>
      </c>
      <c r="I31" s="31" t="s">
        <v>117</v>
      </c>
      <c r="J31" s="34">
        <v>18800000</v>
      </c>
    </row>
    <row r="32" spans="1:10" ht="36" x14ac:dyDescent="0.25">
      <c r="A32" s="28">
        <v>2</v>
      </c>
      <c r="B32" s="28">
        <v>0</v>
      </c>
      <c r="C32" s="28">
        <v>4</v>
      </c>
      <c r="D32" s="28">
        <v>4</v>
      </c>
      <c r="E32" s="28">
        <v>20</v>
      </c>
      <c r="F32" s="28" t="s">
        <v>127</v>
      </c>
      <c r="G32" s="21">
        <v>10</v>
      </c>
      <c r="H32" s="21" t="s">
        <v>88</v>
      </c>
      <c r="I32" s="31" t="s">
        <v>155</v>
      </c>
      <c r="J32" s="34">
        <v>30000000</v>
      </c>
    </row>
    <row r="33" spans="1:10" ht="36" x14ac:dyDescent="0.25">
      <c r="A33" s="28">
        <v>2</v>
      </c>
      <c r="B33" s="28">
        <v>0</v>
      </c>
      <c r="C33" s="28">
        <v>4</v>
      </c>
      <c r="D33" s="28">
        <v>4</v>
      </c>
      <c r="E33" s="28">
        <v>21</v>
      </c>
      <c r="F33" s="28" t="s">
        <v>127</v>
      </c>
      <c r="G33" s="21">
        <v>10</v>
      </c>
      <c r="H33" s="21" t="s">
        <v>88</v>
      </c>
      <c r="I33" s="26" t="s">
        <v>131</v>
      </c>
      <c r="J33" s="34"/>
    </row>
    <row r="34" spans="1:10" ht="36" x14ac:dyDescent="0.25">
      <c r="A34" s="28">
        <v>2</v>
      </c>
      <c r="B34" s="28">
        <v>0</v>
      </c>
      <c r="C34" s="28">
        <v>4</v>
      </c>
      <c r="D34" s="28">
        <v>4</v>
      </c>
      <c r="E34" s="28">
        <v>23</v>
      </c>
      <c r="F34" s="28" t="s">
        <v>127</v>
      </c>
      <c r="G34" s="21">
        <v>10</v>
      </c>
      <c r="H34" s="21" t="s">
        <v>88</v>
      </c>
      <c r="I34" s="26" t="s">
        <v>118</v>
      </c>
      <c r="J34" s="34">
        <v>5000000</v>
      </c>
    </row>
    <row r="35" spans="1:10" ht="20.25" x14ac:dyDescent="0.25">
      <c r="A35" s="23"/>
      <c r="B35" s="23"/>
      <c r="C35" s="23"/>
      <c r="D35" s="23"/>
      <c r="E35" s="23"/>
      <c r="F35" s="23"/>
      <c r="G35" s="24"/>
      <c r="H35" s="24"/>
      <c r="I35" s="25" t="s">
        <v>119</v>
      </c>
      <c r="J35" s="97">
        <f t="shared" ref="J35" si="3">SUM(J26:J34)</f>
        <v>311200000</v>
      </c>
    </row>
    <row r="36" spans="1:10" ht="20.25" x14ac:dyDescent="0.25">
      <c r="A36" s="213" t="s">
        <v>120</v>
      </c>
      <c r="B36" s="213"/>
      <c r="C36" s="213"/>
      <c r="D36" s="213"/>
      <c r="E36" s="213"/>
      <c r="F36" s="213"/>
      <c r="G36" s="213"/>
      <c r="H36" s="213"/>
      <c r="I36" s="213"/>
      <c r="J36" s="38"/>
    </row>
    <row r="37" spans="1:10" ht="36" x14ac:dyDescent="0.25">
      <c r="A37" s="28">
        <v>2</v>
      </c>
      <c r="B37" s="28">
        <v>0</v>
      </c>
      <c r="C37" s="28">
        <v>4</v>
      </c>
      <c r="D37" s="28">
        <v>5</v>
      </c>
      <c r="E37" s="28">
        <v>1</v>
      </c>
      <c r="F37" s="28" t="s">
        <v>127</v>
      </c>
      <c r="G37" s="21">
        <v>10</v>
      </c>
      <c r="H37" s="21" t="s">
        <v>88</v>
      </c>
      <c r="I37" s="31" t="s">
        <v>314</v>
      </c>
      <c r="J37" s="34">
        <v>110520000</v>
      </c>
    </row>
    <row r="38" spans="1:10" ht="36" x14ac:dyDescent="0.25">
      <c r="A38" s="28">
        <v>2</v>
      </c>
      <c r="B38" s="28">
        <v>0</v>
      </c>
      <c r="C38" s="28">
        <v>4</v>
      </c>
      <c r="D38" s="28">
        <v>5</v>
      </c>
      <c r="E38" s="28">
        <v>2</v>
      </c>
      <c r="F38" s="28" t="s">
        <v>127</v>
      </c>
      <c r="G38" s="21">
        <v>10</v>
      </c>
      <c r="H38" s="21" t="s">
        <v>88</v>
      </c>
      <c r="I38" s="31" t="s">
        <v>164</v>
      </c>
      <c r="J38" s="34">
        <v>35500000</v>
      </c>
    </row>
    <row r="39" spans="1:10" ht="36" x14ac:dyDescent="0.25">
      <c r="A39" s="28">
        <v>2</v>
      </c>
      <c r="B39" s="28">
        <v>0</v>
      </c>
      <c r="C39" s="28">
        <v>4</v>
      </c>
      <c r="D39" s="28">
        <v>5</v>
      </c>
      <c r="E39" s="28">
        <v>5</v>
      </c>
      <c r="F39" s="28" t="s">
        <v>127</v>
      </c>
      <c r="G39" s="21">
        <v>10</v>
      </c>
      <c r="H39" s="21" t="s">
        <v>88</v>
      </c>
      <c r="I39" s="31" t="s">
        <v>163</v>
      </c>
      <c r="J39" s="34">
        <v>131200000</v>
      </c>
    </row>
    <row r="40" spans="1:10" ht="36" x14ac:dyDescent="0.25">
      <c r="A40" s="28">
        <v>2</v>
      </c>
      <c r="B40" s="28">
        <v>0</v>
      </c>
      <c r="C40" s="28">
        <v>4</v>
      </c>
      <c r="D40" s="28">
        <v>5</v>
      </c>
      <c r="E40" s="28">
        <v>6</v>
      </c>
      <c r="F40" s="28" t="s">
        <v>127</v>
      </c>
      <c r="G40" s="21">
        <v>10</v>
      </c>
      <c r="H40" s="21" t="s">
        <v>88</v>
      </c>
      <c r="I40" s="31" t="s">
        <v>104</v>
      </c>
      <c r="J40" s="34">
        <v>29000000</v>
      </c>
    </row>
    <row r="41" spans="1:10" ht="36" x14ac:dyDescent="0.25">
      <c r="A41" s="28">
        <v>2</v>
      </c>
      <c r="B41" s="28">
        <v>0</v>
      </c>
      <c r="C41" s="28">
        <v>4</v>
      </c>
      <c r="D41" s="28">
        <v>5</v>
      </c>
      <c r="E41" s="28">
        <v>8</v>
      </c>
      <c r="F41" s="28" t="s">
        <v>127</v>
      </c>
      <c r="G41" s="21">
        <v>10</v>
      </c>
      <c r="H41" s="21" t="s">
        <v>88</v>
      </c>
      <c r="I41" s="31" t="s">
        <v>121</v>
      </c>
      <c r="J41" s="34">
        <v>189000000</v>
      </c>
    </row>
    <row r="42" spans="1:10" ht="36" x14ac:dyDescent="0.25">
      <c r="A42" s="28">
        <v>2</v>
      </c>
      <c r="B42" s="28">
        <v>0</v>
      </c>
      <c r="C42" s="28">
        <v>4</v>
      </c>
      <c r="D42" s="28">
        <v>5</v>
      </c>
      <c r="E42" s="28">
        <v>10</v>
      </c>
      <c r="F42" s="28" t="s">
        <v>127</v>
      </c>
      <c r="G42" s="21">
        <v>10</v>
      </c>
      <c r="H42" s="21" t="s">
        <v>88</v>
      </c>
      <c r="I42" s="31" t="s">
        <v>105</v>
      </c>
      <c r="J42" s="34">
        <v>197000000</v>
      </c>
    </row>
    <row r="43" spans="1:10" ht="36" x14ac:dyDescent="0.25">
      <c r="A43" s="28">
        <v>2</v>
      </c>
      <c r="B43" s="28">
        <v>0</v>
      </c>
      <c r="C43" s="28">
        <v>4</v>
      </c>
      <c r="D43" s="28">
        <v>5</v>
      </c>
      <c r="E43" s="28">
        <v>12</v>
      </c>
      <c r="F43" s="28" t="s">
        <v>127</v>
      </c>
      <c r="G43" s="21">
        <v>10</v>
      </c>
      <c r="H43" s="21" t="s">
        <v>88</v>
      </c>
      <c r="I43" s="31" t="s">
        <v>106</v>
      </c>
      <c r="J43" s="34">
        <v>2000000</v>
      </c>
    </row>
    <row r="44" spans="1:10" ht="20.25" x14ac:dyDescent="0.25">
      <c r="A44" s="23"/>
      <c r="B44" s="23"/>
      <c r="C44" s="23"/>
      <c r="D44" s="23"/>
      <c r="E44" s="23"/>
      <c r="F44" s="23"/>
      <c r="G44" s="24"/>
      <c r="H44" s="24"/>
      <c r="I44" s="25" t="s">
        <v>122</v>
      </c>
      <c r="J44" s="97">
        <f>SUM(J36:J43)</f>
        <v>694220000</v>
      </c>
    </row>
    <row r="45" spans="1:10" ht="20.25" x14ac:dyDescent="0.25">
      <c r="A45" s="213" t="s">
        <v>112</v>
      </c>
      <c r="B45" s="213"/>
      <c r="C45" s="213"/>
      <c r="D45" s="213"/>
      <c r="E45" s="213"/>
      <c r="F45" s="213"/>
      <c r="G45" s="213"/>
      <c r="H45" s="213"/>
      <c r="I45" s="213"/>
      <c r="J45" s="38"/>
    </row>
    <row r="46" spans="1:10" ht="36" x14ac:dyDescent="0.25">
      <c r="A46" s="28">
        <v>2</v>
      </c>
      <c r="B46" s="28">
        <v>0</v>
      </c>
      <c r="C46" s="28">
        <v>4</v>
      </c>
      <c r="D46" s="28">
        <v>6</v>
      </c>
      <c r="E46" s="28">
        <v>2</v>
      </c>
      <c r="F46" s="28" t="s">
        <v>127</v>
      </c>
      <c r="G46" s="21">
        <v>10</v>
      </c>
      <c r="H46" s="21" t="s">
        <v>88</v>
      </c>
      <c r="I46" s="26" t="s">
        <v>107</v>
      </c>
      <c r="J46" s="34">
        <v>113000000</v>
      </c>
    </row>
    <row r="47" spans="1:10" ht="36" x14ac:dyDescent="0.25">
      <c r="A47" s="28">
        <v>2</v>
      </c>
      <c r="B47" s="28">
        <v>0</v>
      </c>
      <c r="C47" s="28">
        <v>4</v>
      </c>
      <c r="D47" s="28">
        <v>6</v>
      </c>
      <c r="E47" s="28">
        <v>5</v>
      </c>
      <c r="F47" s="28" t="s">
        <v>127</v>
      </c>
      <c r="G47" s="21">
        <v>10</v>
      </c>
      <c r="H47" s="21" t="s">
        <v>88</v>
      </c>
      <c r="I47" s="31" t="s">
        <v>108</v>
      </c>
      <c r="J47" s="34">
        <v>980000000</v>
      </c>
    </row>
    <row r="48" spans="1:10" ht="36" x14ac:dyDescent="0.25">
      <c r="A48" s="28">
        <v>2</v>
      </c>
      <c r="B48" s="28">
        <v>0</v>
      </c>
      <c r="C48" s="28">
        <v>4</v>
      </c>
      <c r="D48" s="28">
        <v>6</v>
      </c>
      <c r="E48" s="28">
        <v>7</v>
      </c>
      <c r="F48" s="28" t="s">
        <v>127</v>
      </c>
      <c r="G48" s="21">
        <v>10</v>
      </c>
      <c r="H48" s="21" t="s">
        <v>88</v>
      </c>
      <c r="I48" s="31" t="s">
        <v>109</v>
      </c>
      <c r="J48" s="34">
        <v>5100000</v>
      </c>
    </row>
    <row r="49" spans="1:10" ht="36" x14ac:dyDescent="0.25">
      <c r="A49" s="28">
        <v>2</v>
      </c>
      <c r="B49" s="28">
        <v>0</v>
      </c>
      <c r="C49" s="28">
        <v>4</v>
      </c>
      <c r="D49" s="28">
        <v>6</v>
      </c>
      <c r="E49" s="28">
        <v>8</v>
      </c>
      <c r="F49" s="28" t="s">
        <v>127</v>
      </c>
      <c r="G49" s="21">
        <v>10</v>
      </c>
      <c r="H49" s="21" t="s">
        <v>88</v>
      </c>
      <c r="I49" s="31" t="s">
        <v>315</v>
      </c>
      <c r="J49" s="34">
        <v>5400000</v>
      </c>
    </row>
    <row r="50" spans="1:10" ht="28.5" x14ac:dyDescent="0.25">
      <c r="A50" s="23"/>
      <c r="B50" s="23"/>
      <c r="C50" s="23"/>
      <c r="D50" s="23"/>
      <c r="E50" s="23"/>
      <c r="F50" s="23"/>
      <c r="G50" s="24"/>
      <c r="H50" s="24"/>
      <c r="I50" s="25" t="s">
        <v>124</v>
      </c>
      <c r="J50" s="97">
        <f>SUM(J45:J49)</f>
        <v>1103500000</v>
      </c>
    </row>
    <row r="51" spans="1:10" ht="20.25" x14ac:dyDescent="0.25">
      <c r="A51" s="213" t="s">
        <v>110</v>
      </c>
      <c r="B51" s="213"/>
      <c r="C51" s="213"/>
      <c r="D51" s="213"/>
      <c r="E51" s="213"/>
      <c r="F51" s="213"/>
      <c r="G51" s="213"/>
      <c r="H51" s="213"/>
      <c r="I51" s="213" t="s">
        <v>110</v>
      </c>
      <c r="J51" s="38"/>
    </row>
    <row r="52" spans="1:10" ht="36" x14ac:dyDescent="0.25">
      <c r="A52" s="28">
        <v>2</v>
      </c>
      <c r="B52" s="28">
        <v>0</v>
      </c>
      <c r="C52" s="28">
        <v>4</v>
      </c>
      <c r="D52" s="28">
        <v>7</v>
      </c>
      <c r="E52" s="28">
        <v>1</v>
      </c>
      <c r="F52" s="28" t="s">
        <v>127</v>
      </c>
      <c r="G52" s="21">
        <v>9</v>
      </c>
      <c r="H52" s="21" t="s">
        <v>88</v>
      </c>
      <c r="I52" s="26" t="s">
        <v>130</v>
      </c>
      <c r="J52" s="34"/>
    </row>
    <row r="53" spans="1:10" ht="45" x14ac:dyDescent="0.25">
      <c r="A53" s="28">
        <v>2</v>
      </c>
      <c r="B53" s="28">
        <v>0</v>
      </c>
      <c r="C53" s="28">
        <v>4</v>
      </c>
      <c r="D53" s="28">
        <v>7</v>
      </c>
      <c r="E53" s="28">
        <v>3</v>
      </c>
      <c r="F53" s="28" t="s">
        <v>89</v>
      </c>
      <c r="G53" s="21">
        <v>10</v>
      </c>
      <c r="H53" s="21" t="s">
        <v>88</v>
      </c>
      <c r="I53" s="26" t="s">
        <v>129</v>
      </c>
      <c r="J53" s="34"/>
    </row>
    <row r="54" spans="1:10" ht="36" x14ac:dyDescent="0.25">
      <c r="A54" s="28">
        <v>2</v>
      </c>
      <c r="B54" s="28">
        <v>0</v>
      </c>
      <c r="C54" s="28">
        <v>4</v>
      </c>
      <c r="D54" s="28">
        <v>7</v>
      </c>
      <c r="E54" s="28">
        <v>5</v>
      </c>
      <c r="F54" s="28" t="s">
        <v>127</v>
      </c>
      <c r="G54" s="21">
        <v>10</v>
      </c>
      <c r="H54" s="21" t="s">
        <v>88</v>
      </c>
      <c r="I54" s="31" t="s">
        <v>111</v>
      </c>
      <c r="J54" s="34">
        <v>6000000</v>
      </c>
    </row>
    <row r="55" spans="1:10" ht="36" x14ac:dyDescent="0.25">
      <c r="A55" s="28">
        <v>2</v>
      </c>
      <c r="B55" s="28">
        <v>0</v>
      </c>
      <c r="C55" s="28">
        <v>4</v>
      </c>
      <c r="D55" s="28">
        <v>7</v>
      </c>
      <c r="E55" s="28">
        <v>6</v>
      </c>
      <c r="F55" s="28" t="s">
        <v>127</v>
      </c>
      <c r="G55" s="21">
        <v>10</v>
      </c>
      <c r="H55" s="21" t="s">
        <v>88</v>
      </c>
      <c r="I55" s="31" t="s">
        <v>190</v>
      </c>
      <c r="J55" s="34">
        <v>5500000</v>
      </c>
    </row>
    <row r="56" spans="1:10" ht="36" x14ac:dyDescent="0.25">
      <c r="A56" s="23"/>
      <c r="B56" s="23"/>
      <c r="C56" s="23"/>
      <c r="D56" s="23"/>
      <c r="E56" s="23"/>
      <c r="F56" s="23" t="s">
        <v>127</v>
      </c>
      <c r="G56" s="24"/>
      <c r="H56" s="24"/>
      <c r="I56" s="25" t="s">
        <v>132</v>
      </c>
      <c r="J56" s="97">
        <f>SUM(J52:J55)</f>
        <v>11500000</v>
      </c>
    </row>
    <row r="57" spans="1:10" ht="20.25" x14ac:dyDescent="0.25">
      <c r="A57" s="213" t="s">
        <v>316</v>
      </c>
      <c r="B57" s="213"/>
      <c r="C57" s="213"/>
      <c r="D57" s="213"/>
      <c r="E57" s="213"/>
      <c r="F57" s="213"/>
      <c r="G57" s="213"/>
      <c r="H57" s="213"/>
      <c r="I57" s="213"/>
      <c r="J57" s="34"/>
    </row>
    <row r="58" spans="1:10" ht="36" x14ac:dyDescent="0.25">
      <c r="A58" s="28">
        <v>2</v>
      </c>
      <c r="B58" s="28">
        <v>0</v>
      </c>
      <c r="C58" s="28">
        <v>4</v>
      </c>
      <c r="D58" s="28">
        <v>8</v>
      </c>
      <c r="E58" s="28">
        <v>1</v>
      </c>
      <c r="F58" s="28" t="s">
        <v>127</v>
      </c>
      <c r="G58" s="21">
        <v>10</v>
      </c>
      <c r="H58" s="21" t="s">
        <v>88</v>
      </c>
      <c r="I58" s="104" t="s">
        <v>317</v>
      </c>
      <c r="J58" s="34">
        <v>10000000</v>
      </c>
    </row>
    <row r="59" spans="1:10" ht="36" x14ac:dyDescent="0.25">
      <c r="A59" s="28">
        <v>2</v>
      </c>
      <c r="B59" s="28">
        <v>0</v>
      </c>
      <c r="C59" s="28">
        <v>4</v>
      </c>
      <c r="D59" s="28">
        <v>8</v>
      </c>
      <c r="E59" s="28">
        <v>2</v>
      </c>
      <c r="F59" s="28" t="s">
        <v>127</v>
      </c>
      <c r="G59" s="21">
        <v>10</v>
      </c>
      <c r="H59" s="21" t="s">
        <v>88</v>
      </c>
      <c r="I59" s="104" t="s">
        <v>318</v>
      </c>
      <c r="J59" s="34">
        <v>127000000</v>
      </c>
    </row>
    <row r="60" spans="1:10" ht="36" x14ac:dyDescent="0.25">
      <c r="A60" s="28">
        <v>2</v>
      </c>
      <c r="B60" s="28">
        <v>0</v>
      </c>
      <c r="C60" s="28">
        <v>4</v>
      </c>
      <c r="D60" s="28">
        <v>8</v>
      </c>
      <c r="E60" s="28">
        <v>5</v>
      </c>
      <c r="F60" s="28" t="s">
        <v>127</v>
      </c>
      <c r="G60" s="21">
        <v>10</v>
      </c>
      <c r="H60" s="21" t="s">
        <v>88</v>
      </c>
      <c r="I60" s="104" t="s">
        <v>319</v>
      </c>
      <c r="J60" s="34">
        <v>19000000</v>
      </c>
    </row>
    <row r="61" spans="1:10" ht="24" x14ac:dyDescent="0.25">
      <c r="A61" s="28">
        <v>2</v>
      </c>
      <c r="B61" s="28">
        <v>0</v>
      </c>
      <c r="C61" s="28">
        <v>4</v>
      </c>
      <c r="D61" s="28">
        <v>8</v>
      </c>
      <c r="E61" s="28">
        <v>6</v>
      </c>
      <c r="F61" s="28"/>
      <c r="G61" s="21">
        <v>10</v>
      </c>
      <c r="H61" s="21" t="s">
        <v>88</v>
      </c>
      <c r="I61" s="104" t="s">
        <v>320</v>
      </c>
      <c r="J61" s="34">
        <v>115000000</v>
      </c>
    </row>
    <row r="62" spans="1:10" ht="20.25" x14ac:dyDescent="0.25">
      <c r="A62" s="23"/>
      <c r="B62" s="23"/>
      <c r="C62" s="23"/>
      <c r="D62" s="23"/>
      <c r="E62" s="23"/>
      <c r="F62" s="23"/>
      <c r="G62" s="24"/>
      <c r="H62" s="24"/>
      <c r="I62" s="25" t="s">
        <v>321</v>
      </c>
      <c r="J62" s="97">
        <f>SUM(J58:J61)</f>
        <v>271000000</v>
      </c>
    </row>
    <row r="63" spans="1:10" ht="20.25" x14ac:dyDescent="0.25">
      <c r="A63" s="213" t="s">
        <v>322</v>
      </c>
      <c r="B63" s="213"/>
      <c r="C63" s="213"/>
      <c r="D63" s="213"/>
      <c r="E63" s="213"/>
      <c r="F63" s="213"/>
      <c r="G63" s="213"/>
      <c r="H63" s="213"/>
      <c r="I63" s="213"/>
      <c r="J63" s="38"/>
    </row>
    <row r="64" spans="1:10" ht="36" x14ac:dyDescent="0.25">
      <c r="A64" s="28">
        <v>2</v>
      </c>
      <c r="B64" s="28">
        <v>0</v>
      </c>
      <c r="C64" s="28">
        <v>4</v>
      </c>
      <c r="D64" s="28">
        <v>9</v>
      </c>
      <c r="E64" s="28">
        <v>4</v>
      </c>
      <c r="F64" s="28" t="s">
        <v>127</v>
      </c>
      <c r="G64" s="21">
        <v>10</v>
      </c>
      <c r="H64" s="21" t="s">
        <v>88</v>
      </c>
      <c r="I64" s="31" t="s">
        <v>323</v>
      </c>
      <c r="J64" s="34">
        <v>100000</v>
      </c>
    </row>
    <row r="65" spans="1:10" ht="36" x14ac:dyDescent="0.25">
      <c r="A65" s="28">
        <v>2</v>
      </c>
      <c r="B65" s="28">
        <v>0</v>
      </c>
      <c r="C65" s="28">
        <v>4</v>
      </c>
      <c r="D65" s="28">
        <v>9</v>
      </c>
      <c r="E65" s="28">
        <v>7</v>
      </c>
      <c r="F65" s="28" t="s">
        <v>127</v>
      </c>
      <c r="G65" s="21">
        <v>10</v>
      </c>
      <c r="H65" s="21" t="s">
        <v>88</v>
      </c>
      <c r="I65" s="31" t="s">
        <v>324</v>
      </c>
      <c r="J65" s="34">
        <v>100000</v>
      </c>
    </row>
    <row r="66" spans="1:10" ht="36" x14ac:dyDescent="0.25">
      <c r="A66" s="28">
        <v>2</v>
      </c>
      <c r="B66" s="28">
        <v>0</v>
      </c>
      <c r="C66" s="28">
        <v>4</v>
      </c>
      <c r="D66" s="28">
        <v>9</v>
      </c>
      <c r="E66" s="28">
        <v>8</v>
      </c>
      <c r="F66" s="28" t="s">
        <v>127</v>
      </c>
      <c r="G66" s="21">
        <v>10</v>
      </c>
      <c r="H66" s="21" t="s">
        <v>88</v>
      </c>
      <c r="I66" s="31" t="s">
        <v>325</v>
      </c>
      <c r="J66" s="34">
        <v>14000000</v>
      </c>
    </row>
    <row r="67" spans="1:10" ht="36" x14ac:dyDescent="0.25">
      <c r="A67" s="28">
        <v>2</v>
      </c>
      <c r="B67" s="28">
        <v>0</v>
      </c>
      <c r="C67" s="28">
        <v>4</v>
      </c>
      <c r="D67" s="28">
        <v>9</v>
      </c>
      <c r="E67" s="28">
        <v>9</v>
      </c>
      <c r="F67" s="28" t="s">
        <v>127</v>
      </c>
      <c r="G67" s="21">
        <v>10</v>
      </c>
      <c r="H67" s="21" t="s">
        <v>88</v>
      </c>
      <c r="I67" s="31" t="s">
        <v>326</v>
      </c>
      <c r="J67" s="34">
        <v>100000</v>
      </c>
    </row>
    <row r="68" spans="1:10" ht="36" x14ac:dyDescent="0.25">
      <c r="A68" s="28">
        <v>2</v>
      </c>
      <c r="B68" s="28">
        <v>0</v>
      </c>
      <c r="C68" s="28">
        <v>4</v>
      </c>
      <c r="D68" s="28">
        <v>9</v>
      </c>
      <c r="E68" s="28">
        <v>13</v>
      </c>
      <c r="F68" s="28" t="s">
        <v>127</v>
      </c>
      <c r="G68" s="21">
        <v>10</v>
      </c>
      <c r="H68" s="21" t="s">
        <v>88</v>
      </c>
      <c r="I68" s="31" t="s">
        <v>327</v>
      </c>
      <c r="J68" s="34">
        <v>100000</v>
      </c>
    </row>
    <row r="69" spans="1:10" ht="20.25" x14ac:dyDescent="0.25">
      <c r="A69" s="23"/>
      <c r="B69" s="23"/>
      <c r="C69" s="23"/>
      <c r="D69" s="23"/>
      <c r="E69" s="23"/>
      <c r="F69" s="23"/>
      <c r="G69" s="24"/>
      <c r="H69" s="24"/>
      <c r="I69" s="25" t="s">
        <v>328</v>
      </c>
      <c r="J69" s="97">
        <f t="shared" ref="J69" si="4">SUM(J64:J68)</f>
        <v>14400000</v>
      </c>
    </row>
    <row r="70" spans="1:10" ht="20.25" x14ac:dyDescent="0.25">
      <c r="A70" s="214" t="s">
        <v>329</v>
      </c>
      <c r="B70" s="215"/>
      <c r="C70" s="215"/>
      <c r="D70" s="215"/>
      <c r="E70" s="215"/>
      <c r="F70" s="215"/>
      <c r="G70" s="215"/>
      <c r="H70" s="215"/>
      <c r="I70" s="216"/>
      <c r="J70" s="38"/>
    </row>
    <row r="71" spans="1:10" ht="30" x14ac:dyDescent="0.25">
      <c r="A71" s="28"/>
      <c r="B71" s="28"/>
      <c r="C71" s="28"/>
      <c r="D71" s="28"/>
      <c r="E71" s="28"/>
      <c r="F71" s="28"/>
      <c r="G71" s="21"/>
      <c r="H71" s="21"/>
      <c r="I71" s="26" t="s">
        <v>330</v>
      </c>
      <c r="J71" s="34"/>
    </row>
    <row r="72" spans="1:10" ht="36" x14ac:dyDescent="0.25">
      <c r="A72" s="28">
        <v>2</v>
      </c>
      <c r="B72" s="28">
        <v>0</v>
      </c>
      <c r="C72" s="28">
        <v>4</v>
      </c>
      <c r="D72" s="28">
        <v>10</v>
      </c>
      <c r="E72" s="28">
        <v>2</v>
      </c>
      <c r="F72" s="28" t="s">
        <v>127</v>
      </c>
      <c r="G72" s="21">
        <v>10</v>
      </c>
      <c r="H72" s="21" t="s">
        <v>88</v>
      </c>
      <c r="I72" s="26" t="s">
        <v>331</v>
      </c>
      <c r="J72" s="34">
        <v>6778000</v>
      </c>
    </row>
    <row r="73" spans="1:10" ht="20.25" x14ac:dyDescent="0.25">
      <c r="A73" s="23"/>
      <c r="B73" s="23"/>
      <c r="C73" s="23"/>
      <c r="D73" s="23"/>
      <c r="E73" s="23"/>
      <c r="F73" s="23"/>
      <c r="G73" s="24"/>
      <c r="H73" s="24"/>
      <c r="I73" s="25" t="s">
        <v>332</v>
      </c>
      <c r="J73" s="97">
        <f>SUM(J72)</f>
        <v>6778000</v>
      </c>
    </row>
    <row r="74" spans="1:10" ht="20.25" x14ac:dyDescent="0.25">
      <c r="A74" s="214" t="s">
        <v>113</v>
      </c>
      <c r="B74" s="215"/>
      <c r="C74" s="215"/>
      <c r="D74" s="215"/>
      <c r="E74" s="215"/>
      <c r="F74" s="215"/>
      <c r="G74" s="215"/>
      <c r="H74" s="215"/>
      <c r="I74" s="215"/>
      <c r="J74" s="38"/>
    </row>
    <row r="75" spans="1:10" ht="36" x14ac:dyDescent="0.25">
      <c r="A75" s="28">
        <v>2</v>
      </c>
      <c r="B75" s="28">
        <v>0</v>
      </c>
      <c r="C75" s="28">
        <v>4</v>
      </c>
      <c r="D75" s="28">
        <v>11</v>
      </c>
      <c r="E75" s="28">
        <v>1</v>
      </c>
      <c r="F75" s="28" t="s">
        <v>127</v>
      </c>
      <c r="G75" s="21">
        <v>10</v>
      </c>
      <c r="H75" s="21" t="s">
        <v>88</v>
      </c>
      <c r="I75" s="31" t="s">
        <v>333</v>
      </c>
      <c r="J75" s="34"/>
    </row>
    <row r="76" spans="1:10" ht="36" x14ac:dyDescent="0.25">
      <c r="A76" s="28">
        <v>2</v>
      </c>
      <c r="B76" s="28">
        <v>0</v>
      </c>
      <c r="C76" s="28">
        <v>4</v>
      </c>
      <c r="D76" s="28">
        <v>11</v>
      </c>
      <c r="E76" s="28">
        <v>1</v>
      </c>
      <c r="F76" s="28" t="s">
        <v>127</v>
      </c>
      <c r="G76" s="21">
        <v>10</v>
      </c>
      <c r="H76" s="21" t="s">
        <v>88</v>
      </c>
      <c r="I76" s="26" t="s">
        <v>334</v>
      </c>
      <c r="J76" s="34">
        <v>0</v>
      </c>
    </row>
    <row r="77" spans="1:10" ht="36" x14ac:dyDescent="0.25">
      <c r="A77" s="28">
        <v>2</v>
      </c>
      <c r="B77" s="28">
        <v>0</v>
      </c>
      <c r="C77" s="28">
        <v>4</v>
      </c>
      <c r="D77" s="28">
        <v>11</v>
      </c>
      <c r="E77" s="28">
        <v>2</v>
      </c>
      <c r="F77" s="28" t="s">
        <v>127</v>
      </c>
      <c r="G77" s="21">
        <v>10</v>
      </c>
      <c r="H77" s="21" t="s">
        <v>88</v>
      </c>
      <c r="I77" s="31" t="s">
        <v>335</v>
      </c>
      <c r="J77" s="34">
        <v>35000000</v>
      </c>
    </row>
    <row r="78" spans="1:10" ht="36" x14ac:dyDescent="0.25">
      <c r="A78" s="28">
        <v>2</v>
      </c>
      <c r="B78" s="28">
        <v>0</v>
      </c>
      <c r="C78" s="28">
        <v>4</v>
      </c>
      <c r="D78" s="28">
        <v>11</v>
      </c>
      <c r="E78" s="28">
        <v>2</v>
      </c>
      <c r="F78" s="28" t="s">
        <v>127</v>
      </c>
      <c r="G78" s="21">
        <v>10</v>
      </c>
      <c r="H78" s="21" t="s">
        <v>88</v>
      </c>
      <c r="I78" s="26" t="s">
        <v>103</v>
      </c>
      <c r="J78" s="35">
        <v>20000000</v>
      </c>
    </row>
    <row r="79" spans="1:10" ht="20.25" x14ac:dyDescent="0.25">
      <c r="A79" s="23"/>
      <c r="B79" s="23"/>
      <c r="C79" s="23"/>
      <c r="D79" s="23"/>
      <c r="E79" s="23"/>
      <c r="F79" s="23"/>
      <c r="G79" s="24"/>
      <c r="H79" s="24"/>
      <c r="I79" s="25" t="s">
        <v>125</v>
      </c>
      <c r="J79" s="97">
        <f t="shared" ref="J79" si="5">SUM(J75:J78)</f>
        <v>55000000</v>
      </c>
    </row>
    <row r="80" spans="1:10" ht="20.25" x14ac:dyDescent="0.25">
      <c r="A80" s="214" t="s">
        <v>336</v>
      </c>
      <c r="B80" s="215"/>
      <c r="C80" s="215"/>
      <c r="D80" s="215"/>
      <c r="E80" s="215"/>
      <c r="F80" s="215"/>
      <c r="G80" s="215"/>
      <c r="H80" s="215"/>
      <c r="I80" s="215"/>
      <c r="J80" s="38"/>
    </row>
    <row r="81" spans="1:10" ht="36" x14ac:dyDescent="0.25">
      <c r="A81" s="28">
        <v>2</v>
      </c>
      <c r="B81" s="28">
        <v>0</v>
      </c>
      <c r="C81" s="28">
        <v>4</v>
      </c>
      <c r="D81" s="28">
        <v>21</v>
      </c>
      <c r="E81" s="28">
        <v>4</v>
      </c>
      <c r="F81" s="28" t="s">
        <v>127</v>
      </c>
      <c r="G81" s="21">
        <v>10</v>
      </c>
      <c r="H81" s="21" t="s">
        <v>88</v>
      </c>
      <c r="I81" s="31" t="s">
        <v>337</v>
      </c>
      <c r="J81" s="34">
        <v>30075000</v>
      </c>
    </row>
    <row r="82" spans="1:10" ht="36" x14ac:dyDescent="0.25">
      <c r="A82" s="28">
        <v>2</v>
      </c>
      <c r="B82" s="28">
        <v>0</v>
      </c>
      <c r="C82" s="28">
        <v>4</v>
      </c>
      <c r="D82" s="28">
        <v>21</v>
      </c>
      <c r="E82" s="28">
        <v>5</v>
      </c>
      <c r="F82" s="28" t="s">
        <v>127</v>
      </c>
      <c r="G82" s="21">
        <v>10</v>
      </c>
      <c r="H82" s="21" t="s">
        <v>88</v>
      </c>
      <c r="I82" s="31" t="s">
        <v>133</v>
      </c>
      <c r="J82" s="34"/>
    </row>
    <row r="83" spans="1:10" ht="36" x14ac:dyDescent="0.25">
      <c r="A83" s="28">
        <v>2</v>
      </c>
      <c r="B83" s="28">
        <v>0</v>
      </c>
      <c r="C83" s="28">
        <v>4</v>
      </c>
      <c r="D83" s="28">
        <v>21</v>
      </c>
      <c r="E83" s="28">
        <v>8</v>
      </c>
      <c r="F83" s="28" t="s">
        <v>127</v>
      </c>
      <c r="G83" s="21">
        <v>10</v>
      </c>
      <c r="H83" s="21" t="s">
        <v>88</v>
      </c>
      <c r="I83" s="31" t="s">
        <v>114</v>
      </c>
      <c r="J83" s="34">
        <v>17000000</v>
      </c>
    </row>
    <row r="84" spans="1:10" ht="28.5" x14ac:dyDescent="0.25">
      <c r="A84" s="23"/>
      <c r="B84" s="23"/>
      <c r="C84" s="23"/>
      <c r="D84" s="23"/>
      <c r="E84" s="23"/>
      <c r="F84" s="23"/>
      <c r="G84" s="24"/>
      <c r="H84" s="24"/>
      <c r="I84" s="25" t="s">
        <v>338</v>
      </c>
      <c r="J84" s="97">
        <f t="shared" ref="J84" si="6">SUM(J81:J83)</f>
        <v>47075000</v>
      </c>
    </row>
    <row r="85" spans="1:10" ht="20.25" x14ac:dyDescent="0.25">
      <c r="A85" s="214" t="s">
        <v>339</v>
      </c>
      <c r="B85" s="215"/>
      <c r="C85" s="215"/>
      <c r="D85" s="215"/>
      <c r="E85" s="215"/>
      <c r="F85" s="215"/>
      <c r="G85" s="215"/>
      <c r="H85" s="215"/>
      <c r="I85" s="216"/>
      <c r="J85" s="34"/>
    </row>
    <row r="86" spans="1:10" ht="30" x14ac:dyDescent="0.25">
      <c r="A86" s="22">
        <v>2</v>
      </c>
      <c r="B86" s="22">
        <v>0</v>
      </c>
      <c r="C86" s="22">
        <v>4</v>
      </c>
      <c r="D86" s="22">
        <v>41</v>
      </c>
      <c r="E86" s="22">
        <v>13</v>
      </c>
      <c r="F86" s="22"/>
      <c r="G86" s="22">
        <v>10</v>
      </c>
      <c r="H86" s="22" t="s">
        <v>88</v>
      </c>
      <c r="I86" s="26" t="s">
        <v>339</v>
      </c>
      <c r="J86" s="34">
        <v>1400000</v>
      </c>
    </row>
    <row r="87" spans="1:10" ht="28.5" x14ac:dyDescent="0.25">
      <c r="A87" s="23"/>
      <c r="B87" s="23"/>
      <c r="C87" s="23"/>
      <c r="D87" s="23"/>
      <c r="E87" s="23"/>
      <c r="F87" s="23"/>
      <c r="G87" s="24"/>
      <c r="H87" s="24"/>
      <c r="I87" s="25" t="s">
        <v>340</v>
      </c>
      <c r="J87" s="109">
        <f>SUM(J86)</f>
        <v>1400000</v>
      </c>
    </row>
    <row r="88" spans="1:10" x14ac:dyDescent="0.25">
      <c r="A88" s="22"/>
      <c r="B88" s="22"/>
      <c r="C88" s="22"/>
      <c r="D88" s="22"/>
      <c r="E88" s="22"/>
      <c r="F88" s="22"/>
      <c r="G88" s="22"/>
      <c r="H88" s="22"/>
      <c r="I88" s="26" t="s">
        <v>341</v>
      </c>
      <c r="J88" s="110">
        <f>SUM(J21+J24+J35+J44+J50+J56+J62+J69+J73+J79+J84+J85+J87)</f>
        <v>2601173403</v>
      </c>
    </row>
    <row r="89" spans="1:10" ht="30" x14ac:dyDescent="0.25">
      <c r="A89" s="22"/>
      <c r="B89" s="22"/>
      <c r="C89" s="22"/>
      <c r="D89" s="22"/>
      <c r="E89" s="22"/>
      <c r="F89" s="22"/>
      <c r="G89" s="22"/>
      <c r="H89" s="22"/>
      <c r="I89" s="26" t="s">
        <v>342</v>
      </c>
      <c r="J89" s="110">
        <f>SUM(J7)</f>
        <v>124423893</v>
      </c>
    </row>
    <row r="90" spans="1:10" x14ac:dyDescent="0.25">
      <c r="A90" s="22"/>
      <c r="B90" s="22"/>
      <c r="C90" s="22"/>
      <c r="D90" s="22"/>
      <c r="E90" s="22"/>
      <c r="F90" s="22"/>
      <c r="G90" s="22"/>
      <c r="H90" s="22"/>
      <c r="I90" s="26" t="s">
        <v>343</v>
      </c>
      <c r="J90" s="110">
        <f t="shared" ref="J90" si="7">SUM(J12)</f>
        <v>29870000</v>
      </c>
    </row>
    <row r="91" spans="1:10" x14ac:dyDescent="0.25">
      <c r="A91" s="22"/>
      <c r="B91" s="22"/>
      <c r="C91" s="22"/>
      <c r="D91" s="22"/>
      <c r="E91" s="22"/>
      <c r="F91" s="22"/>
      <c r="G91" s="22"/>
      <c r="H91" s="22"/>
      <c r="I91" s="26" t="s">
        <v>344</v>
      </c>
      <c r="J91" s="110">
        <f>SUM(J88:J90)</f>
        <v>2755467296</v>
      </c>
    </row>
  </sheetData>
  <mergeCells count="12">
    <mergeCell ref="A16:I16"/>
    <mergeCell ref="A25:I25"/>
    <mergeCell ref="A36:I36"/>
    <mergeCell ref="A3:J3"/>
    <mergeCell ref="A80:I80"/>
    <mergeCell ref="A85:I85"/>
    <mergeCell ref="A45:I45"/>
    <mergeCell ref="A51:I51"/>
    <mergeCell ref="A57:I57"/>
    <mergeCell ref="A63:I63"/>
    <mergeCell ref="A70:I70"/>
    <mergeCell ref="A74:I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194"/>
  <sheetViews>
    <sheetView topLeftCell="A16" zoomScale="46" zoomScaleNormal="46" workbookViewId="0">
      <pane xSplit="1" ySplit="4" topLeftCell="B139" activePane="bottomRight" state="frozen"/>
      <selection activeCell="A16" sqref="A16"/>
      <selection pane="topRight" activeCell="B16" sqref="B16"/>
      <selection pane="bottomLeft" activeCell="A20" sqref="A20"/>
      <selection pane="bottomRight" activeCell="D208" sqref="D208"/>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15.42578125" customWidth="1"/>
    <col min="7" max="7" width="29.85546875" customWidth="1"/>
    <col min="8" max="8" width="27" customWidth="1"/>
    <col min="9" max="9" width="39.85546875" customWidth="1"/>
    <col min="10" max="10" width="39.140625" customWidth="1"/>
    <col min="11" max="11" width="72.5703125" customWidth="1"/>
    <col min="12" max="12" width="51.140625" customWidth="1"/>
    <col min="13" max="13" width="48.42578125" customWidth="1"/>
    <col min="14" max="14" width="17.42578125" customWidth="1"/>
    <col min="15" max="15" width="27" customWidth="1"/>
    <col min="16" max="16" width="53.5703125" customWidth="1"/>
    <col min="17" max="17" width="5.7109375" customWidth="1"/>
    <col min="18" max="18" width="23.42578125" style="142" customWidth="1"/>
    <col min="19" max="19" width="20" customWidth="1"/>
    <col min="20" max="20" width="39.28515625" customWidth="1"/>
    <col min="21" max="21" width="20.5703125" customWidth="1"/>
    <col min="22" max="23" width="20.140625" customWidth="1"/>
    <col min="24" max="24" width="52.140625" customWidth="1"/>
    <col min="25" max="25" width="41.7109375" customWidth="1"/>
    <col min="26" max="26" width="50.85546875" customWidth="1"/>
    <col min="27" max="27" width="65.42578125" customWidth="1"/>
    <col min="28" max="28" width="94.85546875" customWidth="1"/>
    <col min="29" max="34" width="0" hidden="1" customWidth="1"/>
    <col min="35" max="35" width="43.42578125" customWidth="1"/>
    <col min="36" max="36" width="24.5703125" customWidth="1"/>
    <col min="37" max="37" width="25.42578125" customWidth="1"/>
    <col min="38" max="38" width="24" customWidth="1"/>
    <col min="39" max="39" width="90.85546875" customWidth="1"/>
  </cols>
  <sheetData>
    <row r="1" spans="1:39" ht="26.25" x14ac:dyDescent="0.4">
      <c r="A1" s="64"/>
      <c r="B1" s="40"/>
      <c r="C1" s="2"/>
      <c r="D1" s="16"/>
      <c r="E1" s="2"/>
      <c r="F1" s="2"/>
      <c r="G1" s="2"/>
      <c r="H1" s="2"/>
      <c r="I1" s="2"/>
      <c r="J1" s="50"/>
      <c r="K1" s="2"/>
      <c r="L1" s="46"/>
      <c r="M1" s="8"/>
      <c r="N1" s="2"/>
      <c r="O1" s="2"/>
      <c r="P1" s="2"/>
      <c r="Q1" s="67"/>
      <c r="R1" s="137"/>
      <c r="S1" s="3"/>
      <c r="T1" s="63"/>
      <c r="U1" s="4"/>
      <c r="V1" s="3"/>
      <c r="W1" s="3"/>
      <c r="X1" s="3"/>
      <c r="Y1" s="41"/>
      <c r="Z1" s="3"/>
      <c r="AA1" s="39"/>
      <c r="AB1" s="3"/>
      <c r="AC1" s="3"/>
      <c r="AD1" s="3"/>
      <c r="AE1" s="3"/>
      <c r="AF1" s="3"/>
      <c r="AG1" s="3"/>
      <c r="AH1" s="3"/>
      <c r="AI1" s="3"/>
      <c r="AJ1" s="3"/>
      <c r="AK1" s="3"/>
      <c r="AL1" s="3"/>
      <c r="AM1" s="17"/>
    </row>
    <row r="2" spans="1:39" ht="26.25" x14ac:dyDescent="0.4">
      <c r="A2" s="65"/>
      <c r="B2" s="221" t="s">
        <v>346</v>
      </c>
      <c r="C2" s="221"/>
      <c r="D2" s="221"/>
      <c r="E2" s="221"/>
      <c r="F2" s="221"/>
      <c r="G2" s="221"/>
      <c r="H2" s="221"/>
      <c r="I2" s="221"/>
      <c r="J2" s="221"/>
      <c r="K2" s="221"/>
      <c r="L2" s="221"/>
      <c r="M2" s="221"/>
      <c r="N2" s="221"/>
      <c r="O2" s="221"/>
      <c r="P2" s="221"/>
      <c r="Q2" s="68"/>
      <c r="R2" s="138"/>
      <c r="S2" s="3"/>
      <c r="T2" s="63"/>
      <c r="U2" s="4"/>
      <c r="V2" s="3"/>
      <c r="W2" s="3"/>
      <c r="X2" s="3"/>
      <c r="Y2" s="41"/>
      <c r="Z2" s="3"/>
      <c r="AA2" s="39"/>
      <c r="AB2" s="3"/>
      <c r="AC2" s="3"/>
      <c r="AD2" s="3"/>
      <c r="AE2" s="3"/>
      <c r="AF2" s="3"/>
      <c r="AG2" s="3"/>
      <c r="AH2" s="3"/>
      <c r="AI2" s="3"/>
      <c r="AJ2" s="3"/>
      <c r="AK2" s="3"/>
      <c r="AL2" s="3"/>
      <c r="AM2" s="17"/>
    </row>
    <row r="3" spans="1:39" ht="26.25" x14ac:dyDescent="0.4">
      <c r="A3" s="64"/>
      <c r="B3" s="40"/>
      <c r="C3" s="29"/>
      <c r="D3" s="18"/>
      <c r="E3" s="2"/>
      <c r="F3" s="2"/>
      <c r="G3" s="2"/>
      <c r="H3" s="2"/>
      <c r="I3" s="2"/>
      <c r="J3" s="50"/>
      <c r="K3" s="2"/>
      <c r="L3" s="46"/>
      <c r="M3" s="8"/>
      <c r="N3" s="2"/>
      <c r="O3" s="2"/>
      <c r="P3" s="2"/>
      <c r="Q3" s="67"/>
      <c r="R3" s="137"/>
      <c r="S3" s="3"/>
      <c r="T3" s="63"/>
      <c r="U3" s="4"/>
      <c r="V3" s="3"/>
      <c r="W3" s="3"/>
      <c r="X3" s="3"/>
      <c r="Y3" s="41"/>
      <c r="Z3" s="3"/>
      <c r="AA3" s="39"/>
      <c r="AB3" s="3"/>
      <c r="AC3" s="3"/>
      <c r="AD3" s="3"/>
      <c r="AE3" s="3"/>
      <c r="AF3" s="3"/>
      <c r="AG3" s="3"/>
      <c r="AH3" s="3"/>
      <c r="AI3" s="3"/>
      <c r="AJ3" s="3"/>
      <c r="AK3" s="3"/>
      <c r="AL3" s="3"/>
      <c r="AM3" s="17"/>
    </row>
    <row r="4" spans="1:39" ht="26.25" x14ac:dyDescent="0.4">
      <c r="A4" s="64"/>
      <c r="B4" s="40"/>
      <c r="C4" s="222" t="s">
        <v>0</v>
      </c>
      <c r="D4" s="222"/>
      <c r="E4" s="2"/>
      <c r="F4" s="2"/>
      <c r="G4" s="2"/>
      <c r="H4" s="2"/>
      <c r="I4" s="2"/>
      <c r="J4" s="50"/>
      <c r="K4" s="2"/>
      <c r="L4" s="46"/>
      <c r="M4" s="8"/>
      <c r="N4" s="2"/>
      <c r="O4" s="2"/>
      <c r="P4" s="2"/>
      <c r="Q4" s="67"/>
      <c r="R4" s="137"/>
      <c r="S4" s="3"/>
      <c r="T4" s="63"/>
      <c r="U4" s="4"/>
      <c r="V4" s="3"/>
      <c r="W4" s="3"/>
      <c r="X4" s="3"/>
      <c r="Y4" s="41"/>
      <c r="Z4" s="3"/>
      <c r="AA4" s="39"/>
      <c r="AB4" s="3"/>
      <c r="AC4" s="3"/>
      <c r="AD4" s="3"/>
      <c r="AE4" s="3"/>
      <c r="AF4" s="3"/>
      <c r="AG4" s="3"/>
      <c r="AH4" s="3"/>
      <c r="AI4" s="3"/>
      <c r="AJ4" s="3"/>
      <c r="AK4" s="3"/>
      <c r="AL4" s="3"/>
      <c r="AM4" s="17"/>
    </row>
    <row r="5" spans="1:39" ht="26.25" x14ac:dyDescent="0.4">
      <c r="A5" s="66"/>
      <c r="B5" s="54"/>
      <c r="C5" s="51" t="s">
        <v>1</v>
      </c>
      <c r="D5" s="223" t="s">
        <v>2</v>
      </c>
      <c r="E5" s="223"/>
      <c r="F5" s="2"/>
      <c r="G5" s="5"/>
      <c r="H5" s="5"/>
      <c r="I5" s="224" t="s">
        <v>245</v>
      </c>
      <c r="J5" s="224"/>
      <c r="K5" s="224"/>
      <c r="L5" s="224"/>
      <c r="M5" s="224"/>
      <c r="N5" s="5"/>
      <c r="O5" s="5"/>
      <c r="P5" s="5"/>
      <c r="Q5" s="69"/>
      <c r="R5" s="139"/>
      <c r="S5" s="3"/>
      <c r="T5" s="63"/>
      <c r="U5" s="4"/>
      <c r="V5" s="3"/>
      <c r="W5" s="3"/>
      <c r="X5" s="3"/>
      <c r="Y5" s="41"/>
      <c r="Z5" s="3"/>
      <c r="AA5" s="39"/>
      <c r="AB5" s="3"/>
      <c r="AC5" s="3"/>
      <c r="AD5" s="3"/>
      <c r="AE5" s="3"/>
      <c r="AF5" s="3"/>
      <c r="AG5" s="3"/>
      <c r="AH5" s="3"/>
      <c r="AI5" s="3"/>
      <c r="AJ5" s="3"/>
      <c r="AK5" s="3"/>
      <c r="AL5" s="3"/>
      <c r="AM5" s="17"/>
    </row>
    <row r="6" spans="1:39" ht="26.25" x14ac:dyDescent="0.4">
      <c r="A6" s="66"/>
      <c r="B6" s="54"/>
      <c r="C6" s="32" t="s">
        <v>3</v>
      </c>
      <c r="D6" s="223" t="s">
        <v>4</v>
      </c>
      <c r="E6" s="223"/>
      <c r="F6" s="2"/>
      <c r="G6" s="5"/>
      <c r="H6" s="5"/>
      <c r="I6" s="224"/>
      <c r="J6" s="224"/>
      <c r="K6" s="224"/>
      <c r="L6" s="224"/>
      <c r="M6" s="224"/>
      <c r="N6" s="5"/>
      <c r="O6" s="5"/>
      <c r="P6" s="5"/>
      <c r="Q6" s="69"/>
      <c r="R6" s="139"/>
      <c r="S6" s="3"/>
      <c r="T6" s="63"/>
      <c r="U6" s="4"/>
      <c r="V6" s="3"/>
      <c r="W6" s="3"/>
      <c r="X6" s="3"/>
      <c r="Y6" s="41"/>
      <c r="Z6" s="3"/>
      <c r="AA6" s="39"/>
      <c r="AB6" s="3"/>
      <c r="AC6" s="3"/>
      <c r="AD6" s="3"/>
      <c r="AE6" s="3"/>
      <c r="AF6" s="3"/>
      <c r="AG6" s="3"/>
      <c r="AH6" s="3"/>
      <c r="AI6" s="3"/>
      <c r="AJ6" s="3"/>
      <c r="AK6" s="3"/>
      <c r="AL6" s="3"/>
      <c r="AM6" s="17"/>
    </row>
    <row r="7" spans="1:39" ht="26.25" x14ac:dyDescent="0.4">
      <c r="A7" s="66"/>
      <c r="B7" s="54"/>
      <c r="C7" s="32" t="s">
        <v>5</v>
      </c>
      <c r="D7" s="225">
        <v>7395656</v>
      </c>
      <c r="E7" s="225"/>
      <c r="F7" s="10"/>
      <c r="G7" s="5"/>
      <c r="H7" s="5"/>
      <c r="I7" s="224"/>
      <c r="J7" s="224"/>
      <c r="K7" s="224"/>
      <c r="L7" s="224"/>
      <c r="M7" s="224"/>
      <c r="N7" s="5"/>
      <c r="O7" s="5"/>
      <c r="P7" s="5"/>
      <c r="Q7" s="69"/>
      <c r="R7" s="139"/>
      <c r="S7" s="3"/>
      <c r="T7" s="63"/>
      <c r="U7" s="4" t="s">
        <v>128</v>
      </c>
      <c r="V7" s="3"/>
      <c r="W7" s="3"/>
      <c r="X7" s="3"/>
      <c r="Y7" s="41"/>
      <c r="Z7" s="3"/>
      <c r="AA7" s="39"/>
      <c r="AB7" s="3"/>
      <c r="AC7" s="3"/>
      <c r="AD7" s="3"/>
      <c r="AE7" s="3"/>
      <c r="AF7" s="3"/>
      <c r="AG7" s="3"/>
      <c r="AH7" s="3"/>
      <c r="AI7" s="3"/>
      <c r="AJ7" s="3"/>
      <c r="AK7" s="3"/>
      <c r="AL7" s="3"/>
      <c r="AM7" s="17"/>
    </row>
    <row r="8" spans="1:39" ht="39" customHeight="1" x14ac:dyDescent="0.4">
      <c r="A8" s="66"/>
      <c r="B8" s="54"/>
      <c r="C8" s="32" t="s">
        <v>6</v>
      </c>
      <c r="D8" s="226" t="s">
        <v>47</v>
      </c>
      <c r="E8" s="226"/>
      <c r="F8" s="11"/>
      <c r="G8" s="5"/>
      <c r="H8" s="5"/>
      <c r="I8" s="224"/>
      <c r="J8" s="224"/>
      <c r="K8" s="224"/>
      <c r="L8" s="224"/>
      <c r="M8" s="224"/>
      <c r="N8" s="5"/>
      <c r="O8" s="5"/>
      <c r="P8" s="5"/>
      <c r="Q8" s="69"/>
      <c r="R8" s="139"/>
      <c r="S8" s="3"/>
      <c r="T8" s="63"/>
      <c r="U8" s="4"/>
      <c r="V8" s="3"/>
      <c r="W8" s="3"/>
      <c r="X8" s="3"/>
      <c r="Y8" s="41"/>
      <c r="Z8" s="3"/>
      <c r="AA8" s="39"/>
      <c r="AB8" s="3"/>
      <c r="AC8" s="3"/>
      <c r="AD8" s="3"/>
      <c r="AE8" s="3"/>
      <c r="AF8" s="3"/>
      <c r="AG8" s="3"/>
      <c r="AH8" s="3"/>
      <c r="AI8" s="3"/>
      <c r="AJ8" s="3"/>
      <c r="AK8" s="3"/>
      <c r="AL8" s="3"/>
      <c r="AM8" s="17"/>
    </row>
    <row r="9" spans="1:39" ht="78" customHeight="1" x14ac:dyDescent="0.4">
      <c r="A9" s="66"/>
      <c r="B9" s="54"/>
      <c r="C9" s="32" t="s">
        <v>7</v>
      </c>
      <c r="D9" s="223" t="s">
        <v>347</v>
      </c>
      <c r="E9" s="223"/>
      <c r="F9" s="2"/>
      <c r="G9" s="5"/>
      <c r="H9" s="5"/>
      <c r="I9" s="224"/>
      <c r="J9" s="224"/>
      <c r="K9" s="224"/>
      <c r="L9" s="224"/>
      <c r="M9" s="224"/>
      <c r="N9" s="5"/>
      <c r="O9" s="5"/>
      <c r="P9" s="5"/>
      <c r="Q9" s="69"/>
      <c r="R9" s="139"/>
      <c r="S9" s="3"/>
      <c r="T9" s="63"/>
      <c r="U9" s="4"/>
      <c r="V9" s="3"/>
      <c r="W9" s="3"/>
      <c r="X9" s="3"/>
      <c r="Y9" s="41"/>
      <c r="Z9" s="3"/>
      <c r="AA9" s="39"/>
      <c r="AB9" s="3"/>
      <c r="AC9" s="3"/>
      <c r="AD9" s="3"/>
      <c r="AE9" s="3"/>
      <c r="AF9" s="3"/>
      <c r="AG9" s="3"/>
      <c r="AH9" s="3"/>
      <c r="AI9" s="3"/>
      <c r="AJ9" s="3"/>
      <c r="AK9" s="3"/>
      <c r="AL9" s="3"/>
      <c r="AM9" s="17"/>
    </row>
    <row r="10" spans="1:39" ht="84.6" customHeight="1" x14ac:dyDescent="0.4">
      <c r="A10" s="66"/>
      <c r="B10" s="54"/>
      <c r="C10" s="32" t="s">
        <v>8</v>
      </c>
      <c r="D10" s="231" t="s">
        <v>9</v>
      </c>
      <c r="E10" s="231"/>
      <c r="F10" s="1"/>
      <c r="G10" s="5"/>
      <c r="H10" s="5"/>
      <c r="I10" s="6"/>
      <c r="J10" s="6"/>
      <c r="K10" s="6"/>
      <c r="L10" s="47"/>
      <c r="M10" s="9"/>
      <c r="N10" s="5"/>
      <c r="O10" s="5"/>
      <c r="P10" s="5"/>
      <c r="Q10" s="69"/>
      <c r="R10" s="139"/>
      <c r="S10" s="3"/>
      <c r="T10" s="63"/>
      <c r="U10" s="4"/>
      <c r="V10" s="3"/>
      <c r="W10" s="3"/>
      <c r="X10" s="3"/>
      <c r="Y10" s="41"/>
      <c r="Z10" s="3"/>
      <c r="AA10" s="39"/>
      <c r="AB10" s="3"/>
      <c r="AC10" s="3"/>
      <c r="AD10" s="3"/>
      <c r="AE10" s="3"/>
      <c r="AF10" s="3"/>
      <c r="AG10" s="3"/>
      <c r="AH10" s="3"/>
      <c r="AI10" s="3"/>
      <c r="AJ10" s="3"/>
      <c r="AK10" s="3"/>
      <c r="AL10" s="3"/>
      <c r="AM10" s="17"/>
    </row>
    <row r="11" spans="1:39" ht="48" customHeight="1" x14ac:dyDescent="0.4">
      <c r="A11" s="66"/>
      <c r="B11" s="54"/>
      <c r="C11" s="32" t="s">
        <v>10</v>
      </c>
      <c r="D11" s="232" t="s">
        <v>198</v>
      </c>
      <c r="E11" s="233"/>
      <c r="F11" s="2"/>
      <c r="G11" s="5"/>
      <c r="H11" s="5"/>
      <c r="I11" s="234" t="s">
        <v>11</v>
      </c>
      <c r="J11" s="235"/>
      <c r="K11" s="235"/>
      <c r="L11" s="235"/>
      <c r="M11" s="236"/>
      <c r="N11" s="5"/>
      <c r="O11" s="5"/>
      <c r="P11" s="5"/>
      <c r="Q11" s="69"/>
      <c r="R11" s="139"/>
      <c r="S11" s="3"/>
      <c r="T11" s="63"/>
      <c r="U11" s="4"/>
      <c r="V11" s="3"/>
      <c r="W11" s="3"/>
      <c r="X11" s="3"/>
      <c r="Y11" s="41"/>
      <c r="Z11" s="3"/>
      <c r="AA11" s="39"/>
      <c r="AB11" s="3"/>
      <c r="AC11" s="3"/>
      <c r="AD11" s="3"/>
      <c r="AE11" s="3"/>
      <c r="AF11" s="3"/>
      <c r="AG11" s="3"/>
      <c r="AH11" s="3"/>
      <c r="AI11" s="3"/>
      <c r="AJ11" s="3"/>
      <c r="AK11" s="3"/>
      <c r="AL11" s="3"/>
      <c r="AM11" s="17"/>
    </row>
    <row r="12" spans="1:39" ht="50.45" customHeight="1" x14ac:dyDescent="0.4">
      <c r="A12" s="66"/>
      <c r="B12" s="54"/>
      <c r="C12" s="32" t="s">
        <v>12</v>
      </c>
      <c r="D12" s="243" t="s">
        <v>348</v>
      </c>
      <c r="E12" s="244"/>
      <c r="F12" s="12"/>
      <c r="G12" s="5"/>
      <c r="H12" s="5"/>
      <c r="I12" s="237"/>
      <c r="J12" s="238"/>
      <c r="K12" s="238"/>
      <c r="L12" s="238"/>
      <c r="M12" s="239"/>
      <c r="N12" s="5"/>
      <c r="O12" s="5"/>
      <c r="P12" s="5"/>
      <c r="Q12" s="69"/>
      <c r="R12" s="139"/>
      <c r="S12" s="3"/>
      <c r="T12" s="63"/>
      <c r="U12" s="4"/>
      <c r="V12" s="3"/>
      <c r="W12" s="3"/>
      <c r="X12" s="3"/>
      <c r="Y12" s="41"/>
      <c r="Z12" s="3"/>
      <c r="AA12" s="39"/>
      <c r="AB12" s="3"/>
      <c r="AC12" s="3"/>
      <c r="AD12" s="3"/>
      <c r="AE12" s="3"/>
      <c r="AF12" s="3"/>
      <c r="AG12" s="3"/>
      <c r="AH12" s="3"/>
      <c r="AI12" s="3"/>
      <c r="AJ12" s="3"/>
      <c r="AK12" s="3"/>
      <c r="AL12" s="3"/>
      <c r="AM12" s="17"/>
    </row>
    <row r="13" spans="1:39" ht="37.5" x14ac:dyDescent="0.4">
      <c r="A13" s="66"/>
      <c r="B13" s="54"/>
      <c r="C13" s="32" t="s">
        <v>13</v>
      </c>
      <c r="D13" s="245"/>
      <c r="E13" s="245"/>
      <c r="F13" s="61"/>
      <c r="G13" s="5"/>
      <c r="H13" s="5"/>
      <c r="I13" s="237"/>
      <c r="J13" s="238"/>
      <c r="K13" s="238"/>
      <c r="L13" s="238"/>
      <c r="M13" s="239"/>
      <c r="N13" s="5"/>
      <c r="O13" s="5"/>
      <c r="P13" s="50"/>
      <c r="Q13" s="69"/>
      <c r="R13" s="139"/>
      <c r="S13" s="3"/>
      <c r="T13" s="63"/>
      <c r="U13" s="4"/>
      <c r="V13" s="3"/>
      <c r="W13" s="3"/>
      <c r="X13" s="3"/>
      <c r="Y13" s="41"/>
      <c r="Z13" s="3"/>
      <c r="AA13" s="39"/>
      <c r="AB13" s="3"/>
      <c r="AC13" s="3"/>
      <c r="AD13" s="3"/>
      <c r="AE13" s="3"/>
      <c r="AF13" s="3"/>
      <c r="AG13" s="3"/>
      <c r="AH13" s="3"/>
      <c r="AI13" s="3"/>
      <c r="AJ13" s="3"/>
      <c r="AK13" s="3"/>
      <c r="AL13" s="3"/>
      <c r="AM13" s="17"/>
    </row>
    <row r="14" spans="1:39" ht="37.5" x14ac:dyDescent="0.4">
      <c r="A14" s="66"/>
      <c r="B14" s="54"/>
      <c r="C14" s="32" t="s">
        <v>14</v>
      </c>
      <c r="D14" s="246"/>
      <c r="E14" s="246"/>
      <c r="F14" s="61"/>
      <c r="G14" s="5"/>
      <c r="H14" s="5"/>
      <c r="I14" s="237"/>
      <c r="J14" s="238"/>
      <c r="K14" s="238"/>
      <c r="L14" s="238"/>
      <c r="M14" s="239"/>
      <c r="N14" s="5"/>
      <c r="O14" s="5"/>
      <c r="P14" s="5"/>
      <c r="Q14" s="69"/>
      <c r="R14" s="139"/>
      <c r="S14" s="3"/>
      <c r="T14" s="63"/>
      <c r="U14" s="4"/>
      <c r="V14" s="3"/>
      <c r="W14" s="3"/>
      <c r="X14" s="3"/>
      <c r="Y14" s="41"/>
      <c r="Z14" s="3"/>
      <c r="AA14" s="39"/>
      <c r="AB14" s="3"/>
      <c r="AC14" s="3"/>
      <c r="AD14" s="3"/>
      <c r="AE14" s="3"/>
      <c r="AF14" s="3"/>
      <c r="AG14" s="3"/>
      <c r="AH14" s="3"/>
      <c r="AI14" s="3"/>
      <c r="AJ14" s="3"/>
      <c r="AK14" s="3"/>
      <c r="AL14" s="3"/>
      <c r="AM14" s="17"/>
    </row>
    <row r="15" spans="1:39" ht="38.25" thickBot="1" x14ac:dyDescent="0.45">
      <c r="A15" s="66"/>
      <c r="B15" s="54"/>
      <c r="C15" s="33" t="s">
        <v>15</v>
      </c>
      <c r="D15" s="247">
        <v>43103</v>
      </c>
      <c r="E15" s="248"/>
      <c r="F15" s="62"/>
      <c r="G15" s="5"/>
      <c r="H15" s="5"/>
      <c r="I15" s="240"/>
      <c r="J15" s="241"/>
      <c r="K15" s="241"/>
      <c r="L15" s="241"/>
      <c r="M15" s="242"/>
      <c r="N15" s="5"/>
      <c r="O15" s="5"/>
      <c r="P15" s="5"/>
      <c r="Q15" s="69"/>
      <c r="R15" s="139"/>
      <c r="S15" s="3"/>
      <c r="T15" s="63"/>
      <c r="U15" s="4"/>
      <c r="V15" s="3"/>
      <c r="W15" s="3"/>
      <c r="X15" s="3"/>
      <c r="Y15" s="41"/>
      <c r="Z15" s="3"/>
      <c r="AA15" s="39"/>
      <c r="AB15" s="3"/>
      <c r="AC15" s="3"/>
      <c r="AD15" s="3"/>
      <c r="AE15" s="3"/>
      <c r="AF15" s="3"/>
      <c r="AG15" s="3"/>
      <c r="AH15" s="3"/>
      <c r="AI15" s="3"/>
      <c r="AJ15" s="3"/>
      <c r="AK15" s="3"/>
      <c r="AL15" s="3"/>
      <c r="AM15" s="17"/>
    </row>
    <row r="16" spans="1:39" ht="26.25" x14ac:dyDescent="0.4">
      <c r="A16" s="66"/>
      <c r="B16" s="54"/>
      <c r="C16" s="2"/>
      <c r="D16" s="19"/>
      <c r="E16" s="7"/>
      <c r="F16" s="7"/>
      <c r="G16" s="5"/>
      <c r="H16" s="5"/>
      <c r="I16" s="50"/>
      <c r="J16" s="13"/>
      <c r="L16" s="48"/>
      <c r="M16" s="30"/>
      <c r="N16" s="5"/>
      <c r="O16" s="5"/>
      <c r="P16" s="52"/>
      <c r="Q16" s="70"/>
      <c r="R16" s="140"/>
      <c r="S16" s="3"/>
      <c r="T16" s="63"/>
      <c r="U16" s="4"/>
      <c r="V16" s="3"/>
      <c r="W16" s="3"/>
      <c r="X16" s="55"/>
      <c r="Y16" s="41"/>
      <c r="Z16" s="3"/>
      <c r="AA16" s="39"/>
      <c r="AB16" s="3"/>
      <c r="AC16" s="3"/>
      <c r="AD16" s="3"/>
      <c r="AE16" s="3"/>
      <c r="AF16" s="3"/>
      <c r="AG16" s="3"/>
      <c r="AH16" s="3"/>
      <c r="AI16" s="3"/>
      <c r="AJ16" s="3"/>
      <c r="AK16" s="3"/>
      <c r="AL16" s="3"/>
      <c r="AM16" s="17"/>
    </row>
    <row r="17" spans="1:39" ht="62.25" thickBot="1" x14ac:dyDescent="0.45">
      <c r="A17" s="66"/>
      <c r="B17" s="54"/>
      <c r="C17" s="227" t="s">
        <v>16</v>
      </c>
      <c r="D17" s="227"/>
      <c r="E17" s="5"/>
      <c r="F17" s="5"/>
      <c r="G17" s="5"/>
      <c r="H17" s="5"/>
      <c r="I17" s="5"/>
      <c r="J17" s="15"/>
      <c r="K17" s="60"/>
      <c r="L17" s="56" t="s">
        <v>91</v>
      </c>
      <c r="M17" s="57" t="s">
        <v>256</v>
      </c>
      <c r="N17" s="5"/>
      <c r="O17" s="5"/>
      <c r="P17" s="15"/>
      <c r="Q17" s="71"/>
      <c r="R17" s="141"/>
      <c r="S17" s="3"/>
      <c r="T17" s="63"/>
      <c r="U17" s="4"/>
      <c r="V17" s="3"/>
      <c r="W17" s="3"/>
      <c r="X17" s="14"/>
      <c r="Y17" s="42"/>
      <c r="Z17" s="14"/>
      <c r="AA17" s="59" t="s">
        <v>90</v>
      </c>
      <c r="AB17" s="3"/>
      <c r="AC17" s="3"/>
      <c r="AD17" s="3"/>
      <c r="AE17" s="3"/>
      <c r="AF17" s="3"/>
      <c r="AG17" s="3"/>
      <c r="AH17" s="3"/>
      <c r="AI17" s="3"/>
      <c r="AJ17" s="3"/>
      <c r="AK17" s="3"/>
      <c r="AL17" s="3"/>
      <c r="AM17" s="17"/>
    </row>
    <row r="18" spans="1:39" ht="36" x14ac:dyDescent="0.4">
      <c r="A18" s="66"/>
      <c r="B18" s="54"/>
      <c r="C18" s="29"/>
      <c r="D18" s="20"/>
      <c r="E18" s="5"/>
      <c r="F18" s="5"/>
      <c r="G18" s="5"/>
      <c r="H18" s="5"/>
      <c r="I18" s="5"/>
      <c r="J18" s="6"/>
      <c r="K18" s="5"/>
      <c r="L18" s="133">
        <f>SUBTOTAL(9,L20:L185)</f>
        <v>799232500</v>
      </c>
      <c r="M18" s="133">
        <f>SUBTOTAL(9,M20:M185)</f>
        <v>799232500</v>
      </c>
      <c r="N18" s="5"/>
      <c r="O18" s="5"/>
      <c r="P18" s="5"/>
      <c r="Q18" s="69"/>
      <c r="R18" s="139"/>
      <c r="S18" s="3"/>
      <c r="T18" s="63"/>
      <c r="U18" s="4"/>
      <c r="V18" s="3"/>
      <c r="W18" s="3"/>
      <c r="X18" s="58">
        <f t="shared" ref="X18:AA18" si="0">SUBTOTAL(9,X20:X185)</f>
        <v>0</v>
      </c>
      <c r="Y18" s="58">
        <f t="shared" si="0"/>
        <v>0</v>
      </c>
      <c r="Z18" s="58">
        <f t="shared" si="0"/>
        <v>0</v>
      </c>
      <c r="AA18" s="58">
        <f t="shared" si="0"/>
        <v>0</v>
      </c>
      <c r="AB18" s="49"/>
      <c r="AC18" s="49"/>
      <c r="AD18" s="49"/>
      <c r="AE18" s="49"/>
      <c r="AF18" s="3"/>
      <c r="AG18" s="3"/>
      <c r="AH18" s="3"/>
      <c r="AI18" s="3"/>
      <c r="AJ18" s="3"/>
      <c r="AK18" s="3"/>
      <c r="AL18" s="3"/>
      <c r="AM18" s="17"/>
    </row>
    <row r="19" spans="1:39" ht="126" customHeight="1" x14ac:dyDescent="0.25">
      <c r="A19" s="116" t="s">
        <v>268</v>
      </c>
      <c r="B19" s="116" t="s">
        <v>269</v>
      </c>
      <c r="C19" s="116" t="s">
        <v>17</v>
      </c>
      <c r="D19" s="116" t="s">
        <v>154</v>
      </c>
      <c r="E19" s="116" t="s">
        <v>140</v>
      </c>
      <c r="F19" s="116" t="s">
        <v>139</v>
      </c>
      <c r="G19" s="116" t="s">
        <v>18</v>
      </c>
      <c r="H19" s="116" t="s">
        <v>126</v>
      </c>
      <c r="I19" s="116" t="s">
        <v>19</v>
      </c>
      <c r="J19" s="116" t="s">
        <v>20</v>
      </c>
      <c r="K19" s="116" t="s">
        <v>168</v>
      </c>
      <c r="L19" s="134" t="s">
        <v>169</v>
      </c>
      <c r="M19" s="135" t="s">
        <v>170</v>
      </c>
      <c r="N19" s="116" t="s">
        <v>171</v>
      </c>
      <c r="O19" s="116" t="s">
        <v>21</v>
      </c>
      <c r="P19" s="116" t="s">
        <v>22</v>
      </c>
      <c r="Q19" s="117"/>
      <c r="R19" s="143" t="s">
        <v>462</v>
      </c>
      <c r="S19" s="118" t="s">
        <v>23</v>
      </c>
      <c r="T19" s="118" t="s">
        <v>143</v>
      </c>
      <c r="U19" s="119" t="s">
        <v>24</v>
      </c>
      <c r="V19" s="118" t="s">
        <v>25</v>
      </c>
      <c r="W19" s="118" t="s">
        <v>26</v>
      </c>
      <c r="X19" s="120" t="s">
        <v>240</v>
      </c>
      <c r="Y19" s="120" t="s">
        <v>161</v>
      </c>
      <c r="Z19" s="120" t="s">
        <v>142</v>
      </c>
      <c r="AA19" s="121" t="s">
        <v>203</v>
      </c>
      <c r="AB19" s="118" t="s">
        <v>27</v>
      </c>
      <c r="AC19" s="118" t="s">
        <v>83</v>
      </c>
      <c r="AD19" s="118" t="s">
        <v>84</v>
      </c>
      <c r="AE19" s="118" t="s">
        <v>28</v>
      </c>
      <c r="AF19" s="118" t="s">
        <v>29</v>
      </c>
      <c r="AG19" s="118" t="s">
        <v>85</v>
      </c>
      <c r="AH19" s="118" t="s">
        <v>30</v>
      </c>
      <c r="AI19" s="118" t="s">
        <v>31</v>
      </c>
      <c r="AJ19" s="118" t="s">
        <v>32</v>
      </c>
      <c r="AK19" s="118" t="s">
        <v>33</v>
      </c>
      <c r="AL19" s="118" t="s">
        <v>86</v>
      </c>
      <c r="AM19" s="122" t="s">
        <v>34</v>
      </c>
    </row>
    <row r="20" spans="1:39" ht="93" hidden="1" x14ac:dyDescent="0.25">
      <c r="A20" s="123">
        <v>1</v>
      </c>
      <c r="B20" s="124" t="s">
        <v>233</v>
      </c>
      <c r="C20" s="125">
        <v>78181701</v>
      </c>
      <c r="D20" s="126" t="s">
        <v>197</v>
      </c>
      <c r="E20" s="124" t="s">
        <v>48</v>
      </c>
      <c r="F20" s="124">
        <v>1</v>
      </c>
      <c r="G20" s="127" t="s">
        <v>73</v>
      </c>
      <c r="H20" s="128">
        <v>12</v>
      </c>
      <c r="I20" s="124" t="s">
        <v>50</v>
      </c>
      <c r="J20" s="124" t="s">
        <v>35</v>
      </c>
      <c r="K20" s="124" t="s">
        <v>138</v>
      </c>
      <c r="L20" s="129">
        <v>43000000</v>
      </c>
      <c r="M20" s="130">
        <v>43000000</v>
      </c>
      <c r="N20" s="124" t="s">
        <v>51</v>
      </c>
      <c r="O20" s="124" t="s">
        <v>36</v>
      </c>
      <c r="P20" s="124" t="s">
        <v>286</v>
      </c>
      <c r="Q20" s="53"/>
      <c r="R20" s="144"/>
      <c r="S20" s="132"/>
      <c r="T20" s="132"/>
      <c r="U20" s="132"/>
      <c r="V20" s="132"/>
      <c r="W20" s="132"/>
      <c r="X20" s="132"/>
      <c r="Y20" s="132"/>
      <c r="Z20" s="132"/>
      <c r="AA20" s="132"/>
      <c r="AB20" s="132"/>
      <c r="AC20" s="132"/>
      <c r="AD20" s="132"/>
      <c r="AE20" s="132"/>
      <c r="AF20" s="132"/>
      <c r="AG20" s="132"/>
      <c r="AH20" s="132"/>
      <c r="AI20" s="132"/>
      <c r="AJ20" s="132"/>
      <c r="AK20" s="132"/>
      <c r="AL20" s="132"/>
      <c r="AM20" s="132"/>
    </row>
    <row r="21" spans="1:39" ht="93" hidden="1" x14ac:dyDescent="0.25">
      <c r="A21" s="123">
        <f>1+A20</f>
        <v>2</v>
      </c>
      <c r="B21" s="124" t="s">
        <v>233</v>
      </c>
      <c r="C21" s="125">
        <v>25172504</v>
      </c>
      <c r="D21" s="126" t="s">
        <v>52</v>
      </c>
      <c r="E21" s="124" t="s">
        <v>48</v>
      </c>
      <c r="F21" s="124">
        <v>1</v>
      </c>
      <c r="G21" s="127" t="s">
        <v>79</v>
      </c>
      <c r="H21" s="128" t="s">
        <v>136</v>
      </c>
      <c r="I21" s="124" t="s">
        <v>53</v>
      </c>
      <c r="J21" s="124" t="s">
        <v>35</v>
      </c>
      <c r="K21" s="124" t="s">
        <v>54</v>
      </c>
      <c r="L21" s="129">
        <v>4000000</v>
      </c>
      <c r="M21" s="130">
        <v>4000000</v>
      </c>
      <c r="N21" s="124" t="s">
        <v>51</v>
      </c>
      <c r="O21" s="124" t="s">
        <v>36</v>
      </c>
      <c r="P21" s="124" t="s">
        <v>286</v>
      </c>
      <c r="Q21" s="53"/>
      <c r="R21" s="144"/>
      <c r="S21" s="132"/>
      <c r="T21" s="132"/>
      <c r="U21" s="132"/>
      <c r="V21" s="132"/>
      <c r="W21" s="132"/>
      <c r="X21" s="132"/>
      <c r="Y21" s="132"/>
      <c r="Z21" s="132"/>
      <c r="AA21" s="132"/>
      <c r="AB21" s="132"/>
      <c r="AC21" s="132"/>
      <c r="AD21" s="132"/>
      <c r="AE21" s="132"/>
      <c r="AF21" s="132"/>
      <c r="AG21" s="132"/>
      <c r="AH21" s="132"/>
      <c r="AI21" s="132"/>
      <c r="AJ21" s="132"/>
      <c r="AK21" s="132"/>
      <c r="AL21" s="132"/>
      <c r="AM21" s="132"/>
    </row>
    <row r="22" spans="1:39" ht="255" hidden="1" customHeight="1" x14ac:dyDescent="0.25">
      <c r="A22" s="123">
        <f>SUM(A21+1)</f>
        <v>3</v>
      </c>
      <c r="B22" s="124" t="s">
        <v>233</v>
      </c>
      <c r="C22" s="125" t="s">
        <v>67</v>
      </c>
      <c r="D22" s="126" t="s">
        <v>40</v>
      </c>
      <c r="E22" s="124" t="s">
        <v>48</v>
      </c>
      <c r="F22" s="124">
        <v>1</v>
      </c>
      <c r="G22" s="127" t="s">
        <v>76</v>
      </c>
      <c r="H22" s="128">
        <v>2</v>
      </c>
      <c r="I22" s="124" t="s">
        <v>152</v>
      </c>
      <c r="J22" s="124" t="s">
        <v>35</v>
      </c>
      <c r="K22" s="124" t="s">
        <v>41</v>
      </c>
      <c r="L22" s="129">
        <v>40000000</v>
      </c>
      <c r="M22" s="130">
        <v>40000000</v>
      </c>
      <c r="N22" s="124" t="s">
        <v>51</v>
      </c>
      <c r="O22" s="124" t="s">
        <v>36</v>
      </c>
      <c r="P22" s="124" t="s">
        <v>286</v>
      </c>
      <c r="Q22" s="53"/>
      <c r="R22" s="144"/>
      <c r="S22" s="132"/>
      <c r="T22" s="132"/>
      <c r="U22" s="132"/>
      <c r="V22" s="132"/>
      <c r="W22" s="132"/>
      <c r="X22" s="132"/>
      <c r="Y22" s="132"/>
      <c r="Z22" s="132"/>
      <c r="AA22" s="132"/>
      <c r="AB22" s="132"/>
      <c r="AC22" s="132"/>
      <c r="AD22" s="132"/>
      <c r="AE22" s="132"/>
      <c r="AF22" s="132"/>
      <c r="AG22" s="132"/>
      <c r="AH22" s="132"/>
      <c r="AI22" s="132"/>
      <c r="AJ22" s="132"/>
      <c r="AK22" s="132"/>
      <c r="AL22" s="132"/>
      <c r="AM22" s="132"/>
    </row>
    <row r="23" spans="1:39" ht="93" hidden="1" x14ac:dyDescent="0.25">
      <c r="A23" s="123">
        <f t="shared" ref="A23:A25" si="1">SUM(A22+1)</f>
        <v>4</v>
      </c>
      <c r="B23" s="124" t="s">
        <v>233</v>
      </c>
      <c r="C23" s="125">
        <v>44103103</v>
      </c>
      <c r="D23" s="126" t="s">
        <v>180</v>
      </c>
      <c r="E23" s="124" t="s">
        <v>48</v>
      </c>
      <c r="F23" s="124">
        <v>1</v>
      </c>
      <c r="G23" s="127" t="s">
        <v>75</v>
      </c>
      <c r="H23" s="128" t="s">
        <v>137</v>
      </c>
      <c r="I23" s="124" t="s">
        <v>152</v>
      </c>
      <c r="J23" s="124" t="s">
        <v>35</v>
      </c>
      <c r="K23" s="124" t="s">
        <v>41</v>
      </c>
      <c r="L23" s="152">
        <v>55000000</v>
      </c>
      <c r="M23" s="153">
        <v>55000000</v>
      </c>
      <c r="N23" s="124" t="s">
        <v>51</v>
      </c>
      <c r="O23" s="124" t="s">
        <v>36</v>
      </c>
      <c r="P23" s="124" t="s">
        <v>286</v>
      </c>
      <c r="Q23" s="53"/>
      <c r="R23" s="144"/>
      <c r="S23" s="132"/>
      <c r="T23" s="132"/>
      <c r="U23" s="132"/>
      <c r="V23" s="132"/>
      <c r="W23" s="132"/>
      <c r="X23" s="132"/>
      <c r="Y23" s="132"/>
      <c r="Z23" s="132"/>
      <c r="AA23" s="132"/>
      <c r="AB23" s="132"/>
      <c r="AC23" s="132"/>
      <c r="AD23" s="132"/>
      <c r="AE23" s="132"/>
      <c r="AF23" s="132"/>
      <c r="AG23" s="132"/>
      <c r="AH23" s="132"/>
      <c r="AI23" s="132"/>
      <c r="AJ23" s="132"/>
      <c r="AK23" s="132"/>
      <c r="AL23" s="132"/>
      <c r="AM23" s="132"/>
    </row>
    <row r="24" spans="1:39" ht="93" hidden="1" x14ac:dyDescent="0.25">
      <c r="A24" s="123">
        <f t="shared" si="1"/>
        <v>5</v>
      </c>
      <c r="B24" s="124" t="s">
        <v>233</v>
      </c>
      <c r="C24" s="125">
        <v>44103104</v>
      </c>
      <c r="D24" s="126" t="s">
        <v>180</v>
      </c>
      <c r="E24" s="124" t="s">
        <v>48</v>
      </c>
      <c r="F24" s="124">
        <v>1</v>
      </c>
      <c r="G24" s="127" t="s">
        <v>75</v>
      </c>
      <c r="H24" s="128" t="s">
        <v>137</v>
      </c>
      <c r="I24" s="124" t="s">
        <v>274</v>
      </c>
      <c r="J24" s="124" t="s">
        <v>35</v>
      </c>
      <c r="K24" s="124" t="s">
        <v>41</v>
      </c>
      <c r="L24" s="152">
        <v>55000000</v>
      </c>
      <c r="M24" s="153">
        <v>55000000</v>
      </c>
      <c r="N24" s="124" t="s">
        <v>51</v>
      </c>
      <c r="O24" s="124" t="s">
        <v>36</v>
      </c>
      <c r="P24" s="124" t="s">
        <v>286</v>
      </c>
      <c r="Q24" s="53"/>
      <c r="R24" s="144"/>
      <c r="S24" s="132"/>
      <c r="T24" s="132"/>
      <c r="U24" s="132"/>
      <c r="V24" s="132"/>
      <c r="W24" s="132"/>
      <c r="X24" s="132"/>
      <c r="Y24" s="132"/>
      <c r="Z24" s="132"/>
      <c r="AA24" s="132"/>
      <c r="AB24" s="132"/>
      <c r="AC24" s="132"/>
      <c r="AD24" s="132"/>
      <c r="AE24" s="132"/>
      <c r="AF24" s="132"/>
      <c r="AG24" s="132"/>
      <c r="AH24" s="132"/>
      <c r="AI24" s="132"/>
      <c r="AJ24" s="132"/>
      <c r="AK24" s="132"/>
      <c r="AL24" s="132"/>
      <c r="AM24" s="132"/>
    </row>
    <row r="25" spans="1:39" ht="93" hidden="1" x14ac:dyDescent="0.25">
      <c r="A25" s="123">
        <f t="shared" si="1"/>
        <v>6</v>
      </c>
      <c r="B25" s="124" t="s">
        <v>233</v>
      </c>
      <c r="C25" s="125">
        <v>80101706</v>
      </c>
      <c r="D25" s="148" t="s">
        <v>349</v>
      </c>
      <c r="E25" s="124" t="s">
        <v>48</v>
      </c>
      <c r="F25" s="124">
        <v>1</v>
      </c>
      <c r="G25" s="127" t="s">
        <v>79</v>
      </c>
      <c r="H25" s="128" t="s">
        <v>202</v>
      </c>
      <c r="I25" s="124" t="s">
        <v>61</v>
      </c>
      <c r="J25" s="124" t="s">
        <v>35</v>
      </c>
      <c r="K25" s="124" t="s">
        <v>350</v>
      </c>
      <c r="L25" s="129">
        <v>18000000</v>
      </c>
      <c r="M25" s="130">
        <v>18000000</v>
      </c>
      <c r="N25" s="124" t="s">
        <v>51</v>
      </c>
      <c r="O25" s="124" t="s">
        <v>36</v>
      </c>
      <c r="P25" s="124" t="s">
        <v>286</v>
      </c>
      <c r="Q25" s="53"/>
      <c r="R25" s="144"/>
      <c r="S25" s="132"/>
      <c r="T25" s="132"/>
      <c r="U25" s="132"/>
      <c r="V25" s="132"/>
      <c r="W25" s="132"/>
      <c r="X25" s="132"/>
      <c r="Y25" s="132"/>
      <c r="Z25" s="132"/>
      <c r="AA25" s="132"/>
      <c r="AB25" s="132"/>
      <c r="AC25" s="132"/>
      <c r="AD25" s="132"/>
      <c r="AE25" s="132"/>
      <c r="AF25" s="132"/>
      <c r="AG25" s="132"/>
      <c r="AH25" s="132"/>
      <c r="AI25" s="132"/>
      <c r="AJ25" s="132"/>
      <c r="AK25" s="132"/>
      <c r="AL25" s="132"/>
      <c r="AM25" s="132"/>
    </row>
    <row r="26" spans="1:39" ht="116.25" hidden="1" x14ac:dyDescent="0.25">
      <c r="A26" s="123">
        <f t="shared" ref="A26:A57" si="2">SUM(A25+1)</f>
        <v>7</v>
      </c>
      <c r="B26" s="124" t="s">
        <v>233</v>
      </c>
      <c r="C26" s="125">
        <v>72101506</v>
      </c>
      <c r="D26" s="126" t="s">
        <v>273</v>
      </c>
      <c r="E26" s="124" t="s">
        <v>48</v>
      </c>
      <c r="F26" s="124">
        <v>1</v>
      </c>
      <c r="G26" s="127" t="s">
        <v>73</v>
      </c>
      <c r="H26" s="128" t="s">
        <v>253</v>
      </c>
      <c r="I26" s="124" t="s">
        <v>55</v>
      </c>
      <c r="J26" s="124" t="s">
        <v>35</v>
      </c>
      <c r="K26" s="124" t="s">
        <v>46</v>
      </c>
      <c r="L26" s="129">
        <v>3000000</v>
      </c>
      <c r="M26" s="130">
        <v>3000000</v>
      </c>
      <c r="N26" s="124" t="s">
        <v>51</v>
      </c>
      <c r="O26" s="124" t="s">
        <v>36</v>
      </c>
      <c r="P26" s="124" t="s">
        <v>286</v>
      </c>
      <c r="Q26" s="53"/>
      <c r="R26" s="144"/>
      <c r="S26" s="132"/>
      <c r="T26" s="132"/>
      <c r="U26" s="132"/>
      <c r="V26" s="132"/>
      <c r="W26" s="132"/>
      <c r="X26" s="132"/>
      <c r="Y26" s="132"/>
      <c r="Z26" s="132"/>
      <c r="AA26" s="132"/>
      <c r="AB26" s="132"/>
      <c r="AC26" s="132"/>
      <c r="AD26" s="132"/>
      <c r="AE26" s="132"/>
      <c r="AF26" s="132"/>
      <c r="AG26" s="132"/>
      <c r="AH26" s="132"/>
      <c r="AI26" s="132"/>
      <c r="AJ26" s="132"/>
      <c r="AK26" s="132"/>
      <c r="AL26" s="132"/>
      <c r="AM26" s="132"/>
    </row>
    <row r="27" spans="1:39" ht="93" hidden="1" x14ac:dyDescent="0.25">
      <c r="A27" s="123">
        <f t="shared" si="2"/>
        <v>8</v>
      </c>
      <c r="B27" s="124" t="s">
        <v>233</v>
      </c>
      <c r="C27" s="125" t="s">
        <v>377</v>
      </c>
      <c r="D27" s="126" t="s">
        <v>378</v>
      </c>
      <c r="E27" s="124" t="s">
        <v>48</v>
      </c>
      <c r="F27" s="124">
        <v>1</v>
      </c>
      <c r="G27" s="127" t="s">
        <v>80</v>
      </c>
      <c r="H27" s="128">
        <v>8</v>
      </c>
      <c r="I27" s="124" t="s">
        <v>55</v>
      </c>
      <c r="J27" s="124" t="s">
        <v>35</v>
      </c>
      <c r="K27" s="124" t="s">
        <v>46</v>
      </c>
      <c r="L27" s="129">
        <v>10000000</v>
      </c>
      <c r="M27" s="130">
        <v>10000000</v>
      </c>
      <c r="N27" s="124" t="s">
        <v>51</v>
      </c>
      <c r="O27" s="124" t="s">
        <v>36</v>
      </c>
      <c r="P27" s="124" t="s">
        <v>286</v>
      </c>
      <c r="Q27" s="53"/>
      <c r="R27" s="144"/>
      <c r="S27" s="132"/>
      <c r="T27" s="132"/>
      <c r="U27" s="132"/>
      <c r="V27" s="132"/>
      <c r="W27" s="132"/>
      <c r="X27" s="132"/>
      <c r="Y27" s="132"/>
      <c r="Z27" s="132"/>
      <c r="AA27" s="132"/>
      <c r="AB27" s="132"/>
      <c r="AC27" s="132"/>
      <c r="AD27" s="132"/>
      <c r="AE27" s="132"/>
      <c r="AF27" s="132"/>
      <c r="AG27" s="132"/>
      <c r="AH27" s="132"/>
      <c r="AI27" s="132"/>
      <c r="AJ27" s="132"/>
      <c r="AK27" s="132"/>
      <c r="AL27" s="132"/>
      <c r="AM27" s="132"/>
    </row>
    <row r="28" spans="1:39" ht="136.15" hidden="1" customHeight="1" x14ac:dyDescent="0.25">
      <c r="A28" s="123">
        <f t="shared" si="2"/>
        <v>9</v>
      </c>
      <c r="B28" s="124" t="s">
        <v>387</v>
      </c>
      <c r="C28" s="125">
        <v>72101506</v>
      </c>
      <c r="D28" s="126" t="s">
        <v>193</v>
      </c>
      <c r="E28" s="124" t="s">
        <v>48</v>
      </c>
      <c r="F28" s="124">
        <v>1</v>
      </c>
      <c r="G28" s="127" t="s">
        <v>75</v>
      </c>
      <c r="H28" s="128" t="s">
        <v>137</v>
      </c>
      <c r="I28" s="124" t="s">
        <v>55</v>
      </c>
      <c r="J28" s="124" t="s">
        <v>35</v>
      </c>
      <c r="K28" s="124" t="s">
        <v>46</v>
      </c>
      <c r="L28" s="129">
        <v>10000000</v>
      </c>
      <c r="M28" s="130">
        <v>10000000</v>
      </c>
      <c r="N28" s="124" t="s">
        <v>51</v>
      </c>
      <c r="O28" s="124" t="s">
        <v>36</v>
      </c>
      <c r="P28" s="124" t="s">
        <v>386</v>
      </c>
      <c r="Q28" s="53"/>
      <c r="R28" s="144"/>
      <c r="S28" s="132"/>
      <c r="T28" s="132"/>
      <c r="U28" s="132"/>
      <c r="V28" s="132"/>
      <c r="W28" s="132"/>
      <c r="X28" s="132"/>
      <c r="Y28" s="132"/>
      <c r="Z28" s="132"/>
      <c r="AA28" s="132"/>
      <c r="AB28" s="132"/>
      <c r="AC28" s="132"/>
      <c r="AD28" s="132"/>
      <c r="AE28" s="132"/>
      <c r="AF28" s="132"/>
      <c r="AG28" s="132"/>
      <c r="AH28" s="132"/>
      <c r="AI28" s="132"/>
      <c r="AJ28" s="132"/>
      <c r="AK28" s="132"/>
      <c r="AL28" s="132"/>
      <c r="AM28" s="132"/>
    </row>
    <row r="29" spans="1:39" ht="93" hidden="1" x14ac:dyDescent="0.25">
      <c r="A29" s="123">
        <f t="shared" si="2"/>
        <v>10</v>
      </c>
      <c r="B29" s="124" t="s">
        <v>233</v>
      </c>
      <c r="C29" s="125">
        <v>72102900</v>
      </c>
      <c r="D29" s="126" t="s">
        <v>56</v>
      </c>
      <c r="E29" s="124" t="s">
        <v>48</v>
      </c>
      <c r="F29" s="124">
        <v>1</v>
      </c>
      <c r="G29" s="127" t="s">
        <v>354</v>
      </c>
      <c r="H29" s="128" t="s">
        <v>355</v>
      </c>
      <c r="I29" s="124" t="s">
        <v>50</v>
      </c>
      <c r="J29" s="124" t="s">
        <v>35</v>
      </c>
      <c r="K29" s="124" t="s">
        <v>57</v>
      </c>
      <c r="L29" s="129">
        <v>290000000</v>
      </c>
      <c r="M29" s="130">
        <v>99000000</v>
      </c>
      <c r="N29" s="124" t="s">
        <v>49</v>
      </c>
      <c r="O29" s="124" t="s">
        <v>356</v>
      </c>
      <c r="P29" s="124" t="s">
        <v>286</v>
      </c>
      <c r="Q29" s="53"/>
      <c r="R29" s="144"/>
      <c r="S29" s="132"/>
      <c r="T29" s="132"/>
      <c r="U29" s="132"/>
      <c r="V29" s="132"/>
      <c r="W29" s="132"/>
      <c r="X29" s="132"/>
      <c r="Y29" s="132"/>
      <c r="Z29" s="132"/>
      <c r="AA29" s="132"/>
      <c r="AB29" s="132"/>
      <c r="AC29" s="132"/>
      <c r="AD29" s="132"/>
      <c r="AE29" s="132"/>
      <c r="AF29" s="132"/>
      <c r="AG29" s="132"/>
      <c r="AH29" s="132"/>
      <c r="AI29" s="132"/>
      <c r="AJ29" s="132"/>
      <c r="AK29" s="132"/>
      <c r="AL29" s="132"/>
      <c r="AM29" s="132"/>
    </row>
    <row r="30" spans="1:39" ht="93" hidden="1" x14ac:dyDescent="0.25">
      <c r="A30" s="123">
        <f t="shared" si="2"/>
        <v>11</v>
      </c>
      <c r="B30" s="124" t="s">
        <v>233</v>
      </c>
      <c r="C30" s="125">
        <v>84131603</v>
      </c>
      <c r="D30" s="126" t="s">
        <v>62</v>
      </c>
      <c r="E30" s="124" t="s">
        <v>48</v>
      </c>
      <c r="F30" s="124">
        <v>1</v>
      </c>
      <c r="G30" s="127" t="s">
        <v>73</v>
      </c>
      <c r="H30" s="128" t="s">
        <v>136</v>
      </c>
      <c r="I30" s="124" t="s">
        <v>50</v>
      </c>
      <c r="J30" s="124" t="s">
        <v>35</v>
      </c>
      <c r="K30" s="124" t="s">
        <v>39</v>
      </c>
      <c r="L30" s="129">
        <v>4000000</v>
      </c>
      <c r="M30" s="130">
        <v>4000000</v>
      </c>
      <c r="N30" s="124" t="s">
        <v>51</v>
      </c>
      <c r="O30" s="124" t="s">
        <v>36</v>
      </c>
      <c r="P30" s="124" t="s">
        <v>286</v>
      </c>
      <c r="Q30" s="53"/>
      <c r="R30" s="144"/>
      <c r="S30" s="132"/>
      <c r="T30" s="132"/>
      <c r="U30" s="132"/>
      <c r="V30" s="132"/>
      <c r="W30" s="132"/>
      <c r="X30" s="132"/>
      <c r="Y30" s="132"/>
      <c r="Z30" s="132"/>
      <c r="AA30" s="132"/>
      <c r="AB30" s="132"/>
      <c r="AC30" s="132"/>
      <c r="AD30" s="132"/>
      <c r="AE30" s="132"/>
      <c r="AF30" s="132"/>
      <c r="AG30" s="132"/>
      <c r="AH30" s="132"/>
      <c r="AI30" s="132"/>
      <c r="AJ30" s="132"/>
      <c r="AK30" s="132"/>
      <c r="AL30" s="132"/>
      <c r="AM30" s="132"/>
    </row>
    <row r="31" spans="1:39" ht="93" hidden="1" x14ac:dyDescent="0.25">
      <c r="A31" s="123">
        <f t="shared" si="2"/>
        <v>12</v>
      </c>
      <c r="B31" s="124" t="s">
        <v>233</v>
      </c>
      <c r="C31" s="125">
        <v>20102302</v>
      </c>
      <c r="D31" s="126" t="s">
        <v>183</v>
      </c>
      <c r="E31" s="124" t="s">
        <v>48</v>
      </c>
      <c r="F31" s="124">
        <v>1</v>
      </c>
      <c r="G31" s="127" t="s">
        <v>80</v>
      </c>
      <c r="H31" s="128" t="s">
        <v>136</v>
      </c>
      <c r="I31" s="124" t="s">
        <v>55</v>
      </c>
      <c r="J31" s="124" t="s">
        <v>35</v>
      </c>
      <c r="K31" s="124" t="s">
        <v>196</v>
      </c>
      <c r="L31" s="129">
        <v>2400000</v>
      </c>
      <c r="M31" s="130">
        <v>2400000</v>
      </c>
      <c r="N31" s="124" t="s">
        <v>51</v>
      </c>
      <c r="O31" s="124" t="s">
        <v>36</v>
      </c>
      <c r="P31" s="124" t="s">
        <v>286</v>
      </c>
      <c r="Q31" s="53"/>
      <c r="R31" s="144"/>
      <c r="S31" s="132"/>
      <c r="T31" s="132"/>
      <c r="U31" s="132"/>
      <c r="V31" s="132"/>
      <c r="W31" s="132"/>
      <c r="X31" s="132"/>
      <c r="Y31" s="132"/>
      <c r="Z31" s="132"/>
      <c r="AA31" s="132"/>
      <c r="AB31" s="132"/>
      <c r="AC31" s="132"/>
      <c r="AD31" s="132"/>
      <c r="AE31" s="132"/>
      <c r="AF31" s="132"/>
      <c r="AG31" s="132"/>
      <c r="AH31" s="132"/>
      <c r="AI31" s="132"/>
      <c r="AJ31" s="132"/>
      <c r="AK31" s="132"/>
      <c r="AL31" s="132"/>
      <c r="AM31" s="132"/>
    </row>
    <row r="32" spans="1:39" ht="93" hidden="1" x14ac:dyDescent="0.25">
      <c r="A32" s="123">
        <f t="shared" si="2"/>
        <v>13</v>
      </c>
      <c r="B32" s="124" t="s">
        <v>233</v>
      </c>
      <c r="C32" s="125">
        <v>55101519</v>
      </c>
      <c r="D32" s="126" t="s">
        <v>158</v>
      </c>
      <c r="E32" s="124" t="s">
        <v>48</v>
      </c>
      <c r="F32" s="124">
        <v>1</v>
      </c>
      <c r="G32" s="127" t="s">
        <v>78</v>
      </c>
      <c r="H32" s="128" t="s">
        <v>185</v>
      </c>
      <c r="I32" s="124" t="s">
        <v>55</v>
      </c>
      <c r="J32" s="124" t="s">
        <v>35</v>
      </c>
      <c r="K32" s="124" t="s">
        <v>172</v>
      </c>
      <c r="L32" s="129">
        <v>2500000</v>
      </c>
      <c r="M32" s="130">
        <v>2500000</v>
      </c>
      <c r="N32" s="124" t="s">
        <v>51</v>
      </c>
      <c r="O32" s="124" t="s">
        <v>36</v>
      </c>
      <c r="P32" s="124" t="s">
        <v>286</v>
      </c>
      <c r="Q32" s="53"/>
      <c r="R32" s="144"/>
      <c r="S32" s="132"/>
      <c r="T32" s="132"/>
      <c r="U32" s="132"/>
      <c r="V32" s="132"/>
      <c r="W32" s="132"/>
      <c r="X32" s="132"/>
      <c r="Y32" s="132"/>
      <c r="Z32" s="132"/>
      <c r="AA32" s="132"/>
      <c r="AB32" s="132"/>
      <c r="AC32" s="132"/>
      <c r="AD32" s="132"/>
      <c r="AE32" s="132"/>
      <c r="AF32" s="132"/>
      <c r="AG32" s="132"/>
      <c r="AH32" s="132"/>
      <c r="AI32" s="132"/>
      <c r="AJ32" s="132"/>
      <c r="AK32" s="132"/>
      <c r="AL32" s="132"/>
      <c r="AM32" s="132"/>
    </row>
    <row r="33" spans="1:39" ht="93" hidden="1" x14ac:dyDescent="0.25">
      <c r="A33" s="123">
        <f t="shared" si="2"/>
        <v>14</v>
      </c>
      <c r="B33" s="124" t="s">
        <v>233</v>
      </c>
      <c r="C33" s="125">
        <v>72101516</v>
      </c>
      <c r="D33" s="126" t="s">
        <v>357</v>
      </c>
      <c r="E33" s="124" t="s">
        <v>48</v>
      </c>
      <c r="F33" s="124">
        <v>1</v>
      </c>
      <c r="G33" s="127" t="s">
        <v>76</v>
      </c>
      <c r="H33" s="128" t="s">
        <v>137</v>
      </c>
      <c r="I33" s="124" t="s">
        <v>55</v>
      </c>
      <c r="J33" s="124" t="s">
        <v>35</v>
      </c>
      <c r="K33" s="124" t="s">
        <v>37</v>
      </c>
      <c r="L33" s="129">
        <v>2800000</v>
      </c>
      <c r="M33" s="130">
        <v>2800000</v>
      </c>
      <c r="N33" s="124" t="s">
        <v>51</v>
      </c>
      <c r="O33" s="124" t="s">
        <v>36</v>
      </c>
      <c r="P33" s="124" t="s">
        <v>286</v>
      </c>
      <c r="Q33" s="53"/>
      <c r="R33" s="144"/>
      <c r="S33" s="132"/>
      <c r="T33" s="132"/>
      <c r="U33" s="132"/>
      <c r="V33" s="132"/>
      <c r="W33" s="132"/>
      <c r="X33" s="132"/>
      <c r="Y33" s="132"/>
      <c r="Z33" s="132"/>
      <c r="AA33" s="132"/>
      <c r="AB33" s="132"/>
      <c r="AC33" s="132"/>
      <c r="AD33" s="132"/>
      <c r="AE33" s="132"/>
      <c r="AF33" s="132"/>
      <c r="AG33" s="132"/>
      <c r="AH33" s="132"/>
      <c r="AI33" s="132"/>
      <c r="AJ33" s="132"/>
      <c r="AK33" s="132"/>
      <c r="AL33" s="132"/>
      <c r="AM33" s="132"/>
    </row>
    <row r="34" spans="1:39" ht="93" hidden="1" x14ac:dyDescent="0.25">
      <c r="A34" s="123">
        <f t="shared" si="2"/>
        <v>15</v>
      </c>
      <c r="B34" s="124" t="s">
        <v>233</v>
      </c>
      <c r="C34" s="125" t="s">
        <v>184</v>
      </c>
      <c r="D34" s="126" t="s">
        <v>358</v>
      </c>
      <c r="E34" s="124" t="s">
        <v>48</v>
      </c>
      <c r="F34" s="124">
        <v>1</v>
      </c>
      <c r="G34" s="127" t="s">
        <v>80</v>
      </c>
      <c r="H34" s="128" t="s">
        <v>220</v>
      </c>
      <c r="I34" s="124" t="s">
        <v>55</v>
      </c>
      <c r="J34" s="124" t="s">
        <v>35</v>
      </c>
      <c r="K34" s="124" t="s">
        <v>37</v>
      </c>
      <c r="L34" s="129">
        <v>8000000</v>
      </c>
      <c r="M34" s="130">
        <v>8000000</v>
      </c>
      <c r="N34" s="124" t="s">
        <v>51</v>
      </c>
      <c r="O34" s="124" t="s">
        <v>36</v>
      </c>
      <c r="P34" s="124" t="s">
        <v>286</v>
      </c>
      <c r="Q34" s="53"/>
      <c r="R34" s="144"/>
      <c r="S34" s="132"/>
      <c r="T34" s="132"/>
      <c r="U34" s="132"/>
      <c r="V34" s="132"/>
      <c r="W34" s="132"/>
      <c r="X34" s="132"/>
      <c r="Y34" s="132"/>
      <c r="Z34" s="132"/>
      <c r="AA34" s="132"/>
      <c r="AB34" s="132"/>
      <c r="AC34" s="132"/>
      <c r="AD34" s="132"/>
      <c r="AE34" s="132"/>
      <c r="AF34" s="132"/>
      <c r="AG34" s="132"/>
      <c r="AH34" s="132"/>
      <c r="AI34" s="132"/>
      <c r="AJ34" s="132"/>
      <c r="AK34" s="132"/>
      <c r="AL34" s="132"/>
      <c r="AM34" s="132"/>
    </row>
    <row r="35" spans="1:39" ht="93" hidden="1" x14ac:dyDescent="0.25">
      <c r="A35" s="123">
        <f t="shared" si="2"/>
        <v>16</v>
      </c>
      <c r="B35" s="124" t="s">
        <v>233</v>
      </c>
      <c r="C35" s="125" t="s">
        <v>184</v>
      </c>
      <c r="D35" s="126" t="s">
        <v>495</v>
      </c>
      <c r="E35" s="124" t="s">
        <v>48</v>
      </c>
      <c r="F35" s="124">
        <v>1</v>
      </c>
      <c r="G35" s="127" t="s">
        <v>80</v>
      </c>
      <c r="H35" s="128" t="s">
        <v>220</v>
      </c>
      <c r="I35" s="124" t="s">
        <v>55</v>
      </c>
      <c r="J35" s="124" t="s">
        <v>35</v>
      </c>
      <c r="K35" s="124" t="s">
        <v>44</v>
      </c>
      <c r="L35" s="129">
        <v>2000000</v>
      </c>
      <c r="M35" s="130">
        <v>2000000</v>
      </c>
      <c r="N35" s="124" t="s">
        <v>51</v>
      </c>
      <c r="O35" s="124" t="s">
        <v>36</v>
      </c>
      <c r="P35" s="124" t="s">
        <v>286</v>
      </c>
      <c r="Q35" s="53"/>
      <c r="R35" s="144"/>
      <c r="S35" s="132"/>
      <c r="T35" s="132"/>
      <c r="U35" s="132"/>
      <c r="V35" s="132"/>
      <c r="W35" s="132"/>
      <c r="X35" s="132"/>
      <c r="Y35" s="132"/>
      <c r="Z35" s="132"/>
      <c r="AA35" s="132"/>
      <c r="AB35" s="132"/>
      <c r="AC35" s="132"/>
      <c r="AD35" s="132"/>
      <c r="AE35" s="132"/>
      <c r="AF35" s="132"/>
      <c r="AG35" s="132"/>
      <c r="AH35" s="132"/>
      <c r="AI35" s="132"/>
      <c r="AJ35" s="132"/>
      <c r="AK35" s="132"/>
      <c r="AL35" s="132"/>
      <c r="AM35" s="132"/>
    </row>
    <row r="36" spans="1:39" ht="93" hidden="1" x14ac:dyDescent="0.25">
      <c r="A36" s="123">
        <f t="shared" si="2"/>
        <v>17</v>
      </c>
      <c r="B36" s="124" t="s">
        <v>233</v>
      </c>
      <c r="C36" s="125" t="s">
        <v>184</v>
      </c>
      <c r="D36" s="148" t="s">
        <v>359</v>
      </c>
      <c r="E36" s="124" t="s">
        <v>48</v>
      </c>
      <c r="F36" s="124">
        <v>1</v>
      </c>
      <c r="G36" s="127" t="s">
        <v>145</v>
      </c>
      <c r="H36" s="128" t="s">
        <v>263</v>
      </c>
      <c r="I36" s="124" t="s">
        <v>352</v>
      </c>
      <c r="J36" s="124" t="s">
        <v>35</v>
      </c>
      <c r="K36" s="124" t="s">
        <v>37</v>
      </c>
      <c r="L36" s="129">
        <v>150000000</v>
      </c>
      <c r="M36" s="130">
        <v>150000000</v>
      </c>
      <c r="N36" s="124" t="s">
        <v>51</v>
      </c>
      <c r="O36" s="124" t="s">
        <v>36</v>
      </c>
      <c r="P36" s="124" t="s">
        <v>286</v>
      </c>
      <c r="Q36" s="53"/>
      <c r="R36" s="144"/>
      <c r="S36" s="132"/>
      <c r="T36" s="132"/>
      <c r="U36" s="132"/>
      <c r="V36" s="132"/>
      <c r="W36" s="132"/>
      <c r="X36" s="132"/>
      <c r="Y36" s="132"/>
      <c r="Z36" s="132"/>
      <c r="AA36" s="132"/>
      <c r="AB36" s="132"/>
      <c r="AC36" s="132"/>
      <c r="AD36" s="132"/>
      <c r="AE36" s="132"/>
      <c r="AF36" s="132"/>
      <c r="AG36" s="132"/>
      <c r="AH36" s="132"/>
      <c r="AI36" s="132"/>
      <c r="AJ36" s="132"/>
      <c r="AK36" s="132"/>
      <c r="AL36" s="132"/>
      <c r="AM36" s="132"/>
    </row>
    <row r="37" spans="1:39" ht="93" hidden="1" x14ac:dyDescent="0.25">
      <c r="A37" s="123">
        <f t="shared" si="2"/>
        <v>18</v>
      </c>
      <c r="B37" s="124" t="s">
        <v>282</v>
      </c>
      <c r="C37" s="125" t="s">
        <v>360</v>
      </c>
      <c r="D37" s="126" t="s">
        <v>361</v>
      </c>
      <c r="E37" s="124" t="s">
        <v>48</v>
      </c>
      <c r="F37" s="124">
        <v>1</v>
      </c>
      <c r="G37" s="127" t="s">
        <v>79</v>
      </c>
      <c r="H37" s="128" t="s">
        <v>136</v>
      </c>
      <c r="I37" s="124" t="s">
        <v>55</v>
      </c>
      <c r="J37" s="124" t="s">
        <v>35</v>
      </c>
      <c r="K37" s="124" t="s">
        <v>362</v>
      </c>
      <c r="L37" s="129">
        <v>20000000</v>
      </c>
      <c r="M37" s="130">
        <v>20000000</v>
      </c>
      <c r="N37" s="124" t="s">
        <v>51</v>
      </c>
      <c r="O37" s="124" t="s">
        <v>36</v>
      </c>
      <c r="P37" s="124" t="s">
        <v>286</v>
      </c>
      <c r="Q37" s="53"/>
      <c r="R37" s="144"/>
      <c r="S37" s="132"/>
      <c r="T37" s="132"/>
      <c r="U37" s="132"/>
      <c r="V37" s="132"/>
      <c r="W37" s="132"/>
      <c r="X37" s="132"/>
      <c r="Y37" s="132"/>
      <c r="Z37" s="132"/>
      <c r="AA37" s="132"/>
      <c r="AB37" s="132"/>
      <c r="AC37" s="132"/>
      <c r="AD37" s="132"/>
      <c r="AE37" s="132"/>
      <c r="AF37" s="132"/>
      <c r="AG37" s="132"/>
      <c r="AH37" s="132"/>
      <c r="AI37" s="132"/>
      <c r="AJ37" s="132"/>
      <c r="AK37" s="132"/>
      <c r="AL37" s="132"/>
      <c r="AM37" s="132"/>
    </row>
    <row r="38" spans="1:39" ht="93" hidden="1" x14ac:dyDescent="0.25">
      <c r="A38" s="123">
        <f t="shared" si="2"/>
        <v>19</v>
      </c>
      <c r="B38" s="124" t="s">
        <v>282</v>
      </c>
      <c r="C38" s="125" t="s">
        <v>363</v>
      </c>
      <c r="D38" s="148" t="s">
        <v>364</v>
      </c>
      <c r="E38" s="124" t="s">
        <v>48</v>
      </c>
      <c r="F38" s="124">
        <v>1</v>
      </c>
      <c r="G38" s="127" t="s">
        <v>78</v>
      </c>
      <c r="H38" s="128" t="s">
        <v>137</v>
      </c>
      <c r="I38" s="124" t="s">
        <v>365</v>
      </c>
      <c r="J38" s="124" t="s">
        <v>35</v>
      </c>
      <c r="K38" s="124" t="s">
        <v>350</v>
      </c>
      <c r="L38" s="129">
        <v>52000000</v>
      </c>
      <c r="M38" s="130">
        <v>52000000</v>
      </c>
      <c r="N38" s="124" t="s">
        <v>51</v>
      </c>
      <c r="O38" s="124" t="s">
        <v>36</v>
      </c>
      <c r="P38" s="124" t="s">
        <v>286</v>
      </c>
      <c r="Q38" s="53"/>
      <c r="R38" s="144"/>
      <c r="S38" s="132"/>
      <c r="T38" s="132"/>
      <c r="U38" s="132"/>
      <c r="V38" s="132"/>
      <c r="W38" s="132"/>
      <c r="X38" s="132"/>
      <c r="Y38" s="132"/>
      <c r="Z38" s="132"/>
      <c r="AA38" s="132"/>
      <c r="AB38" s="132"/>
      <c r="AC38" s="132"/>
      <c r="AD38" s="132"/>
      <c r="AE38" s="132"/>
      <c r="AF38" s="132"/>
      <c r="AG38" s="132"/>
      <c r="AH38" s="132"/>
      <c r="AI38" s="132"/>
      <c r="AJ38" s="132"/>
      <c r="AK38" s="132"/>
      <c r="AL38" s="132"/>
      <c r="AM38" s="132"/>
    </row>
    <row r="39" spans="1:39" ht="93" hidden="1" x14ac:dyDescent="0.25">
      <c r="A39" s="123">
        <f t="shared" si="2"/>
        <v>20</v>
      </c>
      <c r="B39" s="124" t="s">
        <v>233</v>
      </c>
      <c r="C39" s="125">
        <v>27110000</v>
      </c>
      <c r="D39" s="126" t="s">
        <v>160</v>
      </c>
      <c r="E39" s="124" t="s">
        <v>48</v>
      </c>
      <c r="F39" s="124">
        <v>1</v>
      </c>
      <c r="G39" s="127" t="s">
        <v>75</v>
      </c>
      <c r="H39" s="128" t="s">
        <v>136</v>
      </c>
      <c r="I39" s="124" t="s">
        <v>55</v>
      </c>
      <c r="J39" s="124" t="s">
        <v>35</v>
      </c>
      <c r="K39" s="124" t="s">
        <v>44</v>
      </c>
      <c r="L39" s="129">
        <v>5000000</v>
      </c>
      <c r="M39" s="130">
        <v>5000000</v>
      </c>
      <c r="N39" s="124" t="s">
        <v>51</v>
      </c>
      <c r="O39" s="124" t="s">
        <v>36</v>
      </c>
      <c r="P39" s="124" t="s">
        <v>286</v>
      </c>
      <c r="Q39" s="53"/>
      <c r="R39" s="144"/>
      <c r="S39" s="132"/>
      <c r="T39" s="132"/>
      <c r="U39" s="132"/>
      <c r="V39" s="132"/>
      <c r="W39" s="132"/>
      <c r="X39" s="132"/>
      <c r="Y39" s="132"/>
      <c r="Z39" s="132"/>
      <c r="AA39" s="132"/>
      <c r="AB39" s="132"/>
      <c r="AC39" s="132"/>
      <c r="AD39" s="132"/>
      <c r="AE39" s="132"/>
      <c r="AF39" s="132"/>
      <c r="AG39" s="132"/>
      <c r="AH39" s="132"/>
      <c r="AI39" s="132"/>
      <c r="AJ39" s="132"/>
      <c r="AK39" s="132"/>
      <c r="AL39" s="132"/>
      <c r="AM39" s="132"/>
    </row>
    <row r="40" spans="1:39" ht="93" hidden="1" x14ac:dyDescent="0.25">
      <c r="A40" s="123">
        <f t="shared" si="2"/>
        <v>21</v>
      </c>
      <c r="B40" s="124" t="s">
        <v>233</v>
      </c>
      <c r="C40" s="125">
        <v>84131512</v>
      </c>
      <c r="D40" s="126" t="s">
        <v>162</v>
      </c>
      <c r="E40" s="124" t="s">
        <v>48</v>
      </c>
      <c r="F40" s="124">
        <v>1</v>
      </c>
      <c r="G40" s="127" t="s">
        <v>81</v>
      </c>
      <c r="H40" s="128">
        <v>12</v>
      </c>
      <c r="I40" s="124" t="s">
        <v>55</v>
      </c>
      <c r="J40" s="124" t="s">
        <v>35</v>
      </c>
      <c r="K40" s="124" t="s">
        <v>39</v>
      </c>
      <c r="L40" s="129">
        <v>10000000</v>
      </c>
      <c r="M40" s="130">
        <v>10000000</v>
      </c>
      <c r="N40" s="124" t="s">
        <v>51</v>
      </c>
      <c r="O40" s="124" t="s">
        <v>36</v>
      </c>
      <c r="P40" s="124" t="s">
        <v>286</v>
      </c>
      <c r="Q40" s="53"/>
      <c r="R40" s="144"/>
      <c r="S40" s="132"/>
      <c r="T40" s="132"/>
      <c r="U40" s="132"/>
      <c r="V40" s="132"/>
      <c r="W40" s="132"/>
      <c r="X40" s="132"/>
      <c r="Y40" s="132"/>
      <c r="Z40" s="132"/>
      <c r="AA40" s="132"/>
      <c r="AB40" s="132"/>
      <c r="AC40" s="132"/>
      <c r="AD40" s="132"/>
      <c r="AE40" s="132"/>
      <c r="AF40" s="132"/>
      <c r="AG40" s="132"/>
      <c r="AH40" s="132"/>
      <c r="AI40" s="132"/>
      <c r="AJ40" s="132"/>
      <c r="AK40" s="132"/>
      <c r="AL40" s="132"/>
      <c r="AM40" s="132"/>
    </row>
    <row r="41" spans="1:39" ht="93" hidden="1" x14ac:dyDescent="0.25">
      <c r="A41" s="123">
        <f t="shared" si="2"/>
        <v>22</v>
      </c>
      <c r="B41" s="124" t="s">
        <v>282</v>
      </c>
      <c r="C41" s="125" t="s">
        <v>279</v>
      </c>
      <c r="D41" s="148" t="s">
        <v>351</v>
      </c>
      <c r="E41" s="124" t="s">
        <v>48</v>
      </c>
      <c r="F41" s="124">
        <v>1</v>
      </c>
      <c r="G41" s="127" t="s">
        <v>78</v>
      </c>
      <c r="H41" s="128" t="s">
        <v>137</v>
      </c>
      <c r="I41" s="124" t="s">
        <v>352</v>
      </c>
      <c r="J41" s="124" t="s">
        <v>35</v>
      </c>
      <c r="K41" s="124" t="s">
        <v>46</v>
      </c>
      <c r="L41" s="129">
        <v>125000000</v>
      </c>
      <c r="M41" s="130">
        <v>125000000</v>
      </c>
      <c r="N41" s="124" t="s">
        <v>51</v>
      </c>
      <c r="O41" s="124" t="s">
        <v>36</v>
      </c>
      <c r="P41" s="124" t="s">
        <v>286</v>
      </c>
      <c r="Q41" s="53"/>
      <c r="R41" s="144"/>
      <c r="S41" s="132"/>
      <c r="T41" s="132"/>
      <c r="U41" s="132"/>
      <c r="V41" s="132"/>
      <c r="W41" s="132"/>
      <c r="X41" s="132"/>
      <c r="Y41" s="132"/>
      <c r="Z41" s="132"/>
      <c r="AA41" s="132"/>
      <c r="AB41" s="132"/>
      <c r="AC41" s="132"/>
      <c r="AD41" s="132"/>
      <c r="AE41" s="132"/>
      <c r="AF41" s="132"/>
      <c r="AG41" s="132"/>
      <c r="AH41" s="132"/>
      <c r="AI41" s="132"/>
      <c r="AJ41" s="132"/>
      <c r="AK41" s="132"/>
      <c r="AL41" s="132"/>
      <c r="AM41" s="132"/>
    </row>
    <row r="42" spans="1:39" ht="93" hidden="1" x14ac:dyDescent="0.25">
      <c r="A42" s="123">
        <f t="shared" si="2"/>
        <v>23</v>
      </c>
      <c r="B42" s="124" t="s">
        <v>233</v>
      </c>
      <c r="C42" s="125">
        <v>44101501</v>
      </c>
      <c r="D42" s="126" t="s">
        <v>373</v>
      </c>
      <c r="E42" s="124" t="s">
        <v>48</v>
      </c>
      <c r="F42" s="124">
        <v>1</v>
      </c>
      <c r="G42" s="127" t="s">
        <v>78</v>
      </c>
      <c r="H42" s="128">
        <v>2</v>
      </c>
      <c r="I42" s="124" t="s">
        <v>55</v>
      </c>
      <c r="J42" s="124" t="s">
        <v>35</v>
      </c>
      <c r="K42" s="124" t="s">
        <v>174</v>
      </c>
      <c r="L42" s="129">
        <v>20000000</v>
      </c>
      <c r="M42" s="129">
        <v>20000000</v>
      </c>
      <c r="N42" s="124" t="s">
        <v>51</v>
      </c>
      <c r="O42" s="124" t="s">
        <v>36</v>
      </c>
      <c r="P42" s="124" t="s">
        <v>286</v>
      </c>
      <c r="Q42" s="53"/>
      <c r="R42" s="144"/>
      <c r="S42" s="132"/>
      <c r="T42" s="132"/>
      <c r="U42" s="132"/>
      <c r="V42" s="132"/>
      <c r="W42" s="132"/>
      <c r="X42" s="132"/>
      <c r="Y42" s="132"/>
      <c r="Z42" s="132"/>
      <c r="AA42" s="132"/>
      <c r="AB42" s="132"/>
      <c r="AC42" s="132"/>
      <c r="AD42" s="132"/>
      <c r="AE42" s="132"/>
      <c r="AF42" s="132"/>
      <c r="AG42" s="132"/>
      <c r="AH42" s="132"/>
      <c r="AI42" s="132"/>
      <c r="AJ42" s="132"/>
      <c r="AK42" s="132"/>
      <c r="AL42" s="132"/>
      <c r="AM42" s="132"/>
    </row>
    <row r="43" spans="1:39" ht="121.15" hidden="1" customHeight="1" x14ac:dyDescent="0.25">
      <c r="A43" s="123">
        <f t="shared" si="2"/>
        <v>24</v>
      </c>
      <c r="B43" s="124" t="s">
        <v>282</v>
      </c>
      <c r="C43" s="125">
        <v>78180000</v>
      </c>
      <c r="D43" s="126" t="s">
        <v>368</v>
      </c>
      <c r="E43" s="124" t="s">
        <v>48</v>
      </c>
      <c r="F43" s="124">
        <v>1</v>
      </c>
      <c r="G43" s="127" t="s">
        <v>80</v>
      </c>
      <c r="H43" s="128" t="s">
        <v>369</v>
      </c>
      <c r="I43" s="124" t="s">
        <v>352</v>
      </c>
      <c r="J43" s="124" t="s">
        <v>35</v>
      </c>
      <c r="K43" s="124" t="s">
        <v>370</v>
      </c>
      <c r="L43" s="129">
        <v>140000000</v>
      </c>
      <c r="M43" s="130">
        <v>20000000</v>
      </c>
      <c r="N43" s="124" t="s">
        <v>49</v>
      </c>
      <c r="O43" s="124" t="s">
        <v>356</v>
      </c>
      <c r="P43" s="124" t="s">
        <v>286</v>
      </c>
      <c r="Q43" s="53"/>
      <c r="R43" s="144"/>
      <c r="S43" s="132"/>
      <c r="T43" s="132"/>
      <c r="U43" s="132"/>
      <c r="V43" s="132"/>
      <c r="W43" s="132"/>
      <c r="X43" s="132"/>
      <c r="Y43" s="132"/>
      <c r="Z43" s="132"/>
      <c r="AA43" s="132"/>
      <c r="AB43" s="132"/>
      <c r="AC43" s="132"/>
      <c r="AD43" s="132"/>
      <c r="AE43" s="132"/>
      <c r="AF43" s="132"/>
      <c r="AG43" s="132"/>
      <c r="AH43" s="132"/>
      <c r="AI43" s="132"/>
      <c r="AJ43" s="132"/>
      <c r="AK43" s="132"/>
      <c r="AL43" s="132"/>
      <c r="AM43" s="132"/>
    </row>
    <row r="44" spans="1:39" ht="93" hidden="1" x14ac:dyDescent="0.25">
      <c r="A44" s="123">
        <f t="shared" si="2"/>
        <v>25</v>
      </c>
      <c r="B44" s="124" t="s">
        <v>282</v>
      </c>
      <c r="C44" s="125">
        <v>92101501</v>
      </c>
      <c r="D44" s="126" t="s">
        <v>371</v>
      </c>
      <c r="E44" s="124" t="s">
        <v>48</v>
      </c>
      <c r="F44" s="124">
        <v>1</v>
      </c>
      <c r="G44" s="127" t="s">
        <v>80</v>
      </c>
      <c r="H44" s="128" t="s">
        <v>369</v>
      </c>
      <c r="I44" s="124" t="s">
        <v>199</v>
      </c>
      <c r="J44" s="124" t="s">
        <v>35</v>
      </c>
      <c r="K44" s="124" t="s">
        <v>372</v>
      </c>
      <c r="L44" s="129">
        <v>646695000</v>
      </c>
      <c r="M44" s="130">
        <v>80526523</v>
      </c>
      <c r="N44" s="124" t="s">
        <v>49</v>
      </c>
      <c r="O44" s="124" t="s">
        <v>356</v>
      </c>
      <c r="P44" s="124" t="s">
        <v>286</v>
      </c>
      <c r="Q44" s="53"/>
      <c r="R44" s="144"/>
      <c r="S44" s="132"/>
      <c r="T44" s="132"/>
      <c r="U44" s="132"/>
      <c r="V44" s="132"/>
      <c r="W44" s="132"/>
      <c r="X44" s="132"/>
      <c r="Y44" s="132"/>
      <c r="Z44" s="132"/>
      <c r="AA44" s="132"/>
      <c r="AB44" s="132"/>
      <c r="AC44" s="132"/>
      <c r="AD44" s="132"/>
      <c r="AE44" s="132"/>
      <c r="AF44" s="132"/>
      <c r="AG44" s="132"/>
      <c r="AH44" s="132"/>
      <c r="AI44" s="132"/>
      <c r="AJ44" s="132"/>
      <c r="AK44" s="132"/>
      <c r="AL44" s="132"/>
      <c r="AM44" s="132"/>
    </row>
    <row r="45" spans="1:39" ht="93" hidden="1" x14ac:dyDescent="0.25">
      <c r="A45" s="123">
        <f t="shared" si="2"/>
        <v>26</v>
      </c>
      <c r="B45" s="124" t="s">
        <v>233</v>
      </c>
      <c r="C45" s="125">
        <v>44110000</v>
      </c>
      <c r="D45" s="126" t="s">
        <v>201</v>
      </c>
      <c r="E45" s="124" t="s">
        <v>48</v>
      </c>
      <c r="F45" s="124">
        <v>1</v>
      </c>
      <c r="G45" s="127" t="s">
        <v>78</v>
      </c>
      <c r="H45" s="128" t="s">
        <v>136</v>
      </c>
      <c r="I45" s="124" t="s">
        <v>55</v>
      </c>
      <c r="J45" s="124" t="s">
        <v>35</v>
      </c>
      <c r="K45" s="124" t="s">
        <v>41</v>
      </c>
      <c r="L45" s="129">
        <v>450000</v>
      </c>
      <c r="M45" s="130">
        <v>450000</v>
      </c>
      <c r="N45" s="124" t="s">
        <v>51</v>
      </c>
      <c r="O45" s="124" t="s">
        <v>36</v>
      </c>
      <c r="P45" s="124" t="s">
        <v>286</v>
      </c>
      <c r="Q45" s="53"/>
      <c r="R45" s="144"/>
      <c r="S45" s="132"/>
      <c r="T45" s="132"/>
      <c r="U45" s="132"/>
      <c r="V45" s="132"/>
      <c r="W45" s="132"/>
      <c r="X45" s="132"/>
      <c r="Y45" s="132"/>
      <c r="Z45" s="132"/>
      <c r="AA45" s="132"/>
      <c r="AB45" s="132"/>
      <c r="AC45" s="132"/>
      <c r="AD45" s="132"/>
      <c r="AE45" s="132"/>
      <c r="AF45" s="132"/>
      <c r="AG45" s="132"/>
      <c r="AH45" s="132"/>
      <c r="AI45" s="132"/>
      <c r="AJ45" s="132"/>
      <c r="AK45" s="132"/>
      <c r="AL45" s="132"/>
      <c r="AM45" s="132"/>
    </row>
    <row r="46" spans="1:39" ht="93" hidden="1" x14ac:dyDescent="0.25">
      <c r="A46" s="123">
        <f t="shared" si="2"/>
        <v>27</v>
      </c>
      <c r="B46" s="124" t="s">
        <v>233</v>
      </c>
      <c r="C46" s="125">
        <v>81111820</v>
      </c>
      <c r="D46" s="126" t="s">
        <v>494</v>
      </c>
      <c r="E46" s="124" t="s">
        <v>48</v>
      </c>
      <c r="F46" s="124">
        <v>1</v>
      </c>
      <c r="G46" s="127" t="s">
        <v>73</v>
      </c>
      <c r="H46" s="128">
        <v>12</v>
      </c>
      <c r="I46" s="124" t="s">
        <v>61</v>
      </c>
      <c r="J46" s="124" t="s">
        <v>35</v>
      </c>
      <c r="K46" s="124" t="s">
        <v>37</v>
      </c>
      <c r="L46" s="129">
        <v>13014073</v>
      </c>
      <c r="M46" s="130">
        <v>13014073</v>
      </c>
      <c r="N46" s="124" t="s">
        <v>51</v>
      </c>
      <c r="O46" s="124" t="s">
        <v>36</v>
      </c>
      <c r="P46" s="124" t="s">
        <v>286</v>
      </c>
      <c r="Q46" s="53"/>
      <c r="R46" s="144"/>
      <c r="S46" s="132"/>
      <c r="T46" s="132"/>
      <c r="U46" s="132"/>
      <c r="V46" s="132"/>
      <c r="W46" s="132"/>
      <c r="X46" s="132"/>
      <c r="Y46" s="132"/>
      <c r="Z46" s="132"/>
      <c r="AA46" s="132"/>
      <c r="AB46" s="132"/>
      <c r="AC46" s="132"/>
      <c r="AD46" s="132"/>
      <c r="AE46" s="132"/>
      <c r="AF46" s="132"/>
      <c r="AG46" s="132"/>
      <c r="AH46" s="132"/>
      <c r="AI46" s="132"/>
      <c r="AJ46" s="132"/>
      <c r="AK46" s="132"/>
      <c r="AL46" s="132"/>
      <c r="AM46" s="132"/>
    </row>
    <row r="47" spans="1:39" ht="93" hidden="1" x14ac:dyDescent="0.25">
      <c r="A47" s="123">
        <f t="shared" si="2"/>
        <v>28</v>
      </c>
      <c r="B47" s="124" t="s">
        <v>401</v>
      </c>
      <c r="C47" s="125">
        <v>43211701</v>
      </c>
      <c r="D47" s="126" t="s">
        <v>402</v>
      </c>
      <c r="E47" s="124" t="s">
        <v>48</v>
      </c>
      <c r="F47" s="124">
        <v>1</v>
      </c>
      <c r="G47" s="127" t="s">
        <v>75</v>
      </c>
      <c r="H47" s="128" t="s">
        <v>136</v>
      </c>
      <c r="I47" s="124" t="s">
        <v>53</v>
      </c>
      <c r="J47" s="124" t="s">
        <v>35</v>
      </c>
      <c r="K47" s="124" t="s">
        <v>174</v>
      </c>
      <c r="L47" s="129">
        <v>20000000</v>
      </c>
      <c r="M47" s="130">
        <v>20000000</v>
      </c>
      <c r="N47" s="124" t="s">
        <v>51</v>
      </c>
      <c r="O47" s="124" t="s">
        <v>36</v>
      </c>
      <c r="P47" s="124" t="s">
        <v>277</v>
      </c>
      <c r="Q47" s="53"/>
      <c r="R47" s="145"/>
      <c r="S47" s="132"/>
      <c r="T47" s="132"/>
      <c r="U47" s="132"/>
      <c r="V47" s="132"/>
      <c r="W47" s="132"/>
      <c r="X47" s="132"/>
      <c r="Y47" s="132"/>
      <c r="Z47" s="132"/>
      <c r="AA47" s="132"/>
      <c r="AB47" s="132"/>
      <c r="AC47" s="132"/>
      <c r="AD47" s="132"/>
      <c r="AE47" s="132"/>
      <c r="AF47" s="132"/>
      <c r="AG47" s="132"/>
      <c r="AH47" s="132"/>
      <c r="AI47" s="132"/>
      <c r="AJ47" s="132"/>
      <c r="AK47" s="132"/>
      <c r="AL47" s="132"/>
      <c r="AM47" s="132"/>
    </row>
    <row r="48" spans="1:39" ht="93" hidden="1" x14ac:dyDescent="0.25">
      <c r="A48" s="123">
        <f t="shared" si="2"/>
        <v>29</v>
      </c>
      <c r="B48" s="124" t="s">
        <v>233</v>
      </c>
      <c r="C48" s="125">
        <v>44101706</v>
      </c>
      <c r="D48" s="126" t="s">
        <v>374</v>
      </c>
      <c r="E48" s="124" t="s">
        <v>48</v>
      </c>
      <c r="F48" s="124">
        <v>1</v>
      </c>
      <c r="G48" s="127" t="s">
        <v>75</v>
      </c>
      <c r="H48" s="128">
        <v>2</v>
      </c>
      <c r="I48" s="124" t="s">
        <v>53</v>
      </c>
      <c r="J48" s="124" t="s">
        <v>35</v>
      </c>
      <c r="K48" s="124" t="s">
        <v>44</v>
      </c>
      <c r="L48" s="129">
        <v>3000000</v>
      </c>
      <c r="M48" s="129">
        <v>3000000</v>
      </c>
      <c r="N48" s="124" t="s">
        <v>51</v>
      </c>
      <c r="O48" s="124" t="s">
        <v>36</v>
      </c>
      <c r="P48" s="124" t="s">
        <v>286</v>
      </c>
      <c r="Q48" s="53"/>
      <c r="R48" s="144"/>
      <c r="S48" s="132"/>
      <c r="T48" s="132"/>
      <c r="U48" s="132"/>
      <c r="V48" s="132"/>
      <c r="W48" s="132"/>
      <c r="X48" s="132"/>
      <c r="Y48" s="132"/>
      <c r="Z48" s="132"/>
      <c r="AA48" s="132"/>
      <c r="AB48" s="132"/>
      <c r="AC48" s="132"/>
      <c r="AD48" s="132"/>
      <c r="AE48" s="132"/>
      <c r="AF48" s="132"/>
      <c r="AG48" s="132"/>
      <c r="AH48" s="132"/>
      <c r="AI48" s="132"/>
      <c r="AJ48" s="132"/>
      <c r="AK48" s="132"/>
      <c r="AL48" s="132"/>
      <c r="AM48" s="132"/>
    </row>
    <row r="49" spans="1:39" ht="116.25" hidden="1" x14ac:dyDescent="0.25">
      <c r="A49" s="123">
        <f t="shared" si="2"/>
        <v>30</v>
      </c>
      <c r="B49" s="124" t="s">
        <v>456</v>
      </c>
      <c r="C49" s="125">
        <v>204415</v>
      </c>
      <c r="D49" s="126" t="s">
        <v>457</v>
      </c>
      <c r="E49" s="124" t="s">
        <v>48</v>
      </c>
      <c r="F49" s="124">
        <v>1</v>
      </c>
      <c r="G49" s="127" t="s">
        <v>80</v>
      </c>
      <c r="H49" s="128" t="s">
        <v>136</v>
      </c>
      <c r="I49" s="124" t="s">
        <v>152</v>
      </c>
      <c r="J49" s="124" t="s">
        <v>35</v>
      </c>
      <c r="K49" s="124" t="s">
        <v>174</v>
      </c>
      <c r="L49" s="129">
        <v>200000</v>
      </c>
      <c r="M49" s="130">
        <v>200000</v>
      </c>
      <c r="N49" s="124" t="s">
        <v>51</v>
      </c>
      <c r="O49" s="124" t="s">
        <v>36</v>
      </c>
      <c r="P49" s="124" t="s">
        <v>455</v>
      </c>
      <c r="Q49" s="53"/>
      <c r="R49" s="147"/>
      <c r="S49" s="132"/>
      <c r="T49" s="132"/>
      <c r="U49" s="132"/>
      <c r="V49" s="132"/>
      <c r="W49" s="132"/>
      <c r="X49" s="132"/>
      <c r="Y49" s="132"/>
      <c r="Z49" s="132"/>
      <c r="AA49" s="132"/>
      <c r="AB49" s="132"/>
      <c r="AC49" s="132"/>
      <c r="AD49" s="132"/>
      <c r="AE49" s="132"/>
      <c r="AF49" s="132"/>
      <c r="AG49" s="132"/>
      <c r="AH49" s="132"/>
      <c r="AI49" s="132"/>
      <c r="AJ49" s="132"/>
      <c r="AK49" s="132"/>
      <c r="AL49" s="132"/>
      <c r="AM49" s="132"/>
    </row>
    <row r="50" spans="1:39" ht="93" hidden="1" x14ac:dyDescent="0.25">
      <c r="A50" s="123">
        <f t="shared" si="2"/>
        <v>31</v>
      </c>
      <c r="B50" s="124" t="s">
        <v>282</v>
      </c>
      <c r="C50" s="125">
        <v>72152302</v>
      </c>
      <c r="D50" s="126" t="s">
        <v>376</v>
      </c>
      <c r="E50" s="124" t="s">
        <v>59</v>
      </c>
      <c r="F50" s="124">
        <v>1</v>
      </c>
      <c r="G50" s="127" t="s">
        <v>80</v>
      </c>
      <c r="H50" s="128" t="s">
        <v>136</v>
      </c>
      <c r="I50" s="124" t="s">
        <v>55</v>
      </c>
      <c r="J50" s="124" t="s">
        <v>35</v>
      </c>
      <c r="K50" s="124" t="s">
        <v>37</v>
      </c>
      <c r="L50" s="129">
        <v>1400000</v>
      </c>
      <c r="M50" s="129">
        <v>1400000</v>
      </c>
      <c r="N50" s="124" t="s">
        <v>51</v>
      </c>
      <c r="O50" s="124" t="s">
        <v>36</v>
      </c>
      <c r="P50" s="124" t="s">
        <v>286</v>
      </c>
      <c r="Q50" s="53"/>
      <c r="R50" s="144"/>
      <c r="S50" s="132"/>
      <c r="T50" s="132"/>
      <c r="U50" s="132"/>
      <c r="V50" s="132"/>
      <c r="W50" s="132"/>
      <c r="X50" s="132"/>
      <c r="Y50" s="132"/>
      <c r="Z50" s="132"/>
      <c r="AA50" s="132"/>
      <c r="AB50" s="132"/>
      <c r="AC50" s="132"/>
      <c r="AD50" s="132"/>
      <c r="AE50" s="132"/>
      <c r="AF50" s="132"/>
      <c r="AG50" s="132"/>
      <c r="AH50" s="132"/>
      <c r="AI50" s="132"/>
      <c r="AJ50" s="132"/>
      <c r="AK50" s="132"/>
      <c r="AL50" s="132"/>
      <c r="AM50" s="132"/>
    </row>
    <row r="51" spans="1:39" ht="93" hidden="1" x14ac:dyDescent="0.25">
      <c r="A51" s="123">
        <f t="shared" si="2"/>
        <v>32</v>
      </c>
      <c r="B51" s="124" t="s">
        <v>282</v>
      </c>
      <c r="C51" s="125">
        <v>56120000</v>
      </c>
      <c r="D51" s="126" t="s">
        <v>266</v>
      </c>
      <c r="E51" s="124" t="s">
        <v>48</v>
      </c>
      <c r="F51" s="124">
        <v>1</v>
      </c>
      <c r="G51" s="127" t="s">
        <v>81</v>
      </c>
      <c r="H51" s="128" t="s">
        <v>137</v>
      </c>
      <c r="I51" s="124" t="s">
        <v>55</v>
      </c>
      <c r="J51" s="124" t="s">
        <v>35</v>
      </c>
      <c r="K51" s="124" t="s">
        <v>265</v>
      </c>
      <c r="L51" s="129">
        <v>20000000</v>
      </c>
      <c r="M51" s="130">
        <v>20000000</v>
      </c>
      <c r="N51" s="124" t="s">
        <v>51</v>
      </c>
      <c r="O51" s="124" t="s">
        <v>36</v>
      </c>
      <c r="P51" s="124" t="s">
        <v>286</v>
      </c>
      <c r="Q51" s="53"/>
      <c r="R51" s="144"/>
      <c r="S51" s="132"/>
      <c r="T51" s="132"/>
      <c r="U51" s="132"/>
      <c r="V51" s="132"/>
      <c r="W51" s="132"/>
      <c r="X51" s="132"/>
      <c r="Y51" s="132"/>
      <c r="Z51" s="132"/>
      <c r="AA51" s="132"/>
      <c r="AB51" s="132"/>
      <c r="AC51" s="132"/>
      <c r="AD51" s="132"/>
      <c r="AE51" s="132"/>
      <c r="AF51" s="132"/>
      <c r="AG51" s="132"/>
      <c r="AH51" s="132"/>
      <c r="AI51" s="132"/>
      <c r="AJ51" s="132"/>
      <c r="AK51" s="132"/>
      <c r="AL51" s="132"/>
      <c r="AM51" s="132"/>
    </row>
    <row r="52" spans="1:39" ht="93" hidden="1" x14ac:dyDescent="0.25">
      <c r="A52" s="123">
        <f t="shared" si="2"/>
        <v>33</v>
      </c>
      <c r="B52" s="124" t="s">
        <v>282</v>
      </c>
      <c r="C52" s="125" t="s">
        <v>184</v>
      </c>
      <c r="D52" s="148" t="s">
        <v>353</v>
      </c>
      <c r="E52" s="124" t="s">
        <v>48</v>
      </c>
      <c r="F52" s="124">
        <v>1</v>
      </c>
      <c r="G52" s="127" t="s">
        <v>75</v>
      </c>
      <c r="H52" s="128" t="s">
        <v>137</v>
      </c>
      <c r="I52" s="124" t="s">
        <v>199</v>
      </c>
      <c r="J52" s="124" t="s">
        <v>35</v>
      </c>
      <c r="K52" s="124" t="s">
        <v>46</v>
      </c>
      <c r="L52" s="129">
        <v>220000000</v>
      </c>
      <c r="M52" s="130">
        <v>220000000</v>
      </c>
      <c r="N52" s="124" t="s">
        <v>51</v>
      </c>
      <c r="O52" s="124" t="s">
        <v>36</v>
      </c>
      <c r="P52" s="124" t="s">
        <v>286</v>
      </c>
      <c r="Q52" s="53"/>
      <c r="R52" s="144"/>
      <c r="S52" s="132"/>
      <c r="T52" s="132"/>
      <c r="U52" s="132"/>
      <c r="V52" s="132"/>
      <c r="W52" s="132"/>
      <c r="X52" s="132"/>
      <c r="Y52" s="132"/>
      <c r="Z52" s="132"/>
      <c r="AA52" s="132"/>
      <c r="AB52" s="132"/>
      <c r="AC52" s="132"/>
      <c r="AD52" s="132"/>
      <c r="AE52" s="132"/>
      <c r="AF52" s="132"/>
      <c r="AG52" s="132"/>
      <c r="AH52" s="132"/>
      <c r="AI52" s="132"/>
      <c r="AJ52" s="132"/>
      <c r="AK52" s="132"/>
      <c r="AL52" s="132"/>
      <c r="AM52" s="132"/>
    </row>
    <row r="53" spans="1:39" ht="119.45" hidden="1" customHeight="1" x14ac:dyDescent="0.25">
      <c r="A53" s="123">
        <f t="shared" si="2"/>
        <v>34</v>
      </c>
      <c r="B53" s="124" t="s">
        <v>282</v>
      </c>
      <c r="C53" s="125" t="s">
        <v>184</v>
      </c>
      <c r="D53" s="148" t="s">
        <v>366</v>
      </c>
      <c r="E53" s="124" t="s">
        <v>48</v>
      </c>
      <c r="F53" s="124">
        <v>1</v>
      </c>
      <c r="G53" s="127" t="s">
        <v>76</v>
      </c>
      <c r="H53" s="128" t="s">
        <v>137</v>
      </c>
      <c r="I53" s="124" t="s">
        <v>55</v>
      </c>
      <c r="J53" s="124" t="s">
        <v>35</v>
      </c>
      <c r="K53" s="124" t="s">
        <v>46</v>
      </c>
      <c r="L53" s="129">
        <v>21000000</v>
      </c>
      <c r="M53" s="130">
        <v>21000000</v>
      </c>
      <c r="N53" s="124" t="s">
        <v>51</v>
      </c>
      <c r="O53" s="124" t="s">
        <v>36</v>
      </c>
      <c r="P53" s="124" t="s">
        <v>286</v>
      </c>
      <c r="Q53" s="53"/>
      <c r="R53" s="144"/>
      <c r="S53" s="132"/>
      <c r="T53" s="132"/>
      <c r="U53" s="132"/>
      <c r="V53" s="132"/>
      <c r="W53" s="132"/>
      <c r="X53" s="132"/>
      <c r="Y53" s="132"/>
      <c r="Z53" s="132"/>
      <c r="AA53" s="132"/>
      <c r="AB53" s="132"/>
      <c r="AC53" s="132"/>
      <c r="AD53" s="132"/>
      <c r="AE53" s="132"/>
      <c r="AF53" s="132"/>
      <c r="AG53" s="132"/>
      <c r="AH53" s="132"/>
      <c r="AI53" s="132"/>
      <c r="AJ53" s="132"/>
      <c r="AK53" s="132"/>
      <c r="AL53" s="132"/>
      <c r="AM53" s="132"/>
    </row>
    <row r="54" spans="1:39" ht="93" hidden="1" x14ac:dyDescent="0.25">
      <c r="A54" s="123">
        <f t="shared" si="2"/>
        <v>35</v>
      </c>
      <c r="B54" s="124" t="s">
        <v>282</v>
      </c>
      <c r="C54" s="125" t="s">
        <v>379</v>
      </c>
      <c r="D54" s="126" t="s">
        <v>380</v>
      </c>
      <c r="E54" s="124" t="s">
        <v>48</v>
      </c>
      <c r="F54" s="124">
        <v>1</v>
      </c>
      <c r="G54" s="127" t="s">
        <v>80</v>
      </c>
      <c r="H54" s="128" t="s">
        <v>220</v>
      </c>
      <c r="I54" s="124" t="s">
        <v>55</v>
      </c>
      <c r="J54" s="124" t="s">
        <v>35</v>
      </c>
      <c r="K54" s="124" t="s">
        <v>37</v>
      </c>
      <c r="L54" s="129">
        <v>5000000</v>
      </c>
      <c r="M54" s="130">
        <v>5000000</v>
      </c>
      <c r="N54" s="124" t="s">
        <v>51</v>
      </c>
      <c r="O54" s="124" t="s">
        <v>36</v>
      </c>
      <c r="P54" s="124" t="s">
        <v>286</v>
      </c>
      <c r="Q54" s="53"/>
      <c r="R54" s="144"/>
      <c r="S54" s="132"/>
      <c r="T54" s="132"/>
      <c r="U54" s="132"/>
      <c r="V54" s="132"/>
      <c r="W54" s="132"/>
      <c r="X54" s="132"/>
      <c r="Y54" s="132"/>
      <c r="Z54" s="132"/>
      <c r="AA54" s="132"/>
      <c r="AB54" s="132"/>
      <c r="AC54" s="132"/>
      <c r="AD54" s="132"/>
      <c r="AE54" s="132"/>
      <c r="AF54" s="132"/>
      <c r="AG54" s="132"/>
      <c r="AH54" s="132"/>
      <c r="AI54" s="132"/>
      <c r="AJ54" s="132"/>
      <c r="AK54" s="132"/>
      <c r="AL54" s="132"/>
      <c r="AM54" s="132"/>
    </row>
    <row r="55" spans="1:39" ht="116.25" hidden="1" x14ac:dyDescent="0.25">
      <c r="A55" s="123">
        <f t="shared" si="2"/>
        <v>36</v>
      </c>
      <c r="B55" s="124" t="s">
        <v>282</v>
      </c>
      <c r="C55" s="125" t="s">
        <v>283</v>
      </c>
      <c r="D55" s="126" t="s">
        <v>284</v>
      </c>
      <c r="E55" s="124" t="s">
        <v>48</v>
      </c>
      <c r="F55" s="124">
        <v>1</v>
      </c>
      <c r="G55" s="127" t="s">
        <v>76</v>
      </c>
      <c r="H55" s="128" t="s">
        <v>136</v>
      </c>
      <c r="I55" s="124" t="s">
        <v>53</v>
      </c>
      <c r="J55" s="124" t="s">
        <v>35</v>
      </c>
      <c r="K55" s="124" t="s">
        <v>41</v>
      </c>
      <c r="L55" s="129">
        <v>1500000</v>
      </c>
      <c r="M55" s="130">
        <v>1500000</v>
      </c>
      <c r="N55" s="124" t="s">
        <v>51</v>
      </c>
      <c r="O55" s="124" t="s">
        <v>36</v>
      </c>
      <c r="P55" s="124" t="s">
        <v>285</v>
      </c>
      <c r="Q55" s="53"/>
      <c r="R55" s="144"/>
      <c r="S55" s="132"/>
      <c r="T55" s="132"/>
      <c r="U55" s="132"/>
      <c r="V55" s="132"/>
      <c r="W55" s="132"/>
      <c r="X55" s="132"/>
      <c r="Y55" s="132"/>
      <c r="Z55" s="132"/>
      <c r="AA55" s="132"/>
      <c r="AB55" s="132"/>
      <c r="AC55" s="132"/>
      <c r="AD55" s="132"/>
      <c r="AE55" s="132"/>
      <c r="AF55" s="132"/>
      <c r="AG55" s="132"/>
      <c r="AH55" s="132"/>
      <c r="AI55" s="132"/>
      <c r="AJ55" s="132"/>
      <c r="AK55" s="132"/>
      <c r="AL55" s="132"/>
      <c r="AM55" s="132"/>
    </row>
    <row r="56" spans="1:39" ht="93" hidden="1" x14ac:dyDescent="0.25">
      <c r="A56" s="123">
        <f t="shared" si="2"/>
        <v>37</v>
      </c>
      <c r="B56" s="124" t="s">
        <v>282</v>
      </c>
      <c r="C56" s="125" t="s">
        <v>71</v>
      </c>
      <c r="D56" s="126" t="s">
        <v>200</v>
      </c>
      <c r="E56" s="124" t="s">
        <v>48</v>
      </c>
      <c r="F56" s="124">
        <v>1</v>
      </c>
      <c r="G56" s="127" t="s">
        <v>73</v>
      </c>
      <c r="H56" s="128" t="s">
        <v>381</v>
      </c>
      <c r="I56" s="124" t="s">
        <v>50</v>
      </c>
      <c r="J56" s="124" t="s">
        <v>35</v>
      </c>
      <c r="K56" s="124" t="s">
        <v>182</v>
      </c>
      <c r="L56" s="129">
        <v>35000000</v>
      </c>
      <c r="M56" s="130">
        <v>35000000</v>
      </c>
      <c r="N56" s="124" t="s">
        <v>51</v>
      </c>
      <c r="O56" s="124" t="s">
        <v>36</v>
      </c>
      <c r="P56" s="124" t="s">
        <v>286</v>
      </c>
      <c r="Q56" s="53"/>
      <c r="R56" s="145"/>
      <c r="S56" s="132"/>
      <c r="T56" s="132"/>
      <c r="U56" s="132"/>
      <c r="V56" s="132"/>
      <c r="W56" s="132"/>
      <c r="X56" s="132"/>
      <c r="Y56" s="132"/>
      <c r="Z56" s="132"/>
      <c r="AA56" s="132"/>
      <c r="AB56" s="132"/>
      <c r="AC56" s="132"/>
      <c r="AD56" s="132"/>
      <c r="AE56" s="132"/>
      <c r="AF56" s="132"/>
      <c r="AG56" s="132"/>
      <c r="AH56" s="132"/>
      <c r="AI56" s="132"/>
      <c r="AJ56" s="132"/>
      <c r="AK56" s="132"/>
      <c r="AL56" s="132"/>
      <c r="AM56" s="132"/>
    </row>
    <row r="57" spans="1:39" ht="93" hidden="1" x14ac:dyDescent="0.25">
      <c r="A57" s="123">
        <f t="shared" si="2"/>
        <v>38</v>
      </c>
      <c r="B57" s="124" t="s">
        <v>282</v>
      </c>
      <c r="C57" s="125">
        <v>80101706</v>
      </c>
      <c r="D57" s="148" t="s">
        <v>382</v>
      </c>
      <c r="E57" s="124" t="s">
        <v>48</v>
      </c>
      <c r="F57" s="124">
        <v>1</v>
      </c>
      <c r="G57" s="127" t="s">
        <v>73</v>
      </c>
      <c r="H57" s="128" t="s">
        <v>173</v>
      </c>
      <c r="I57" s="124" t="s">
        <v>61</v>
      </c>
      <c r="J57" s="124" t="s">
        <v>35</v>
      </c>
      <c r="K57" s="124" t="s">
        <v>350</v>
      </c>
      <c r="L57" s="129">
        <v>1600000</v>
      </c>
      <c r="M57" s="130">
        <v>1600000</v>
      </c>
      <c r="N57" s="124" t="s">
        <v>51</v>
      </c>
      <c r="O57" s="124" t="s">
        <v>36</v>
      </c>
      <c r="P57" s="124" t="s">
        <v>286</v>
      </c>
      <c r="Q57" s="53"/>
      <c r="R57" s="144"/>
      <c r="S57" s="132"/>
      <c r="T57" s="132"/>
      <c r="U57" s="132"/>
      <c r="V57" s="132"/>
      <c r="W57" s="132"/>
      <c r="X57" s="132"/>
      <c r="Y57" s="132"/>
      <c r="Z57" s="132"/>
      <c r="AA57" s="132"/>
      <c r="AB57" s="132"/>
      <c r="AC57" s="132"/>
      <c r="AD57" s="132"/>
      <c r="AE57" s="132"/>
      <c r="AF57" s="132"/>
      <c r="AG57" s="132"/>
      <c r="AH57" s="132"/>
      <c r="AI57" s="132"/>
      <c r="AJ57" s="132"/>
      <c r="AK57" s="132"/>
      <c r="AL57" s="132"/>
      <c r="AM57" s="132"/>
    </row>
    <row r="58" spans="1:39" ht="93" hidden="1" x14ac:dyDescent="0.25">
      <c r="A58" s="123">
        <f t="shared" ref="A58:A89" si="3">SUM(A57+1)</f>
        <v>39</v>
      </c>
      <c r="B58" s="124" t="s">
        <v>234</v>
      </c>
      <c r="C58" s="125">
        <v>80101706</v>
      </c>
      <c r="D58" s="126" t="s">
        <v>412</v>
      </c>
      <c r="E58" s="124" t="s">
        <v>48</v>
      </c>
      <c r="F58" s="124">
        <v>1</v>
      </c>
      <c r="G58" s="127" t="s">
        <v>73</v>
      </c>
      <c r="H58" s="128">
        <v>5</v>
      </c>
      <c r="I58" s="124" t="s">
        <v>61</v>
      </c>
      <c r="J58" s="124" t="s">
        <v>66</v>
      </c>
      <c r="K58" s="124" t="s">
        <v>384</v>
      </c>
      <c r="L58" s="129">
        <v>22500000</v>
      </c>
      <c r="M58" s="130">
        <v>22500000</v>
      </c>
      <c r="N58" s="124" t="s">
        <v>51</v>
      </c>
      <c r="O58" s="124" t="s">
        <v>36</v>
      </c>
      <c r="P58" s="124" t="s">
        <v>413</v>
      </c>
      <c r="Q58" s="53"/>
      <c r="R58" s="146" t="s">
        <v>463</v>
      </c>
      <c r="S58" s="132"/>
      <c r="T58" s="132"/>
      <c r="U58" s="132"/>
      <c r="V58" s="132"/>
      <c r="W58" s="132"/>
      <c r="X58" s="132"/>
      <c r="Y58" s="132"/>
      <c r="Z58" s="132"/>
      <c r="AA58" s="132"/>
      <c r="AB58" s="132"/>
      <c r="AC58" s="132"/>
      <c r="AD58" s="132"/>
      <c r="AE58" s="132"/>
      <c r="AF58" s="132"/>
      <c r="AG58" s="132"/>
      <c r="AH58" s="132"/>
      <c r="AI58" s="132"/>
      <c r="AJ58" s="132"/>
      <c r="AK58" s="132"/>
      <c r="AL58" s="132"/>
      <c r="AM58" s="132"/>
    </row>
    <row r="59" spans="1:39" ht="111" hidden="1" customHeight="1" x14ac:dyDescent="0.25">
      <c r="A59" s="123">
        <f t="shared" si="3"/>
        <v>40</v>
      </c>
      <c r="B59" s="124" t="s">
        <v>385</v>
      </c>
      <c r="C59" s="125" t="s">
        <v>222</v>
      </c>
      <c r="D59" s="126" t="s">
        <v>221</v>
      </c>
      <c r="E59" s="124" t="s">
        <v>48</v>
      </c>
      <c r="F59" s="124">
        <v>1</v>
      </c>
      <c r="G59" s="127" t="s">
        <v>80</v>
      </c>
      <c r="H59" s="128" t="s">
        <v>173</v>
      </c>
      <c r="I59" s="124" t="s">
        <v>55</v>
      </c>
      <c r="J59" s="124" t="s">
        <v>35</v>
      </c>
      <c r="K59" s="124" t="s">
        <v>141</v>
      </c>
      <c r="L59" s="129">
        <v>10000000</v>
      </c>
      <c r="M59" s="130">
        <v>10000000</v>
      </c>
      <c r="N59" s="124" t="s">
        <v>51</v>
      </c>
      <c r="O59" s="124" t="s">
        <v>36</v>
      </c>
      <c r="P59" s="124" t="s">
        <v>386</v>
      </c>
      <c r="Q59" s="53"/>
      <c r="R59" s="144"/>
      <c r="S59" s="132"/>
      <c r="T59" s="132"/>
      <c r="U59" s="132"/>
      <c r="V59" s="132"/>
      <c r="W59" s="132"/>
      <c r="X59" s="132"/>
      <c r="Y59" s="132"/>
      <c r="Z59" s="132"/>
      <c r="AA59" s="132"/>
      <c r="AB59" s="132"/>
      <c r="AC59" s="132"/>
      <c r="AD59" s="132"/>
      <c r="AE59" s="132"/>
      <c r="AF59" s="132"/>
      <c r="AG59" s="132"/>
      <c r="AH59" s="132"/>
      <c r="AI59" s="132"/>
      <c r="AJ59" s="132"/>
      <c r="AK59" s="132"/>
      <c r="AL59" s="132"/>
      <c r="AM59" s="132"/>
    </row>
    <row r="60" spans="1:39" ht="139.5" hidden="1" x14ac:dyDescent="0.25">
      <c r="A60" s="123">
        <f t="shared" si="3"/>
        <v>41</v>
      </c>
      <c r="B60" s="124" t="s">
        <v>385</v>
      </c>
      <c r="C60" s="125">
        <v>78102200</v>
      </c>
      <c r="D60" s="126" t="s">
        <v>175</v>
      </c>
      <c r="E60" s="124" t="s">
        <v>48</v>
      </c>
      <c r="F60" s="124">
        <v>1</v>
      </c>
      <c r="G60" s="127" t="s">
        <v>79</v>
      </c>
      <c r="H60" s="128" t="s">
        <v>369</v>
      </c>
      <c r="I60" s="124" t="s">
        <v>61</v>
      </c>
      <c r="J60" s="124" t="s">
        <v>35</v>
      </c>
      <c r="K60" s="124" t="s">
        <v>58</v>
      </c>
      <c r="L60" s="129">
        <v>444017000</v>
      </c>
      <c r="M60" s="130">
        <v>10500000</v>
      </c>
      <c r="N60" s="124" t="s">
        <v>49</v>
      </c>
      <c r="O60" s="124" t="s">
        <v>356</v>
      </c>
      <c r="P60" s="124" t="s">
        <v>386</v>
      </c>
      <c r="Q60" s="53"/>
      <c r="R60" s="144"/>
      <c r="S60" s="132"/>
      <c r="T60" s="132"/>
      <c r="U60" s="132"/>
      <c r="V60" s="132"/>
      <c r="W60" s="132"/>
      <c r="X60" s="132"/>
      <c r="Y60" s="132"/>
      <c r="Z60" s="132"/>
      <c r="AA60" s="132"/>
      <c r="AB60" s="132"/>
      <c r="AC60" s="132"/>
      <c r="AD60" s="132"/>
      <c r="AE60" s="132"/>
      <c r="AF60" s="132"/>
      <c r="AG60" s="132"/>
      <c r="AH60" s="132"/>
      <c r="AI60" s="132"/>
      <c r="AJ60" s="132"/>
      <c r="AK60" s="132"/>
      <c r="AL60" s="132"/>
      <c r="AM60" s="132"/>
    </row>
    <row r="61" spans="1:39" ht="145.9" hidden="1" customHeight="1" x14ac:dyDescent="0.25">
      <c r="A61" s="123">
        <f t="shared" si="3"/>
        <v>42</v>
      </c>
      <c r="B61" s="124" t="s">
        <v>282</v>
      </c>
      <c r="C61" s="125" t="s">
        <v>279</v>
      </c>
      <c r="D61" s="126" t="s">
        <v>278</v>
      </c>
      <c r="E61" s="124" t="s">
        <v>48</v>
      </c>
      <c r="F61" s="124">
        <v>1</v>
      </c>
      <c r="G61" s="127" t="s">
        <v>75</v>
      </c>
      <c r="H61" s="128" t="s">
        <v>202</v>
      </c>
      <c r="I61" s="124" t="s">
        <v>274</v>
      </c>
      <c r="J61" s="124" t="s">
        <v>35</v>
      </c>
      <c r="K61" s="124" t="s">
        <v>46</v>
      </c>
      <c r="L61" s="129">
        <v>30000000</v>
      </c>
      <c r="M61" s="130">
        <v>30000000</v>
      </c>
      <c r="N61" s="124" t="s">
        <v>51</v>
      </c>
      <c r="O61" s="124" t="s">
        <v>36</v>
      </c>
      <c r="P61" s="124" t="s">
        <v>286</v>
      </c>
      <c r="Q61" s="53"/>
      <c r="R61" s="144"/>
      <c r="S61" s="132"/>
      <c r="T61" s="132"/>
      <c r="U61" s="132"/>
      <c r="V61" s="132"/>
      <c r="W61" s="132"/>
      <c r="X61" s="132"/>
      <c r="Y61" s="132"/>
      <c r="Z61" s="132"/>
      <c r="AA61" s="132"/>
      <c r="AB61" s="132"/>
      <c r="AC61" s="132"/>
      <c r="AD61" s="132"/>
      <c r="AE61" s="132"/>
      <c r="AF61" s="132"/>
      <c r="AG61" s="132"/>
      <c r="AH61" s="132"/>
      <c r="AI61" s="132"/>
      <c r="AJ61" s="132"/>
      <c r="AK61" s="132"/>
      <c r="AL61" s="132"/>
      <c r="AM61" s="132"/>
    </row>
    <row r="62" spans="1:39" ht="93" hidden="1" x14ac:dyDescent="0.25">
      <c r="A62" s="123">
        <f t="shared" si="3"/>
        <v>43</v>
      </c>
      <c r="B62" s="124" t="s">
        <v>387</v>
      </c>
      <c r="C62" s="125">
        <v>41110000</v>
      </c>
      <c r="D62" s="126" t="s">
        <v>388</v>
      </c>
      <c r="E62" s="124" t="s">
        <v>48</v>
      </c>
      <c r="F62" s="124">
        <v>1</v>
      </c>
      <c r="G62" s="127" t="s">
        <v>75</v>
      </c>
      <c r="H62" s="128" t="s">
        <v>136</v>
      </c>
      <c r="I62" s="124" t="s">
        <v>55</v>
      </c>
      <c r="J62" s="124" t="s">
        <v>35</v>
      </c>
      <c r="K62" s="124" t="s">
        <v>41</v>
      </c>
      <c r="L62" s="129">
        <v>382336</v>
      </c>
      <c r="M62" s="130">
        <v>382336</v>
      </c>
      <c r="N62" s="124" t="s">
        <v>51</v>
      </c>
      <c r="O62" s="124" t="s">
        <v>36</v>
      </c>
      <c r="P62" s="124" t="s">
        <v>386</v>
      </c>
      <c r="Q62" s="53"/>
      <c r="R62" s="144"/>
      <c r="S62" s="132"/>
      <c r="T62" s="132"/>
      <c r="U62" s="132"/>
      <c r="V62" s="132"/>
      <c r="W62" s="132"/>
      <c r="X62" s="132"/>
      <c r="Y62" s="132"/>
      <c r="Z62" s="132"/>
      <c r="AA62" s="132"/>
      <c r="AB62" s="132"/>
      <c r="AC62" s="132"/>
      <c r="AD62" s="132"/>
      <c r="AE62" s="132"/>
      <c r="AF62" s="132"/>
      <c r="AG62" s="132"/>
      <c r="AH62" s="132"/>
      <c r="AI62" s="132"/>
      <c r="AJ62" s="132"/>
      <c r="AK62" s="132"/>
      <c r="AL62" s="132"/>
      <c r="AM62" s="132"/>
    </row>
    <row r="63" spans="1:39" ht="93" hidden="1" x14ac:dyDescent="0.25">
      <c r="A63" s="123">
        <f t="shared" si="3"/>
        <v>44</v>
      </c>
      <c r="B63" s="124" t="s">
        <v>387</v>
      </c>
      <c r="C63" s="125">
        <v>44103124</v>
      </c>
      <c r="D63" s="126" t="s">
        <v>389</v>
      </c>
      <c r="E63" s="124" t="s">
        <v>48</v>
      </c>
      <c r="F63" s="124">
        <v>1</v>
      </c>
      <c r="G63" s="127" t="s">
        <v>75</v>
      </c>
      <c r="H63" s="128" t="s">
        <v>136</v>
      </c>
      <c r="I63" s="124" t="s">
        <v>55</v>
      </c>
      <c r="J63" s="124" t="s">
        <v>35</v>
      </c>
      <c r="K63" s="124" t="s">
        <v>41</v>
      </c>
      <c r="L63" s="129">
        <v>450000</v>
      </c>
      <c r="M63" s="130">
        <v>450000</v>
      </c>
      <c r="N63" s="124" t="s">
        <v>51</v>
      </c>
      <c r="O63" s="124" t="s">
        <v>36</v>
      </c>
      <c r="P63" s="124" t="s">
        <v>386</v>
      </c>
      <c r="Q63" s="53"/>
      <c r="R63" s="144"/>
      <c r="S63" s="132"/>
      <c r="T63" s="132"/>
      <c r="U63" s="132"/>
      <c r="V63" s="132"/>
      <c r="W63" s="132"/>
      <c r="X63" s="132"/>
      <c r="Y63" s="132"/>
      <c r="Z63" s="132"/>
      <c r="AA63" s="132"/>
      <c r="AB63" s="132"/>
      <c r="AC63" s="132"/>
      <c r="AD63" s="132"/>
      <c r="AE63" s="132"/>
      <c r="AF63" s="132"/>
      <c r="AG63" s="132"/>
      <c r="AH63" s="132"/>
      <c r="AI63" s="132"/>
      <c r="AJ63" s="132"/>
      <c r="AK63" s="132"/>
      <c r="AL63" s="132"/>
      <c r="AM63" s="132"/>
    </row>
    <row r="64" spans="1:39" ht="93" hidden="1" x14ac:dyDescent="0.25">
      <c r="A64" s="123">
        <f t="shared" si="3"/>
        <v>45</v>
      </c>
      <c r="B64" s="124" t="s">
        <v>387</v>
      </c>
      <c r="C64" s="125">
        <v>44121634</v>
      </c>
      <c r="D64" s="126" t="s">
        <v>390</v>
      </c>
      <c r="E64" s="124" t="s">
        <v>48</v>
      </c>
      <c r="F64" s="124">
        <v>1</v>
      </c>
      <c r="G64" s="127" t="s">
        <v>75</v>
      </c>
      <c r="H64" s="128" t="s">
        <v>136</v>
      </c>
      <c r="I64" s="124" t="s">
        <v>55</v>
      </c>
      <c r="J64" s="124" t="s">
        <v>35</v>
      </c>
      <c r="K64" s="124" t="s">
        <v>41</v>
      </c>
      <c r="L64" s="129">
        <v>300000</v>
      </c>
      <c r="M64" s="130">
        <v>300000</v>
      </c>
      <c r="N64" s="124" t="s">
        <v>51</v>
      </c>
      <c r="O64" s="124" t="s">
        <v>36</v>
      </c>
      <c r="P64" s="124" t="s">
        <v>386</v>
      </c>
      <c r="Q64" s="53"/>
      <c r="R64" s="144"/>
      <c r="S64" s="132"/>
      <c r="T64" s="132"/>
      <c r="U64" s="132"/>
      <c r="V64" s="132"/>
      <c r="W64" s="132"/>
      <c r="X64" s="132"/>
      <c r="Y64" s="132"/>
      <c r="Z64" s="132"/>
      <c r="AA64" s="132"/>
      <c r="AB64" s="132"/>
      <c r="AC64" s="132"/>
      <c r="AD64" s="132"/>
      <c r="AE64" s="132"/>
      <c r="AF64" s="132"/>
      <c r="AG64" s="132"/>
      <c r="AH64" s="132"/>
      <c r="AI64" s="132"/>
      <c r="AJ64" s="132"/>
      <c r="AK64" s="132"/>
      <c r="AL64" s="132"/>
      <c r="AM64" s="132"/>
    </row>
    <row r="65" spans="1:39" ht="93" hidden="1" x14ac:dyDescent="0.25">
      <c r="A65" s="123">
        <f t="shared" si="3"/>
        <v>46</v>
      </c>
      <c r="B65" s="124" t="s">
        <v>387</v>
      </c>
      <c r="C65" s="125">
        <v>44122003</v>
      </c>
      <c r="D65" s="126" t="s">
        <v>391</v>
      </c>
      <c r="E65" s="124" t="s">
        <v>48</v>
      </c>
      <c r="F65" s="124">
        <v>1</v>
      </c>
      <c r="G65" s="127" t="s">
        <v>75</v>
      </c>
      <c r="H65" s="128" t="s">
        <v>136</v>
      </c>
      <c r="I65" s="124" t="s">
        <v>55</v>
      </c>
      <c r="J65" s="124" t="s">
        <v>35</v>
      </c>
      <c r="K65" s="124" t="s">
        <v>41</v>
      </c>
      <c r="L65" s="129">
        <v>4800000</v>
      </c>
      <c r="M65" s="130">
        <v>4800000</v>
      </c>
      <c r="N65" s="124" t="s">
        <v>51</v>
      </c>
      <c r="O65" s="124" t="s">
        <v>36</v>
      </c>
      <c r="P65" s="124" t="s">
        <v>386</v>
      </c>
      <c r="Q65" s="53"/>
      <c r="R65" s="144"/>
      <c r="S65" s="132"/>
      <c r="T65" s="132"/>
      <c r="U65" s="132"/>
      <c r="V65" s="132"/>
      <c r="W65" s="132"/>
      <c r="X65" s="132"/>
      <c r="Y65" s="132"/>
      <c r="Z65" s="132"/>
      <c r="AA65" s="132"/>
      <c r="AB65" s="132"/>
      <c r="AC65" s="132"/>
      <c r="AD65" s="132"/>
      <c r="AE65" s="132"/>
      <c r="AF65" s="132"/>
      <c r="AG65" s="132"/>
      <c r="AH65" s="132"/>
      <c r="AI65" s="132"/>
      <c r="AJ65" s="132"/>
      <c r="AK65" s="132"/>
      <c r="AL65" s="132"/>
      <c r="AM65" s="132"/>
    </row>
    <row r="66" spans="1:39" ht="93" hidden="1" x14ac:dyDescent="0.25">
      <c r="A66" s="123">
        <f t="shared" si="3"/>
        <v>47</v>
      </c>
      <c r="B66" s="124" t="s">
        <v>387</v>
      </c>
      <c r="C66" s="125">
        <v>44111515</v>
      </c>
      <c r="D66" s="126" t="s">
        <v>392</v>
      </c>
      <c r="E66" s="124" t="s">
        <v>48</v>
      </c>
      <c r="F66" s="124">
        <v>1</v>
      </c>
      <c r="G66" s="127" t="s">
        <v>75</v>
      </c>
      <c r="H66" s="128" t="s">
        <v>136</v>
      </c>
      <c r="I66" s="124" t="s">
        <v>55</v>
      </c>
      <c r="J66" s="124" t="s">
        <v>35</v>
      </c>
      <c r="K66" s="124" t="s">
        <v>41</v>
      </c>
      <c r="L66" s="129">
        <v>1537500</v>
      </c>
      <c r="M66" s="130">
        <v>1537500</v>
      </c>
      <c r="N66" s="124" t="s">
        <v>51</v>
      </c>
      <c r="O66" s="124" t="s">
        <v>36</v>
      </c>
      <c r="P66" s="124" t="s">
        <v>386</v>
      </c>
      <c r="Q66" s="53"/>
      <c r="R66" s="144"/>
      <c r="S66" s="132"/>
      <c r="T66" s="132"/>
      <c r="U66" s="132"/>
      <c r="V66" s="132"/>
      <c r="W66" s="132"/>
      <c r="X66" s="132"/>
      <c r="Y66" s="132"/>
      <c r="Z66" s="132"/>
      <c r="AA66" s="132"/>
      <c r="AB66" s="132"/>
      <c r="AC66" s="132"/>
      <c r="AD66" s="132"/>
      <c r="AE66" s="132"/>
      <c r="AF66" s="132"/>
      <c r="AG66" s="132"/>
      <c r="AH66" s="132"/>
      <c r="AI66" s="132"/>
      <c r="AJ66" s="132"/>
      <c r="AK66" s="132"/>
      <c r="AL66" s="132"/>
      <c r="AM66" s="132"/>
    </row>
    <row r="67" spans="1:39" ht="139.5" hidden="1" x14ac:dyDescent="0.25">
      <c r="A67" s="123">
        <f t="shared" si="3"/>
        <v>48</v>
      </c>
      <c r="B67" s="124" t="s">
        <v>393</v>
      </c>
      <c r="C67" s="125" t="s">
        <v>70</v>
      </c>
      <c r="D67" s="126" t="s">
        <v>176</v>
      </c>
      <c r="E67" s="124" t="s">
        <v>48</v>
      </c>
      <c r="F67" s="124">
        <v>1</v>
      </c>
      <c r="G67" s="127" t="s">
        <v>78</v>
      </c>
      <c r="H67" s="128">
        <v>10</v>
      </c>
      <c r="I67" s="124" t="s">
        <v>152</v>
      </c>
      <c r="J67" s="124" t="s">
        <v>35</v>
      </c>
      <c r="K67" s="124" t="s">
        <v>42</v>
      </c>
      <c r="L67" s="129">
        <v>24000000</v>
      </c>
      <c r="M67" s="130">
        <v>24000000</v>
      </c>
      <c r="N67" s="124" t="s">
        <v>51</v>
      </c>
      <c r="O67" s="124" t="s">
        <v>36</v>
      </c>
      <c r="P67" s="124" t="s">
        <v>285</v>
      </c>
      <c r="Q67" s="53"/>
      <c r="R67" s="144"/>
      <c r="S67" s="132"/>
      <c r="T67" s="132"/>
      <c r="U67" s="132"/>
      <c r="V67" s="132"/>
      <c r="W67" s="132"/>
      <c r="X67" s="132"/>
      <c r="Y67" s="132"/>
      <c r="Z67" s="132"/>
      <c r="AA67" s="132"/>
      <c r="AB67" s="132"/>
      <c r="AC67" s="132"/>
      <c r="AD67" s="132"/>
      <c r="AE67" s="132"/>
      <c r="AF67" s="132"/>
      <c r="AG67" s="132"/>
      <c r="AH67" s="132"/>
      <c r="AI67" s="132"/>
      <c r="AJ67" s="132"/>
      <c r="AK67" s="132"/>
      <c r="AL67" s="132"/>
      <c r="AM67" s="132"/>
    </row>
    <row r="68" spans="1:39" ht="139.5" hidden="1" x14ac:dyDescent="0.25">
      <c r="A68" s="123">
        <f t="shared" si="3"/>
        <v>49</v>
      </c>
      <c r="B68" s="124" t="s">
        <v>393</v>
      </c>
      <c r="C68" s="125" t="s">
        <v>70</v>
      </c>
      <c r="D68" s="148" t="s">
        <v>280</v>
      </c>
      <c r="E68" s="124" t="s">
        <v>48</v>
      </c>
      <c r="F68" s="124">
        <v>1</v>
      </c>
      <c r="G68" s="127" t="s">
        <v>159</v>
      </c>
      <c r="H68" s="128" t="s">
        <v>136</v>
      </c>
      <c r="I68" s="124" t="s">
        <v>152</v>
      </c>
      <c r="J68" s="124" t="s">
        <v>35</v>
      </c>
      <c r="K68" s="124" t="s">
        <v>42</v>
      </c>
      <c r="L68" s="129">
        <v>10000000</v>
      </c>
      <c r="M68" s="130">
        <v>10000000</v>
      </c>
      <c r="N68" s="124" t="s">
        <v>51</v>
      </c>
      <c r="O68" s="124" t="s">
        <v>36</v>
      </c>
      <c r="P68" s="124" t="s">
        <v>285</v>
      </c>
      <c r="Q68" s="53"/>
      <c r="R68" s="144"/>
      <c r="S68" s="132"/>
      <c r="T68" s="132"/>
      <c r="U68" s="132"/>
      <c r="V68" s="132"/>
      <c r="W68" s="132"/>
      <c r="X68" s="132"/>
      <c r="Y68" s="132"/>
      <c r="Z68" s="132"/>
      <c r="AA68" s="132"/>
      <c r="AB68" s="132"/>
      <c r="AC68" s="132"/>
      <c r="AD68" s="132"/>
      <c r="AE68" s="132"/>
      <c r="AF68" s="132"/>
      <c r="AG68" s="132"/>
      <c r="AH68" s="132"/>
      <c r="AI68" s="132"/>
      <c r="AJ68" s="132"/>
      <c r="AK68" s="132"/>
      <c r="AL68" s="132"/>
      <c r="AM68" s="132"/>
    </row>
    <row r="69" spans="1:39" ht="116.25" hidden="1" x14ac:dyDescent="0.25">
      <c r="A69" s="123">
        <f t="shared" si="3"/>
        <v>50</v>
      </c>
      <c r="B69" s="124" t="s">
        <v>393</v>
      </c>
      <c r="C69" s="125">
        <v>80101706</v>
      </c>
      <c r="D69" s="126" t="s">
        <v>63</v>
      </c>
      <c r="E69" s="124" t="s">
        <v>48</v>
      </c>
      <c r="F69" s="124">
        <v>1</v>
      </c>
      <c r="G69" s="127" t="s">
        <v>80</v>
      </c>
      <c r="H69" s="128">
        <v>11</v>
      </c>
      <c r="I69" s="124" t="s">
        <v>55</v>
      </c>
      <c r="J69" s="124" t="s">
        <v>35</v>
      </c>
      <c r="K69" s="124" t="s">
        <v>43</v>
      </c>
      <c r="L69" s="129">
        <v>10075000</v>
      </c>
      <c r="M69" s="130">
        <v>10075000</v>
      </c>
      <c r="N69" s="124" t="s">
        <v>51</v>
      </c>
      <c r="O69" s="124" t="s">
        <v>36</v>
      </c>
      <c r="P69" s="124" t="s">
        <v>285</v>
      </c>
      <c r="Q69" s="53"/>
      <c r="R69" s="145"/>
      <c r="S69" s="132"/>
      <c r="T69" s="132"/>
      <c r="U69" s="132"/>
      <c r="V69" s="132"/>
      <c r="W69" s="132"/>
      <c r="X69" s="132"/>
      <c r="Y69" s="132"/>
      <c r="Z69" s="132"/>
      <c r="AA69" s="132"/>
      <c r="AB69" s="132"/>
      <c r="AC69" s="132"/>
      <c r="AD69" s="132"/>
      <c r="AE69" s="132"/>
      <c r="AF69" s="132"/>
      <c r="AG69" s="132"/>
      <c r="AH69" s="132"/>
      <c r="AI69" s="132"/>
      <c r="AJ69" s="132"/>
      <c r="AK69" s="132"/>
      <c r="AL69" s="132"/>
      <c r="AM69" s="132"/>
    </row>
    <row r="70" spans="1:39" ht="86.45" hidden="1" customHeight="1" x14ac:dyDescent="0.25">
      <c r="A70" s="123">
        <f t="shared" si="3"/>
        <v>51</v>
      </c>
      <c r="B70" s="124" t="s">
        <v>393</v>
      </c>
      <c r="C70" s="125">
        <v>78111803</v>
      </c>
      <c r="D70" s="126" t="s">
        <v>64</v>
      </c>
      <c r="E70" s="124" t="s">
        <v>48</v>
      </c>
      <c r="F70" s="124">
        <v>1</v>
      </c>
      <c r="G70" s="127" t="s">
        <v>159</v>
      </c>
      <c r="H70" s="128" t="s">
        <v>136</v>
      </c>
      <c r="I70" s="124" t="s">
        <v>55</v>
      </c>
      <c r="J70" s="124" t="s">
        <v>35</v>
      </c>
      <c r="K70" s="124" t="s">
        <v>43</v>
      </c>
      <c r="L70" s="129">
        <v>15000000</v>
      </c>
      <c r="M70" s="130">
        <v>15000000</v>
      </c>
      <c r="N70" s="124" t="s">
        <v>51</v>
      </c>
      <c r="O70" s="124" t="s">
        <v>36</v>
      </c>
      <c r="P70" s="124" t="s">
        <v>285</v>
      </c>
      <c r="Q70" s="53"/>
      <c r="R70" s="145"/>
      <c r="S70" s="132"/>
      <c r="T70" s="132"/>
      <c r="U70" s="132"/>
      <c r="V70" s="132"/>
      <c r="W70" s="132"/>
      <c r="X70" s="132"/>
      <c r="Y70" s="132"/>
      <c r="Z70" s="132"/>
      <c r="AA70" s="132"/>
      <c r="AB70" s="132"/>
      <c r="AC70" s="132"/>
      <c r="AD70" s="132"/>
      <c r="AE70" s="132"/>
      <c r="AF70" s="132"/>
      <c r="AG70" s="132"/>
      <c r="AH70" s="132"/>
      <c r="AI70" s="132"/>
      <c r="AJ70" s="132"/>
      <c r="AK70" s="132"/>
      <c r="AL70" s="132"/>
      <c r="AM70" s="132"/>
    </row>
    <row r="71" spans="1:39" ht="69.75" hidden="1" x14ac:dyDescent="0.25">
      <c r="A71" s="123">
        <f t="shared" si="3"/>
        <v>52</v>
      </c>
      <c r="B71" s="124" t="s">
        <v>393</v>
      </c>
      <c r="C71" s="125" t="s">
        <v>72</v>
      </c>
      <c r="D71" s="126" t="s">
        <v>65</v>
      </c>
      <c r="E71" s="124" t="s">
        <v>48</v>
      </c>
      <c r="F71" s="124">
        <v>1</v>
      </c>
      <c r="G71" s="127" t="s">
        <v>159</v>
      </c>
      <c r="H71" s="128" t="s">
        <v>136</v>
      </c>
      <c r="I71" s="124" t="s">
        <v>55</v>
      </c>
      <c r="J71" s="124" t="s">
        <v>35</v>
      </c>
      <c r="K71" s="124" t="s">
        <v>45</v>
      </c>
      <c r="L71" s="152">
        <v>17000000</v>
      </c>
      <c r="M71" s="153">
        <v>17000000</v>
      </c>
      <c r="N71" s="124" t="s">
        <v>51</v>
      </c>
      <c r="O71" s="124" t="s">
        <v>36</v>
      </c>
      <c r="P71" s="124" t="s">
        <v>285</v>
      </c>
      <c r="Q71" s="53"/>
      <c r="R71" s="145"/>
      <c r="S71" s="132"/>
      <c r="T71" s="132"/>
      <c r="U71" s="132"/>
      <c r="V71" s="132"/>
      <c r="W71" s="132"/>
      <c r="X71" s="132"/>
      <c r="Y71" s="132"/>
      <c r="Z71" s="132"/>
      <c r="AA71" s="132"/>
      <c r="AB71" s="132"/>
      <c r="AC71" s="132"/>
      <c r="AD71" s="132"/>
      <c r="AE71" s="132"/>
      <c r="AF71" s="132"/>
      <c r="AG71" s="132"/>
      <c r="AH71" s="132"/>
      <c r="AI71" s="132"/>
      <c r="AJ71" s="132"/>
      <c r="AK71" s="132"/>
      <c r="AL71" s="132"/>
      <c r="AM71" s="132"/>
    </row>
    <row r="72" spans="1:39" ht="93" hidden="1" x14ac:dyDescent="0.25">
      <c r="A72" s="123">
        <f t="shared" si="3"/>
        <v>53</v>
      </c>
      <c r="B72" s="124" t="s">
        <v>282</v>
      </c>
      <c r="C72" s="125">
        <v>5216512</v>
      </c>
      <c r="D72" s="148" t="s">
        <v>367</v>
      </c>
      <c r="E72" s="124" t="s">
        <v>48</v>
      </c>
      <c r="F72" s="124">
        <v>1</v>
      </c>
      <c r="G72" s="127" t="s">
        <v>76</v>
      </c>
      <c r="H72" s="128" t="s">
        <v>136</v>
      </c>
      <c r="I72" s="124" t="s">
        <v>55</v>
      </c>
      <c r="J72" s="124" t="s">
        <v>35</v>
      </c>
      <c r="K72" s="124" t="s">
        <v>174</v>
      </c>
      <c r="L72" s="129">
        <v>6000000</v>
      </c>
      <c r="M72" s="130">
        <v>6000000</v>
      </c>
      <c r="N72" s="124" t="s">
        <v>51</v>
      </c>
      <c r="O72" s="124" t="s">
        <v>36</v>
      </c>
      <c r="P72" s="124" t="s">
        <v>286</v>
      </c>
      <c r="Q72" s="53"/>
      <c r="R72" s="144"/>
      <c r="S72" s="132"/>
      <c r="T72" s="132"/>
      <c r="U72" s="132"/>
      <c r="V72" s="132"/>
      <c r="W72" s="132"/>
      <c r="X72" s="132"/>
      <c r="Y72" s="132"/>
      <c r="Z72" s="132"/>
      <c r="AA72" s="132"/>
      <c r="AB72" s="132"/>
      <c r="AC72" s="132"/>
      <c r="AD72" s="132"/>
      <c r="AE72" s="132"/>
      <c r="AF72" s="132"/>
      <c r="AG72" s="132"/>
      <c r="AH72" s="132"/>
      <c r="AI72" s="132"/>
      <c r="AJ72" s="132"/>
      <c r="AK72" s="132"/>
      <c r="AL72" s="132"/>
      <c r="AM72" s="132"/>
    </row>
    <row r="73" spans="1:39" ht="57.6" hidden="1" customHeight="1" x14ac:dyDescent="0.25">
      <c r="A73" s="123">
        <f t="shared" si="3"/>
        <v>54</v>
      </c>
      <c r="B73" s="124" t="s">
        <v>394</v>
      </c>
      <c r="C73" s="125">
        <v>42000000</v>
      </c>
      <c r="D73" s="148" t="s">
        <v>396</v>
      </c>
      <c r="E73" s="124" t="s">
        <v>48</v>
      </c>
      <c r="F73" s="124">
        <v>1</v>
      </c>
      <c r="G73" s="127" t="s">
        <v>81</v>
      </c>
      <c r="H73" s="128" t="s">
        <v>136</v>
      </c>
      <c r="I73" s="124" t="s">
        <v>55</v>
      </c>
      <c r="J73" s="124" t="s">
        <v>35</v>
      </c>
      <c r="K73" s="124" t="s">
        <v>43</v>
      </c>
      <c r="L73" s="129">
        <v>5000000</v>
      </c>
      <c r="M73" s="130">
        <v>5000000</v>
      </c>
      <c r="N73" s="124" t="s">
        <v>51</v>
      </c>
      <c r="O73" s="124" t="s">
        <v>36</v>
      </c>
      <c r="P73" s="124" t="s">
        <v>285</v>
      </c>
      <c r="Q73" s="53"/>
      <c r="R73" s="145"/>
      <c r="S73" s="132"/>
      <c r="T73" s="132"/>
      <c r="U73" s="132"/>
      <c r="V73" s="132"/>
      <c r="W73" s="132"/>
      <c r="X73" s="132"/>
      <c r="Y73" s="132"/>
      <c r="Z73" s="132"/>
      <c r="AA73" s="132"/>
      <c r="AB73" s="132"/>
      <c r="AC73" s="132"/>
      <c r="AD73" s="132"/>
      <c r="AE73" s="132"/>
      <c r="AF73" s="132"/>
      <c r="AG73" s="132"/>
      <c r="AH73" s="132"/>
      <c r="AI73" s="132"/>
      <c r="AJ73" s="132"/>
      <c r="AK73" s="132"/>
      <c r="AL73" s="132"/>
      <c r="AM73" s="132"/>
    </row>
    <row r="74" spans="1:39" ht="65.45" hidden="1" customHeight="1" x14ac:dyDescent="0.25">
      <c r="A74" s="123">
        <f t="shared" si="3"/>
        <v>55</v>
      </c>
      <c r="B74" s="124" t="s">
        <v>394</v>
      </c>
      <c r="C74" s="131"/>
      <c r="D74" s="148" t="s">
        <v>397</v>
      </c>
      <c r="E74" s="124" t="s">
        <v>48</v>
      </c>
      <c r="F74" s="124">
        <v>1</v>
      </c>
      <c r="G74" s="127" t="s">
        <v>80</v>
      </c>
      <c r="H74" s="128" t="s">
        <v>136</v>
      </c>
      <c r="I74" s="124" t="s">
        <v>55</v>
      </c>
      <c r="J74" s="124" t="s">
        <v>35</v>
      </c>
      <c r="K74" s="124" t="s">
        <v>43</v>
      </c>
      <c r="L74" s="129">
        <v>5000000</v>
      </c>
      <c r="M74" s="130">
        <v>5000000</v>
      </c>
      <c r="N74" s="124" t="s">
        <v>51</v>
      </c>
      <c r="O74" s="124" t="s">
        <v>36</v>
      </c>
      <c r="P74" s="124" t="s">
        <v>285</v>
      </c>
      <c r="Q74" s="53"/>
      <c r="R74" s="145"/>
      <c r="S74" s="132"/>
      <c r="T74" s="132"/>
      <c r="U74" s="132"/>
      <c r="V74" s="132"/>
      <c r="W74" s="132"/>
      <c r="X74" s="132"/>
      <c r="Y74" s="132"/>
      <c r="Z74" s="132"/>
      <c r="AA74" s="132"/>
      <c r="AB74" s="132"/>
      <c r="AC74" s="132"/>
      <c r="AD74" s="132"/>
      <c r="AE74" s="132"/>
      <c r="AF74" s="132"/>
      <c r="AG74" s="132"/>
      <c r="AH74" s="132"/>
      <c r="AI74" s="132"/>
      <c r="AJ74" s="132"/>
      <c r="AK74" s="132"/>
      <c r="AL74" s="132"/>
      <c r="AM74" s="132"/>
    </row>
    <row r="75" spans="1:39" ht="186.75" hidden="1" customHeight="1" x14ac:dyDescent="0.25">
      <c r="A75" s="123">
        <f t="shared" si="3"/>
        <v>56</v>
      </c>
      <c r="B75" s="124" t="s">
        <v>394</v>
      </c>
      <c r="C75" s="149" t="s">
        <v>67</v>
      </c>
      <c r="D75" s="126" t="s">
        <v>493</v>
      </c>
      <c r="E75" s="124" t="s">
        <v>48</v>
      </c>
      <c r="F75" s="124">
        <v>1</v>
      </c>
      <c r="G75" s="127" t="s">
        <v>80</v>
      </c>
      <c r="H75" s="128" t="s">
        <v>156</v>
      </c>
      <c r="I75" s="124" t="s">
        <v>55</v>
      </c>
      <c r="J75" s="124" t="s">
        <v>35</v>
      </c>
      <c r="K75" s="124" t="s">
        <v>43</v>
      </c>
      <c r="L75" s="129">
        <v>5000000</v>
      </c>
      <c r="M75" s="130">
        <v>5000000</v>
      </c>
      <c r="N75" s="124" t="s">
        <v>51</v>
      </c>
      <c r="O75" s="124" t="s">
        <v>36</v>
      </c>
      <c r="P75" s="124" t="s">
        <v>285</v>
      </c>
      <c r="Q75" s="53"/>
      <c r="R75" s="145"/>
      <c r="S75" s="132"/>
      <c r="T75" s="132"/>
      <c r="U75" s="132"/>
      <c r="V75" s="132"/>
      <c r="W75" s="132"/>
      <c r="X75" s="132"/>
      <c r="Y75" s="132"/>
      <c r="Z75" s="132"/>
      <c r="AA75" s="132"/>
      <c r="AB75" s="132"/>
      <c r="AC75" s="132"/>
      <c r="AD75" s="132"/>
      <c r="AE75" s="132"/>
      <c r="AF75" s="132"/>
      <c r="AG75" s="132"/>
      <c r="AH75" s="132"/>
      <c r="AI75" s="132"/>
      <c r="AJ75" s="132"/>
      <c r="AK75" s="132"/>
      <c r="AL75" s="132"/>
      <c r="AM75" s="132"/>
    </row>
    <row r="76" spans="1:39" ht="119.45" hidden="1" customHeight="1" x14ac:dyDescent="0.25">
      <c r="A76" s="123">
        <f t="shared" si="3"/>
        <v>57</v>
      </c>
      <c r="B76" s="124" t="s">
        <v>394</v>
      </c>
      <c r="C76" s="131"/>
      <c r="D76" s="148" t="s">
        <v>398</v>
      </c>
      <c r="E76" s="124" t="s">
        <v>48</v>
      </c>
      <c r="F76" s="124">
        <v>1</v>
      </c>
      <c r="G76" s="127" t="s">
        <v>80</v>
      </c>
      <c r="H76" s="128" t="s">
        <v>137</v>
      </c>
      <c r="I76" s="124" t="s">
        <v>61</v>
      </c>
      <c r="J76" s="124" t="s">
        <v>35</v>
      </c>
      <c r="K76" s="124" t="s">
        <v>350</v>
      </c>
      <c r="L76" s="129">
        <v>343000000</v>
      </c>
      <c r="M76" s="130">
        <v>343000000</v>
      </c>
      <c r="N76" s="124" t="s">
        <v>51</v>
      </c>
      <c r="O76" s="124" t="s">
        <v>36</v>
      </c>
      <c r="P76" s="124" t="s">
        <v>285</v>
      </c>
      <c r="Q76" s="53"/>
      <c r="R76" s="145"/>
      <c r="S76" s="132"/>
      <c r="T76" s="132"/>
      <c r="U76" s="132"/>
      <c r="V76" s="132"/>
      <c r="W76" s="132"/>
      <c r="X76" s="132"/>
      <c r="Y76" s="132"/>
      <c r="Z76" s="132"/>
      <c r="AA76" s="132"/>
      <c r="AB76" s="132"/>
      <c r="AC76" s="132"/>
      <c r="AD76" s="132"/>
      <c r="AE76" s="132"/>
      <c r="AF76" s="132"/>
      <c r="AG76" s="132"/>
      <c r="AH76" s="132"/>
      <c r="AI76" s="132"/>
      <c r="AJ76" s="132"/>
      <c r="AK76" s="132"/>
      <c r="AL76" s="132"/>
      <c r="AM76" s="132"/>
    </row>
    <row r="77" spans="1:39" ht="46.5" hidden="1" x14ac:dyDescent="0.25">
      <c r="A77" s="123">
        <f t="shared" si="3"/>
        <v>58</v>
      </c>
      <c r="B77" s="124" t="s">
        <v>394</v>
      </c>
      <c r="C77" s="131"/>
      <c r="D77" s="148" t="s">
        <v>399</v>
      </c>
      <c r="E77" s="124" t="s">
        <v>48</v>
      </c>
      <c r="F77" s="124">
        <v>1</v>
      </c>
      <c r="G77" s="127" t="s">
        <v>81</v>
      </c>
      <c r="H77" s="128">
        <v>2</v>
      </c>
      <c r="I77" s="124" t="s">
        <v>199</v>
      </c>
      <c r="J77" s="124" t="s">
        <v>35</v>
      </c>
      <c r="K77" s="124" t="s">
        <v>400</v>
      </c>
      <c r="L77" s="129">
        <v>600000000</v>
      </c>
      <c r="M77" s="130">
        <v>600000000</v>
      </c>
      <c r="N77" s="124" t="s">
        <v>51</v>
      </c>
      <c r="O77" s="124" t="s">
        <v>36</v>
      </c>
      <c r="P77" s="124" t="s">
        <v>285</v>
      </c>
      <c r="Q77" s="53"/>
      <c r="R77" s="145"/>
      <c r="S77" s="132"/>
      <c r="T77" s="132"/>
      <c r="U77" s="132"/>
      <c r="V77" s="132"/>
      <c r="W77" s="132"/>
      <c r="X77" s="132"/>
      <c r="Y77" s="132"/>
      <c r="Z77" s="132"/>
      <c r="AA77" s="132"/>
      <c r="AB77" s="132"/>
      <c r="AC77" s="132"/>
      <c r="AD77" s="132"/>
      <c r="AE77" s="132"/>
      <c r="AF77" s="132"/>
      <c r="AG77" s="132"/>
      <c r="AH77" s="132"/>
      <c r="AI77" s="132"/>
      <c r="AJ77" s="132"/>
      <c r="AK77" s="132"/>
      <c r="AL77" s="132"/>
      <c r="AM77" s="132"/>
    </row>
    <row r="78" spans="1:39" ht="93" hidden="1" x14ac:dyDescent="0.25">
      <c r="A78" s="123">
        <f t="shared" si="3"/>
        <v>59</v>
      </c>
      <c r="B78" s="124" t="s">
        <v>177</v>
      </c>
      <c r="C78" s="125">
        <v>204415</v>
      </c>
      <c r="D78" s="126" t="s">
        <v>178</v>
      </c>
      <c r="E78" s="124" t="s">
        <v>48</v>
      </c>
      <c r="F78" s="124">
        <v>1</v>
      </c>
      <c r="G78" s="127" t="s">
        <v>78</v>
      </c>
      <c r="H78" s="128" t="s">
        <v>136</v>
      </c>
      <c r="I78" s="124" t="s">
        <v>55</v>
      </c>
      <c r="J78" s="124" t="s">
        <v>35</v>
      </c>
      <c r="K78" s="124" t="s">
        <v>41</v>
      </c>
      <c r="L78" s="129">
        <v>4000000</v>
      </c>
      <c r="M78" s="130">
        <v>4000000</v>
      </c>
      <c r="N78" s="124" t="s">
        <v>51</v>
      </c>
      <c r="O78" s="124" t="s">
        <v>36</v>
      </c>
      <c r="P78" s="124" t="s">
        <v>275</v>
      </c>
      <c r="Q78" s="53"/>
      <c r="R78" s="145"/>
      <c r="S78" s="132"/>
      <c r="T78" s="132"/>
      <c r="U78" s="132"/>
      <c r="V78" s="132"/>
      <c r="W78" s="132"/>
      <c r="X78" s="132"/>
      <c r="Y78" s="132"/>
      <c r="Z78" s="132"/>
      <c r="AA78" s="132"/>
      <c r="AB78" s="132"/>
      <c r="AC78" s="132"/>
      <c r="AD78" s="132"/>
      <c r="AE78" s="132"/>
      <c r="AF78" s="132"/>
      <c r="AG78" s="132"/>
      <c r="AH78" s="132"/>
      <c r="AI78" s="132"/>
      <c r="AJ78" s="132"/>
      <c r="AK78" s="132"/>
      <c r="AL78" s="132"/>
      <c r="AM78" s="132"/>
    </row>
    <row r="79" spans="1:39" ht="93" hidden="1" x14ac:dyDescent="0.25">
      <c r="A79" s="123">
        <f t="shared" si="3"/>
        <v>60</v>
      </c>
      <c r="B79" s="124" t="s">
        <v>177</v>
      </c>
      <c r="C79" s="125">
        <v>55101500</v>
      </c>
      <c r="D79" s="126" t="s">
        <v>179</v>
      </c>
      <c r="E79" s="124" t="s">
        <v>48</v>
      </c>
      <c r="F79" s="124">
        <v>1</v>
      </c>
      <c r="G79" s="127" t="s">
        <v>77</v>
      </c>
      <c r="H79" s="128" t="s">
        <v>136</v>
      </c>
      <c r="I79" s="124" t="s">
        <v>61</v>
      </c>
      <c r="J79" s="124" t="s">
        <v>35</v>
      </c>
      <c r="K79" s="124" t="s">
        <v>41</v>
      </c>
      <c r="L79" s="129">
        <v>15000000</v>
      </c>
      <c r="M79" s="130">
        <v>15000000</v>
      </c>
      <c r="N79" s="124" t="s">
        <v>51</v>
      </c>
      <c r="O79" s="124" t="s">
        <v>36</v>
      </c>
      <c r="P79" s="124" t="s">
        <v>275</v>
      </c>
      <c r="Q79" s="53"/>
      <c r="R79" s="145"/>
      <c r="S79" s="132"/>
      <c r="T79" s="132"/>
      <c r="U79" s="132"/>
      <c r="V79" s="132"/>
      <c r="W79" s="132"/>
      <c r="X79" s="132"/>
      <c r="Y79" s="132"/>
      <c r="Z79" s="132"/>
      <c r="AA79" s="132"/>
      <c r="AB79" s="132"/>
      <c r="AC79" s="132"/>
      <c r="AD79" s="132"/>
      <c r="AE79" s="132"/>
      <c r="AF79" s="132"/>
      <c r="AG79" s="132"/>
      <c r="AH79" s="132"/>
      <c r="AI79" s="132"/>
      <c r="AJ79" s="132"/>
      <c r="AK79" s="132"/>
      <c r="AL79" s="132"/>
      <c r="AM79" s="132"/>
    </row>
    <row r="80" spans="1:39" ht="93" hidden="1" x14ac:dyDescent="0.25">
      <c r="A80" s="123">
        <f t="shared" si="3"/>
        <v>61</v>
      </c>
      <c r="B80" s="124" t="s">
        <v>233</v>
      </c>
      <c r="C80" s="125">
        <v>43212105</v>
      </c>
      <c r="D80" s="148" t="s">
        <v>375</v>
      </c>
      <c r="E80" s="124" t="s">
        <v>48</v>
      </c>
      <c r="F80" s="124">
        <v>1</v>
      </c>
      <c r="G80" s="127" t="s">
        <v>75</v>
      </c>
      <c r="H80" s="128">
        <v>4</v>
      </c>
      <c r="I80" s="124" t="s">
        <v>53</v>
      </c>
      <c r="J80" s="124" t="s">
        <v>35</v>
      </c>
      <c r="K80" s="124" t="s">
        <v>174</v>
      </c>
      <c r="L80" s="129">
        <v>20000000</v>
      </c>
      <c r="M80" s="129">
        <v>20000000</v>
      </c>
      <c r="N80" s="124" t="s">
        <v>51</v>
      </c>
      <c r="O80" s="124" t="s">
        <v>36</v>
      </c>
      <c r="P80" s="124" t="s">
        <v>286</v>
      </c>
      <c r="Q80" s="53"/>
      <c r="R80" s="144"/>
      <c r="S80" s="132"/>
      <c r="T80" s="132"/>
      <c r="U80" s="132"/>
      <c r="V80" s="132"/>
      <c r="W80" s="132"/>
      <c r="X80" s="132"/>
      <c r="Y80" s="132"/>
      <c r="Z80" s="132"/>
      <c r="AA80" s="132"/>
      <c r="AB80" s="132"/>
      <c r="AC80" s="132"/>
      <c r="AD80" s="132"/>
      <c r="AE80" s="132"/>
      <c r="AF80" s="132"/>
      <c r="AG80" s="132"/>
      <c r="AH80" s="132"/>
      <c r="AI80" s="132"/>
      <c r="AJ80" s="132"/>
      <c r="AK80" s="132"/>
      <c r="AL80" s="132"/>
      <c r="AM80" s="132"/>
    </row>
    <row r="81" spans="1:39" ht="93" hidden="1" x14ac:dyDescent="0.25">
      <c r="A81" s="123">
        <f t="shared" si="3"/>
        <v>62</v>
      </c>
      <c r="B81" s="124" t="s">
        <v>401</v>
      </c>
      <c r="C81" s="125">
        <v>43211508</v>
      </c>
      <c r="D81" s="148" t="s">
        <v>345</v>
      </c>
      <c r="E81" s="124" t="s">
        <v>48</v>
      </c>
      <c r="F81" s="124">
        <v>1</v>
      </c>
      <c r="G81" s="127" t="s">
        <v>75</v>
      </c>
      <c r="H81" s="128" t="s">
        <v>136</v>
      </c>
      <c r="I81" s="124" t="s">
        <v>53</v>
      </c>
      <c r="J81" s="124" t="s">
        <v>35</v>
      </c>
      <c r="K81" s="124" t="s">
        <v>288</v>
      </c>
      <c r="L81" s="129">
        <v>20000000</v>
      </c>
      <c r="M81" s="130">
        <v>20000000</v>
      </c>
      <c r="N81" s="124" t="s">
        <v>51</v>
      </c>
      <c r="O81" s="124" t="s">
        <v>36</v>
      </c>
      <c r="P81" s="124" t="s">
        <v>277</v>
      </c>
      <c r="Q81" s="53"/>
      <c r="R81" s="145"/>
      <c r="S81" s="132"/>
      <c r="T81" s="132"/>
      <c r="U81" s="132"/>
      <c r="V81" s="132"/>
      <c r="W81" s="132"/>
      <c r="X81" s="132"/>
      <c r="Y81" s="132"/>
      <c r="Z81" s="132"/>
      <c r="AA81" s="132"/>
      <c r="AB81" s="132"/>
      <c r="AC81" s="132"/>
      <c r="AD81" s="132"/>
      <c r="AE81" s="132"/>
      <c r="AF81" s="132"/>
      <c r="AG81" s="132"/>
      <c r="AH81" s="132"/>
      <c r="AI81" s="132"/>
      <c r="AJ81" s="132"/>
      <c r="AK81" s="132"/>
      <c r="AL81" s="132"/>
      <c r="AM81" s="132"/>
    </row>
    <row r="82" spans="1:39" ht="93" hidden="1" x14ac:dyDescent="0.25">
      <c r="A82" s="123">
        <f t="shared" si="3"/>
        <v>63</v>
      </c>
      <c r="B82" s="124" t="s">
        <v>401</v>
      </c>
      <c r="C82" s="125">
        <v>81112502</v>
      </c>
      <c r="D82" s="126" t="s">
        <v>186</v>
      </c>
      <c r="E82" s="124" t="s">
        <v>48</v>
      </c>
      <c r="F82" s="124">
        <v>1</v>
      </c>
      <c r="G82" s="127" t="s">
        <v>145</v>
      </c>
      <c r="H82" s="128">
        <v>36</v>
      </c>
      <c r="I82" s="124" t="s">
        <v>152</v>
      </c>
      <c r="J82" s="124" t="s">
        <v>35</v>
      </c>
      <c r="K82" s="124" t="s">
        <v>141</v>
      </c>
      <c r="L82" s="129">
        <f>M82/5*36</f>
        <v>742768941.60000002</v>
      </c>
      <c r="M82" s="130">
        <v>103162353</v>
      </c>
      <c r="N82" s="124" t="s">
        <v>49</v>
      </c>
      <c r="O82" s="124" t="s">
        <v>272</v>
      </c>
      <c r="P82" s="124" t="s">
        <v>277</v>
      </c>
      <c r="Q82" s="53"/>
      <c r="R82" s="144"/>
      <c r="S82" s="132"/>
      <c r="T82" s="132"/>
      <c r="U82" s="132"/>
      <c r="V82" s="132"/>
      <c r="W82" s="132"/>
      <c r="X82" s="132"/>
      <c r="Y82" s="132"/>
      <c r="Z82" s="132"/>
      <c r="AA82" s="132"/>
      <c r="AB82" s="132"/>
      <c r="AC82" s="132"/>
      <c r="AD82" s="132"/>
      <c r="AE82" s="132"/>
      <c r="AF82" s="132"/>
      <c r="AG82" s="132"/>
      <c r="AH82" s="132"/>
      <c r="AI82" s="132"/>
      <c r="AJ82" s="132"/>
      <c r="AK82" s="132"/>
      <c r="AL82" s="132"/>
      <c r="AM82" s="132"/>
    </row>
    <row r="83" spans="1:39" ht="93" hidden="1" x14ac:dyDescent="0.25">
      <c r="A83" s="123">
        <f t="shared" si="3"/>
        <v>64</v>
      </c>
      <c r="B83" s="124" t="s">
        <v>401</v>
      </c>
      <c r="C83" s="125">
        <v>43222815</v>
      </c>
      <c r="D83" s="126" t="s">
        <v>191</v>
      </c>
      <c r="E83" s="124" t="s">
        <v>48</v>
      </c>
      <c r="F83" s="124">
        <v>1</v>
      </c>
      <c r="G83" s="127" t="s">
        <v>145</v>
      </c>
      <c r="H83" s="128">
        <v>36</v>
      </c>
      <c r="I83" s="124" t="s">
        <v>152</v>
      </c>
      <c r="J83" s="124" t="s">
        <v>35</v>
      </c>
      <c r="K83" s="124" t="s">
        <v>141</v>
      </c>
      <c r="L83" s="129">
        <f>M83/5*36</f>
        <v>486565344</v>
      </c>
      <c r="M83" s="130">
        <v>67578520</v>
      </c>
      <c r="N83" s="124" t="s">
        <v>49</v>
      </c>
      <c r="O83" s="124" t="s">
        <v>272</v>
      </c>
      <c r="P83" s="124" t="s">
        <v>277</v>
      </c>
      <c r="Q83" s="53"/>
      <c r="R83" s="144"/>
      <c r="S83" s="132"/>
      <c r="T83" s="132"/>
      <c r="U83" s="132"/>
      <c r="V83" s="132"/>
      <c r="W83" s="132"/>
      <c r="X83" s="132"/>
      <c r="Y83" s="132"/>
      <c r="Z83" s="132"/>
      <c r="AA83" s="132"/>
      <c r="AB83" s="132"/>
      <c r="AC83" s="132"/>
      <c r="AD83" s="132"/>
      <c r="AE83" s="132"/>
      <c r="AF83" s="132"/>
      <c r="AG83" s="132"/>
      <c r="AH83" s="132"/>
      <c r="AI83" s="132"/>
      <c r="AJ83" s="132"/>
      <c r="AK83" s="132"/>
      <c r="AL83" s="132"/>
      <c r="AM83" s="132"/>
    </row>
    <row r="84" spans="1:39" ht="93" hidden="1" x14ac:dyDescent="0.25">
      <c r="A84" s="123">
        <f t="shared" si="3"/>
        <v>65</v>
      </c>
      <c r="B84" s="124" t="s">
        <v>401</v>
      </c>
      <c r="C84" s="125">
        <v>93151502</v>
      </c>
      <c r="D84" s="126" t="s">
        <v>192</v>
      </c>
      <c r="E84" s="124" t="s">
        <v>48</v>
      </c>
      <c r="F84" s="124">
        <v>1</v>
      </c>
      <c r="G84" s="127" t="s">
        <v>145</v>
      </c>
      <c r="H84" s="128">
        <v>36</v>
      </c>
      <c r="I84" s="124" t="s">
        <v>274</v>
      </c>
      <c r="J84" s="124" t="s">
        <v>35</v>
      </c>
      <c r="K84" s="124" t="s">
        <v>141</v>
      </c>
      <c r="L84" s="129">
        <f>M84/5*36</f>
        <v>1169603942.3999999</v>
      </c>
      <c r="M84" s="130">
        <v>162444992</v>
      </c>
      <c r="N84" s="124" t="s">
        <v>49</v>
      </c>
      <c r="O84" s="124" t="s">
        <v>272</v>
      </c>
      <c r="P84" s="124" t="s">
        <v>277</v>
      </c>
      <c r="Q84" s="53"/>
      <c r="R84" s="144"/>
      <c r="S84" s="132"/>
      <c r="T84" s="132"/>
      <c r="U84" s="132"/>
      <c r="V84" s="132"/>
      <c r="W84" s="132"/>
      <c r="X84" s="132"/>
      <c r="Y84" s="132"/>
      <c r="Z84" s="132"/>
      <c r="AA84" s="132"/>
      <c r="AB84" s="132"/>
      <c r="AC84" s="132"/>
      <c r="AD84" s="132"/>
      <c r="AE84" s="132"/>
      <c r="AF84" s="132"/>
      <c r="AG84" s="132"/>
      <c r="AH84" s="132"/>
      <c r="AI84" s="132"/>
      <c r="AJ84" s="132"/>
      <c r="AK84" s="132"/>
      <c r="AL84" s="132"/>
      <c r="AM84" s="132"/>
    </row>
    <row r="85" spans="1:39" ht="103.15" hidden="1" customHeight="1" x14ac:dyDescent="0.25">
      <c r="A85" s="123">
        <f t="shared" si="3"/>
        <v>66</v>
      </c>
      <c r="B85" s="124" t="s">
        <v>401</v>
      </c>
      <c r="C85" s="125">
        <v>81112006</v>
      </c>
      <c r="D85" s="126" t="s">
        <v>195</v>
      </c>
      <c r="E85" s="124" t="s">
        <v>48</v>
      </c>
      <c r="F85" s="124">
        <v>1</v>
      </c>
      <c r="G85" s="127" t="s">
        <v>73</v>
      </c>
      <c r="H85" s="128">
        <v>12</v>
      </c>
      <c r="I85" s="124" t="s">
        <v>55</v>
      </c>
      <c r="J85" s="124" t="s">
        <v>35</v>
      </c>
      <c r="K85" s="124" t="s">
        <v>194</v>
      </c>
      <c r="L85" s="129">
        <v>3850000.0000000005</v>
      </c>
      <c r="M85" s="130">
        <v>3850000.0000000005</v>
      </c>
      <c r="N85" s="124" t="s">
        <v>51</v>
      </c>
      <c r="O85" s="124" t="s">
        <v>36</v>
      </c>
      <c r="P85" s="124" t="s">
        <v>277</v>
      </c>
      <c r="Q85" s="53"/>
      <c r="R85" s="144"/>
      <c r="S85" s="132"/>
      <c r="T85" s="132"/>
      <c r="U85" s="132"/>
      <c r="V85" s="132"/>
      <c r="W85" s="132"/>
      <c r="X85" s="132"/>
      <c r="Y85" s="132"/>
      <c r="Z85" s="132"/>
      <c r="AA85" s="132"/>
      <c r="AB85" s="132"/>
      <c r="AC85" s="132"/>
      <c r="AD85" s="132"/>
      <c r="AE85" s="132"/>
      <c r="AF85" s="132"/>
      <c r="AG85" s="132"/>
      <c r="AH85" s="132"/>
      <c r="AI85" s="132"/>
      <c r="AJ85" s="132"/>
      <c r="AK85" s="132"/>
      <c r="AL85" s="132"/>
      <c r="AM85" s="132"/>
    </row>
    <row r="86" spans="1:39" ht="93" hidden="1" x14ac:dyDescent="0.25">
      <c r="A86" s="123">
        <f t="shared" si="3"/>
        <v>67</v>
      </c>
      <c r="B86" s="124" t="s">
        <v>401</v>
      </c>
      <c r="C86" s="125">
        <v>43233004</v>
      </c>
      <c r="D86" s="126" t="s">
        <v>246</v>
      </c>
      <c r="E86" s="124" t="s">
        <v>48</v>
      </c>
      <c r="F86" s="124">
        <v>1</v>
      </c>
      <c r="G86" s="127" t="s">
        <v>80</v>
      </c>
      <c r="H86" s="128">
        <v>12</v>
      </c>
      <c r="I86" s="124" t="s">
        <v>254</v>
      </c>
      <c r="J86" s="124" t="s">
        <v>66</v>
      </c>
      <c r="K86" s="124" t="s">
        <v>492</v>
      </c>
      <c r="L86" s="129">
        <v>44044250.800000004</v>
      </c>
      <c r="M86" s="130">
        <v>44044251</v>
      </c>
      <c r="N86" s="124" t="s">
        <v>51</v>
      </c>
      <c r="O86" s="124" t="s">
        <v>36</v>
      </c>
      <c r="P86" s="124" t="s">
        <v>277</v>
      </c>
      <c r="Q86" s="53"/>
      <c r="R86" s="144"/>
      <c r="S86" s="132"/>
      <c r="T86" s="132"/>
      <c r="U86" s="132"/>
      <c r="V86" s="132"/>
      <c r="W86" s="132"/>
      <c r="X86" s="132"/>
      <c r="Y86" s="132"/>
      <c r="Z86" s="132"/>
      <c r="AA86" s="132"/>
      <c r="AB86" s="132"/>
      <c r="AC86" s="132"/>
      <c r="AD86" s="132"/>
      <c r="AE86" s="132"/>
      <c r="AF86" s="132"/>
      <c r="AG86" s="132"/>
      <c r="AH86" s="132"/>
      <c r="AI86" s="132"/>
      <c r="AJ86" s="132"/>
      <c r="AK86" s="132"/>
      <c r="AL86" s="132"/>
      <c r="AM86" s="132"/>
    </row>
    <row r="87" spans="1:39" ht="93" hidden="1" x14ac:dyDescent="0.25">
      <c r="A87" s="123">
        <f t="shared" si="3"/>
        <v>68</v>
      </c>
      <c r="B87" s="124" t="s">
        <v>401</v>
      </c>
      <c r="C87" s="125">
        <v>81111812</v>
      </c>
      <c r="D87" s="126" t="s">
        <v>144</v>
      </c>
      <c r="E87" s="124" t="s">
        <v>68</v>
      </c>
      <c r="F87" s="124">
        <v>1</v>
      </c>
      <c r="G87" s="127" t="s">
        <v>79</v>
      </c>
      <c r="H87" s="128">
        <v>12</v>
      </c>
      <c r="I87" s="124" t="s">
        <v>254</v>
      </c>
      <c r="J87" s="124" t="s">
        <v>66</v>
      </c>
      <c r="K87" s="124" t="s">
        <v>492</v>
      </c>
      <c r="L87" s="129">
        <v>31853134.500000004</v>
      </c>
      <c r="M87" s="130">
        <v>31853135</v>
      </c>
      <c r="N87" s="124" t="s">
        <v>51</v>
      </c>
      <c r="O87" s="124" t="s">
        <v>36</v>
      </c>
      <c r="P87" s="124" t="s">
        <v>277</v>
      </c>
      <c r="Q87" s="53"/>
      <c r="R87" s="144"/>
      <c r="S87" s="132"/>
      <c r="T87" s="132"/>
      <c r="U87" s="132"/>
      <c r="V87" s="132"/>
      <c r="W87" s="132"/>
      <c r="X87" s="132"/>
      <c r="Y87" s="132"/>
      <c r="Z87" s="132"/>
      <c r="AA87" s="132"/>
      <c r="AB87" s="132"/>
      <c r="AC87" s="132"/>
      <c r="AD87" s="132"/>
      <c r="AE87" s="132"/>
      <c r="AF87" s="132"/>
      <c r="AG87" s="132"/>
      <c r="AH87" s="132"/>
      <c r="AI87" s="132"/>
      <c r="AJ87" s="132"/>
      <c r="AK87" s="132"/>
      <c r="AL87" s="132"/>
      <c r="AM87" s="132"/>
    </row>
    <row r="88" spans="1:39" ht="93" hidden="1" x14ac:dyDescent="0.25">
      <c r="A88" s="123">
        <f t="shared" si="3"/>
        <v>69</v>
      </c>
      <c r="B88" s="124" t="s">
        <v>401</v>
      </c>
      <c r="C88" s="125">
        <v>81112501</v>
      </c>
      <c r="D88" s="126" t="s">
        <v>187</v>
      </c>
      <c r="E88" s="124" t="s">
        <v>48</v>
      </c>
      <c r="F88" s="124">
        <v>1</v>
      </c>
      <c r="G88" s="127" t="s">
        <v>79</v>
      </c>
      <c r="H88" s="128">
        <v>24</v>
      </c>
      <c r="I88" s="124" t="s">
        <v>146</v>
      </c>
      <c r="J88" s="124" t="s">
        <v>66</v>
      </c>
      <c r="K88" s="124" t="s">
        <v>492</v>
      </c>
      <c r="L88" s="129">
        <v>600000000</v>
      </c>
      <c r="M88" s="130">
        <v>300000000</v>
      </c>
      <c r="N88" s="124" t="s">
        <v>49</v>
      </c>
      <c r="O88" s="124" t="s">
        <v>356</v>
      </c>
      <c r="P88" s="124" t="s">
        <v>277</v>
      </c>
      <c r="Q88" s="53"/>
      <c r="R88" s="144"/>
      <c r="S88" s="132"/>
      <c r="T88" s="132"/>
      <c r="U88" s="132"/>
      <c r="V88" s="132"/>
      <c r="W88" s="132"/>
      <c r="X88" s="132"/>
      <c r="Y88" s="132"/>
      <c r="Z88" s="132"/>
      <c r="AA88" s="132"/>
      <c r="AB88" s="132"/>
      <c r="AC88" s="132"/>
      <c r="AD88" s="132"/>
      <c r="AE88" s="132"/>
      <c r="AF88" s="132"/>
      <c r="AG88" s="132"/>
      <c r="AH88" s="132"/>
      <c r="AI88" s="132"/>
      <c r="AJ88" s="132"/>
      <c r="AK88" s="132"/>
      <c r="AL88" s="132"/>
      <c r="AM88" s="132"/>
    </row>
    <row r="89" spans="1:39" ht="93" hidden="1" x14ac:dyDescent="0.25">
      <c r="A89" s="123">
        <f t="shared" si="3"/>
        <v>70</v>
      </c>
      <c r="B89" s="124" t="s">
        <v>401</v>
      </c>
      <c r="C89" s="125">
        <v>81112501</v>
      </c>
      <c r="D89" s="126" t="s">
        <v>147</v>
      </c>
      <c r="E89" s="124" t="s">
        <v>68</v>
      </c>
      <c r="F89" s="124">
        <v>1</v>
      </c>
      <c r="G89" s="127" t="s">
        <v>77</v>
      </c>
      <c r="H89" s="128" t="s">
        <v>173</v>
      </c>
      <c r="I89" s="124" t="s">
        <v>254</v>
      </c>
      <c r="J89" s="124" t="s">
        <v>66</v>
      </c>
      <c r="K89" s="124" t="s">
        <v>492</v>
      </c>
      <c r="L89" s="129">
        <v>43000000</v>
      </c>
      <c r="M89" s="130">
        <v>43000000</v>
      </c>
      <c r="N89" s="124" t="s">
        <v>51</v>
      </c>
      <c r="O89" s="124" t="s">
        <v>36</v>
      </c>
      <c r="P89" s="124" t="s">
        <v>277</v>
      </c>
      <c r="Q89" s="53"/>
      <c r="R89" s="144"/>
      <c r="S89" s="132"/>
      <c r="T89" s="132"/>
      <c r="U89" s="132"/>
      <c r="V89" s="132"/>
      <c r="W89" s="132"/>
      <c r="X89" s="132"/>
      <c r="Y89" s="132"/>
      <c r="Z89" s="132"/>
      <c r="AA89" s="132"/>
      <c r="AB89" s="132"/>
      <c r="AC89" s="132"/>
      <c r="AD89" s="132"/>
      <c r="AE89" s="132"/>
      <c r="AF89" s="132"/>
      <c r="AG89" s="132"/>
      <c r="AH89" s="132"/>
      <c r="AI89" s="132"/>
      <c r="AJ89" s="132"/>
      <c r="AK89" s="132"/>
      <c r="AL89" s="132"/>
      <c r="AM89" s="132"/>
    </row>
    <row r="90" spans="1:39" ht="116.25" hidden="1" x14ac:dyDescent="0.25">
      <c r="A90" s="123">
        <f t="shared" ref="A90:A121" si="4">SUM(A89+1)</f>
        <v>71</v>
      </c>
      <c r="B90" s="124" t="s">
        <v>401</v>
      </c>
      <c r="C90" s="125">
        <v>81112501</v>
      </c>
      <c r="D90" s="126" t="s">
        <v>148</v>
      </c>
      <c r="E90" s="124" t="s">
        <v>48</v>
      </c>
      <c r="F90" s="124">
        <v>1</v>
      </c>
      <c r="G90" s="127" t="s">
        <v>78</v>
      </c>
      <c r="H90" s="128">
        <v>12</v>
      </c>
      <c r="I90" s="124" t="s">
        <v>223</v>
      </c>
      <c r="J90" s="124" t="s">
        <v>66</v>
      </c>
      <c r="K90" s="124" t="s">
        <v>492</v>
      </c>
      <c r="L90" s="129">
        <v>11330000</v>
      </c>
      <c r="M90" s="130">
        <v>11330000</v>
      </c>
      <c r="N90" s="124" t="s">
        <v>51</v>
      </c>
      <c r="O90" s="124" t="s">
        <v>36</v>
      </c>
      <c r="P90" s="124" t="s">
        <v>277</v>
      </c>
      <c r="Q90" s="53"/>
      <c r="R90" s="144"/>
      <c r="S90" s="132"/>
      <c r="T90" s="132"/>
      <c r="U90" s="132"/>
      <c r="V90" s="132"/>
      <c r="W90" s="132"/>
      <c r="X90" s="132"/>
      <c r="Y90" s="132"/>
      <c r="Z90" s="132"/>
      <c r="AA90" s="132"/>
      <c r="AB90" s="132"/>
      <c r="AC90" s="132"/>
      <c r="AD90" s="132"/>
      <c r="AE90" s="132"/>
      <c r="AF90" s="132"/>
      <c r="AG90" s="132"/>
      <c r="AH90" s="132"/>
      <c r="AI90" s="132"/>
      <c r="AJ90" s="132"/>
      <c r="AK90" s="132"/>
      <c r="AL90" s="132"/>
      <c r="AM90" s="132"/>
    </row>
    <row r="91" spans="1:39" ht="93" hidden="1" x14ac:dyDescent="0.25">
      <c r="A91" s="123">
        <f t="shared" si="4"/>
        <v>72</v>
      </c>
      <c r="B91" s="124" t="s">
        <v>401</v>
      </c>
      <c r="C91" s="125">
        <v>93151502</v>
      </c>
      <c r="D91" s="126" t="s">
        <v>69</v>
      </c>
      <c r="E91" s="124" t="s">
        <v>68</v>
      </c>
      <c r="F91" s="124">
        <v>1</v>
      </c>
      <c r="G91" s="127" t="s">
        <v>73</v>
      </c>
      <c r="H91" s="128">
        <v>12</v>
      </c>
      <c r="I91" s="124" t="s">
        <v>254</v>
      </c>
      <c r="J91" s="124" t="s">
        <v>66</v>
      </c>
      <c r="K91" s="124" t="s">
        <v>492</v>
      </c>
      <c r="L91" s="129">
        <v>183458838</v>
      </c>
      <c r="M91" s="130">
        <v>183458838</v>
      </c>
      <c r="N91" s="124" t="s">
        <v>51</v>
      </c>
      <c r="O91" s="124" t="s">
        <v>36</v>
      </c>
      <c r="P91" s="124" t="s">
        <v>277</v>
      </c>
      <c r="Q91" s="53"/>
      <c r="R91" s="144"/>
      <c r="S91" s="132"/>
      <c r="T91" s="132"/>
      <c r="U91" s="132"/>
      <c r="V91" s="132"/>
      <c r="W91" s="132"/>
      <c r="X91" s="132"/>
      <c r="Y91" s="132"/>
      <c r="Z91" s="132"/>
      <c r="AA91" s="132"/>
      <c r="AB91" s="132"/>
      <c r="AC91" s="132"/>
      <c r="AD91" s="132"/>
      <c r="AE91" s="132"/>
      <c r="AF91" s="132"/>
      <c r="AG91" s="132"/>
      <c r="AH91" s="132"/>
      <c r="AI91" s="132"/>
      <c r="AJ91" s="132"/>
      <c r="AK91" s="132"/>
      <c r="AL91" s="132"/>
      <c r="AM91" s="132"/>
    </row>
    <row r="92" spans="1:39" ht="93" hidden="1" x14ac:dyDescent="0.25">
      <c r="A92" s="123">
        <f t="shared" si="4"/>
        <v>73</v>
      </c>
      <c r="B92" s="124" t="s">
        <v>401</v>
      </c>
      <c r="C92" s="125">
        <v>93151502</v>
      </c>
      <c r="D92" s="126" t="s">
        <v>188</v>
      </c>
      <c r="E92" s="124" t="s">
        <v>68</v>
      </c>
      <c r="F92" s="124">
        <v>1</v>
      </c>
      <c r="G92" s="127" t="s">
        <v>80</v>
      </c>
      <c r="H92" s="128">
        <v>12</v>
      </c>
      <c r="I92" s="124" t="s">
        <v>254</v>
      </c>
      <c r="J92" s="124" t="s">
        <v>66</v>
      </c>
      <c r="K92" s="124" t="s">
        <v>492</v>
      </c>
      <c r="L92" s="129">
        <v>252535187</v>
      </c>
      <c r="M92" s="130">
        <v>252535187</v>
      </c>
      <c r="N92" s="124" t="s">
        <v>51</v>
      </c>
      <c r="O92" s="124" t="s">
        <v>36</v>
      </c>
      <c r="P92" s="124" t="s">
        <v>277</v>
      </c>
      <c r="Q92" s="53"/>
      <c r="R92" s="144"/>
      <c r="S92" s="132"/>
      <c r="T92" s="132"/>
      <c r="U92" s="132"/>
      <c r="V92" s="132"/>
      <c r="W92" s="132"/>
      <c r="X92" s="132"/>
      <c r="Y92" s="132"/>
      <c r="Z92" s="132"/>
      <c r="AA92" s="132"/>
      <c r="AB92" s="132"/>
      <c r="AC92" s="132"/>
      <c r="AD92" s="132"/>
      <c r="AE92" s="132"/>
      <c r="AF92" s="132"/>
      <c r="AG92" s="132"/>
      <c r="AH92" s="132"/>
      <c r="AI92" s="132"/>
      <c r="AJ92" s="132"/>
      <c r="AK92" s="132"/>
      <c r="AL92" s="132"/>
      <c r="AM92" s="132"/>
    </row>
    <row r="93" spans="1:39" ht="162.75" hidden="1" x14ac:dyDescent="0.25">
      <c r="A93" s="123">
        <f t="shared" si="4"/>
        <v>74</v>
      </c>
      <c r="B93" s="124" t="s">
        <v>401</v>
      </c>
      <c r="C93" s="125">
        <v>81112501</v>
      </c>
      <c r="D93" s="126" t="s">
        <v>189</v>
      </c>
      <c r="E93" s="124" t="s">
        <v>68</v>
      </c>
      <c r="F93" s="124">
        <v>1</v>
      </c>
      <c r="G93" s="127" t="s">
        <v>74</v>
      </c>
      <c r="H93" s="128" t="s">
        <v>173</v>
      </c>
      <c r="I93" s="124" t="s">
        <v>254</v>
      </c>
      <c r="J93" s="124" t="s">
        <v>66</v>
      </c>
      <c r="K93" s="124" t="s">
        <v>492</v>
      </c>
      <c r="L93" s="129">
        <v>30000000</v>
      </c>
      <c r="M93" s="130">
        <v>30000000</v>
      </c>
      <c r="N93" s="124" t="s">
        <v>51</v>
      </c>
      <c r="O93" s="124" t="s">
        <v>36</v>
      </c>
      <c r="P93" s="124" t="s">
        <v>277</v>
      </c>
      <c r="Q93" s="53"/>
      <c r="R93" s="144"/>
      <c r="S93" s="132"/>
      <c r="T93" s="132"/>
      <c r="U93" s="132"/>
      <c r="V93" s="132"/>
      <c r="W93" s="132"/>
      <c r="X93" s="132"/>
      <c r="Y93" s="132"/>
      <c r="Z93" s="132"/>
      <c r="AA93" s="132"/>
      <c r="AB93" s="132"/>
      <c r="AC93" s="132"/>
      <c r="AD93" s="132"/>
      <c r="AE93" s="132"/>
      <c r="AF93" s="132"/>
      <c r="AG93" s="132"/>
      <c r="AH93" s="132"/>
      <c r="AI93" s="132"/>
      <c r="AJ93" s="132"/>
      <c r="AK93" s="132"/>
      <c r="AL93" s="132"/>
      <c r="AM93" s="132"/>
    </row>
    <row r="94" spans="1:39" ht="93" hidden="1" x14ac:dyDescent="0.25">
      <c r="A94" s="123">
        <f t="shared" si="4"/>
        <v>75</v>
      </c>
      <c r="B94" s="124" t="s">
        <v>401</v>
      </c>
      <c r="C94" s="125">
        <v>80101706</v>
      </c>
      <c r="D94" s="126" t="s">
        <v>82</v>
      </c>
      <c r="E94" s="124" t="s">
        <v>68</v>
      </c>
      <c r="F94" s="124">
        <v>1</v>
      </c>
      <c r="G94" s="127" t="s">
        <v>80</v>
      </c>
      <c r="H94" s="128" t="s">
        <v>173</v>
      </c>
      <c r="I94" s="124" t="s">
        <v>61</v>
      </c>
      <c r="J94" s="124" t="s">
        <v>66</v>
      </c>
      <c r="K94" s="124" t="s">
        <v>492</v>
      </c>
      <c r="L94" s="129">
        <v>44067420</v>
      </c>
      <c r="M94" s="130">
        <v>44067420</v>
      </c>
      <c r="N94" s="124" t="s">
        <v>51</v>
      </c>
      <c r="O94" s="124" t="s">
        <v>36</v>
      </c>
      <c r="P94" s="124" t="s">
        <v>277</v>
      </c>
      <c r="Q94" s="53"/>
      <c r="R94" s="144"/>
      <c r="S94" s="132"/>
      <c r="T94" s="132"/>
      <c r="U94" s="132"/>
      <c r="V94" s="132"/>
      <c r="W94" s="132"/>
      <c r="X94" s="132"/>
      <c r="Y94" s="132"/>
      <c r="Z94" s="132"/>
      <c r="AA94" s="132"/>
      <c r="AB94" s="132"/>
      <c r="AC94" s="132"/>
      <c r="AD94" s="132"/>
      <c r="AE94" s="132"/>
      <c r="AF94" s="132"/>
      <c r="AG94" s="132"/>
      <c r="AH94" s="132"/>
      <c r="AI94" s="132"/>
      <c r="AJ94" s="132"/>
      <c r="AK94" s="132"/>
      <c r="AL94" s="132"/>
      <c r="AM94" s="132"/>
    </row>
    <row r="95" spans="1:39" ht="93" hidden="1" x14ac:dyDescent="0.25">
      <c r="A95" s="123">
        <f t="shared" si="4"/>
        <v>76</v>
      </c>
      <c r="B95" s="124" t="s">
        <v>401</v>
      </c>
      <c r="C95" s="125">
        <v>43211507</v>
      </c>
      <c r="D95" s="126" t="s">
        <v>257</v>
      </c>
      <c r="E95" s="124" t="s">
        <v>68</v>
      </c>
      <c r="F95" s="124">
        <v>1</v>
      </c>
      <c r="G95" s="127" t="s">
        <v>74</v>
      </c>
      <c r="H95" s="128">
        <v>12</v>
      </c>
      <c r="I95" s="124" t="s">
        <v>254</v>
      </c>
      <c r="J95" s="124" t="s">
        <v>66</v>
      </c>
      <c r="K95" s="124" t="s">
        <v>492</v>
      </c>
      <c r="L95" s="129">
        <v>100000000</v>
      </c>
      <c r="M95" s="130">
        <v>100000000</v>
      </c>
      <c r="N95" s="124" t="s">
        <v>51</v>
      </c>
      <c r="O95" s="124" t="s">
        <v>36</v>
      </c>
      <c r="P95" s="124" t="s">
        <v>277</v>
      </c>
      <c r="Q95" s="53"/>
      <c r="R95" s="144"/>
      <c r="S95" s="132"/>
      <c r="T95" s="132"/>
      <c r="U95" s="132"/>
      <c r="V95" s="132"/>
      <c r="W95" s="132"/>
      <c r="X95" s="132"/>
      <c r="Y95" s="132"/>
      <c r="Z95" s="132"/>
      <c r="AA95" s="132"/>
      <c r="AB95" s="132"/>
      <c r="AC95" s="132"/>
      <c r="AD95" s="132"/>
      <c r="AE95" s="132"/>
      <c r="AF95" s="132"/>
      <c r="AG95" s="132"/>
      <c r="AH95" s="132"/>
      <c r="AI95" s="132"/>
      <c r="AJ95" s="132"/>
      <c r="AK95" s="132"/>
      <c r="AL95" s="132"/>
      <c r="AM95" s="132"/>
    </row>
    <row r="96" spans="1:39" ht="93" hidden="1" x14ac:dyDescent="0.25">
      <c r="A96" s="123">
        <f t="shared" si="4"/>
        <v>77</v>
      </c>
      <c r="B96" s="124" t="s">
        <v>234</v>
      </c>
      <c r="C96" s="125">
        <v>80101706</v>
      </c>
      <c r="D96" s="126" t="s">
        <v>412</v>
      </c>
      <c r="E96" s="124" t="s">
        <v>48</v>
      </c>
      <c r="F96" s="124">
        <v>1</v>
      </c>
      <c r="G96" s="127" t="s">
        <v>73</v>
      </c>
      <c r="H96" s="128">
        <v>5</v>
      </c>
      <c r="I96" s="124" t="s">
        <v>61</v>
      </c>
      <c r="J96" s="124" t="s">
        <v>66</v>
      </c>
      <c r="K96" s="124" t="s">
        <v>384</v>
      </c>
      <c r="L96" s="129">
        <v>19475000</v>
      </c>
      <c r="M96" s="130">
        <v>19475000</v>
      </c>
      <c r="N96" s="124" t="s">
        <v>51</v>
      </c>
      <c r="O96" s="124" t="s">
        <v>36</v>
      </c>
      <c r="P96" s="124" t="s">
        <v>413</v>
      </c>
      <c r="Q96" s="53"/>
      <c r="R96" s="146" t="s">
        <v>464</v>
      </c>
      <c r="S96" s="132"/>
      <c r="T96" s="132"/>
      <c r="U96" s="132"/>
      <c r="V96" s="132"/>
      <c r="W96" s="132"/>
      <c r="X96" s="132"/>
      <c r="Y96" s="132"/>
      <c r="Z96" s="132"/>
      <c r="AA96" s="132"/>
      <c r="AB96" s="132"/>
      <c r="AC96" s="132"/>
      <c r="AD96" s="132"/>
      <c r="AE96" s="132"/>
      <c r="AF96" s="132"/>
      <c r="AG96" s="132"/>
      <c r="AH96" s="132"/>
      <c r="AI96" s="132"/>
      <c r="AJ96" s="132"/>
      <c r="AK96" s="132"/>
      <c r="AL96" s="132"/>
      <c r="AM96" s="132"/>
    </row>
    <row r="97" spans="1:39" ht="116.25" x14ac:dyDescent="0.25">
      <c r="A97" s="123">
        <f t="shared" si="4"/>
        <v>78</v>
      </c>
      <c r="B97" s="124" t="s">
        <v>401</v>
      </c>
      <c r="C97" s="125">
        <v>81112501</v>
      </c>
      <c r="D97" s="126" t="s">
        <v>238</v>
      </c>
      <c r="E97" s="124" t="s">
        <v>68</v>
      </c>
      <c r="F97" s="124">
        <v>1</v>
      </c>
      <c r="G97" s="127" t="s">
        <v>76</v>
      </c>
      <c r="H97" s="128">
        <v>5</v>
      </c>
      <c r="I97" s="124" t="s">
        <v>61</v>
      </c>
      <c r="J97" s="124" t="s">
        <v>66</v>
      </c>
      <c r="K97" s="124" t="s">
        <v>404</v>
      </c>
      <c r="L97" s="129">
        <v>250000000</v>
      </c>
      <c r="M97" s="130">
        <v>250000000</v>
      </c>
      <c r="N97" s="124" t="s">
        <v>51</v>
      </c>
      <c r="O97" s="124" t="s">
        <v>36</v>
      </c>
      <c r="P97" s="124" t="s">
        <v>277</v>
      </c>
      <c r="Q97" s="53"/>
      <c r="R97" s="144"/>
      <c r="S97" s="132"/>
      <c r="T97" s="132"/>
      <c r="U97" s="132"/>
      <c r="V97" s="132"/>
      <c r="W97" s="132"/>
      <c r="X97" s="132"/>
      <c r="Y97" s="132"/>
      <c r="Z97" s="132"/>
      <c r="AA97" s="132"/>
      <c r="AB97" s="132"/>
      <c r="AC97" s="132"/>
      <c r="AD97" s="132"/>
      <c r="AE97" s="132"/>
      <c r="AF97" s="132"/>
      <c r="AG97" s="132"/>
      <c r="AH97" s="132"/>
      <c r="AI97" s="132"/>
      <c r="AJ97" s="132"/>
      <c r="AK97" s="132"/>
      <c r="AL97" s="132"/>
      <c r="AM97" s="132"/>
    </row>
    <row r="98" spans="1:39" ht="116.25" x14ac:dyDescent="0.25">
      <c r="A98" s="123">
        <f t="shared" si="4"/>
        <v>79</v>
      </c>
      <c r="B98" s="124" t="s">
        <v>401</v>
      </c>
      <c r="C98" s="125">
        <v>81112501</v>
      </c>
      <c r="D98" s="126" t="s">
        <v>237</v>
      </c>
      <c r="E98" s="124" t="s">
        <v>68</v>
      </c>
      <c r="F98" s="124">
        <v>1</v>
      </c>
      <c r="G98" s="127" t="s">
        <v>80</v>
      </c>
      <c r="H98" s="128">
        <v>5</v>
      </c>
      <c r="I98" s="124" t="s">
        <v>61</v>
      </c>
      <c r="J98" s="124" t="s">
        <v>66</v>
      </c>
      <c r="K98" s="124" t="s">
        <v>404</v>
      </c>
      <c r="L98" s="129">
        <v>250000000</v>
      </c>
      <c r="M98" s="130">
        <v>250000000</v>
      </c>
      <c r="N98" s="124" t="s">
        <v>51</v>
      </c>
      <c r="O98" s="124" t="s">
        <v>36</v>
      </c>
      <c r="P98" s="124" t="s">
        <v>277</v>
      </c>
      <c r="Q98" s="53"/>
      <c r="R98" s="144"/>
      <c r="S98" s="132"/>
      <c r="T98" s="132"/>
      <c r="U98" s="132"/>
      <c r="V98" s="132"/>
      <c r="W98" s="132"/>
      <c r="X98" s="132"/>
      <c r="Y98" s="132"/>
      <c r="Z98" s="132"/>
      <c r="AA98" s="132"/>
      <c r="AB98" s="132"/>
      <c r="AC98" s="132"/>
      <c r="AD98" s="132"/>
      <c r="AE98" s="132"/>
      <c r="AF98" s="132"/>
      <c r="AG98" s="132"/>
      <c r="AH98" s="132"/>
      <c r="AI98" s="132"/>
      <c r="AJ98" s="132"/>
      <c r="AK98" s="132"/>
      <c r="AL98" s="132"/>
      <c r="AM98" s="132"/>
    </row>
    <row r="99" spans="1:39" ht="93" hidden="1" x14ac:dyDescent="0.25">
      <c r="A99" s="123">
        <f t="shared" si="4"/>
        <v>80</v>
      </c>
      <c r="B99" s="124" t="s">
        <v>401</v>
      </c>
      <c r="C99" s="125">
        <v>44111500</v>
      </c>
      <c r="D99" s="126" t="s">
        <v>239</v>
      </c>
      <c r="E99" s="124" t="s">
        <v>68</v>
      </c>
      <c r="F99" s="124">
        <v>1</v>
      </c>
      <c r="G99" s="127" t="s">
        <v>77</v>
      </c>
      <c r="H99" s="128">
        <v>12</v>
      </c>
      <c r="I99" s="124" t="s">
        <v>152</v>
      </c>
      <c r="J99" s="124" t="s">
        <v>66</v>
      </c>
      <c r="K99" s="124" t="s">
        <v>492</v>
      </c>
      <c r="L99" s="129">
        <v>370858400.00000006</v>
      </c>
      <c r="M99" s="130">
        <v>370858400.00000006</v>
      </c>
      <c r="N99" s="124" t="s">
        <v>51</v>
      </c>
      <c r="O99" s="124" t="s">
        <v>36</v>
      </c>
      <c r="P99" s="124" t="s">
        <v>277</v>
      </c>
      <c r="Q99" s="53"/>
      <c r="R99" s="144"/>
      <c r="S99" s="132"/>
      <c r="T99" s="132"/>
      <c r="U99" s="132"/>
      <c r="V99" s="132"/>
      <c r="W99" s="132"/>
      <c r="X99" s="132"/>
      <c r="Y99" s="132"/>
      <c r="Z99" s="132"/>
      <c r="AA99" s="132"/>
      <c r="AB99" s="132"/>
      <c r="AC99" s="132"/>
      <c r="AD99" s="132"/>
      <c r="AE99" s="132"/>
      <c r="AF99" s="132"/>
      <c r="AG99" s="132"/>
      <c r="AH99" s="132"/>
      <c r="AI99" s="132"/>
      <c r="AJ99" s="132"/>
      <c r="AK99" s="132"/>
      <c r="AL99" s="132"/>
      <c r="AM99" s="132"/>
    </row>
    <row r="100" spans="1:39" ht="93" hidden="1" x14ac:dyDescent="0.25">
      <c r="A100" s="123">
        <f t="shared" si="4"/>
        <v>81</v>
      </c>
      <c r="B100" s="124" t="s">
        <v>401</v>
      </c>
      <c r="C100" s="125">
        <v>43233205</v>
      </c>
      <c r="D100" s="126" t="s">
        <v>260</v>
      </c>
      <c r="E100" s="124" t="s">
        <v>68</v>
      </c>
      <c r="F100" s="124">
        <v>1</v>
      </c>
      <c r="G100" s="127" t="s">
        <v>77</v>
      </c>
      <c r="H100" s="128" t="s">
        <v>173</v>
      </c>
      <c r="I100" s="124" t="s">
        <v>223</v>
      </c>
      <c r="J100" s="124" t="s">
        <v>66</v>
      </c>
      <c r="K100" s="124" t="s">
        <v>492</v>
      </c>
      <c r="L100" s="129">
        <v>37400000</v>
      </c>
      <c r="M100" s="130">
        <v>37400000</v>
      </c>
      <c r="N100" s="124" t="s">
        <v>51</v>
      </c>
      <c r="O100" s="124" t="s">
        <v>36</v>
      </c>
      <c r="P100" s="124" t="s">
        <v>277</v>
      </c>
      <c r="Q100" s="53"/>
      <c r="R100" s="144"/>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row>
    <row r="101" spans="1:39" ht="93" hidden="1" x14ac:dyDescent="0.25">
      <c r="A101" s="123">
        <f t="shared" si="4"/>
        <v>82</v>
      </c>
      <c r="B101" s="124" t="s">
        <v>401</v>
      </c>
      <c r="C101" s="125">
        <v>43233501</v>
      </c>
      <c r="D101" s="126" t="s">
        <v>261</v>
      </c>
      <c r="E101" s="124" t="s">
        <v>68</v>
      </c>
      <c r="F101" s="124">
        <v>1</v>
      </c>
      <c r="G101" s="127" t="s">
        <v>77</v>
      </c>
      <c r="H101" s="128" t="s">
        <v>173</v>
      </c>
      <c r="I101" s="124" t="s">
        <v>223</v>
      </c>
      <c r="J101" s="124" t="s">
        <v>66</v>
      </c>
      <c r="K101" s="124" t="s">
        <v>492</v>
      </c>
      <c r="L101" s="129">
        <v>40000000</v>
      </c>
      <c r="M101" s="130">
        <v>40000000</v>
      </c>
      <c r="N101" s="124" t="s">
        <v>51</v>
      </c>
      <c r="O101" s="124" t="s">
        <v>36</v>
      </c>
      <c r="P101" s="124" t="s">
        <v>277</v>
      </c>
      <c r="Q101" s="53"/>
      <c r="R101" s="144"/>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row>
    <row r="102" spans="1:39" ht="93" hidden="1" x14ac:dyDescent="0.25">
      <c r="A102" s="123">
        <f t="shared" si="4"/>
        <v>83</v>
      </c>
      <c r="B102" s="124" t="s">
        <v>401</v>
      </c>
      <c r="C102" s="125">
        <v>43231508</v>
      </c>
      <c r="D102" s="126" t="s">
        <v>264</v>
      </c>
      <c r="E102" s="124" t="s">
        <v>68</v>
      </c>
      <c r="F102" s="124">
        <v>1</v>
      </c>
      <c r="G102" s="127" t="s">
        <v>77</v>
      </c>
      <c r="H102" s="128" t="s">
        <v>173</v>
      </c>
      <c r="I102" s="124" t="s">
        <v>223</v>
      </c>
      <c r="J102" s="124" t="s">
        <v>66</v>
      </c>
      <c r="K102" s="124" t="s">
        <v>492</v>
      </c>
      <c r="L102" s="129">
        <v>81400000</v>
      </c>
      <c r="M102" s="130">
        <v>81400000</v>
      </c>
      <c r="N102" s="124" t="s">
        <v>51</v>
      </c>
      <c r="O102" s="124" t="s">
        <v>36</v>
      </c>
      <c r="P102" s="124" t="s">
        <v>277</v>
      </c>
      <c r="Q102" s="53"/>
      <c r="R102" s="144"/>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row>
    <row r="103" spans="1:39" ht="93" hidden="1" x14ac:dyDescent="0.25">
      <c r="A103" s="123">
        <f t="shared" si="4"/>
        <v>84</v>
      </c>
      <c r="B103" s="124" t="s">
        <v>401</v>
      </c>
      <c r="C103" s="125">
        <v>43232703</v>
      </c>
      <c r="D103" s="126" t="s">
        <v>262</v>
      </c>
      <c r="E103" s="124" t="s">
        <v>68</v>
      </c>
      <c r="F103" s="124">
        <v>1</v>
      </c>
      <c r="G103" s="127" t="s">
        <v>78</v>
      </c>
      <c r="H103" s="128" t="s">
        <v>202</v>
      </c>
      <c r="I103" s="124" t="s">
        <v>223</v>
      </c>
      <c r="J103" s="124" t="s">
        <v>66</v>
      </c>
      <c r="K103" s="124" t="s">
        <v>492</v>
      </c>
      <c r="L103" s="129">
        <v>60000000</v>
      </c>
      <c r="M103" s="130">
        <v>60000000</v>
      </c>
      <c r="N103" s="124" t="s">
        <v>51</v>
      </c>
      <c r="O103" s="124" t="s">
        <v>36</v>
      </c>
      <c r="P103" s="124" t="s">
        <v>277</v>
      </c>
      <c r="Q103" s="53"/>
      <c r="R103" s="144"/>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row>
    <row r="104" spans="1:39" ht="93" hidden="1" x14ac:dyDescent="0.25">
      <c r="A104" s="123">
        <f t="shared" si="4"/>
        <v>85</v>
      </c>
      <c r="B104" s="124" t="s">
        <v>401</v>
      </c>
      <c r="C104" s="125">
        <v>43211508</v>
      </c>
      <c r="D104" s="148" t="s">
        <v>405</v>
      </c>
      <c r="E104" s="124" t="s">
        <v>48</v>
      </c>
      <c r="F104" s="124">
        <v>1</v>
      </c>
      <c r="G104" s="127" t="s">
        <v>159</v>
      </c>
      <c r="H104" s="128" t="s">
        <v>136</v>
      </c>
      <c r="I104" s="124" t="s">
        <v>254</v>
      </c>
      <c r="J104" s="124" t="s">
        <v>35</v>
      </c>
      <c r="K104" s="124" t="s">
        <v>288</v>
      </c>
      <c r="L104" s="129">
        <v>80000000</v>
      </c>
      <c r="M104" s="130">
        <v>80000000</v>
      </c>
      <c r="N104" s="124" t="s">
        <v>51</v>
      </c>
      <c r="O104" s="124" t="s">
        <v>36</v>
      </c>
      <c r="P104" s="124" t="s">
        <v>277</v>
      </c>
      <c r="Q104" s="53"/>
      <c r="R104" s="144"/>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row>
    <row r="105" spans="1:39" ht="93" hidden="1" x14ac:dyDescent="0.25">
      <c r="A105" s="123">
        <f t="shared" si="4"/>
        <v>86</v>
      </c>
      <c r="B105" s="124" t="s">
        <v>401</v>
      </c>
      <c r="C105" s="125">
        <v>43232309</v>
      </c>
      <c r="D105" s="126" t="s">
        <v>406</v>
      </c>
      <c r="E105" s="124" t="s">
        <v>68</v>
      </c>
      <c r="F105" s="124">
        <v>1</v>
      </c>
      <c r="G105" s="127" t="s">
        <v>80</v>
      </c>
      <c r="H105" s="128">
        <v>12</v>
      </c>
      <c r="I105" s="124" t="s">
        <v>254</v>
      </c>
      <c r="J105" s="124" t="s">
        <v>66</v>
      </c>
      <c r="K105" s="124" t="s">
        <v>492</v>
      </c>
      <c r="L105" s="129">
        <v>90580000</v>
      </c>
      <c r="M105" s="130">
        <v>90580000</v>
      </c>
      <c r="N105" s="124" t="s">
        <v>51</v>
      </c>
      <c r="O105" s="124" t="s">
        <v>36</v>
      </c>
      <c r="P105" s="124" t="s">
        <v>277</v>
      </c>
      <c r="Q105" s="53"/>
      <c r="R105" s="144"/>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row>
    <row r="106" spans="1:39" ht="93" hidden="1" x14ac:dyDescent="0.25">
      <c r="A106" s="123">
        <f t="shared" si="4"/>
        <v>87</v>
      </c>
      <c r="B106" s="124" t="s">
        <v>401</v>
      </c>
      <c r="C106" s="125">
        <v>43211508</v>
      </c>
      <c r="D106" s="126" t="s">
        <v>407</v>
      </c>
      <c r="E106" s="124" t="s">
        <v>68</v>
      </c>
      <c r="F106" s="124">
        <v>1</v>
      </c>
      <c r="G106" s="127" t="s">
        <v>80</v>
      </c>
      <c r="H106" s="128">
        <v>12</v>
      </c>
      <c r="I106" s="124" t="s">
        <v>254</v>
      </c>
      <c r="J106" s="124" t="s">
        <v>66</v>
      </c>
      <c r="K106" s="124" t="s">
        <v>492</v>
      </c>
      <c r="L106" s="129">
        <v>50000000</v>
      </c>
      <c r="M106" s="130">
        <v>50000000</v>
      </c>
      <c r="N106" s="124" t="s">
        <v>51</v>
      </c>
      <c r="O106" s="124" t="s">
        <v>36</v>
      </c>
      <c r="P106" s="124" t="s">
        <v>277</v>
      </c>
      <c r="Q106" s="53"/>
      <c r="R106" s="144"/>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row>
    <row r="107" spans="1:39" ht="93" hidden="1" x14ac:dyDescent="0.25">
      <c r="A107" s="123">
        <f t="shared" si="4"/>
        <v>88</v>
      </c>
      <c r="B107" s="124" t="s">
        <v>401</v>
      </c>
      <c r="C107" s="125">
        <v>43211508</v>
      </c>
      <c r="D107" s="148" t="s">
        <v>408</v>
      </c>
      <c r="E107" s="124" t="s">
        <v>48</v>
      </c>
      <c r="F107" s="124">
        <v>1</v>
      </c>
      <c r="G107" s="127" t="s">
        <v>159</v>
      </c>
      <c r="H107" s="128" t="s">
        <v>136</v>
      </c>
      <c r="I107" s="124" t="s">
        <v>254</v>
      </c>
      <c r="J107" s="124" t="s">
        <v>35</v>
      </c>
      <c r="K107" s="124" t="s">
        <v>288</v>
      </c>
      <c r="L107" s="129">
        <v>80000000</v>
      </c>
      <c r="M107" s="130">
        <v>80000000</v>
      </c>
      <c r="N107" s="124" t="s">
        <v>51</v>
      </c>
      <c r="O107" s="124" t="s">
        <v>36</v>
      </c>
      <c r="P107" s="124" t="s">
        <v>277</v>
      </c>
      <c r="Q107" s="53"/>
      <c r="R107" s="144"/>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row>
    <row r="108" spans="1:39" ht="93" hidden="1" x14ac:dyDescent="0.25">
      <c r="A108" s="123">
        <f t="shared" si="4"/>
        <v>89</v>
      </c>
      <c r="B108" s="124" t="s">
        <v>234</v>
      </c>
      <c r="C108" s="125">
        <v>80101706</v>
      </c>
      <c r="D108" s="126" t="s">
        <v>412</v>
      </c>
      <c r="E108" s="124" t="s">
        <v>48</v>
      </c>
      <c r="F108" s="124">
        <v>1</v>
      </c>
      <c r="G108" s="127" t="s">
        <v>73</v>
      </c>
      <c r="H108" s="128">
        <v>5</v>
      </c>
      <c r="I108" s="124" t="s">
        <v>61</v>
      </c>
      <c r="J108" s="124" t="s">
        <v>66</v>
      </c>
      <c r="K108" s="124" t="s">
        <v>384</v>
      </c>
      <c r="L108" s="129">
        <v>10000000</v>
      </c>
      <c r="M108" s="130">
        <v>10000000</v>
      </c>
      <c r="N108" s="124" t="s">
        <v>51</v>
      </c>
      <c r="O108" s="124" t="s">
        <v>36</v>
      </c>
      <c r="P108" s="124" t="s">
        <v>413</v>
      </c>
      <c r="Q108" s="53"/>
      <c r="R108" s="146" t="s">
        <v>267</v>
      </c>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row>
    <row r="109" spans="1:39" ht="93" hidden="1" x14ac:dyDescent="0.25">
      <c r="A109" s="123">
        <f t="shared" si="4"/>
        <v>90</v>
      </c>
      <c r="B109" s="124" t="s">
        <v>411</v>
      </c>
      <c r="C109" s="125">
        <v>32101617</v>
      </c>
      <c r="D109" s="126" t="s">
        <v>157</v>
      </c>
      <c r="E109" s="124" t="s">
        <v>48</v>
      </c>
      <c r="F109" s="124">
        <v>12</v>
      </c>
      <c r="G109" s="127" t="s">
        <v>81</v>
      </c>
      <c r="H109" s="128" t="s">
        <v>173</v>
      </c>
      <c r="I109" s="124" t="s">
        <v>55</v>
      </c>
      <c r="J109" s="124" t="s">
        <v>35</v>
      </c>
      <c r="K109" s="124" t="s">
        <v>141</v>
      </c>
      <c r="L109" s="129">
        <v>3000000</v>
      </c>
      <c r="M109" s="130">
        <v>3000000</v>
      </c>
      <c r="N109" s="124" t="s">
        <v>51</v>
      </c>
      <c r="O109" s="124" t="s">
        <v>36</v>
      </c>
      <c r="P109" s="124" t="s">
        <v>287</v>
      </c>
      <c r="Q109" s="53"/>
      <c r="R109" s="144"/>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row>
    <row r="110" spans="1:39" ht="93" hidden="1" x14ac:dyDescent="0.25">
      <c r="A110" s="123">
        <f t="shared" si="4"/>
        <v>91</v>
      </c>
      <c r="B110" s="124" t="s">
        <v>411</v>
      </c>
      <c r="C110" s="125">
        <v>80101706</v>
      </c>
      <c r="D110" s="126" t="s">
        <v>497</v>
      </c>
      <c r="E110" s="124" t="s">
        <v>68</v>
      </c>
      <c r="F110" s="124">
        <v>1</v>
      </c>
      <c r="G110" s="127" t="s">
        <v>73</v>
      </c>
      <c r="H110" s="128" t="s">
        <v>137</v>
      </c>
      <c r="I110" s="124" t="s">
        <v>61</v>
      </c>
      <c r="J110" s="124" t="s">
        <v>35</v>
      </c>
      <c r="K110" s="124" t="s">
        <v>350</v>
      </c>
      <c r="L110" s="129">
        <v>15000000</v>
      </c>
      <c r="M110" s="130">
        <v>15000000</v>
      </c>
      <c r="N110" s="124" t="s">
        <v>51</v>
      </c>
      <c r="O110" s="124" t="s">
        <v>36</v>
      </c>
      <c r="P110" s="124" t="s">
        <v>287</v>
      </c>
      <c r="Q110" s="53"/>
      <c r="R110" s="144"/>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row>
    <row r="111" spans="1:39" ht="93" hidden="1" x14ac:dyDescent="0.25">
      <c r="A111" s="123">
        <f t="shared" si="4"/>
        <v>92</v>
      </c>
      <c r="B111" s="124" t="s">
        <v>234</v>
      </c>
      <c r="C111" s="125">
        <v>80101706</v>
      </c>
      <c r="D111" s="126" t="s">
        <v>412</v>
      </c>
      <c r="E111" s="124" t="s">
        <v>48</v>
      </c>
      <c r="F111" s="124">
        <v>1</v>
      </c>
      <c r="G111" s="127" t="s">
        <v>73</v>
      </c>
      <c r="H111" s="128">
        <v>5</v>
      </c>
      <c r="I111" s="124" t="s">
        <v>61</v>
      </c>
      <c r="J111" s="124" t="s">
        <v>66</v>
      </c>
      <c r="K111" s="124" t="s">
        <v>384</v>
      </c>
      <c r="L111" s="129">
        <v>55000000</v>
      </c>
      <c r="M111" s="130">
        <v>55000000</v>
      </c>
      <c r="N111" s="124" t="s">
        <v>51</v>
      </c>
      <c r="O111" s="124" t="s">
        <v>36</v>
      </c>
      <c r="P111" s="124" t="s">
        <v>413</v>
      </c>
      <c r="Q111" s="53"/>
      <c r="R111" s="146" t="s">
        <v>465</v>
      </c>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row>
    <row r="112" spans="1:39" ht="93" hidden="1" x14ac:dyDescent="0.25">
      <c r="A112" s="123">
        <f t="shared" si="4"/>
        <v>93</v>
      </c>
      <c r="B112" s="124" t="s">
        <v>414</v>
      </c>
      <c r="C112" s="125">
        <v>80101706</v>
      </c>
      <c r="D112" s="126" t="s">
        <v>415</v>
      </c>
      <c r="E112" s="124" t="s">
        <v>48</v>
      </c>
      <c r="F112" s="124">
        <v>1</v>
      </c>
      <c r="G112" s="127" t="s">
        <v>73</v>
      </c>
      <c r="H112" s="128">
        <v>5</v>
      </c>
      <c r="I112" s="124" t="s">
        <v>61</v>
      </c>
      <c r="J112" s="124" t="s">
        <v>66</v>
      </c>
      <c r="K112" s="124" t="s">
        <v>384</v>
      </c>
      <c r="L112" s="129">
        <v>19475000</v>
      </c>
      <c r="M112" s="130">
        <v>19475000</v>
      </c>
      <c r="N112" s="124" t="s">
        <v>51</v>
      </c>
      <c r="O112" s="124" t="s">
        <v>36</v>
      </c>
      <c r="P112" s="124" t="s">
        <v>413</v>
      </c>
      <c r="Q112" s="53"/>
      <c r="R112" s="146" t="s">
        <v>211</v>
      </c>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row>
    <row r="113" spans="1:39" ht="93" hidden="1" x14ac:dyDescent="0.25">
      <c r="A113" s="123">
        <f t="shared" si="4"/>
        <v>94</v>
      </c>
      <c r="B113" s="124" t="s">
        <v>414</v>
      </c>
      <c r="C113" s="125">
        <v>80101706</v>
      </c>
      <c r="D113" s="126" t="s">
        <v>415</v>
      </c>
      <c r="E113" s="124" t="s">
        <v>48</v>
      </c>
      <c r="F113" s="124">
        <v>1</v>
      </c>
      <c r="G113" s="127" t="s">
        <v>73</v>
      </c>
      <c r="H113" s="128">
        <v>5</v>
      </c>
      <c r="I113" s="124" t="s">
        <v>61</v>
      </c>
      <c r="J113" s="124" t="s">
        <v>66</v>
      </c>
      <c r="K113" s="124" t="s">
        <v>384</v>
      </c>
      <c r="L113" s="129">
        <v>33075000</v>
      </c>
      <c r="M113" s="130">
        <v>33075000</v>
      </c>
      <c r="N113" s="124" t="s">
        <v>51</v>
      </c>
      <c r="O113" s="124" t="s">
        <v>36</v>
      </c>
      <c r="P113" s="124" t="s">
        <v>413</v>
      </c>
      <c r="Q113" s="53"/>
      <c r="R113" s="146" t="s">
        <v>466</v>
      </c>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row>
    <row r="114" spans="1:39" ht="93" hidden="1" x14ac:dyDescent="0.25">
      <c r="A114" s="123">
        <f t="shared" si="4"/>
        <v>95</v>
      </c>
      <c r="B114" s="124" t="s">
        <v>414</v>
      </c>
      <c r="C114" s="125">
        <v>80101706</v>
      </c>
      <c r="D114" s="126" t="s">
        <v>415</v>
      </c>
      <c r="E114" s="124" t="s">
        <v>48</v>
      </c>
      <c r="F114" s="124">
        <v>1</v>
      </c>
      <c r="G114" s="127" t="s">
        <v>73</v>
      </c>
      <c r="H114" s="128">
        <v>5</v>
      </c>
      <c r="I114" s="124" t="s">
        <v>61</v>
      </c>
      <c r="J114" s="124" t="s">
        <v>66</v>
      </c>
      <c r="K114" s="124" t="s">
        <v>384</v>
      </c>
      <c r="L114" s="129">
        <v>21700000</v>
      </c>
      <c r="M114" s="130">
        <v>21700000</v>
      </c>
      <c r="N114" s="124" t="s">
        <v>51</v>
      </c>
      <c r="O114" s="124" t="s">
        <v>36</v>
      </c>
      <c r="P114" s="124" t="s">
        <v>413</v>
      </c>
      <c r="Q114" s="53"/>
      <c r="R114" s="146" t="s">
        <v>212</v>
      </c>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row>
    <row r="115" spans="1:39" ht="93" hidden="1" x14ac:dyDescent="0.25">
      <c r="A115" s="123">
        <f t="shared" si="4"/>
        <v>96</v>
      </c>
      <c r="B115" s="124" t="s">
        <v>416</v>
      </c>
      <c r="C115" s="125">
        <v>80101706</v>
      </c>
      <c r="D115" s="126" t="s">
        <v>417</v>
      </c>
      <c r="E115" s="124" t="s">
        <v>48</v>
      </c>
      <c r="F115" s="124">
        <v>1</v>
      </c>
      <c r="G115" s="127" t="s">
        <v>73</v>
      </c>
      <c r="H115" s="128">
        <v>5</v>
      </c>
      <c r="I115" s="124" t="s">
        <v>61</v>
      </c>
      <c r="J115" s="124" t="s">
        <v>66</v>
      </c>
      <c r="K115" s="124" t="s">
        <v>384</v>
      </c>
      <c r="L115" s="129">
        <v>19475000</v>
      </c>
      <c r="M115" s="130">
        <v>19475000</v>
      </c>
      <c r="N115" s="124" t="s">
        <v>51</v>
      </c>
      <c r="O115" s="124" t="s">
        <v>36</v>
      </c>
      <c r="P115" s="124" t="s">
        <v>413</v>
      </c>
      <c r="Q115" s="53"/>
      <c r="R115" s="146" t="s">
        <v>258</v>
      </c>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row>
    <row r="116" spans="1:39" ht="93" hidden="1" x14ac:dyDescent="0.25">
      <c r="A116" s="123">
        <f t="shared" si="4"/>
        <v>97</v>
      </c>
      <c r="B116" s="124" t="s">
        <v>418</v>
      </c>
      <c r="C116" s="125">
        <v>80101706</v>
      </c>
      <c r="D116" s="126" t="s">
        <v>419</v>
      </c>
      <c r="E116" s="124" t="s">
        <v>48</v>
      </c>
      <c r="F116" s="124">
        <v>1</v>
      </c>
      <c r="G116" s="127" t="s">
        <v>73</v>
      </c>
      <c r="H116" s="128">
        <v>5</v>
      </c>
      <c r="I116" s="124" t="s">
        <v>61</v>
      </c>
      <c r="J116" s="124" t="s">
        <v>66</v>
      </c>
      <c r="K116" s="124" t="s">
        <v>384</v>
      </c>
      <c r="L116" s="129">
        <v>42500000</v>
      </c>
      <c r="M116" s="130">
        <v>42500000</v>
      </c>
      <c r="N116" s="124" t="s">
        <v>51</v>
      </c>
      <c r="O116" s="124" t="s">
        <v>36</v>
      </c>
      <c r="P116" s="124" t="s">
        <v>413</v>
      </c>
      <c r="Q116" s="53"/>
      <c r="R116" s="146" t="s">
        <v>207</v>
      </c>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row>
    <row r="117" spans="1:39" ht="93" hidden="1" x14ac:dyDescent="0.25">
      <c r="A117" s="123">
        <f t="shared" si="4"/>
        <v>98</v>
      </c>
      <c r="B117" s="124" t="s">
        <v>270</v>
      </c>
      <c r="C117" s="125">
        <v>80101706</v>
      </c>
      <c r="D117" s="126" t="s">
        <v>420</v>
      </c>
      <c r="E117" s="124" t="s">
        <v>48</v>
      </c>
      <c r="F117" s="124">
        <v>1</v>
      </c>
      <c r="G117" s="127" t="s">
        <v>73</v>
      </c>
      <c r="H117" s="128">
        <v>5</v>
      </c>
      <c r="I117" s="124" t="s">
        <v>61</v>
      </c>
      <c r="J117" s="124" t="s">
        <v>66</v>
      </c>
      <c r="K117" s="124" t="s">
        <v>384</v>
      </c>
      <c r="L117" s="129">
        <v>45000000</v>
      </c>
      <c r="M117" s="130">
        <v>45000000</v>
      </c>
      <c r="N117" s="124" t="s">
        <v>51</v>
      </c>
      <c r="O117" s="124" t="s">
        <v>36</v>
      </c>
      <c r="P117" s="124" t="s">
        <v>413</v>
      </c>
      <c r="Q117" s="53"/>
      <c r="R117" s="146" t="s">
        <v>467</v>
      </c>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row>
    <row r="118" spans="1:39" ht="93" hidden="1" x14ac:dyDescent="0.25">
      <c r="A118" s="123">
        <f t="shared" si="4"/>
        <v>99</v>
      </c>
      <c r="B118" s="124" t="s">
        <v>270</v>
      </c>
      <c r="C118" s="125">
        <v>80101706</v>
      </c>
      <c r="D118" s="126" t="s">
        <v>420</v>
      </c>
      <c r="E118" s="124" t="s">
        <v>48</v>
      </c>
      <c r="F118" s="124">
        <v>1</v>
      </c>
      <c r="G118" s="127" t="s">
        <v>73</v>
      </c>
      <c r="H118" s="128">
        <v>5</v>
      </c>
      <c r="I118" s="124" t="s">
        <v>61</v>
      </c>
      <c r="J118" s="124" t="s">
        <v>66</v>
      </c>
      <c r="K118" s="124" t="s">
        <v>384</v>
      </c>
      <c r="L118" s="129">
        <v>41500000</v>
      </c>
      <c r="M118" s="130">
        <v>41500000</v>
      </c>
      <c r="N118" s="124" t="s">
        <v>51</v>
      </c>
      <c r="O118" s="124" t="s">
        <v>36</v>
      </c>
      <c r="P118" s="124" t="s">
        <v>413</v>
      </c>
      <c r="Q118" s="53"/>
      <c r="R118" s="146" t="s">
        <v>468</v>
      </c>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row>
    <row r="119" spans="1:39" ht="93" hidden="1" x14ac:dyDescent="0.25">
      <c r="A119" s="123">
        <f t="shared" si="4"/>
        <v>100</v>
      </c>
      <c r="B119" s="124" t="s">
        <v>217</v>
      </c>
      <c r="C119" s="125">
        <v>80101706</v>
      </c>
      <c r="D119" s="126" t="s">
        <v>421</v>
      </c>
      <c r="E119" s="124" t="s">
        <v>48</v>
      </c>
      <c r="F119" s="124">
        <v>1</v>
      </c>
      <c r="G119" s="127" t="s">
        <v>73</v>
      </c>
      <c r="H119" s="128">
        <v>5</v>
      </c>
      <c r="I119" s="124" t="s">
        <v>61</v>
      </c>
      <c r="J119" s="124" t="s">
        <v>66</v>
      </c>
      <c r="K119" s="124" t="s">
        <v>384</v>
      </c>
      <c r="L119" s="129">
        <v>46410000</v>
      </c>
      <c r="M119" s="130">
        <v>46410000</v>
      </c>
      <c r="N119" s="124" t="s">
        <v>51</v>
      </c>
      <c r="O119" s="124" t="s">
        <v>36</v>
      </c>
      <c r="P119" s="124" t="s">
        <v>422</v>
      </c>
      <c r="Q119" s="53"/>
      <c r="R119" s="146" t="s">
        <v>469</v>
      </c>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row>
    <row r="120" spans="1:39" ht="116.25" x14ac:dyDescent="0.25">
      <c r="A120" s="123">
        <f t="shared" si="4"/>
        <v>101</v>
      </c>
      <c r="B120" s="124" t="s">
        <v>418</v>
      </c>
      <c r="C120" s="125">
        <v>80101706</v>
      </c>
      <c r="D120" s="126" t="s">
        <v>419</v>
      </c>
      <c r="E120" s="124" t="s">
        <v>48</v>
      </c>
      <c r="F120" s="124">
        <v>1</v>
      </c>
      <c r="G120" s="127" t="s">
        <v>73</v>
      </c>
      <c r="H120" s="128">
        <v>5</v>
      </c>
      <c r="I120" s="124" t="s">
        <v>61</v>
      </c>
      <c r="J120" s="124" t="s">
        <v>66</v>
      </c>
      <c r="K120" s="124" t="s">
        <v>404</v>
      </c>
      <c r="L120" s="129">
        <v>15165000</v>
      </c>
      <c r="M120" s="130">
        <v>15165000</v>
      </c>
      <c r="N120" s="124" t="s">
        <v>51</v>
      </c>
      <c r="O120" s="124" t="s">
        <v>36</v>
      </c>
      <c r="P120" s="124" t="s">
        <v>413</v>
      </c>
      <c r="Q120" s="53"/>
      <c r="R120" s="146" t="s">
        <v>214</v>
      </c>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row>
    <row r="121" spans="1:39" ht="116.25" x14ac:dyDescent="0.25">
      <c r="A121" s="123">
        <f t="shared" si="4"/>
        <v>102</v>
      </c>
      <c r="B121" s="124" t="s">
        <v>418</v>
      </c>
      <c r="C121" s="125">
        <v>80101706</v>
      </c>
      <c r="D121" s="126" t="s">
        <v>419</v>
      </c>
      <c r="E121" s="124" t="s">
        <v>48</v>
      </c>
      <c r="F121" s="124">
        <v>1</v>
      </c>
      <c r="G121" s="127" t="s">
        <v>73</v>
      </c>
      <c r="H121" s="128">
        <v>5</v>
      </c>
      <c r="I121" s="124" t="s">
        <v>61</v>
      </c>
      <c r="J121" s="124" t="s">
        <v>66</v>
      </c>
      <c r="K121" s="124" t="s">
        <v>404</v>
      </c>
      <c r="L121" s="129">
        <v>30000000</v>
      </c>
      <c r="M121" s="130">
        <v>30000000</v>
      </c>
      <c r="N121" s="124" t="s">
        <v>51</v>
      </c>
      <c r="O121" s="124" t="s">
        <v>36</v>
      </c>
      <c r="P121" s="124" t="s">
        <v>413</v>
      </c>
      <c r="Q121" s="53"/>
      <c r="R121" s="146" t="s">
        <v>243</v>
      </c>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row>
    <row r="122" spans="1:39" ht="116.25" x14ac:dyDescent="0.25">
      <c r="A122" s="123">
        <f t="shared" ref="A122:A153" si="5">SUM(A121+1)</f>
        <v>103</v>
      </c>
      <c r="B122" s="124" t="s">
        <v>418</v>
      </c>
      <c r="C122" s="125">
        <v>80101706</v>
      </c>
      <c r="D122" s="126" t="s">
        <v>419</v>
      </c>
      <c r="E122" s="124" t="s">
        <v>48</v>
      </c>
      <c r="F122" s="124">
        <v>1</v>
      </c>
      <c r="G122" s="127" t="s">
        <v>73</v>
      </c>
      <c r="H122" s="128">
        <v>5</v>
      </c>
      <c r="I122" s="124" t="s">
        <v>61</v>
      </c>
      <c r="J122" s="124" t="s">
        <v>66</v>
      </c>
      <c r="K122" s="124" t="s">
        <v>404</v>
      </c>
      <c r="L122" s="129">
        <v>19475000</v>
      </c>
      <c r="M122" s="130">
        <v>19475000</v>
      </c>
      <c r="N122" s="124" t="s">
        <v>51</v>
      </c>
      <c r="O122" s="124" t="s">
        <v>36</v>
      </c>
      <c r="P122" s="124" t="s">
        <v>413</v>
      </c>
      <c r="Q122" s="53"/>
      <c r="R122" s="146" t="s">
        <v>244</v>
      </c>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row>
    <row r="123" spans="1:39" ht="69.75" hidden="1" x14ac:dyDescent="0.25">
      <c r="A123" s="123">
        <f t="shared" si="5"/>
        <v>104</v>
      </c>
      <c r="B123" s="124" t="s">
        <v>255</v>
      </c>
      <c r="C123" s="125">
        <v>80101706</v>
      </c>
      <c r="D123" s="126" t="s">
        <v>423</v>
      </c>
      <c r="E123" s="124" t="s">
        <v>48</v>
      </c>
      <c r="F123" s="124">
        <v>1</v>
      </c>
      <c r="G123" s="127" t="s">
        <v>73</v>
      </c>
      <c r="H123" s="128">
        <v>5</v>
      </c>
      <c r="I123" s="124" t="s">
        <v>61</v>
      </c>
      <c r="J123" s="124" t="s">
        <v>66</v>
      </c>
      <c r="K123" s="124" t="s">
        <v>384</v>
      </c>
      <c r="L123" s="129">
        <v>12500000</v>
      </c>
      <c r="M123" s="130">
        <v>12500000</v>
      </c>
      <c r="N123" s="124" t="s">
        <v>51</v>
      </c>
      <c r="O123" s="124" t="s">
        <v>36</v>
      </c>
      <c r="P123" s="124" t="s">
        <v>424</v>
      </c>
      <c r="Q123" s="53"/>
      <c r="R123" s="146" t="s">
        <v>204</v>
      </c>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row>
    <row r="124" spans="1:39" ht="69.75" hidden="1" x14ac:dyDescent="0.25">
      <c r="A124" s="123">
        <f t="shared" si="5"/>
        <v>105</v>
      </c>
      <c r="B124" s="124" t="s">
        <v>255</v>
      </c>
      <c r="C124" s="125">
        <v>80101706</v>
      </c>
      <c r="D124" s="126" t="s">
        <v>423</v>
      </c>
      <c r="E124" s="124" t="s">
        <v>48</v>
      </c>
      <c r="F124" s="124">
        <v>1</v>
      </c>
      <c r="G124" s="127" t="s">
        <v>73</v>
      </c>
      <c r="H124" s="128">
        <v>5</v>
      </c>
      <c r="I124" s="124" t="s">
        <v>61</v>
      </c>
      <c r="J124" s="124" t="s">
        <v>66</v>
      </c>
      <c r="K124" s="124" t="s">
        <v>384</v>
      </c>
      <c r="L124" s="129">
        <v>12500000</v>
      </c>
      <c r="M124" s="130">
        <v>12500000</v>
      </c>
      <c r="N124" s="124" t="s">
        <v>51</v>
      </c>
      <c r="O124" s="124" t="s">
        <v>36</v>
      </c>
      <c r="P124" s="124" t="s">
        <v>424</v>
      </c>
      <c r="Q124" s="53"/>
      <c r="R124" s="146" t="s">
        <v>470</v>
      </c>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row>
    <row r="125" spans="1:39" ht="69.75" hidden="1" x14ac:dyDescent="0.25">
      <c r="A125" s="123">
        <f t="shared" si="5"/>
        <v>106</v>
      </c>
      <c r="B125" s="124" t="s">
        <v>255</v>
      </c>
      <c r="C125" s="125">
        <v>80101706</v>
      </c>
      <c r="D125" s="126" t="s">
        <v>425</v>
      </c>
      <c r="E125" s="124" t="s">
        <v>48</v>
      </c>
      <c r="F125" s="124">
        <v>1</v>
      </c>
      <c r="G125" s="127" t="s">
        <v>73</v>
      </c>
      <c r="H125" s="128">
        <v>5</v>
      </c>
      <c r="I125" s="124" t="s">
        <v>61</v>
      </c>
      <c r="J125" s="124" t="s">
        <v>66</v>
      </c>
      <c r="K125" s="124" t="s">
        <v>384</v>
      </c>
      <c r="L125" s="129">
        <v>4772500</v>
      </c>
      <c r="M125" s="130">
        <v>4772500</v>
      </c>
      <c r="N125" s="124" t="s">
        <v>51</v>
      </c>
      <c r="O125" s="124" t="s">
        <v>36</v>
      </c>
      <c r="P125" s="124" t="s">
        <v>424</v>
      </c>
      <c r="Q125" s="53"/>
      <c r="R125" s="146" t="s">
        <v>471</v>
      </c>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row>
    <row r="126" spans="1:39" ht="93" hidden="1" x14ac:dyDescent="0.25">
      <c r="A126" s="123">
        <f t="shared" si="5"/>
        <v>107</v>
      </c>
      <c r="B126" s="124" t="s">
        <v>426</v>
      </c>
      <c r="C126" s="125">
        <v>80101706</v>
      </c>
      <c r="D126" s="126" t="s">
        <v>427</v>
      </c>
      <c r="E126" s="124" t="s">
        <v>48</v>
      </c>
      <c r="F126" s="124">
        <v>1</v>
      </c>
      <c r="G126" s="127" t="s">
        <v>73</v>
      </c>
      <c r="H126" s="128">
        <v>5</v>
      </c>
      <c r="I126" s="124" t="s">
        <v>61</v>
      </c>
      <c r="J126" s="124" t="s">
        <v>66</v>
      </c>
      <c r="K126" s="124" t="s">
        <v>384</v>
      </c>
      <c r="L126" s="129">
        <v>26155000</v>
      </c>
      <c r="M126" s="130">
        <v>26155000</v>
      </c>
      <c r="N126" s="124" t="s">
        <v>51</v>
      </c>
      <c r="O126" s="124" t="s">
        <v>36</v>
      </c>
      <c r="P126" s="124" t="s">
        <v>428</v>
      </c>
      <c r="Q126" s="53"/>
      <c r="R126" s="146" t="s">
        <v>250</v>
      </c>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row>
    <row r="127" spans="1:39" ht="116.25" x14ac:dyDescent="0.25">
      <c r="A127" s="123">
        <f t="shared" si="5"/>
        <v>108</v>
      </c>
      <c r="B127" s="124" t="s">
        <v>255</v>
      </c>
      <c r="C127" s="125">
        <v>80101706</v>
      </c>
      <c r="D127" s="126" t="s">
        <v>423</v>
      </c>
      <c r="E127" s="124" t="s">
        <v>48</v>
      </c>
      <c r="F127" s="124">
        <v>1</v>
      </c>
      <c r="G127" s="127" t="s">
        <v>73</v>
      </c>
      <c r="H127" s="128">
        <v>5</v>
      </c>
      <c r="I127" s="124" t="s">
        <v>61</v>
      </c>
      <c r="J127" s="124" t="s">
        <v>66</v>
      </c>
      <c r="K127" s="124" t="s">
        <v>404</v>
      </c>
      <c r="L127" s="129">
        <v>12500000</v>
      </c>
      <c r="M127" s="130">
        <v>12500000</v>
      </c>
      <c r="N127" s="124" t="s">
        <v>51</v>
      </c>
      <c r="O127" s="124" t="s">
        <v>36</v>
      </c>
      <c r="P127" s="124" t="s">
        <v>424</v>
      </c>
      <c r="Q127" s="53"/>
      <c r="R127" s="146" t="s">
        <v>204</v>
      </c>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row>
    <row r="128" spans="1:39" ht="93" hidden="1" x14ac:dyDescent="0.25">
      <c r="A128" s="123">
        <f t="shared" si="5"/>
        <v>109</v>
      </c>
      <c r="B128" s="124" t="s">
        <v>426</v>
      </c>
      <c r="C128" s="125">
        <v>80101706</v>
      </c>
      <c r="D128" s="126" t="s">
        <v>427</v>
      </c>
      <c r="E128" s="124" t="s">
        <v>48</v>
      </c>
      <c r="F128" s="124">
        <v>1</v>
      </c>
      <c r="G128" s="127" t="s">
        <v>73</v>
      </c>
      <c r="H128" s="128">
        <v>5</v>
      </c>
      <c r="I128" s="124" t="s">
        <v>61</v>
      </c>
      <c r="J128" s="124" t="s">
        <v>66</v>
      </c>
      <c r="K128" s="124" t="s">
        <v>384</v>
      </c>
      <c r="L128" s="129">
        <v>26155000</v>
      </c>
      <c r="M128" s="130">
        <v>26155000</v>
      </c>
      <c r="N128" s="124" t="s">
        <v>51</v>
      </c>
      <c r="O128" s="124" t="s">
        <v>36</v>
      </c>
      <c r="P128" s="124" t="s">
        <v>428</v>
      </c>
      <c r="Q128" s="53"/>
      <c r="R128" s="146" t="s">
        <v>249</v>
      </c>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row>
    <row r="129" spans="1:39" ht="116.25" x14ac:dyDescent="0.25">
      <c r="A129" s="123">
        <f t="shared" si="5"/>
        <v>110</v>
      </c>
      <c r="B129" s="124" t="s">
        <v>255</v>
      </c>
      <c r="C129" s="125">
        <v>80101706</v>
      </c>
      <c r="D129" s="126" t="s">
        <v>423</v>
      </c>
      <c r="E129" s="124" t="s">
        <v>48</v>
      </c>
      <c r="F129" s="124">
        <v>1</v>
      </c>
      <c r="G129" s="127" t="s">
        <v>73</v>
      </c>
      <c r="H129" s="128">
        <v>5</v>
      </c>
      <c r="I129" s="124" t="s">
        <v>61</v>
      </c>
      <c r="J129" s="124" t="s">
        <v>66</v>
      </c>
      <c r="K129" s="124" t="s">
        <v>404</v>
      </c>
      <c r="L129" s="129">
        <v>12500000</v>
      </c>
      <c r="M129" s="130">
        <v>12500000</v>
      </c>
      <c r="N129" s="124" t="s">
        <v>51</v>
      </c>
      <c r="O129" s="124" t="s">
        <v>36</v>
      </c>
      <c r="P129" s="124" t="s">
        <v>424</v>
      </c>
      <c r="Q129" s="53"/>
      <c r="R129" s="146" t="s">
        <v>470</v>
      </c>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row>
    <row r="130" spans="1:39" ht="93" hidden="1" x14ac:dyDescent="0.25">
      <c r="A130" s="123">
        <f t="shared" si="5"/>
        <v>111</v>
      </c>
      <c r="B130" s="124" t="s">
        <v>149</v>
      </c>
      <c r="C130" s="125">
        <v>80101706</v>
      </c>
      <c r="D130" s="126" t="s">
        <v>435</v>
      </c>
      <c r="E130" s="124" t="s">
        <v>48</v>
      </c>
      <c r="F130" s="124">
        <v>1</v>
      </c>
      <c r="G130" s="127" t="s">
        <v>73</v>
      </c>
      <c r="H130" s="128">
        <v>5</v>
      </c>
      <c r="I130" s="124" t="s">
        <v>61</v>
      </c>
      <c r="J130" s="124" t="s">
        <v>66</v>
      </c>
      <c r="K130" s="124" t="s">
        <v>384</v>
      </c>
      <c r="L130" s="129">
        <v>31500000</v>
      </c>
      <c r="M130" s="130">
        <v>31500000</v>
      </c>
      <c r="N130" s="124" t="s">
        <v>51</v>
      </c>
      <c r="O130" s="124" t="s">
        <v>36</v>
      </c>
      <c r="P130" s="124" t="s">
        <v>436</v>
      </c>
      <c r="Q130" s="53"/>
      <c r="R130" s="146" t="s">
        <v>230</v>
      </c>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row>
    <row r="131" spans="1:39" ht="116.25" x14ac:dyDescent="0.25">
      <c r="A131" s="123">
        <f t="shared" si="5"/>
        <v>112</v>
      </c>
      <c r="B131" s="124" t="s">
        <v>255</v>
      </c>
      <c r="C131" s="125">
        <v>80101706</v>
      </c>
      <c r="D131" s="126" t="s">
        <v>425</v>
      </c>
      <c r="E131" s="124" t="s">
        <v>48</v>
      </c>
      <c r="F131" s="124">
        <v>1</v>
      </c>
      <c r="G131" s="127" t="s">
        <v>73</v>
      </c>
      <c r="H131" s="128">
        <v>5</v>
      </c>
      <c r="I131" s="124" t="s">
        <v>61</v>
      </c>
      <c r="J131" s="124" t="s">
        <v>66</v>
      </c>
      <c r="K131" s="124" t="s">
        <v>404</v>
      </c>
      <c r="L131" s="129">
        <v>4772500</v>
      </c>
      <c r="M131" s="130">
        <v>4772500</v>
      </c>
      <c r="N131" s="124" t="s">
        <v>51</v>
      </c>
      <c r="O131" s="124" t="s">
        <v>36</v>
      </c>
      <c r="P131" s="124" t="s">
        <v>424</v>
      </c>
      <c r="Q131" s="53"/>
      <c r="R131" s="146" t="s">
        <v>471</v>
      </c>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row>
    <row r="132" spans="1:39" ht="93" hidden="1" x14ac:dyDescent="0.25">
      <c r="A132" s="123">
        <f t="shared" si="5"/>
        <v>113</v>
      </c>
      <c r="B132" s="124" t="s">
        <v>149</v>
      </c>
      <c r="C132" s="125">
        <v>80101706</v>
      </c>
      <c r="D132" s="126" t="s">
        <v>435</v>
      </c>
      <c r="E132" s="124" t="s">
        <v>48</v>
      </c>
      <c r="F132" s="124">
        <v>1</v>
      </c>
      <c r="G132" s="127" t="s">
        <v>73</v>
      </c>
      <c r="H132" s="128">
        <v>5</v>
      </c>
      <c r="I132" s="124" t="s">
        <v>61</v>
      </c>
      <c r="J132" s="124" t="s">
        <v>66</v>
      </c>
      <c r="K132" s="124" t="s">
        <v>384</v>
      </c>
      <c r="L132" s="129">
        <v>43680000</v>
      </c>
      <c r="M132" s="130">
        <v>43680000</v>
      </c>
      <c r="N132" s="124" t="s">
        <v>51</v>
      </c>
      <c r="O132" s="124" t="s">
        <v>36</v>
      </c>
      <c r="P132" s="124" t="s">
        <v>436</v>
      </c>
      <c r="Q132" s="53"/>
      <c r="R132" s="146" t="s">
        <v>476</v>
      </c>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row>
    <row r="133" spans="1:39" ht="93" hidden="1" x14ac:dyDescent="0.25">
      <c r="A133" s="123">
        <f t="shared" si="5"/>
        <v>114</v>
      </c>
      <c r="B133" s="124" t="s">
        <v>149</v>
      </c>
      <c r="C133" s="125">
        <v>80101706</v>
      </c>
      <c r="D133" s="126" t="s">
        <v>435</v>
      </c>
      <c r="E133" s="124" t="s">
        <v>48</v>
      </c>
      <c r="F133" s="124">
        <v>1</v>
      </c>
      <c r="G133" s="127" t="s">
        <v>73</v>
      </c>
      <c r="H133" s="128">
        <v>5</v>
      </c>
      <c r="I133" s="124" t="s">
        <v>61</v>
      </c>
      <c r="J133" s="124" t="s">
        <v>66</v>
      </c>
      <c r="K133" s="124" t="s">
        <v>384</v>
      </c>
      <c r="L133" s="129">
        <v>40000000</v>
      </c>
      <c r="M133" s="130">
        <v>40000000</v>
      </c>
      <c r="N133" s="124" t="s">
        <v>51</v>
      </c>
      <c r="O133" s="124" t="s">
        <v>36</v>
      </c>
      <c r="P133" s="124" t="s">
        <v>436</v>
      </c>
      <c r="Q133" s="53"/>
      <c r="R133" s="146" t="s">
        <v>477</v>
      </c>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row>
    <row r="134" spans="1:39" ht="93" hidden="1" x14ac:dyDescent="0.25">
      <c r="A134" s="123">
        <f t="shared" si="5"/>
        <v>115</v>
      </c>
      <c r="B134" s="124" t="s">
        <v>429</v>
      </c>
      <c r="C134" s="125">
        <v>80101706</v>
      </c>
      <c r="D134" s="126" t="s">
        <v>430</v>
      </c>
      <c r="E134" s="124" t="s">
        <v>48</v>
      </c>
      <c r="F134" s="124">
        <v>1</v>
      </c>
      <c r="G134" s="127" t="s">
        <v>73</v>
      </c>
      <c r="H134" s="128">
        <v>5</v>
      </c>
      <c r="I134" s="124" t="s">
        <v>61</v>
      </c>
      <c r="J134" s="124" t="s">
        <v>35</v>
      </c>
      <c r="K134" s="124" t="s">
        <v>350</v>
      </c>
      <c r="L134" s="129">
        <v>30000000</v>
      </c>
      <c r="M134" s="130">
        <v>30000000</v>
      </c>
      <c r="N134" s="124" t="s">
        <v>51</v>
      </c>
      <c r="O134" s="124" t="s">
        <v>36</v>
      </c>
      <c r="P134" s="124" t="s">
        <v>386</v>
      </c>
      <c r="Q134" s="53"/>
      <c r="R134" s="146" t="s">
        <v>216</v>
      </c>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row>
    <row r="135" spans="1:39" ht="93" hidden="1" x14ac:dyDescent="0.25">
      <c r="A135" s="123">
        <f t="shared" si="5"/>
        <v>116</v>
      </c>
      <c r="B135" s="124" t="s">
        <v>233</v>
      </c>
      <c r="C135" s="125">
        <v>80101706</v>
      </c>
      <c r="D135" s="126" t="s">
        <v>431</v>
      </c>
      <c r="E135" s="124" t="s">
        <v>48</v>
      </c>
      <c r="F135" s="124">
        <v>1</v>
      </c>
      <c r="G135" s="127" t="s">
        <v>73</v>
      </c>
      <c r="H135" s="128" t="s">
        <v>181</v>
      </c>
      <c r="I135" s="124" t="s">
        <v>61</v>
      </c>
      <c r="J135" s="124" t="s">
        <v>35</v>
      </c>
      <c r="K135" s="124" t="s">
        <v>350</v>
      </c>
      <c r="L135" s="129">
        <v>32320200</v>
      </c>
      <c r="M135" s="130">
        <v>32320200</v>
      </c>
      <c r="N135" s="124" t="s">
        <v>51</v>
      </c>
      <c r="O135" s="124" t="s">
        <v>36</v>
      </c>
      <c r="P135" s="124" t="s">
        <v>286</v>
      </c>
      <c r="Q135" s="53"/>
      <c r="R135" s="146" t="s">
        <v>271</v>
      </c>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row>
    <row r="136" spans="1:39" ht="116.25" x14ac:dyDescent="0.25">
      <c r="A136" s="123">
        <f t="shared" si="5"/>
        <v>117</v>
      </c>
      <c r="B136" s="124" t="s">
        <v>432</v>
      </c>
      <c r="C136" s="125">
        <v>80101706</v>
      </c>
      <c r="D136" s="126" t="s">
        <v>433</v>
      </c>
      <c r="E136" s="124" t="s">
        <v>48</v>
      </c>
      <c r="F136" s="124">
        <v>1</v>
      </c>
      <c r="G136" s="127" t="s">
        <v>73</v>
      </c>
      <c r="H136" s="128">
        <v>5</v>
      </c>
      <c r="I136" s="124" t="s">
        <v>61</v>
      </c>
      <c r="J136" s="124" t="s">
        <v>66</v>
      </c>
      <c r="K136" s="124" t="s">
        <v>404</v>
      </c>
      <c r="L136" s="129">
        <v>56450000</v>
      </c>
      <c r="M136" s="130">
        <v>56450000</v>
      </c>
      <c r="N136" s="124" t="s">
        <v>51</v>
      </c>
      <c r="O136" s="124" t="s">
        <v>36</v>
      </c>
      <c r="P136" s="124" t="s">
        <v>434</v>
      </c>
      <c r="Q136" s="53"/>
      <c r="R136" s="146" t="s">
        <v>472</v>
      </c>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row>
    <row r="137" spans="1:39" ht="116.25" x14ac:dyDescent="0.25">
      <c r="A137" s="123">
        <f t="shared" si="5"/>
        <v>118</v>
      </c>
      <c r="B137" s="124" t="s">
        <v>432</v>
      </c>
      <c r="C137" s="125">
        <v>80101706</v>
      </c>
      <c r="D137" s="126" t="s">
        <v>433</v>
      </c>
      <c r="E137" s="124" t="s">
        <v>48</v>
      </c>
      <c r="F137" s="124">
        <v>1</v>
      </c>
      <c r="G137" s="127" t="s">
        <v>73</v>
      </c>
      <c r="H137" s="128">
        <v>5</v>
      </c>
      <c r="I137" s="124" t="s">
        <v>61</v>
      </c>
      <c r="J137" s="124" t="s">
        <v>66</v>
      </c>
      <c r="K137" s="124" t="s">
        <v>404</v>
      </c>
      <c r="L137" s="129">
        <v>25040000</v>
      </c>
      <c r="M137" s="130">
        <v>25040000</v>
      </c>
      <c r="N137" s="124" t="s">
        <v>51</v>
      </c>
      <c r="O137" s="124" t="s">
        <v>36</v>
      </c>
      <c r="P137" s="124" t="s">
        <v>434</v>
      </c>
      <c r="Q137" s="53"/>
      <c r="R137" s="146" t="s">
        <v>224</v>
      </c>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row>
    <row r="138" spans="1:39" ht="116.25" x14ac:dyDescent="0.25">
      <c r="A138" s="123">
        <f t="shared" si="5"/>
        <v>119</v>
      </c>
      <c r="B138" s="124" t="s">
        <v>432</v>
      </c>
      <c r="C138" s="125">
        <v>80101706</v>
      </c>
      <c r="D138" s="126" t="s">
        <v>433</v>
      </c>
      <c r="E138" s="124" t="s">
        <v>48</v>
      </c>
      <c r="F138" s="124">
        <v>1</v>
      </c>
      <c r="G138" s="127" t="s">
        <v>73</v>
      </c>
      <c r="H138" s="128">
        <v>5</v>
      </c>
      <c r="I138" s="124" t="s">
        <v>61</v>
      </c>
      <c r="J138" s="124" t="s">
        <v>66</v>
      </c>
      <c r="K138" s="124" t="s">
        <v>404</v>
      </c>
      <c r="L138" s="129">
        <v>45000000</v>
      </c>
      <c r="M138" s="130">
        <v>45000000</v>
      </c>
      <c r="N138" s="124" t="s">
        <v>51</v>
      </c>
      <c r="O138" s="124" t="s">
        <v>36</v>
      </c>
      <c r="P138" s="124" t="s">
        <v>434</v>
      </c>
      <c r="Q138" s="53"/>
      <c r="R138" s="146" t="s">
        <v>473</v>
      </c>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row>
    <row r="139" spans="1:39" ht="116.25" x14ac:dyDescent="0.25">
      <c r="A139" s="123">
        <f t="shared" si="5"/>
        <v>120</v>
      </c>
      <c r="B139" s="124" t="s">
        <v>432</v>
      </c>
      <c r="C139" s="125">
        <v>80101706</v>
      </c>
      <c r="D139" s="126" t="s">
        <v>433</v>
      </c>
      <c r="E139" s="124" t="s">
        <v>48</v>
      </c>
      <c r="F139" s="124">
        <v>1</v>
      </c>
      <c r="G139" s="127" t="s">
        <v>73</v>
      </c>
      <c r="H139" s="128">
        <v>5</v>
      </c>
      <c r="I139" s="124" t="s">
        <v>61</v>
      </c>
      <c r="J139" s="124" t="s">
        <v>66</v>
      </c>
      <c r="K139" s="124" t="s">
        <v>404</v>
      </c>
      <c r="L139" s="129">
        <v>35830000</v>
      </c>
      <c r="M139" s="130">
        <v>35830000</v>
      </c>
      <c r="N139" s="124" t="s">
        <v>51</v>
      </c>
      <c r="O139" s="124" t="s">
        <v>36</v>
      </c>
      <c r="P139" s="124" t="s">
        <v>434</v>
      </c>
      <c r="Q139" s="53"/>
      <c r="R139" s="146" t="s">
        <v>474</v>
      </c>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row>
    <row r="140" spans="1:39" ht="116.25" x14ac:dyDescent="0.25">
      <c r="A140" s="123">
        <f t="shared" si="5"/>
        <v>121</v>
      </c>
      <c r="B140" s="124" t="s">
        <v>432</v>
      </c>
      <c r="C140" s="125">
        <v>80101706</v>
      </c>
      <c r="D140" s="126" t="s">
        <v>433</v>
      </c>
      <c r="E140" s="124" t="s">
        <v>48</v>
      </c>
      <c r="F140" s="124">
        <v>1</v>
      </c>
      <c r="G140" s="127" t="s">
        <v>73</v>
      </c>
      <c r="H140" s="128">
        <v>5</v>
      </c>
      <c r="I140" s="124" t="s">
        <v>61</v>
      </c>
      <c r="J140" s="124" t="s">
        <v>66</v>
      </c>
      <c r="K140" s="124" t="s">
        <v>404</v>
      </c>
      <c r="L140" s="129">
        <v>14000000</v>
      </c>
      <c r="M140" s="130">
        <v>14000000</v>
      </c>
      <c r="N140" s="124" t="s">
        <v>51</v>
      </c>
      <c r="O140" s="124" t="s">
        <v>36</v>
      </c>
      <c r="P140" s="124" t="s">
        <v>434</v>
      </c>
      <c r="Q140" s="53"/>
      <c r="R140" s="146" t="s">
        <v>475</v>
      </c>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row>
    <row r="141" spans="1:39" ht="93" hidden="1" x14ac:dyDescent="0.25">
      <c r="A141" s="123">
        <f t="shared" si="5"/>
        <v>122</v>
      </c>
      <c r="B141" s="124" t="s">
        <v>235</v>
      </c>
      <c r="C141" s="125">
        <v>80101706</v>
      </c>
      <c r="D141" s="126" t="s">
        <v>437</v>
      </c>
      <c r="E141" s="124" t="s">
        <v>48</v>
      </c>
      <c r="F141" s="124">
        <v>1</v>
      </c>
      <c r="G141" s="127" t="s">
        <v>73</v>
      </c>
      <c r="H141" s="128">
        <v>5</v>
      </c>
      <c r="I141" s="124" t="s">
        <v>61</v>
      </c>
      <c r="J141" s="124" t="s">
        <v>66</v>
      </c>
      <c r="K141" s="124" t="s">
        <v>384</v>
      </c>
      <c r="L141" s="129">
        <v>24485000</v>
      </c>
      <c r="M141" s="130">
        <v>24485000</v>
      </c>
      <c r="N141" s="124" t="s">
        <v>51</v>
      </c>
      <c r="O141" s="124" t="s">
        <v>36</v>
      </c>
      <c r="P141" s="124" t="s">
        <v>438</v>
      </c>
      <c r="Q141" s="53"/>
      <c r="R141" s="146" t="s">
        <v>478</v>
      </c>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row>
    <row r="142" spans="1:39" ht="93" hidden="1" x14ac:dyDescent="0.25">
      <c r="A142" s="123">
        <f t="shared" si="5"/>
        <v>123</v>
      </c>
      <c r="B142" s="124" t="s">
        <v>235</v>
      </c>
      <c r="C142" s="125">
        <v>80101706</v>
      </c>
      <c r="D142" s="126" t="s">
        <v>437</v>
      </c>
      <c r="E142" s="124" t="s">
        <v>48</v>
      </c>
      <c r="F142" s="124">
        <v>1</v>
      </c>
      <c r="G142" s="127" t="s">
        <v>73</v>
      </c>
      <c r="H142" s="128">
        <v>5</v>
      </c>
      <c r="I142" s="124" t="s">
        <v>61</v>
      </c>
      <c r="J142" s="124" t="s">
        <v>66</v>
      </c>
      <c r="K142" s="124" t="s">
        <v>384</v>
      </c>
      <c r="L142" s="129">
        <v>19475000</v>
      </c>
      <c r="M142" s="130">
        <v>19475000</v>
      </c>
      <c r="N142" s="124" t="s">
        <v>51</v>
      </c>
      <c r="O142" s="124" t="s">
        <v>36</v>
      </c>
      <c r="P142" s="124" t="s">
        <v>438</v>
      </c>
      <c r="Q142" s="53"/>
      <c r="R142" s="146" t="s">
        <v>227</v>
      </c>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row>
    <row r="143" spans="1:39" ht="93" hidden="1" x14ac:dyDescent="0.25">
      <c r="A143" s="123">
        <f t="shared" si="5"/>
        <v>124</v>
      </c>
      <c r="B143" s="124" t="s">
        <v>236</v>
      </c>
      <c r="C143" s="125">
        <v>80101706</v>
      </c>
      <c r="D143" s="126" t="s">
        <v>439</v>
      </c>
      <c r="E143" s="124" t="s">
        <v>48</v>
      </c>
      <c r="F143" s="124">
        <v>1</v>
      </c>
      <c r="G143" s="127" t="s">
        <v>73</v>
      </c>
      <c r="H143" s="128">
        <v>5</v>
      </c>
      <c r="I143" s="124" t="s">
        <v>61</v>
      </c>
      <c r="J143" s="124" t="s">
        <v>66</v>
      </c>
      <c r="K143" s="124" t="s">
        <v>384</v>
      </c>
      <c r="L143" s="129">
        <v>18365000</v>
      </c>
      <c r="M143" s="130">
        <v>18365000</v>
      </c>
      <c r="N143" s="124" t="s">
        <v>51</v>
      </c>
      <c r="O143" s="124" t="s">
        <v>36</v>
      </c>
      <c r="P143" s="124" t="s">
        <v>438</v>
      </c>
      <c r="Q143" s="53"/>
      <c r="R143" s="146" t="s">
        <v>232</v>
      </c>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row>
    <row r="144" spans="1:39" ht="93" hidden="1" x14ac:dyDescent="0.25">
      <c r="A144" s="123">
        <f t="shared" si="5"/>
        <v>125</v>
      </c>
      <c r="B144" s="124" t="s">
        <v>236</v>
      </c>
      <c r="C144" s="125">
        <v>80101706</v>
      </c>
      <c r="D144" s="126" t="s">
        <v>439</v>
      </c>
      <c r="E144" s="124" t="s">
        <v>48</v>
      </c>
      <c r="F144" s="124">
        <v>1</v>
      </c>
      <c r="G144" s="127" t="s">
        <v>73</v>
      </c>
      <c r="H144" s="128">
        <v>5</v>
      </c>
      <c r="I144" s="124" t="s">
        <v>61</v>
      </c>
      <c r="J144" s="124" t="s">
        <v>66</v>
      </c>
      <c r="K144" s="124" t="s">
        <v>384</v>
      </c>
      <c r="L144" s="129">
        <v>25000000</v>
      </c>
      <c r="M144" s="130">
        <v>25000000</v>
      </c>
      <c r="N144" s="124" t="s">
        <v>51</v>
      </c>
      <c r="O144" s="124" t="s">
        <v>36</v>
      </c>
      <c r="P144" s="124" t="s">
        <v>438</v>
      </c>
      <c r="Q144" s="53"/>
      <c r="R144" s="146" t="s">
        <v>241</v>
      </c>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row>
    <row r="145" spans="1:39" ht="93" hidden="1" x14ac:dyDescent="0.25">
      <c r="A145" s="123">
        <f t="shared" si="5"/>
        <v>126</v>
      </c>
      <c r="B145" s="124" t="s">
        <v>236</v>
      </c>
      <c r="C145" s="125">
        <v>80101706</v>
      </c>
      <c r="D145" s="126" t="s">
        <v>439</v>
      </c>
      <c r="E145" s="124" t="s">
        <v>48</v>
      </c>
      <c r="F145" s="124">
        <v>1</v>
      </c>
      <c r="G145" s="127" t="s">
        <v>73</v>
      </c>
      <c r="H145" s="128">
        <v>5</v>
      </c>
      <c r="I145" s="124" t="s">
        <v>61</v>
      </c>
      <c r="J145" s="124" t="s">
        <v>66</v>
      </c>
      <c r="K145" s="124" t="s">
        <v>384</v>
      </c>
      <c r="L145" s="129">
        <v>25000000</v>
      </c>
      <c r="M145" s="130">
        <v>25000000</v>
      </c>
      <c r="N145" s="124" t="s">
        <v>51</v>
      </c>
      <c r="O145" s="124" t="s">
        <v>36</v>
      </c>
      <c r="P145" s="124" t="s">
        <v>438</v>
      </c>
      <c r="Q145" s="53"/>
      <c r="R145" s="146" t="s">
        <v>242</v>
      </c>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row>
    <row r="146" spans="1:39" ht="93" hidden="1" x14ac:dyDescent="0.25">
      <c r="A146" s="123">
        <f t="shared" si="5"/>
        <v>127</v>
      </c>
      <c r="B146" s="124" t="s">
        <v>440</v>
      </c>
      <c r="C146" s="125">
        <v>80101706</v>
      </c>
      <c r="D146" s="126" t="s">
        <v>441</v>
      </c>
      <c r="E146" s="124" t="s">
        <v>48</v>
      </c>
      <c r="F146" s="124">
        <v>1</v>
      </c>
      <c r="G146" s="127" t="s">
        <v>73</v>
      </c>
      <c r="H146" s="128">
        <v>5</v>
      </c>
      <c r="I146" s="124" t="s">
        <v>61</v>
      </c>
      <c r="J146" s="124" t="s">
        <v>66</v>
      </c>
      <c r="K146" s="124" t="s">
        <v>384</v>
      </c>
      <c r="L146" s="129">
        <v>36750000</v>
      </c>
      <c r="M146" s="130">
        <v>36750000</v>
      </c>
      <c r="N146" s="124" t="s">
        <v>51</v>
      </c>
      <c r="O146" s="124" t="s">
        <v>36</v>
      </c>
      <c r="P146" s="124" t="s">
        <v>442</v>
      </c>
      <c r="Q146" s="53"/>
      <c r="R146" s="146" t="s">
        <v>229</v>
      </c>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row>
    <row r="147" spans="1:39" ht="93" hidden="1" x14ac:dyDescent="0.25">
      <c r="A147" s="123">
        <f t="shared" si="5"/>
        <v>128</v>
      </c>
      <c r="B147" s="124" t="s">
        <v>440</v>
      </c>
      <c r="C147" s="125">
        <v>80101706</v>
      </c>
      <c r="D147" s="126" t="s">
        <v>441</v>
      </c>
      <c r="E147" s="124" t="s">
        <v>48</v>
      </c>
      <c r="F147" s="124">
        <v>1</v>
      </c>
      <c r="G147" s="127" t="s">
        <v>73</v>
      </c>
      <c r="H147" s="128">
        <v>5</v>
      </c>
      <c r="I147" s="124" t="s">
        <v>61</v>
      </c>
      <c r="J147" s="124" t="s">
        <v>66</v>
      </c>
      <c r="K147" s="124" t="s">
        <v>384</v>
      </c>
      <c r="L147" s="129">
        <v>24485000</v>
      </c>
      <c r="M147" s="130">
        <v>24485000</v>
      </c>
      <c r="N147" s="124" t="s">
        <v>51</v>
      </c>
      <c r="O147" s="124" t="s">
        <v>36</v>
      </c>
      <c r="P147" s="124" t="s">
        <v>442</v>
      </c>
      <c r="Q147" s="53"/>
      <c r="R147" s="146" t="s">
        <v>252</v>
      </c>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row>
    <row r="148" spans="1:39" ht="93" hidden="1" x14ac:dyDescent="0.25">
      <c r="A148" s="123">
        <f t="shared" si="5"/>
        <v>129</v>
      </c>
      <c r="B148" s="124" t="s">
        <v>440</v>
      </c>
      <c r="C148" s="125">
        <v>80101706</v>
      </c>
      <c r="D148" s="126" t="s">
        <v>441</v>
      </c>
      <c r="E148" s="124" t="s">
        <v>48</v>
      </c>
      <c r="F148" s="124">
        <v>1</v>
      </c>
      <c r="G148" s="127" t="s">
        <v>73</v>
      </c>
      <c r="H148" s="128">
        <v>5</v>
      </c>
      <c r="I148" s="124" t="s">
        <v>61</v>
      </c>
      <c r="J148" s="124" t="s">
        <v>66</v>
      </c>
      <c r="K148" s="124" t="s">
        <v>384</v>
      </c>
      <c r="L148" s="129">
        <v>19475000</v>
      </c>
      <c r="M148" s="130">
        <v>19475000</v>
      </c>
      <c r="N148" s="124" t="s">
        <v>51</v>
      </c>
      <c r="O148" s="124" t="s">
        <v>36</v>
      </c>
      <c r="P148" s="124" t="s">
        <v>442</v>
      </c>
      <c r="Q148" s="53"/>
      <c r="R148" s="146" t="s">
        <v>218</v>
      </c>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row>
    <row r="149" spans="1:39" ht="93" hidden="1" x14ac:dyDescent="0.25">
      <c r="A149" s="123">
        <f t="shared" si="5"/>
        <v>130</v>
      </c>
      <c r="B149" s="124" t="s">
        <v>440</v>
      </c>
      <c r="C149" s="125">
        <v>80101706</v>
      </c>
      <c r="D149" s="126" t="s">
        <v>441</v>
      </c>
      <c r="E149" s="124" t="s">
        <v>48</v>
      </c>
      <c r="F149" s="124">
        <v>1</v>
      </c>
      <c r="G149" s="127" t="s">
        <v>73</v>
      </c>
      <c r="H149" s="128">
        <v>5</v>
      </c>
      <c r="I149" s="124" t="s">
        <v>61</v>
      </c>
      <c r="J149" s="124" t="s">
        <v>66</v>
      </c>
      <c r="K149" s="124" t="s">
        <v>384</v>
      </c>
      <c r="L149" s="129">
        <v>36750000</v>
      </c>
      <c r="M149" s="130">
        <v>36750000</v>
      </c>
      <c r="N149" s="124" t="s">
        <v>51</v>
      </c>
      <c r="O149" s="124" t="s">
        <v>36</v>
      </c>
      <c r="P149" s="124" t="s">
        <v>442</v>
      </c>
      <c r="Q149" s="53"/>
      <c r="R149" s="146" t="s">
        <v>248</v>
      </c>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row>
    <row r="150" spans="1:39" ht="93" hidden="1" x14ac:dyDescent="0.25">
      <c r="A150" s="123">
        <f t="shared" si="5"/>
        <v>131</v>
      </c>
      <c r="B150" s="124" t="s">
        <v>440</v>
      </c>
      <c r="C150" s="125">
        <v>80101706</v>
      </c>
      <c r="D150" s="126" t="s">
        <v>441</v>
      </c>
      <c r="E150" s="124" t="s">
        <v>48</v>
      </c>
      <c r="F150" s="124">
        <v>1</v>
      </c>
      <c r="G150" s="127" t="s">
        <v>73</v>
      </c>
      <c r="H150" s="128">
        <v>5</v>
      </c>
      <c r="I150" s="124" t="s">
        <v>61</v>
      </c>
      <c r="J150" s="124" t="s">
        <v>66</v>
      </c>
      <c r="K150" s="124" t="s">
        <v>384</v>
      </c>
      <c r="L150" s="129">
        <v>36750000</v>
      </c>
      <c r="M150" s="130">
        <v>36750000</v>
      </c>
      <c r="N150" s="124" t="s">
        <v>51</v>
      </c>
      <c r="O150" s="124" t="s">
        <v>36</v>
      </c>
      <c r="P150" s="124" t="s">
        <v>442</v>
      </c>
      <c r="Q150" s="53"/>
      <c r="R150" s="146" t="s">
        <v>479</v>
      </c>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row>
    <row r="151" spans="1:39" ht="116.25" hidden="1" x14ac:dyDescent="0.25">
      <c r="A151" s="123">
        <f t="shared" si="5"/>
        <v>132</v>
      </c>
      <c r="B151" s="124" t="s">
        <v>150</v>
      </c>
      <c r="C151" s="125">
        <v>80101706</v>
      </c>
      <c r="D151" s="126" t="s">
        <v>443</v>
      </c>
      <c r="E151" s="124" t="s">
        <v>48</v>
      </c>
      <c r="F151" s="124">
        <v>1</v>
      </c>
      <c r="G151" s="127" t="s">
        <v>73</v>
      </c>
      <c r="H151" s="128">
        <v>5</v>
      </c>
      <c r="I151" s="124" t="s">
        <v>61</v>
      </c>
      <c r="J151" s="124" t="s">
        <v>66</v>
      </c>
      <c r="K151" s="124" t="s">
        <v>384</v>
      </c>
      <c r="L151" s="129">
        <v>8425000</v>
      </c>
      <c r="M151" s="130">
        <v>8425000</v>
      </c>
      <c r="N151" s="124" t="s">
        <v>51</v>
      </c>
      <c r="O151" s="124" t="s">
        <v>36</v>
      </c>
      <c r="P151" s="124" t="s">
        <v>444</v>
      </c>
      <c r="Q151" s="53"/>
      <c r="R151" s="146" t="s">
        <v>480</v>
      </c>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row>
    <row r="152" spans="1:39" ht="116.25" hidden="1" x14ac:dyDescent="0.25">
      <c r="A152" s="123">
        <f t="shared" si="5"/>
        <v>133</v>
      </c>
      <c r="B152" s="124" t="s">
        <v>150</v>
      </c>
      <c r="C152" s="125">
        <v>80101706</v>
      </c>
      <c r="D152" s="126" t="s">
        <v>445</v>
      </c>
      <c r="E152" s="124" t="s">
        <v>48</v>
      </c>
      <c r="F152" s="124">
        <v>1</v>
      </c>
      <c r="G152" s="127" t="s">
        <v>73</v>
      </c>
      <c r="H152" s="128">
        <v>5</v>
      </c>
      <c r="I152" s="124" t="s">
        <v>61</v>
      </c>
      <c r="J152" s="124" t="s">
        <v>66</v>
      </c>
      <c r="K152" s="124" t="s">
        <v>384</v>
      </c>
      <c r="L152" s="129">
        <v>17590000</v>
      </c>
      <c r="M152" s="130">
        <v>17590000</v>
      </c>
      <c r="N152" s="124" t="s">
        <v>51</v>
      </c>
      <c r="O152" s="124" t="s">
        <v>36</v>
      </c>
      <c r="P152" s="124" t="s">
        <v>444</v>
      </c>
      <c r="Q152" s="53"/>
      <c r="R152" s="146" t="s">
        <v>208</v>
      </c>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row>
    <row r="153" spans="1:39" ht="116.25" hidden="1" x14ac:dyDescent="0.25">
      <c r="A153" s="123">
        <f t="shared" si="5"/>
        <v>134</v>
      </c>
      <c r="B153" s="124" t="s">
        <v>150</v>
      </c>
      <c r="C153" s="125">
        <v>80101706</v>
      </c>
      <c r="D153" s="126" t="s">
        <v>445</v>
      </c>
      <c r="E153" s="124" t="s">
        <v>48</v>
      </c>
      <c r="F153" s="124">
        <v>1</v>
      </c>
      <c r="G153" s="127" t="s">
        <v>73</v>
      </c>
      <c r="H153" s="128">
        <v>5</v>
      </c>
      <c r="I153" s="124" t="s">
        <v>61</v>
      </c>
      <c r="J153" s="124" t="s">
        <v>66</v>
      </c>
      <c r="K153" s="124" t="s">
        <v>384</v>
      </c>
      <c r="L153" s="129">
        <v>45927500</v>
      </c>
      <c r="M153" s="130">
        <v>45927500</v>
      </c>
      <c r="N153" s="124" t="s">
        <v>51</v>
      </c>
      <c r="O153" s="124" t="s">
        <v>36</v>
      </c>
      <c r="P153" s="124" t="s">
        <v>444</v>
      </c>
      <c r="Q153" s="53"/>
      <c r="R153" s="146" t="s">
        <v>209</v>
      </c>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132"/>
    </row>
    <row r="154" spans="1:39" ht="116.25" hidden="1" x14ac:dyDescent="0.25">
      <c r="A154" s="123">
        <f t="shared" ref="A154:A184" si="6">SUM(A153+1)</f>
        <v>135</v>
      </c>
      <c r="B154" s="124" t="s">
        <v>150</v>
      </c>
      <c r="C154" s="125">
        <v>80101706</v>
      </c>
      <c r="D154" s="126" t="s">
        <v>445</v>
      </c>
      <c r="E154" s="124" t="s">
        <v>48</v>
      </c>
      <c r="F154" s="124">
        <v>1</v>
      </c>
      <c r="G154" s="127" t="s">
        <v>73</v>
      </c>
      <c r="H154" s="128">
        <v>5</v>
      </c>
      <c r="I154" s="124" t="s">
        <v>61</v>
      </c>
      <c r="J154" s="124" t="s">
        <v>66</v>
      </c>
      <c r="K154" s="124" t="s">
        <v>384</v>
      </c>
      <c r="L154" s="129">
        <v>17590000</v>
      </c>
      <c r="M154" s="130">
        <v>17590000</v>
      </c>
      <c r="N154" s="124" t="s">
        <v>51</v>
      </c>
      <c r="O154" s="124" t="s">
        <v>36</v>
      </c>
      <c r="P154" s="124" t="s">
        <v>444</v>
      </c>
      <c r="Q154" s="53"/>
      <c r="R154" s="146" t="s">
        <v>210</v>
      </c>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row>
    <row r="155" spans="1:39" ht="116.25" hidden="1" x14ac:dyDescent="0.25">
      <c r="A155" s="123">
        <f t="shared" si="6"/>
        <v>136</v>
      </c>
      <c r="B155" s="124" t="s">
        <v>150</v>
      </c>
      <c r="C155" s="125">
        <v>80101706</v>
      </c>
      <c r="D155" s="126" t="s">
        <v>445</v>
      </c>
      <c r="E155" s="124" t="s">
        <v>48</v>
      </c>
      <c r="F155" s="124">
        <v>1</v>
      </c>
      <c r="G155" s="127" t="s">
        <v>73</v>
      </c>
      <c r="H155" s="128">
        <v>5</v>
      </c>
      <c r="I155" s="124" t="s">
        <v>61</v>
      </c>
      <c r="J155" s="124" t="s">
        <v>66</v>
      </c>
      <c r="K155" s="124" t="s">
        <v>384</v>
      </c>
      <c r="L155" s="129">
        <v>36750000</v>
      </c>
      <c r="M155" s="130">
        <v>36750000</v>
      </c>
      <c r="N155" s="124" t="s">
        <v>51</v>
      </c>
      <c r="O155" s="124" t="s">
        <v>36</v>
      </c>
      <c r="P155" s="124" t="s">
        <v>444</v>
      </c>
      <c r="Q155" s="53"/>
      <c r="R155" s="146" t="s">
        <v>251</v>
      </c>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row>
    <row r="156" spans="1:39" ht="69.75" hidden="1" x14ac:dyDescent="0.25">
      <c r="A156" s="123">
        <f t="shared" si="6"/>
        <v>137</v>
      </c>
      <c r="B156" s="124" t="s">
        <v>449</v>
      </c>
      <c r="C156" s="125">
        <v>80101706</v>
      </c>
      <c r="D156" s="126" t="s">
        <v>450</v>
      </c>
      <c r="E156" s="124" t="s">
        <v>48</v>
      </c>
      <c r="F156" s="124">
        <v>1</v>
      </c>
      <c r="G156" s="127" t="s">
        <v>73</v>
      </c>
      <c r="H156" s="128">
        <v>5</v>
      </c>
      <c r="I156" s="124" t="s">
        <v>61</v>
      </c>
      <c r="J156" s="124" t="s">
        <v>66</v>
      </c>
      <c r="K156" s="124" t="s">
        <v>384</v>
      </c>
      <c r="L156" s="129">
        <v>23500000</v>
      </c>
      <c r="M156" s="130">
        <v>23500000</v>
      </c>
      <c r="N156" s="124" t="s">
        <v>51</v>
      </c>
      <c r="O156" s="124" t="s">
        <v>36</v>
      </c>
      <c r="P156" s="124" t="s">
        <v>451</v>
      </c>
      <c r="Q156" s="53"/>
      <c r="R156" s="146" t="s">
        <v>486</v>
      </c>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row>
    <row r="157" spans="1:39" ht="69.75" hidden="1" x14ac:dyDescent="0.25">
      <c r="A157" s="123">
        <f t="shared" si="6"/>
        <v>138</v>
      </c>
      <c r="B157" s="124" t="s">
        <v>449</v>
      </c>
      <c r="C157" s="125">
        <v>80101706</v>
      </c>
      <c r="D157" s="126" t="s">
        <v>450</v>
      </c>
      <c r="E157" s="124" t="s">
        <v>48</v>
      </c>
      <c r="F157" s="124">
        <v>1</v>
      </c>
      <c r="G157" s="127" t="s">
        <v>73</v>
      </c>
      <c r="H157" s="128">
        <v>5</v>
      </c>
      <c r="I157" s="124" t="s">
        <v>61</v>
      </c>
      <c r="J157" s="124" t="s">
        <v>66</v>
      </c>
      <c r="K157" s="124" t="s">
        <v>384</v>
      </c>
      <c r="L157" s="129">
        <v>19000000</v>
      </c>
      <c r="M157" s="130">
        <v>19000000</v>
      </c>
      <c r="N157" s="124" t="s">
        <v>51</v>
      </c>
      <c r="O157" s="124" t="s">
        <v>36</v>
      </c>
      <c r="P157" s="124" t="s">
        <v>451</v>
      </c>
      <c r="Q157" s="53"/>
      <c r="R157" s="146" t="s">
        <v>487</v>
      </c>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row>
    <row r="158" spans="1:39" ht="69.75" hidden="1" x14ac:dyDescent="0.25">
      <c r="A158" s="123">
        <f t="shared" si="6"/>
        <v>139</v>
      </c>
      <c r="B158" s="124" t="s">
        <v>449</v>
      </c>
      <c r="C158" s="125">
        <v>80101706</v>
      </c>
      <c r="D158" s="126" t="s">
        <v>450</v>
      </c>
      <c r="E158" s="124" t="s">
        <v>48</v>
      </c>
      <c r="F158" s="124">
        <v>1</v>
      </c>
      <c r="G158" s="127" t="s">
        <v>73</v>
      </c>
      <c r="H158" s="128">
        <v>5</v>
      </c>
      <c r="I158" s="124" t="s">
        <v>61</v>
      </c>
      <c r="J158" s="124" t="s">
        <v>66</v>
      </c>
      <c r="K158" s="124" t="s">
        <v>384</v>
      </c>
      <c r="L158" s="129">
        <v>21000000</v>
      </c>
      <c r="M158" s="130">
        <v>21000000</v>
      </c>
      <c r="N158" s="124" t="s">
        <v>51</v>
      </c>
      <c r="O158" s="124" t="s">
        <v>36</v>
      </c>
      <c r="P158" s="124" t="s">
        <v>451</v>
      </c>
      <c r="Q158" s="53"/>
      <c r="R158" s="146" t="s">
        <v>488</v>
      </c>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row>
    <row r="159" spans="1:39" ht="116.25" hidden="1" x14ac:dyDescent="0.25">
      <c r="A159" s="123">
        <f t="shared" si="6"/>
        <v>140</v>
      </c>
      <c r="B159" s="124" t="s">
        <v>150</v>
      </c>
      <c r="C159" s="125">
        <v>81100000</v>
      </c>
      <c r="D159" s="126" t="s">
        <v>60</v>
      </c>
      <c r="E159" s="124" t="s">
        <v>48</v>
      </c>
      <c r="F159" s="124">
        <v>1</v>
      </c>
      <c r="G159" s="127" t="s">
        <v>159</v>
      </c>
      <c r="H159" s="128">
        <v>12</v>
      </c>
      <c r="I159" s="124" t="s">
        <v>55</v>
      </c>
      <c r="J159" s="124" t="s">
        <v>35</v>
      </c>
      <c r="K159" s="124" t="s">
        <v>38</v>
      </c>
      <c r="L159" s="129">
        <v>6000000</v>
      </c>
      <c r="M159" s="130">
        <v>6000000</v>
      </c>
      <c r="N159" s="124" t="s">
        <v>51</v>
      </c>
      <c r="O159" s="124" t="s">
        <v>36</v>
      </c>
      <c r="P159" s="124" t="s">
        <v>444</v>
      </c>
      <c r="Q159" s="53"/>
      <c r="R159" s="146"/>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row>
    <row r="160" spans="1:39" ht="116.25" hidden="1" x14ac:dyDescent="0.25">
      <c r="A160" s="123">
        <f t="shared" si="6"/>
        <v>141</v>
      </c>
      <c r="B160" s="124" t="s">
        <v>150</v>
      </c>
      <c r="C160" s="125" t="s">
        <v>446</v>
      </c>
      <c r="D160" s="126" t="s">
        <v>447</v>
      </c>
      <c r="E160" s="124" t="s">
        <v>48</v>
      </c>
      <c r="F160" s="124">
        <v>1</v>
      </c>
      <c r="G160" s="127" t="s">
        <v>80</v>
      </c>
      <c r="H160" s="128">
        <v>12</v>
      </c>
      <c r="I160" s="124" t="s">
        <v>55</v>
      </c>
      <c r="J160" s="124" t="s">
        <v>35</v>
      </c>
      <c r="K160" s="124" t="s">
        <v>350</v>
      </c>
      <c r="L160" s="129">
        <v>21000000</v>
      </c>
      <c r="M160" s="130">
        <v>21000000</v>
      </c>
      <c r="N160" s="124" t="s">
        <v>51</v>
      </c>
      <c r="O160" s="124" t="s">
        <v>36</v>
      </c>
      <c r="P160" s="124" t="s">
        <v>444</v>
      </c>
      <c r="Q160" s="53"/>
      <c r="R160" s="146"/>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row>
    <row r="161" spans="1:39" ht="93" hidden="1" x14ac:dyDescent="0.25">
      <c r="A161" s="123">
        <f t="shared" si="6"/>
        <v>142</v>
      </c>
      <c r="B161" s="124" t="s">
        <v>401</v>
      </c>
      <c r="C161" s="125">
        <v>80101706</v>
      </c>
      <c r="D161" s="126" t="s">
        <v>448</v>
      </c>
      <c r="E161" s="124" t="s">
        <v>48</v>
      </c>
      <c r="F161" s="124">
        <v>1</v>
      </c>
      <c r="G161" s="127" t="s">
        <v>73</v>
      </c>
      <c r="H161" s="128">
        <v>5</v>
      </c>
      <c r="I161" s="124" t="s">
        <v>61</v>
      </c>
      <c r="J161" s="124" t="s">
        <v>66</v>
      </c>
      <c r="K161" s="124" t="s">
        <v>492</v>
      </c>
      <c r="L161" s="129">
        <v>26500000</v>
      </c>
      <c r="M161" s="130">
        <v>26500000</v>
      </c>
      <c r="N161" s="124" t="s">
        <v>51</v>
      </c>
      <c r="O161" s="124" t="s">
        <v>36</v>
      </c>
      <c r="P161" s="124" t="s">
        <v>277</v>
      </c>
      <c r="Q161" s="53"/>
      <c r="R161" s="146" t="s">
        <v>228</v>
      </c>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row>
    <row r="162" spans="1:39" ht="93" hidden="1" x14ac:dyDescent="0.25">
      <c r="A162" s="123">
        <f t="shared" si="6"/>
        <v>143</v>
      </c>
      <c r="B162" s="124" t="s">
        <v>401</v>
      </c>
      <c r="C162" s="125">
        <v>80101706</v>
      </c>
      <c r="D162" s="126" t="s">
        <v>448</v>
      </c>
      <c r="E162" s="124" t="s">
        <v>48</v>
      </c>
      <c r="F162" s="124">
        <v>1</v>
      </c>
      <c r="G162" s="127" t="s">
        <v>73</v>
      </c>
      <c r="H162" s="128">
        <v>5</v>
      </c>
      <c r="I162" s="124" t="s">
        <v>61</v>
      </c>
      <c r="J162" s="124" t="s">
        <v>66</v>
      </c>
      <c r="K162" s="124" t="s">
        <v>492</v>
      </c>
      <c r="L162" s="129">
        <v>32550000</v>
      </c>
      <c r="M162" s="130">
        <v>32550000</v>
      </c>
      <c r="N162" s="124" t="s">
        <v>51</v>
      </c>
      <c r="O162" s="124" t="s">
        <v>36</v>
      </c>
      <c r="P162" s="124" t="s">
        <v>277</v>
      </c>
      <c r="Q162" s="53"/>
      <c r="R162" s="146" t="s">
        <v>231</v>
      </c>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row>
    <row r="163" spans="1:39" ht="93" hidden="1" x14ac:dyDescent="0.25">
      <c r="A163" s="123">
        <f t="shared" si="6"/>
        <v>144</v>
      </c>
      <c r="B163" s="124" t="s">
        <v>401</v>
      </c>
      <c r="C163" s="125">
        <v>80101706</v>
      </c>
      <c r="D163" s="126" t="s">
        <v>448</v>
      </c>
      <c r="E163" s="124" t="s">
        <v>48</v>
      </c>
      <c r="F163" s="124">
        <v>1</v>
      </c>
      <c r="G163" s="127" t="s">
        <v>73</v>
      </c>
      <c r="H163" s="128">
        <v>5</v>
      </c>
      <c r="I163" s="124" t="s">
        <v>61</v>
      </c>
      <c r="J163" s="124" t="s">
        <v>66</v>
      </c>
      <c r="K163" s="124" t="s">
        <v>492</v>
      </c>
      <c r="L163" s="129">
        <v>32550000</v>
      </c>
      <c r="M163" s="130">
        <v>32550000</v>
      </c>
      <c r="N163" s="124" t="s">
        <v>51</v>
      </c>
      <c r="O163" s="124" t="s">
        <v>36</v>
      </c>
      <c r="P163" s="124" t="s">
        <v>277</v>
      </c>
      <c r="Q163" s="53"/>
      <c r="R163" s="146" t="s">
        <v>481</v>
      </c>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row>
    <row r="164" spans="1:39" ht="93" hidden="1" x14ac:dyDescent="0.25">
      <c r="A164" s="123">
        <f t="shared" si="6"/>
        <v>145</v>
      </c>
      <c r="B164" s="124" t="s">
        <v>401</v>
      </c>
      <c r="C164" s="125">
        <v>80101706</v>
      </c>
      <c r="D164" s="126" t="s">
        <v>448</v>
      </c>
      <c r="E164" s="124" t="s">
        <v>48</v>
      </c>
      <c r="F164" s="124">
        <v>1</v>
      </c>
      <c r="G164" s="127" t="s">
        <v>73</v>
      </c>
      <c r="H164" s="128">
        <v>5</v>
      </c>
      <c r="I164" s="124" t="s">
        <v>61</v>
      </c>
      <c r="J164" s="124" t="s">
        <v>66</v>
      </c>
      <c r="K164" s="124" t="s">
        <v>492</v>
      </c>
      <c r="L164" s="129">
        <v>21200000</v>
      </c>
      <c r="M164" s="130">
        <v>21200000</v>
      </c>
      <c r="N164" s="124" t="s">
        <v>51</v>
      </c>
      <c r="O164" s="124" t="s">
        <v>36</v>
      </c>
      <c r="P164" s="124" t="s">
        <v>277</v>
      </c>
      <c r="Q164" s="53"/>
      <c r="R164" s="146" t="s">
        <v>482</v>
      </c>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row>
    <row r="165" spans="1:39" ht="93" hidden="1" x14ac:dyDescent="0.25">
      <c r="A165" s="123">
        <f t="shared" si="6"/>
        <v>146</v>
      </c>
      <c r="B165" s="124" t="s">
        <v>401</v>
      </c>
      <c r="C165" s="125">
        <v>80101706</v>
      </c>
      <c r="D165" s="126" t="s">
        <v>448</v>
      </c>
      <c r="E165" s="124" t="s">
        <v>48</v>
      </c>
      <c r="F165" s="124">
        <v>1</v>
      </c>
      <c r="G165" s="127" t="s">
        <v>73</v>
      </c>
      <c r="H165" s="128">
        <v>5</v>
      </c>
      <c r="I165" s="124" t="s">
        <v>61</v>
      </c>
      <c r="J165" s="124" t="s">
        <v>66</v>
      </c>
      <c r="K165" s="124" t="s">
        <v>492</v>
      </c>
      <c r="L165" s="129">
        <v>21200000</v>
      </c>
      <c r="M165" s="130">
        <v>21200000</v>
      </c>
      <c r="N165" s="124" t="s">
        <v>51</v>
      </c>
      <c r="O165" s="124" t="s">
        <v>36</v>
      </c>
      <c r="P165" s="124" t="s">
        <v>277</v>
      </c>
      <c r="Q165" s="53"/>
      <c r="R165" s="146" t="s">
        <v>206</v>
      </c>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row>
    <row r="166" spans="1:39" ht="93" hidden="1" x14ac:dyDescent="0.25">
      <c r="A166" s="123">
        <f t="shared" si="6"/>
        <v>147</v>
      </c>
      <c r="B166" s="124" t="s">
        <v>401</v>
      </c>
      <c r="C166" s="125">
        <v>80101706</v>
      </c>
      <c r="D166" s="126" t="s">
        <v>448</v>
      </c>
      <c r="E166" s="124" t="s">
        <v>48</v>
      </c>
      <c r="F166" s="124">
        <v>1</v>
      </c>
      <c r="G166" s="127" t="s">
        <v>73</v>
      </c>
      <c r="H166" s="128">
        <v>5</v>
      </c>
      <c r="I166" s="124" t="s">
        <v>61</v>
      </c>
      <c r="J166" s="124" t="s">
        <v>66</v>
      </c>
      <c r="K166" s="124" t="s">
        <v>492</v>
      </c>
      <c r="L166" s="129">
        <v>35000000</v>
      </c>
      <c r="M166" s="130">
        <v>35000000</v>
      </c>
      <c r="N166" s="124" t="s">
        <v>51</v>
      </c>
      <c r="O166" s="124" t="s">
        <v>36</v>
      </c>
      <c r="P166" s="124" t="s">
        <v>277</v>
      </c>
      <c r="Q166" s="53"/>
      <c r="R166" s="146" t="s">
        <v>483</v>
      </c>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row>
    <row r="167" spans="1:39" ht="93" hidden="1" x14ac:dyDescent="0.25">
      <c r="A167" s="123">
        <f t="shared" si="6"/>
        <v>148</v>
      </c>
      <c r="B167" s="124" t="s">
        <v>401</v>
      </c>
      <c r="C167" s="125">
        <v>80101706</v>
      </c>
      <c r="D167" s="126" t="s">
        <v>448</v>
      </c>
      <c r="E167" s="124" t="s">
        <v>48</v>
      </c>
      <c r="F167" s="124">
        <v>1</v>
      </c>
      <c r="G167" s="127" t="s">
        <v>73</v>
      </c>
      <c r="H167" s="128">
        <v>5</v>
      </c>
      <c r="I167" s="124" t="s">
        <v>61</v>
      </c>
      <c r="J167" s="124" t="s">
        <v>66</v>
      </c>
      <c r="K167" s="124" t="s">
        <v>492</v>
      </c>
      <c r="L167" s="129">
        <v>32550000</v>
      </c>
      <c r="M167" s="130">
        <v>32550000</v>
      </c>
      <c r="N167" s="124" t="s">
        <v>51</v>
      </c>
      <c r="O167" s="124" t="s">
        <v>36</v>
      </c>
      <c r="P167" s="124" t="s">
        <v>277</v>
      </c>
      <c r="Q167" s="53"/>
      <c r="R167" s="146" t="s">
        <v>213</v>
      </c>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row>
    <row r="168" spans="1:39" ht="93" hidden="1" x14ac:dyDescent="0.25">
      <c r="A168" s="123">
        <f t="shared" si="6"/>
        <v>149</v>
      </c>
      <c r="B168" s="124" t="s">
        <v>401</v>
      </c>
      <c r="C168" s="125">
        <v>80101706</v>
      </c>
      <c r="D168" s="126" t="s">
        <v>448</v>
      </c>
      <c r="E168" s="124" t="s">
        <v>48</v>
      </c>
      <c r="F168" s="124">
        <v>1</v>
      </c>
      <c r="G168" s="127" t="s">
        <v>73</v>
      </c>
      <c r="H168" s="128">
        <v>5</v>
      </c>
      <c r="I168" s="124" t="s">
        <v>61</v>
      </c>
      <c r="J168" s="124" t="s">
        <v>66</v>
      </c>
      <c r="K168" s="124" t="s">
        <v>492</v>
      </c>
      <c r="L168" s="129">
        <v>32550000</v>
      </c>
      <c r="M168" s="130">
        <v>32550000</v>
      </c>
      <c r="N168" s="124" t="s">
        <v>51</v>
      </c>
      <c r="O168" s="124" t="s">
        <v>36</v>
      </c>
      <c r="P168" s="124" t="s">
        <v>277</v>
      </c>
      <c r="Q168" s="53"/>
      <c r="R168" s="146" t="s">
        <v>484</v>
      </c>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row>
    <row r="169" spans="1:39" ht="93" hidden="1" x14ac:dyDescent="0.25">
      <c r="A169" s="123">
        <f t="shared" si="6"/>
        <v>150</v>
      </c>
      <c r="B169" s="124" t="s">
        <v>401</v>
      </c>
      <c r="C169" s="125">
        <v>80101706</v>
      </c>
      <c r="D169" s="126" t="s">
        <v>448</v>
      </c>
      <c r="E169" s="124" t="s">
        <v>48</v>
      </c>
      <c r="F169" s="124">
        <v>1</v>
      </c>
      <c r="G169" s="127" t="s">
        <v>73</v>
      </c>
      <c r="H169" s="128">
        <v>5</v>
      </c>
      <c r="I169" s="124" t="s">
        <v>61</v>
      </c>
      <c r="J169" s="124" t="s">
        <v>66</v>
      </c>
      <c r="K169" s="124" t="s">
        <v>492</v>
      </c>
      <c r="L169" s="129">
        <v>32550000</v>
      </c>
      <c r="M169" s="130">
        <v>32550000</v>
      </c>
      <c r="N169" s="124" t="s">
        <v>51</v>
      </c>
      <c r="O169" s="124" t="s">
        <v>36</v>
      </c>
      <c r="P169" s="124" t="s">
        <v>277</v>
      </c>
      <c r="Q169" s="53"/>
      <c r="R169" s="146" t="s">
        <v>485</v>
      </c>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row>
    <row r="170" spans="1:39" ht="93" hidden="1" x14ac:dyDescent="0.25">
      <c r="A170" s="123">
        <f t="shared" si="6"/>
        <v>151</v>
      </c>
      <c r="B170" s="124" t="s">
        <v>205</v>
      </c>
      <c r="C170" s="125">
        <v>80101706</v>
      </c>
      <c r="D170" s="126" t="s">
        <v>452</v>
      </c>
      <c r="E170" s="124" t="s">
        <v>48</v>
      </c>
      <c r="F170" s="124">
        <v>1</v>
      </c>
      <c r="G170" s="127" t="s">
        <v>73</v>
      </c>
      <c r="H170" s="128">
        <v>5</v>
      </c>
      <c r="I170" s="124" t="s">
        <v>61</v>
      </c>
      <c r="J170" s="124" t="s">
        <v>66</v>
      </c>
      <c r="K170" s="124" t="s">
        <v>384</v>
      </c>
      <c r="L170" s="129">
        <v>18020000</v>
      </c>
      <c r="M170" s="130">
        <v>18020000</v>
      </c>
      <c r="N170" s="124" t="s">
        <v>51</v>
      </c>
      <c r="O170" s="124" t="s">
        <v>36</v>
      </c>
      <c r="P170" s="124" t="s">
        <v>410</v>
      </c>
      <c r="Q170" s="53"/>
      <c r="R170" s="146" t="s">
        <v>276</v>
      </c>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row>
    <row r="171" spans="1:39" ht="93" hidden="1" x14ac:dyDescent="0.25">
      <c r="A171" s="123">
        <f t="shared" si="6"/>
        <v>152</v>
      </c>
      <c r="B171" s="124" t="s">
        <v>205</v>
      </c>
      <c r="C171" s="125">
        <v>80101706</v>
      </c>
      <c r="D171" s="126" t="s">
        <v>452</v>
      </c>
      <c r="E171" s="124" t="s">
        <v>48</v>
      </c>
      <c r="F171" s="124">
        <v>1</v>
      </c>
      <c r="G171" s="127" t="s">
        <v>73</v>
      </c>
      <c r="H171" s="128">
        <v>5</v>
      </c>
      <c r="I171" s="124" t="s">
        <v>61</v>
      </c>
      <c r="J171" s="124" t="s">
        <v>66</v>
      </c>
      <c r="K171" s="124" t="s">
        <v>384</v>
      </c>
      <c r="L171" s="129">
        <v>27560000</v>
      </c>
      <c r="M171" s="130">
        <v>27560000</v>
      </c>
      <c r="N171" s="124" t="s">
        <v>51</v>
      </c>
      <c r="O171" s="124" t="s">
        <v>36</v>
      </c>
      <c r="P171" s="124" t="s">
        <v>410</v>
      </c>
      <c r="Q171" s="53"/>
      <c r="R171" s="146" t="s">
        <v>489</v>
      </c>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row>
    <row r="172" spans="1:39" ht="93" hidden="1" x14ac:dyDescent="0.25">
      <c r="A172" s="123">
        <f t="shared" si="6"/>
        <v>153</v>
      </c>
      <c r="B172" s="124" t="s">
        <v>205</v>
      </c>
      <c r="C172" s="125">
        <v>80101706</v>
      </c>
      <c r="D172" s="126" t="s">
        <v>452</v>
      </c>
      <c r="E172" s="124" t="s">
        <v>48</v>
      </c>
      <c r="F172" s="124">
        <v>1</v>
      </c>
      <c r="G172" s="127" t="s">
        <v>73</v>
      </c>
      <c r="H172" s="128">
        <v>5</v>
      </c>
      <c r="I172" s="124" t="s">
        <v>61</v>
      </c>
      <c r="J172" s="124" t="s">
        <v>66</v>
      </c>
      <c r="K172" s="124" t="s">
        <v>384</v>
      </c>
      <c r="L172" s="129">
        <v>25040000</v>
      </c>
      <c r="M172" s="130">
        <v>25040000</v>
      </c>
      <c r="N172" s="124" t="s">
        <v>51</v>
      </c>
      <c r="O172" s="124" t="s">
        <v>36</v>
      </c>
      <c r="P172" s="124" t="s">
        <v>410</v>
      </c>
      <c r="Q172" s="53"/>
      <c r="R172" s="146" t="s">
        <v>215</v>
      </c>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row>
    <row r="173" spans="1:39" ht="93" hidden="1" x14ac:dyDescent="0.25">
      <c r="A173" s="123">
        <f t="shared" si="6"/>
        <v>154</v>
      </c>
      <c r="B173" s="124" t="s">
        <v>205</v>
      </c>
      <c r="C173" s="125">
        <v>80101706</v>
      </c>
      <c r="D173" s="126" t="s">
        <v>452</v>
      </c>
      <c r="E173" s="124" t="s">
        <v>48</v>
      </c>
      <c r="F173" s="124">
        <v>1</v>
      </c>
      <c r="G173" s="127" t="s">
        <v>73</v>
      </c>
      <c r="H173" s="128">
        <v>5</v>
      </c>
      <c r="I173" s="124" t="s">
        <v>61</v>
      </c>
      <c r="J173" s="124" t="s">
        <v>66</v>
      </c>
      <c r="K173" s="124" t="s">
        <v>384</v>
      </c>
      <c r="L173" s="129">
        <v>25040000</v>
      </c>
      <c r="M173" s="130">
        <v>25040000</v>
      </c>
      <c r="N173" s="124" t="s">
        <v>51</v>
      </c>
      <c r="O173" s="124" t="s">
        <v>36</v>
      </c>
      <c r="P173" s="124" t="s">
        <v>410</v>
      </c>
      <c r="Q173" s="53"/>
      <c r="R173" s="146" t="s">
        <v>219</v>
      </c>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row>
    <row r="174" spans="1:39" ht="93" hidden="1" x14ac:dyDescent="0.25">
      <c r="A174" s="123">
        <f t="shared" si="6"/>
        <v>155</v>
      </c>
      <c r="B174" s="124" t="s">
        <v>205</v>
      </c>
      <c r="C174" s="125">
        <v>80101706</v>
      </c>
      <c r="D174" s="126" t="s">
        <v>452</v>
      </c>
      <c r="E174" s="124" t="s">
        <v>48</v>
      </c>
      <c r="F174" s="124">
        <v>1</v>
      </c>
      <c r="G174" s="127" t="s">
        <v>73</v>
      </c>
      <c r="H174" s="128">
        <v>5</v>
      </c>
      <c r="I174" s="124" t="s">
        <v>61</v>
      </c>
      <c r="J174" s="124" t="s">
        <v>66</v>
      </c>
      <c r="K174" s="124" t="s">
        <v>384</v>
      </c>
      <c r="L174" s="129">
        <v>38765000</v>
      </c>
      <c r="M174" s="130">
        <v>38765000</v>
      </c>
      <c r="N174" s="124" t="s">
        <v>51</v>
      </c>
      <c r="O174" s="124" t="s">
        <v>36</v>
      </c>
      <c r="P174" s="124" t="s">
        <v>410</v>
      </c>
      <c r="Q174" s="53"/>
      <c r="R174" s="146" t="s">
        <v>226</v>
      </c>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row>
    <row r="175" spans="1:39" ht="93" hidden="1" x14ac:dyDescent="0.25">
      <c r="A175" s="123">
        <f t="shared" si="6"/>
        <v>156</v>
      </c>
      <c r="B175" s="124" t="s">
        <v>383</v>
      </c>
      <c r="C175" s="125">
        <v>80101706</v>
      </c>
      <c r="D175" s="148" t="s">
        <v>247</v>
      </c>
      <c r="E175" s="124" t="s">
        <v>48</v>
      </c>
      <c r="F175" s="124">
        <v>1</v>
      </c>
      <c r="G175" s="127" t="s">
        <v>80</v>
      </c>
      <c r="H175" s="128" t="s">
        <v>225</v>
      </c>
      <c r="I175" s="124" t="s">
        <v>199</v>
      </c>
      <c r="J175" s="124" t="s">
        <v>66</v>
      </c>
      <c r="K175" s="124" t="s">
        <v>384</v>
      </c>
      <c r="L175" s="129">
        <v>300000000</v>
      </c>
      <c r="M175" s="130">
        <v>300000000</v>
      </c>
      <c r="N175" s="124" t="s">
        <v>51</v>
      </c>
      <c r="O175" s="124" t="s">
        <v>36</v>
      </c>
      <c r="P175" s="124" t="s">
        <v>286</v>
      </c>
      <c r="Q175" s="53"/>
      <c r="R175" s="144"/>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row>
    <row r="176" spans="1:39" ht="93" hidden="1" x14ac:dyDescent="0.25">
      <c r="A176" s="123">
        <f t="shared" si="6"/>
        <v>157</v>
      </c>
      <c r="B176" s="124" t="s">
        <v>401</v>
      </c>
      <c r="C176" s="125">
        <v>81112501</v>
      </c>
      <c r="D176" s="148" t="s">
        <v>403</v>
      </c>
      <c r="E176" s="124" t="s">
        <v>68</v>
      </c>
      <c r="F176" s="124">
        <v>1</v>
      </c>
      <c r="G176" s="127" t="s">
        <v>78</v>
      </c>
      <c r="H176" s="128" t="s">
        <v>263</v>
      </c>
      <c r="I176" s="124" t="s">
        <v>61</v>
      </c>
      <c r="J176" s="124" t="s">
        <v>66</v>
      </c>
      <c r="K176" s="124" t="s">
        <v>384</v>
      </c>
      <c r="L176" s="129">
        <v>250000000</v>
      </c>
      <c r="M176" s="130">
        <v>250000000</v>
      </c>
      <c r="N176" s="124" t="s">
        <v>51</v>
      </c>
      <c r="O176" s="124" t="s">
        <v>36</v>
      </c>
      <c r="P176" s="124" t="s">
        <v>277</v>
      </c>
      <c r="Q176" s="53"/>
      <c r="R176" s="144"/>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row>
    <row r="177" spans="1:39" ht="116.25" x14ac:dyDescent="0.25">
      <c r="A177" s="123">
        <f t="shared" si="6"/>
        <v>158</v>
      </c>
      <c r="B177" s="124" t="s">
        <v>205</v>
      </c>
      <c r="C177" s="125">
        <v>80101706</v>
      </c>
      <c r="D177" s="126" t="s">
        <v>452</v>
      </c>
      <c r="E177" s="124" t="s">
        <v>48</v>
      </c>
      <c r="F177" s="124">
        <v>1</v>
      </c>
      <c r="G177" s="127" t="s">
        <v>73</v>
      </c>
      <c r="H177" s="128">
        <v>5</v>
      </c>
      <c r="I177" s="124" t="s">
        <v>61</v>
      </c>
      <c r="J177" s="124" t="s">
        <v>66</v>
      </c>
      <c r="K177" s="124" t="s">
        <v>404</v>
      </c>
      <c r="L177" s="129">
        <v>28500000</v>
      </c>
      <c r="M177" s="130">
        <v>28500000</v>
      </c>
      <c r="N177" s="124" t="s">
        <v>51</v>
      </c>
      <c r="O177" s="124" t="s">
        <v>36</v>
      </c>
      <c r="P177" s="124" t="s">
        <v>410</v>
      </c>
      <c r="Q177" s="53"/>
      <c r="R177" s="146" t="s">
        <v>259</v>
      </c>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row>
    <row r="178" spans="1:39" ht="93" hidden="1" x14ac:dyDescent="0.25">
      <c r="A178" s="123">
        <f t="shared" si="6"/>
        <v>159</v>
      </c>
      <c r="B178" s="124" t="s">
        <v>205</v>
      </c>
      <c r="C178" s="125">
        <v>80101706</v>
      </c>
      <c r="D178" s="148" t="s">
        <v>409</v>
      </c>
      <c r="E178" s="124" t="s">
        <v>59</v>
      </c>
      <c r="F178" s="124">
        <v>1</v>
      </c>
      <c r="G178" s="127" t="s">
        <v>74</v>
      </c>
      <c r="H178" s="128" t="s">
        <v>136</v>
      </c>
      <c r="I178" s="124" t="s">
        <v>61</v>
      </c>
      <c r="J178" s="124" t="s">
        <v>66</v>
      </c>
      <c r="K178" s="124" t="s">
        <v>384</v>
      </c>
      <c r="L178" s="129">
        <v>30000000</v>
      </c>
      <c r="M178" s="130">
        <v>30000000</v>
      </c>
      <c r="N178" s="124" t="s">
        <v>51</v>
      </c>
      <c r="O178" s="124" t="s">
        <v>36</v>
      </c>
      <c r="P178" s="124" t="s">
        <v>410</v>
      </c>
      <c r="Q178" s="53"/>
      <c r="R178" s="144"/>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row>
    <row r="179" spans="1:39" ht="93" hidden="1" x14ac:dyDescent="0.25">
      <c r="A179" s="123">
        <f t="shared" si="6"/>
        <v>160</v>
      </c>
      <c r="B179" s="124" t="s">
        <v>217</v>
      </c>
      <c r="C179" s="125">
        <v>80101706</v>
      </c>
      <c r="D179" s="126" t="s">
        <v>453</v>
      </c>
      <c r="E179" s="124" t="s">
        <v>48</v>
      </c>
      <c r="F179" s="124">
        <v>1</v>
      </c>
      <c r="G179" s="127" t="s">
        <v>73</v>
      </c>
      <c r="H179" s="128">
        <v>8</v>
      </c>
      <c r="I179" s="124" t="s">
        <v>61</v>
      </c>
      <c r="J179" s="124" t="s">
        <v>35</v>
      </c>
      <c r="K179" s="124" t="s">
        <v>350</v>
      </c>
      <c r="L179" s="129">
        <v>14400000</v>
      </c>
      <c r="M179" s="130">
        <v>14400000</v>
      </c>
      <c r="N179" s="124" t="s">
        <v>51</v>
      </c>
      <c r="O179" s="124" t="s">
        <v>36</v>
      </c>
      <c r="P179" s="124" t="s">
        <v>422</v>
      </c>
      <c r="Q179" s="53"/>
      <c r="R179" s="146" t="s">
        <v>490</v>
      </c>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row>
    <row r="180" spans="1:39" ht="93" hidden="1" x14ac:dyDescent="0.25">
      <c r="A180" s="123">
        <f t="shared" si="6"/>
        <v>161</v>
      </c>
      <c r="B180" s="124" t="s">
        <v>236</v>
      </c>
      <c r="C180" s="125">
        <v>44121505</v>
      </c>
      <c r="D180" s="126" t="s">
        <v>454</v>
      </c>
      <c r="E180" s="124" t="s">
        <v>48</v>
      </c>
      <c r="F180" s="124">
        <v>1</v>
      </c>
      <c r="G180" s="127" t="s">
        <v>75</v>
      </c>
      <c r="H180" s="128" t="s">
        <v>136</v>
      </c>
      <c r="I180" s="124" t="s">
        <v>152</v>
      </c>
      <c r="J180" s="124" t="s">
        <v>35</v>
      </c>
      <c r="K180" s="124" t="s">
        <v>41</v>
      </c>
      <c r="L180" s="129">
        <v>1620000</v>
      </c>
      <c r="M180" s="130">
        <v>1620000</v>
      </c>
      <c r="N180" s="124" t="s">
        <v>51</v>
      </c>
      <c r="O180" s="124" t="s">
        <v>36</v>
      </c>
      <c r="P180" s="124" t="s">
        <v>455</v>
      </c>
      <c r="Q180" s="53"/>
      <c r="R180" s="147"/>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row>
    <row r="181" spans="1:39" ht="137.44999999999999" hidden="1" customHeight="1" x14ac:dyDescent="0.25">
      <c r="A181" s="123">
        <f t="shared" si="6"/>
        <v>162</v>
      </c>
      <c r="B181" s="124" t="s">
        <v>394</v>
      </c>
      <c r="C181" s="125">
        <v>41112409</v>
      </c>
      <c r="D181" s="148" t="s">
        <v>395</v>
      </c>
      <c r="E181" s="124" t="s">
        <v>48</v>
      </c>
      <c r="F181" s="124">
        <v>1</v>
      </c>
      <c r="G181" s="127" t="s">
        <v>75</v>
      </c>
      <c r="H181" s="128" t="s">
        <v>136</v>
      </c>
      <c r="I181" s="124" t="s">
        <v>55</v>
      </c>
      <c r="J181" s="124" t="s">
        <v>35</v>
      </c>
      <c r="K181" s="124" t="s">
        <v>174</v>
      </c>
      <c r="L181" s="129">
        <v>8000000</v>
      </c>
      <c r="M181" s="130">
        <v>8000000</v>
      </c>
      <c r="N181" s="124" t="s">
        <v>51</v>
      </c>
      <c r="O181" s="124" t="s">
        <v>36</v>
      </c>
      <c r="P181" s="124" t="s">
        <v>285</v>
      </c>
      <c r="Q181" s="53"/>
      <c r="R181" s="145"/>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row>
    <row r="182" spans="1:39" ht="93" hidden="1" x14ac:dyDescent="0.25">
      <c r="A182" s="123">
        <f t="shared" si="6"/>
        <v>163</v>
      </c>
      <c r="B182" s="124" t="s">
        <v>149</v>
      </c>
      <c r="C182" s="125" t="s">
        <v>71</v>
      </c>
      <c r="D182" s="148" t="s">
        <v>458</v>
      </c>
      <c r="E182" s="124" t="s">
        <v>48</v>
      </c>
      <c r="F182" s="124">
        <v>1</v>
      </c>
      <c r="G182" s="127" t="s">
        <v>80</v>
      </c>
      <c r="H182" s="128" t="s">
        <v>156</v>
      </c>
      <c r="I182" s="124" t="s">
        <v>152</v>
      </c>
      <c r="J182" s="124" t="s">
        <v>66</v>
      </c>
      <c r="K182" s="124" t="s">
        <v>384</v>
      </c>
      <c r="L182" s="129">
        <v>90000000</v>
      </c>
      <c r="M182" s="130">
        <v>90000000</v>
      </c>
      <c r="N182" s="124" t="s">
        <v>51</v>
      </c>
      <c r="O182" s="124" t="s">
        <v>36</v>
      </c>
      <c r="P182" s="124" t="s">
        <v>436</v>
      </c>
      <c r="Q182" s="53"/>
      <c r="R182" s="147"/>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row>
    <row r="183" spans="1:39" ht="93" hidden="1" x14ac:dyDescent="0.25">
      <c r="A183" s="123">
        <f t="shared" si="6"/>
        <v>164</v>
      </c>
      <c r="B183" s="124" t="s">
        <v>149</v>
      </c>
      <c r="C183" s="125" t="s">
        <v>71</v>
      </c>
      <c r="D183" s="148" t="s">
        <v>459</v>
      </c>
      <c r="E183" s="124" t="s">
        <v>48</v>
      </c>
      <c r="F183" s="124">
        <v>1</v>
      </c>
      <c r="G183" s="127" t="s">
        <v>73</v>
      </c>
      <c r="H183" s="128" t="s">
        <v>173</v>
      </c>
      <c r="I183" s="124" t="s">
        <v>55</v>
      </c>
      <c r="J183" s="124" t="s">
        <v>35</v>
      </c>
      <c r="K183" s="124" t="s">
        <v>281</v>
      </c>
      <c r="L183" s="129">
        <v>2500000</v>
      </c>
      <c r="M183" s="130">
        <v>2500000</v>
      </c>
      <c r="N183" s="124" t="s">
        <v>51</v>
      </c>
      <c r="O183" s="124" t="s">
        <v>36</v>
      </c>
      <c r="P183" s="124" t="s">
        <v>436</v>
      </c>
      <c r="Q183" s="53"/>
      <c r="R183" s="147"/>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row>
    <row r="184" spans="1:39" ht="102.6" hidden="1" customHeight="1" x14ac:dyDescent="0.25">
      <c r="A184" s="123">
        <f t="shared" si="6"/>
        <v>165</v>
      </c>
      <c r="B184" s="124" t="s">
        <v>414</v>
      </c>
      <c r="C184" s="125" t="s">
        <v>71</v>
      </c>
      <c r="D184" s="148" t="s">
        <v>460</v>
      </c>
      <c r="E184" s="124" t="s">
        <v>48</v>
      </c>
      <c r="F184" s="124">
        <v>1</v>
      </c>
      <c r="G184" s="127" t="s">
        <v>80</v>
      </c>
      <c r="H184" s="128" t="s">
        <v>137</v>
      </c>
      <c r="I184" s="124" t="s">
        <v>53</v>
      </c>
      <c r="J184" s="124" t="s">
        <v>66</v>
      </c>
      <c r="K184" s="124" t="s">
        <v>384</v>
      </c>
      <c r="L184" s="129">
        <v>5000000</v>
      </c>
      <c r="M184" s="130">
        <v>5000000</v>
      </c>
      <c r="N184" s="124" t="s">
        <v>51</v>
      </c>
      <c r="O184" s="124" t="s">
        <v>36</v>
      </c>
      <c r="P184" s="124" t="s">
        <v>413</v>
      </c>
      <c r="Q184" s="53"/>
      <c r="R184" s="147"/>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row>
    <row r="185" spans="1:39" ht="93" hidden="1" x14ac:dyDescent="0.25">
      <c r="A185" s="123">
        <f t="shared" ref="A185" si="7">SUM(A184+1)</f>
        <v>166</v>
      </c>
      <c r="B185" s="124" t="s">
        <v>235</v>
      </c>
      <c r="C185" s="125" t="s">
        <v>71</v>
      </c>
      <c r="D185" s="148" t="s">
        <v>461</v>
      </c>
      <c r="E185" s="124" t="s">
        <v>48</v>
      </c>
      <c r="F185" s="124">
        <v>1</v>
      </c>
      <c r="G185" s="127" t="s">
        <v>73</v>
      </c>
      <c r="H185" s="128" t="s">
        <v>173</v>
      </c>
      <c r="I185" s="124" t="s">
        <v>152</v>
      </c>
      <c r="J185" s="124" t="s">
        <v>35</v>
      </c>
      <c r="K185" s="124" t="s">
        <v>182</v>
      </c>
      <c r="L185" s="129">
        <v>26000000</v>
      </c>
      <c r="M185" s="130">
        <v>26000000</v>
      </c>
      <c r="N185" s="124" t="s">
        <v>51</v>
      </c>
      <c r="O185" s="124" t="s">
        <v>36</v>
      </c>
      <c r="P185" s="124" t="s">
        <v>438</v>
      </c>
      <c r="Q185" s="53"/>
      <c r="R185" s="147"/>
      <c r="S185" s="132"/>
      <c r="T185" s="132"/>
      <c r="U185" s="132"/>
      <c r="V185" s="132"/>
      <c r="W185" s="132"/>
      <c r="X185" s="132"/>
      <c r="Y185" s="132"/>
      <c r="Z185" s="132"/>
      <c r="AA185" s="132"/>
      <c r="AB185" s="132"/>
      <c r="AC185" s="132"/>
      <c r="AD185" s="132"/>
      <c r="AE185" s="132"/>
      <c r="AF185" s="132"/>
      <c r="AG185" s="132"/>
      <c r="AH185" s="132"/>
      <c r="AI185" s="132"/>
      <c r="AJ185" s="132"/>
      <c r="AK185" s="132"/>
      <c r="AL185" s="132"/>
      <c r="AM185" s="132"/>
    </row>
    <row r="192" spans="1:39" ht="64.150000000000006" customHeight="1" x14ac:dyDescent="0.25">
      <c r="D192" s="53"/>
      <c r="E192" s="228" t="s">
        <v>491</v>
      </c>
      <c r="F192" s="229"/>
      <c r="G192" s="229"/>
      <c r="H192" s="229"/>
      <c r="I192" s="230"/>
    </row>
    <row r="194" spans="4:9" ht="58.15" customHeight="1" x14ac:dyDescent="0.25">
      <c r="D194" s="154"/>
      <c r="E194" s="228" t="s">
        <v>496</v>
      </c>
      <c r="F194" s="229"/>
      <c r="G194" s="229"/>
      <c r="H194" s="229"/>
      <c r="I194" s="230"/>
    </row>
  </sheetData>
  <autoFilter ref="A19:R185">
    <filterColumn colId="9">
      <filters>
        <filter val="INVERSIÓN"/>
      </filters>
    </filterColumn>
    <filterColumn colId="10">
      <filters>
        <filter val="C-0505-1000-1 RECURSO 10 DESARROLLO Y FORTALECIM DE CAPACIDADES DE DE LAS ENTIDADES TERRITORIALES DE LA CIRCUNSCRIPCION NACIONAL"/>
      </filters>
    </filterColumn>
    <sortState ref="A58:R184">
      <sortCondition sortBy="cellColor" ref="D19:D185" dxfId="0"/>
    </sortState>
  </autoFilter>
  <mergeCells count="18">
    <mergeCell ref="C17:D17"/>
    <mergeCell ref="E192:I192"/>
    <mergeCell ref="E194:I194"/>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2"/>
  <sheetViews>
    <sheetView tabSelected="1" view="pageBreakPreview" zoomScale="25" zoomScaleNormal="10" zoomScaleSheetLayoutView="25" workbookViewId="0">
      <selection activeCell="AQ238" sqref="AQ238"/>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26.28515625" customWidth="1"/>
    <col min="7" max="7" width="32.42578125" customWidth="1"/>
    <col min="8" max="8" width="27" customWidth="1"/>
    <col min="9" max="9" width="39.85546875" customWidth="1"/>
    <col min="10" max="10" width="45.7109375" customWidth="1"/>
    <col min="11" max="11" width="72.5703125" customWidth="1"/>
    <col min="12" max="12" width="62.5703125" customWidth="1"/>
    <col min="13" max="13" width="64.28515625" customWidth="1"/>
    <col min="14" max="14" width="17.42578125" hidden="1" customWidth="1"/>
    <col min="15" max="15" width="27" hidden="1" customWidth="1"/>
    <col min="16" max="16" width="53.5703125" hidden="1" customWidth="1"/>
    <col min="17" max="17" width="5.7109375" customWidth="1"/>
    <col min="18" max="18" width="20" customWidth="1"/>
    <col min="19" max="19" width="45.28515625" customWidth="1"/>
    <col min="20" max="20" width="38.7109375" customWidth="1"/>
    <col min="21" max="21" width="66.140625" customWidth="1"/>
    <col min="22" max="22" width="37.28515625" customWidth="1"/>
    <col min="23" max="23" width="52.140625" customWidth="1"/>
    <col min="24" max="24" width="50" customWidth="1"/>
    <col min="25" max="25" width="49.140625" customWidth="1"/>
    <col min="26" max="26" width="50.7109375" customWidth="1"/>
    <col min="27" max="27" width="94.85546875" customWidth="1"/>
    <col min="28" max="28" width="45.7109375" customWidth="1"/>
    <col min="29" max="29" width="43.42578125" customWidth="1"/>
    <col min="30" max="30" width="24.5703125" customWidth="1"/>
    <col min="31" max="31" width="25.42578125" customWidth="1"/>
    <col min="32" max="32" width="36.5703125" customWidth="1"/>
    <col min="33" max="33" width="44" customWidth="1"/>
  </cols>
  <sheetData>
    <row r="1" spans="1:33" ht="26.25" x14ac:dyDescent="0.4">
      <c r="A1" s="64"/>
      <c r="B1" s="210"/>
      <c r="C1" s="2"/>
      <c r="D1" s="16"/>
      <c r="E1" s="2"/>
      <c r="F1" s="2"/>
      <c r="G1" s="2"/>
      <c r="H1" s="2"/>
      <c r="I1" s="2"/>
      <c r="J1" s="50"/>
      <c r="K1" s="2"/>
      <c r="L1" s="46"/>
      <c r="M1" s="8"/>
      <c r="N1" s="2"/>
      <c r="O1" s="2"/>
      <c r="P1" s="2"/>
      <c r="Q1" s="67"/>
      <c r="R1" s="3"/>
      <c r="S1" s="63"/>
      <c r="T1" s="4"/>
      <c r="U1" s="3"/>
      <c r="V1" s="3"/>
      <c r="W1" s="3"/>
      <c r="X1" s="41"/>
      <c r="Y1" s="3"/>
      <c r="Z1" s="39"/>
      <c r="AA1" s="3"/>
      <c r="AB1" s="3"/>
      <c r="AC1" s="3"/>
      <c r="AD1" s="3"/>
      <c r="AE1" s="3"/>
      <c r="AF1" s="3"/>
      <c r="AG1" s="17"/>
    </row>
    <row r="2" spans="1:33" ht="46.5" x14ac:dyDescent="0.4">
      <c r="A2" s="65"/>
      <c r="B2" s="256" t="s">
        <v>531</v>
      </c>
      <c r="C2" s="256"/>
      <c r="D2" s="256"/>
      <c r="E2" s="256"/>
      <c r="F2" s="256"/>
      <c r="G2" s="256"/>
      <c r="H2" s="256"/>
      <c r="I2" s="256"/>
      <c r="J2" s="256"/>
      <c r="K2" s="256"/>
      <c r="L2" s="256"/>
      <c r="M2" s="256"/>
      <c r="N2" s="256"/>
      <c r="O2" s="256"/>
      <c r="P2" s="256"/>
      <c r="Q2" s="68"/>
      <c r="R2" s="3"/>
      <c r="S2" s="63"/>
      <c r="T2" s="4"/>
      <c r="U2" s="3"/>
      <c r="V2" s="3"/>
      <c r="W2" s="3"/>
      <c r="X2" s="41"/>
      <c r="Y2" s="3"/>
      <c r="Z2" s="39"/>
      <c r="AA2" s="3"/>
      <c r="AB2" s="3"/>
      <c r="AC2" s="3"/>
      <c r="AD2" s="3"/>
      <c r="AE2" s="3"/>
      <c r="AF2" s="3"/>
      <c r="AG2" s="17"/>
    </row>
    <row r="3" spans="1:33" ht="26.25" x14ac:dyDescent="0.4">
      <c r="A3" s="64"/>
      <c r="B3" s="210"/>
      <c r="C3" s="29"/>
      <c r="D3" s="18"/>
      <c r="E3" s="2"/>
      <c r="F3" s="2"/>
      <c r="G3" s="2"/>
      <c r="H3" s="2"/>
      <c r="I3" s="2"/>
      <c r="J3" s="50"/>
      <c r="K3" s="2"/>
      <c r="L3" s="46"/>
      <c r="M3" s="8"/>
      <c r="N3" s="2"/>
      <c r="O3" s="2"/>
      <c r="P3" s="2"/>
      <c r="Q3" s="67"/>
      <c r="R3" s="3"/>
      <c r="S3" s="63"/>
      <c r="T3" s="4"/>
      <c r="U3" s="3"/>
      <c r="V3" s="3"/>
      <c r="W3" s="3"/>
      <c r="X3" s="41"/>
      <c r="Y3" s="3"/>
      <c r="Z3" s="39"/>
      <c r="AA3" s="3"/>
      <c r="AB3" s="3"/>
      <c r="AC3" s="3"/>
      <c r="AD3" s="3"/>
      <c r="AE3" s="3"/>
      <c r="AF3" s="3"/>
      <c r="AG3" s="17"/>
    </row>
    <row r="4" spans="1:33" ht="26.25" x14ac:dyDescent="0.4">
      <c r="A4" s="64"/>
      <c r="B4" s="210"/>
      <c r="C4" s="222" t="s">
        <v>0</v>
      </c>
      <c r="D4" s="222"/>
      <c r="E4" s="2"/>
      <c r="F4" s="2"/>
      <c r="G4" s="2"/>
      <c r="H4" s="2"/>
      <c r="I4" s="2"/>
      <c r="J4" s="50"/>
      <c r="K4" s="2"/>
      <c r="L4" s="46"/>
      <c r="M4" s="8"/>
      <c r="N4" s="2"/>
      <c r="O4" s="2"/>
      <c r="P4" s="2"/>
      <c r="Q4" s="67"/>
      <c r="R4" s="3"/>
      <c r="S4" s="63"/>
      <c r="T4" s="4"/>
      <c r="U4" s="3"/>
      <c r="V4" s="3"/>
      <c r="W4" s="3"/>
      <c r="X4" s="41"/>
      <c r="Y4" s="3"/>
      <c r="Z4" s="39"/>
      <c r="AA4" s="3"/>
      <c r="AB4" s="3"/>
      <c r="AC4" s="3"/>
      <c r="AD4" s="3"/>
      <c r="AE4" s="3"/>
      <c r="AF4" s="3"/>
      <c r="AG4" s="17"/>
    </row>
    <row r="5" spans="1:33" ht="26.25" x14ac:dyDescent="0.4">
      <c r="A5" s="66"/>
      <c r="B5" s="206"/>
      <c r="C5" s="209" t="s">
        <v>1</v>
      </c>
      <c r="D5" s="223" t="s">
        <v>2</v>
      </c>
      <c r="E5" s="223"/>
      <c r="F5" s="2"/>
      <c r="G5" s="5"/>
      <c r="H5" s="5"/>
      <c r="I5" s="224" t="s">
        <v>245</v>
      </c>
      <c r="J5" s="224"/>
      <c r="K5" s="224"/>
      <c r="L5" s="224"/>
      <c r="M5" s="224"/>
      <c r="N5" s="5"/>
      <c r="O5" s="5"/>
      <c r="P5" s="5"/>
      <c r="Q5" s="69"/>
      <c r="R5" s="3"/>
      <c r="S5" s="63"/>
      <c r="T5" s="4"/>
      <c r="U5" s="3"/>
      <c r="V5" s="3"/>
      <c r="W5" s="3"/>
      <c r="X5" s="41"/>
      <c r="Y5" s="3"/>
      <c r="Z5" s="39"/>
      <c r="AA5" s="3"/>
      <c r="AB5" s="3"/>
      <c r="AC5" s="3"/>
      <c r="AD5" s="3"/>
      <c r="AE5" s="3"/>
      <c r="AF5" s="3"/>
      <c r="AG5" s="17"/>
    </row>
    <row r="6" spans="1:33" ht="26.25" x14ac:dyDescent="0.4">
      <c r="A6" s="66"/>
      <c r="B6" s="206"/>
      <c r="C6" s="208" t="s">
        <v>3</v>
      </c>
      <c r="D6" s="223" t="s">
        <v>4</v>
      </c>
      <c r="E6" s="223"/>
      <c r="F6" s="2"/>
      <c r="G6" s="5"/>
      <c r="H6" s="5"/>
      <c r="I6" s="224"/>
      <c r="J6" s="224"/>
      <c r="K6" s="224"/>
      <c r="L6" s="224"/>
      <c r="M6" s="224"/>
      <c r="N6" s="5"/>
      <c r="O6" s="5"/>
      <c r="P6" s="5"/>
      <c r="Q6" s="69"/>
      <c r="R6" s="3"/>
      <c r="S6" s="63"/>
      <c r="T6" s="4"/>
      <c r="U6" s="3"/>
      <c r="V6" s="3"/>
      <c r="W6" s="3"/>
      <c r="X6" s="41"/>
      <c r="Y6" s="3"/>
      <c r="Z6" s="39"/>
      <c r="AA6" s="3"/>
      <c r="AB6" s="3"/>
      <c r="AC6" s="3"/>
      <c r="AD6" s="3"/>
      <c r="AE6" s="3"/>
      <c r="AF6" s="3"/>
      <c r="AG6" s="17"/>
    </row>
    <row r="7" spans="1:33" ht="26.25" x14ac:dyDescent="0.4">
      <c r="A7" s="66"/>
      <c r="B7" s="206"/>
      <c r="C7" s="208" t="s">
        <v>5</v>
      </c>
      <c r="D7" s="225">
        <v>7395656</v>
      </c>
      <c r="E7" s="225"/>
      <c r="F7" s="10"/>
      <c r="G7" s="5"/>
      <c r="H7" s="5"/>
      <c r="I7" s="224"/>
      <c r="J7" s="224"/>
      <c r="K7" s="224"/>
      <c r="L7" s="224"/>
      <c r="M7" s="224"/>
      <c r="N7" s="5"/>
      <c r="O7" s="5"/>
      <c r="P7" s="5"/>
      <c r="Q7" s="69"/>
      <c r="R7" s="3"/>
      <c r="S7" s="63"/>
      <c r="T7" s="4" t="s">
        <v>128</v>
      </c>
      <c r="U7" s="3"/>
      <c r="V7" s="3"/>
      <c r="W7" s="3"/>
      <c r="X7" s="41"/>
      <c r="Y7" s="3"/>
      <c r="Z7" s="39"/>
      <c r="AA7" s="3"/>
      <c r="AB7" s="3"/>
      <c r="AC7" s="3"/>
      <c r="AD7" s="3"/>
      <c r="AE7" s="3"/>
      <c r="AF7" s="3"/>
      <c r="AG7" s="17"/>
    </row>
    <row r="8" spans="1:33" ht="39" customHeight="1" x14ac:dyDescent="0.4">
      <c r="A8" s="66"/>
      <c r="B8" s="206"/>
      <c r="C8" s="208" t="s">
        <v>6</v>
      </c>
      <c r="D8" s="226" t="s">
        <v>47</v>
      </c>
      <c r="E8" s="226"/>
      <c r="F8" s="11"/>
      <c r="G8" s="5"/>
      <c r="H8" s="5"/>
      <c r="I8" s="224"/>
      <c r="J8" s="224"/>
      <c r="K8" s="224"/>
      <c r="L8" s="224"/>
      <c r="M8" s="224"/>
      <c r="N8" s="5"/>
      <c r="O8" s="5"/>
      <c r="P8" s="5"/>
      <c r="Q8" s="69"/>
      <c r="R8" s="3"/>
      <c r="S8" s="63"/>
      <c r="T8" s="4"/>
      <c r="U8" s="3"/>
      <c r="V8" s="3"/>
      <c r="W8" s="3"/>
      <c r="X8" s="41"/>
      <c r="Y8" s="3"/>
      <c r="Z8" s="39"/>
      <c r="AA8" s="3"/>
      <c r="AB8" s="3"/>
      <c r="AC8" s="3"/>
      <c r="AD8" s="3"/>
      <c r="AE8" s="3"/>
      <c r="AF8" s="3"/>
      <c r="AG8" s="17"/>
    </row>
    <row r="9" spans="1:33" ht="138.75" customHeight="1" x14ac:dyDescent="0.25">
      <c r="A9" s="66"/>
      <c r="B9" s="206"/>
      <c r="C9" s="208" t="s">
        <v>7</v>
      </c>
      <c r="D9" s="223" t="s">
        <v>508</v>
      </c>
      <c r="E9" s="223"/>
      <c r="F9" s="2"/>
      <c r="G9" s="5"/>
      <c r="H9" s="5"/>
      <c r="I9" s="224"/>
      <c r="J9" s="224"/>
      <c r="K9" s="224"/>
      <c r="L9" s="224"/>
      <c r="M9" s="224"/>
      <c r="N9" s="5"/>
      <c r="O9" s="5"/>
      <c r="P9" s="5"/>
      <c r="Q9" s="69"/>
      <c r="R9" s="162" t="s">
        <v>542</v>
      </c>
      <c r="S9" s="163" t="s">
        <v>538</v>
      </c>
      <c r="T9" s="162" t="s">
        <v>539</v>
      </c>
      <c r="U9" s="162" t="s">
        <v>540</v>
      </c>
      <c r="V9" s="3"/>
      <c r="W9" s="3"/>
      <c r="X9" s="41"/>
      <c r="Y9" s="3"/>
      <c r="Z9" s="39"/>
      <c r="AA9" s="3"/>
      <c r="AB9" s="3"/>
      <c r="AC9" s="3"/>
      <c r="AD9" s="3"/>
      <c r="AE9" s="3"/>
      <c r="AF9" s="3"/>
      <c r="AG9" s="17"/>
    </row>
    <row r="10" spans="1:33" ht="84.6" customHeight="1" x14ac:dyDescent="0.45">
      <c r="A10" s="66"/>
      <c r="B10" s="206"/>
      <c r="C10" s="208" t="s">
        <v>8</v>
      </c>
      <c r="D10" s="231" t="s">
        <v>509</v>
      </c>
      <c r="E10" s="231"/>
      <c r="F10" s="1"/>
      <c r="G10" s="5"/>
      <c r="H10" s="5"/>
      <c r="I10" s="6"/>
      <c r="J10" s="6"/>
      <c r="K10" s="6"/>
      <c r="L10" s="47"/>
      <c r="M10" s="9"/>
      <c r="N10" s="5"/>
      <c r="O10" s="5"/>
      <c r="P10" s="5"/>
      <c r="Q10" s="69"/>
      <c r="R10" s="165" t="s">
        <v>537</v>
      </c>
      <c r="S10" s="164" t="e">
        <f>SUM(#REF!)</f>
        <v>#REF!</v>
      </c>
      <c r="T10" s="169" t="e">
        <f>SUM(#REF!)</f>
        <v>#REF!</v>
      </c>
      <c r="U10" s="169" t="e">
        <f>SUM(#REF!)</f>
        <v>#REF!</v>
      </c>
      <c r="V10" s="3"/>
      <c r="W10" s="3"/>
      <c r="X10" s="41"/>
      <c r="Y10" s="3"/>
      <c r="Z10" s="39"/>
      <c r="AA10" s="3"/>
      <c r="AB10" s="3"/>
      <c r="AC10" s="3"/>
      <c r="AD10" s="3"/>
      <c r="AE10" s="3"/>
      <c r="AF10" s="3"/>
      <c r="AG10" s="17"/>
    </row>
    <row r="11" spans="1:33" ht="48" customHeight="1" x14ac:dyDescent="0.45">
      <c r="A11" s="66"/>
      <c r="B11" s="206"/>
      <c r="C11" s="208" t="s">
        <v>10</v>
      </c>
      <c r="D11" s="232" t="s">
        <v>198</v>
      </c>
      <c r="E11" s="233"/>
      <c r="F11" s="2"/>
      <c r="G11" s="5"/>
      <c r="H11" s="5"/>
      <c r="I11" s="234" t="s">
        <v>11</v>
      </c>
      <c r="J11" s="235"/>
      <c r="K11" s="235"/>
      <c r="L11" s="235"/>
      <c r="M11" s="236"/>
      <c r="N11" s="5"/>
      <c r="O11" s="5"/>
      <c r="P11" s="5"/>
      <c r="Q11" s="69"/>
      <c r="R11" s="165" t="s">
        <v>536</v>
      </c>
      <c r="S11" s="164" t="e">
        <f>SUM(#REF!)</f>
        <v>#REF!</v>
      </c>
      <c r="T11" s="169" t="e">
        <f>SUM(#REF!)</f>
        <v>#REF!</v>
      </c>
      <c r="U11" s="169" t="e">
        <f>SUM(#REF!)</f>
        <v>#REF!</v>
      </c>
      <c r="V11" s="3"/>
      <c r="W11" s="3"/>
      <c r="X11" s="41"/>
      <c r="Y11" s="3"/>
      <c r="Z11" s="39"/>
      <c r="AA11" s="3"/>
      <c r="AB11" s="3"/>
      <c r="AC11" s="3"/>
      <c r="AD11" s="3"/>
      <c r="AE11" s="3"/>
      <c r="AF11" s="3"/>
      <c r="AG11" s="17"/>
    </row>
    <row r="12" spans="1:33" ht="50.45" customHeight="1" x14ac:dyDescent="0.45">
      <c r="A12" s="66"/>
      <c r="B12" s="206"/>
      <c r="C12" s="208" t="s">
        <v>12</v>
      </c>
      <c r="D12" s="253" t="s">
        <v>520</v>
      </c>
      <c r="E12" s="254"/>
      <c r="F12" s="12"/>
      <c r="G12" s="5"/>
      <c r="H12" s="5"/>
      <c r="I12" s="237"/>
      <c r="J12" s="238"/>
      <c r="K12" s="238"/>
      <c r="L12" s="238"/>
      <c r="M12" s="239"/>
      <c r="N12" s="5"/>
      <c r="O12" s="5"/>
      <c r="P12" s="5"/>
      <c r="Q12" s="69"/>
      <c r="R12" s="166" t="s">
        <v>526</v>
      </c>
      <c r="S12" s="167" t="e">
        <f>SUM(S10:S11)</f>
        <v>#REF!</v>
      </c>
      <c r="T12" s="167" t="e">
        <f>SUM(T10:T11)</f>
        <v>#REF!</v>
      </c>
      <c r="U12" s="167" t="e">
        <f>SUM(U10:U11)</f>
        <v>#REF!</v>
      </c>
      <c r="V12" s="3"/>
      <c r="W12" s="3"/>
      <c r="X12" s="41"/>
      <c r="Y12" s="3"/>
      <c r="Z12" s="39"/>
      <c r="AA12" s="3"/>
      <c r="AB12" s="3"/>
      <c r="AC12" s="3"/>
      <c r="AD12" s="3"/>
      <c r="AE12" s="3"/>
      <c r="AF12" s="3"/>
      <c r="AG12" s="17"/>
    </row>
    <row r="13" spans="1:33" ht="37.5" x14ac:dyDescent="0.4">
      <c r="A13" s="66"/>
      <c r="B13" s="206"/>
      <c r="C13" s="208" t="s">
        <v>13</v>
      </c>
      <c r="D13" s="245" t="s">
        <v>502</v>
      </c>
      <c r="E13" s="245"/>
      <c r="F13" s="61"/>
      <c r="G13" s="5"/>
      <c r="H13" s="5"/>
      <c r="I13" s="237"/>
      <c r="J13" s="238"/>
      <c r="K13" s="238"/>
      <c r="L13" s="238"/>
      <c r="M13" s="239"/>
      <c r="N13" s="5"/>
      <c r="O13" s="5"/>
      <c r="P13" s="50"/>
      <c r="Q13" s="69"/>
      <c r="R13" s="161"/>
      <c r="S13" s="160"/>
      <c r="T13" s="160" t="s">
        <v>541</v>
      </c>
      <c r="U13" s="168" t="e">
        <f>SUM(S10-T10)</f>
        <v>#REF!</v>
      </c>
      <c r="V13" s="3"/>
      <c r="W13" s="3"/>
      <c r="X13" s="41"/>
      <c r="Y13" s="3"/>
      <c r="Z13" s="39"/>
      <c r="AA13" s="3"/>
      <c r="AB13" s="3"/>
      <c r="AC13" s="3"/>
      <c r="AD13" s="3"/>
      <c r="AE13" s="3"/>
      <c r="AF13" s="3"/>
      <c r="AG13" s="17"/>
    </row>
    <row r="14" spans="1:33" ht="37.5" x14ac:dyDescent="0.4">
      <c r="A14" s="66"/>
      <c r="B14" s="206"/>
      <c r="C14" s="208" t="s">
        <v>14</v>
      </c>
      <c r="D14" s="246" t="s">
        <v>503</v>
      </c>
      <c r="E14" s="246"/>
      <c r="F14" s="61"/>
      <c r="G14" s="5"/>
      <c r="H14" s="5"/>
      <c r="I14" s="237"/>
      <c r="J14" s="238"/>
      <c r="K14" s="238"/>
      <c r="L14" s="238"/>
      <c r="M14" s="239"/>
      <c r="N14" s="5"/>
      <c r="O14" s="5"/>
      <c r="P14" s="5"/>
      <c r="Q14" s="69"/>
      <c r="R14" s="161"/>
      <c r="S14" s="160"/>
      <c r="T14" s="160" t="s">
        <v>541</v>
      </c>
      <c r="U14" s="168" t="e">
        <f>SUM(S11-T11)</f>
        <v>#REF!</v>
      </c>
      <c r="V14" s="3"/>
      <c r="W14" s="3"/>
      <c r="X14" s="41"/>
      <c r="Y14" s="3"/>
      <c r="Z14" s="39"/>
      <c r="AA14" s="3"/>
      <c r="AB14" s="3"/>
      <c r="AC14" s="3"/>
      <c r="AD14" s="3"/>
      <c r="AE14" s="3"/>
      <c r="AF14" s="3"/>
      <c r="AG14" s="17"/>
    </row>
    <row r="15" spans="1:33" ht="38.25" thickBot="1" x14ac:dyDescent="0.45">
      <c r="A15" s="66"/>
      <c r="B15" s="206"/>
      <c r="C15" s="207" t="s">
        <v>15</v>
      </c>
      <c r="D15" s="247">
        <v>43224</v>
      </c>
      <c r="E15" s="248"/>
      <c r="F15" s="62"/>
      <c r="G15" s="5"/>
      <c r="H15" s="5"/>
      <c r="I15" s="240"/>
      <c r="J15" s="241"/>
      <c r="K15" s="241"/>
      <c r="L15" s="241"/>
      <c r="M15" s="242"/>
      <c r="N15" s="5"/>
      <c r="O15" s="5"/>
      <c r="P15" s="5"/>
      <c r="Q15" s="69"/>
      <c r="R15" s="161"/>
      <c r="S15" s="160"/>
      <c r="T15" s="160" t="s">
        <v>541</v>
      </c>
      <c r="U15" s="168" t="e">
        <f>SUM(S12-T12)</f>
        <v>#REF!</v>
      </c>
      <c r="V15" s="3"/>
      <c r="W15" s="3"/>
      <c r="X15" s="41"/>
      <c r="Y15" s="3"/>
      <c r="Z15" s="39"/>
      <c r="AA15" s="3"/>
      <c r="AB15" s="3"/>
      <c r="AC15" s="3"/>
      <c r="AD15" s="3"/>
      <c r="AE15" s="3"/>
      <c r="AF15" s="3"/>
      <c r="AG15" s="17"/>
    </row>
    <row r="16" spans="1:33" ht="26.25" x14ac:dyDescent="0.4">
      <c r="A16" s="66"/>
      <c r="B16" s="206"/>
      <c r="C16" s="2"/>
      <c r="D16" s="19"/>
      <c r="E16" s="7"/>
      <c r="F16" s="7"/>
      <c r="G16" s="5"/>
      <c r="H16" s="5"/>
      <c r="I16" s="50"/>
      <c r="J16" s="13"/>
      <c r="L16" s="48"/>
      <c r="M16" s="30"/>
      <c r="N16" s="5"/>
      <c r="O16" s="5"/>
      <c r="P16" s="52"/>
      <c r="Q16" s="70"/>
      <c r="R16" s="3"/>
      <c r="S16" s="63"/>
      <c r="T16" s="4"/>
      <c r="U16" s="3"/>
      <c r="V16" s="3"/>
      <c r="W16" s="55"/>
      <c r="X16" s="41"/>
      <c r="Y16" s="3"/>
      <c r="Z16" s="39"/>
      <c r="AA16" s="3"/>
      <c r="AB16" s="3"/>
      <c r="AC16" s="3"/>
      <c r="AD16" s="3"/>
      <c r="AE16" s="3"/>
      <c r="AF16" s="3"/>
      <c r="AG16" s="17"/>
    </row>
    <row r="17" spans="1:33" ht="62.25" thickBot="1" x14ac:dyDescent="0.45">
      <c r="A17" s="66"/>
      <c r="B17" s="206"/>
      <c r="C17" s="227" t="s">
        <v>16</v>
      </c>
      <c r="D17" s="227"/>
      <c r="E17" s="5"/>
      <c r="F17" s="171"/>
      <c r="G17" s="255"/>
      <c r="H17" s="255"/>
      <c r="I17" s="5"/>
      <c r="J17" s="171"/>
      <c r="K17" s="205"/>
      <c r="L17" s="56" t="s">
        <v>91</v>
      </c>
      <c r="M17" s="57" t="s">
        <v>256</v>
      </c>
      <c r="N17" s="5"/>
      <c r="O17" s="5"/>
      <c r="P17" s="15"/>
      <c r="Q17" s="71"/>
      <c r="R17" s="3"/>
      <c r="S17" s="63"/>
      <c r="T17" s="4"/>
      <c r="U17" s="3"/>
      <c r="V17" s="3"/>
      <c r="W17" s="14"/>
      <c r="X17" s="42"/>
      <c r="Y17" s="14"/>
      <c r="Z17" s="59" t="s">
        <v>90</v>
      </c>
      <c r="AA17" s="3"/>
      <c r="AB17" s="3"/>
      <c r="AC17" s="3"/>
      <c r="AD17" s="3"/>
      <c r="AE17" s="3"/>
      <c r="AF17" s="3"/>
      <c r="AG17" s="17"/>
    </row>
    <row r="18" spans="1:33" ht="36" x14ac:dyDescent="0.4">
      <c r="A18" s="66"/>
      <c r="B18" s="206"/>
      <c r="C18" s="29"/>
      <c r="D18" s="20"/>
      <c r="E18" s="5"/>
      <c r="F18" s="172"/>
      <c r="G18" s="252"/>
      <c r="H18" s="252"/>
      <c r="I18" s="5"/>
      <c r="J18" s="172"/>
      <c r="K18" s="204"/>
      <c r="L18" s="133">
        <f>SUBTOTAL(9,L20:L280)</f>
        <v>12776297319.799999</v>
      </c>
      <c r="M18" s="133">
        <f>SUBTOTAL(9,M20:M280)</f>
        <v>9658568963</v>
      </c>
      <c r="N18" s="133"/>
      <c r="O18" s="5"/>
      <c r="P18" s="5"/>
      <c r="Q18" s="69"/>
      <c r="R18" s="3"/>
      <c r="S18" s="63"/>
      <c r="T18" s="4"/>
      <c r="U18" s="3"/>
      <c r="V18" s="3"/>
      <c r="W18" s="133">
        <f>SUBTOTAL(9,W20:W280)</f>
        <v>7088423898.8299999</v>
      </c>
      <c r="X18" s="133">
        <f>SUBTOTAL(9,X20:X280)</f>
        <v>-1969067</v>
      </c>
      <c r="Y18" s="133">
        <f>SUBTOTAL(9,Y20:Y280)</f>
        <v>6987364831.8299999</v>
      </c>
      <c r="Z18" s="133">
        <f>SUBTOTAL(9,Z20:Z280)</f>
        <v>6987364831.8299999</v>
      </c>
      <c r="AA18" s="49"/>
      <c r="AB18" s="49"/>
      <c r="AC18" s="3"/>
      <c r="AD18" s="3"/>
      <c r="AE18" s="3"/>
      <c r="AF18" s="3"/>
      <c r="AG18" s="17"/>
    </row>
    <row r="19" spans="1:33" ht="126" customHeight="1" x14ac:dyDescent="0.25">
      <c r="A19" s="116" t="s">
        <v>268</v>
      </c>
      <c r="B19" s="116" t="s">
        <v>269</v>
      </c>
      <c r="C19" s="116" t="s">
        <v>17</v>
      </c>
      <c r="D19" s="116" t="s">
        <v>154</v>
      </c>
      <c r="E19" s="116" t="s">
        <v>140</v>
      </c>
      <c r="F19" s="170" t="s">
        <v>139</v>
      </c>
      <c r="G19" s="170" t="s">
        <v>18</v>
      </c>
      <c r="H19" s="170" t="s">
        <v>126</v>
      </c>
      <c r="I19" s="116" t="s">
        <v>19</v>
      </c>
      <c r="J19" s="170" t="s">
        <v>20</v>
      </c>
      <c r="K19" s="170" t="s">
        <v>168</v>
      </c>
      <c r="L19" s="134" t="s">
        <v>169</v>
      </c>
      <c r="M19" s="135" t="s">
        <v>170</v>
      </c>
      <c r="N19" s="116" t="s">
        <v>171</v>
      </c>
      <c r="O19" s="116" t="s">
        <v>21</v>
      </c>
      <c r="P19" s="116" t="s">
        <v>22</v>
      </c>
      <c r="Q19" s="117"/>
      <c r="R19" s="118" t="s">
        <v>23</v>
      </c>
      <c r="S19" s="118" t="s">
        <v>143</v>
      </c>
      <c r="T19" s="119" t="s">
        <v>24</v>
      </c>
      <c r="U19" s="118" t="s">
        <v>25</v>
      </c>
      <c r="V19" s="118" t="s">
        <v>26</v>
      </c>
      <c r="W19" s="120" t="s">
        <v>240</v>
      </c>
      <c r="X19" s="120" t="s">
        <v>161</v>
      </c>
      <c r="Y19" s="120" t="s">
        <v>142</v>
      </c>
      <c r="Z19" s="121" t="s">
        <v>1153</v>
      </c>
      <c r="AA19" s="118" t="s">
        <v>27</v>
      </c>
      <c r="AB19" s="118" t="s">
        <v>1152</v>
      </c>
      <c r="AC19" s="118" t="s">
        <v>31</v>
      </c>
      <c r="AD19" s="118" t="s">
        <v>32</v>
      </c>
      <c r="AE19" s="118" t="s">
        <v>33</v>
      </c>
      <c r="AF19" s="118" t="s">
        <v>86</v>
      </c>
      <c r="AG19" s="122" t="s">
        <v>34</v>
      </c>
    </row>
    <row r="20" spans="1:33" ht="156" x14ac:dyDescent="0.25">
      <c r="A20" s="183">
        <v>1</v>
      </c>
      <c r="B20" s="175" t="s">
        <v>233</v>
      </c>
      <c r="C20" s="176">
        <v>78181701</v>
      </c>
      <c r="D20" s="177" t="s">
        <v>197</v>
      </c>
      <c r="E20" s="175" t="s">
        <v>48</v>
      </c>
      <c r="F20" s="175">
        <v>1</v>
      </c>
      <c r="G20" s="178" t="s">
        <v>73</v>
      </c>
      <c r="H20" s="179" t="s">
        <v>507</v>
      </c>
      <c r="I20" s="175" t="s">
        <v>50</v>
      </c>
      <c r="J20" s="175" t="s">
        <v>35</v>
      </c>
      <c r="K20" s="175" t="s">
        <v>138</v>
      </c>
      <c r="L20" s="180">
        <v>40000000</v>
      </c>
      <c r="M20" s="181">
        <v>40000000</v>
      </c>
      <c r="N20" s="174" t="s">
        <v>51</v>
      </c>
      <c r="O20" s="174" t="s">
        <v>36</v>
      </c>
      <c r="P20" s="174" t="s">
        <v>286</v>
      </c>
      <c r="Q20" s="53"/>
      <c r="R20" s="182" t="s">
        <v>560</v>
      </c>
      <c r="S20" s="182" t="s">
        <v>561</v>
      </c>
      <c r="T20" s="194">
        <v>43109</v>
      </c>
      <c r="U20" s="182" t="s">
        <v>562</v>
      </c>
      <c r="V20" s="182" t="s">
        <v>563</v>
      </c>
      <c r="W20" s="195">
        <v>40000000</v>
      </c>
      <c r="X20" s="182">
        <v>0</v>
      </c>
      <c r="Y20" s="195">
        <v>40000000</v>
      </c>
      <c r="Z20" s="195">
        <v>40000000</v>
      </c>
      <c r="AA20" s="182" t="s">
        <v>564</v>
      </c>
      <c r="AB20" s="182" t="s">
        <v>1165</v>
      </c>
      <c r="AC20" s="182" t="s">
        <v>565</v>
      </c>
      <c r="AD20" s="194">
        <v>43109</v>
      </c>
      <c r="AE20" s="194">
        <v>43434</v>
      </c>
      <c r="AF20" s="182" t="s">
        <v>566</v>
      </c>
      <c r="AG20" s="182" t="s">
        <v>567</v>
      </c>
    </row>
    <row r="21" spans="1:33" ht="93" x14ac:dyDescent="0.25">
      <c r="A21" s="183">
        <f>1+A20</f>
        <v>2</v>
      </c>
      <c r="B21" s="175" t="s">
        <v>233</v>
      </c>
      <c r="C21" s="176">
        <v>25172504</v>
      </c>
      <c r="D21" s="177" t="s">
        <v>52</v>
      </c>
      <c r="E21" s="175" t="s">
        <v>48</v>
      </c>
      <c r="F21" s="175">
        <v>1</v>
      </c>
      <c r="G21" s="178" t="s">
        <v>79</v>
      </c>
      <c r="H21" s="179" t="s">
        <v>136</v>
      </c>
      <c r="I21" s="175" t="s">
        <v>53</v>
      </c>
      <c r="J21" s="175" t="s">
        <v>35</v>
      </c>
      <c r="K21" s="175" t="s">
        <v>54</v>
      </c>
      <c r="L21" s="180">
        <v>4000000</v>
      </c>
      <c r="M21" s="181">
        <v>4000000</v>
      </c>
      <c r="N21" s="124" t="s">
        <v>51</v>
      </c>
      <c r="O21" s="124" t="s">
        <v>36</v>
      </c>
      <c r="P21" s="124" t="s">
        <v>286</v>
      </c>
      <c r="Q21" s="53"/>
      <c r="R21" s="182" t="s">
        <v>128</v>
      </c>
      <c r="S21" s="182" t="s">
        <v>128</v>
      </c>
      <c r="T21" s="194" t="s">
        <v>128</v>
      </c>
      <c r="U21" s="182" t="s">
        <v>128</v>
      </c>
      <c r="V21" s="182" t="s">
        <v>128</v>
      </c>
      <c r="W21" s="195">
        <v>0</v>
      </c>
      <c r="X21" s="182">
        <v>0</v>
      </c>
      <c r="Y21" s="195">
        <v>0</v>
      </c>
      <c r="Z21" s="195">
        <v>0</v>
      </c>
      <c r="AA21" s="182" t="s">
        <v>128</v>
      </c>
      <c r="AB21" s="182" t="s">
        <v>128</v>
      </c>
      <c r="AC21" s="182" t="s">
        <v>128</v>
      </c>
      <c r="AD21" s="194" t="s">
        <v>128</v>
      </c>
      <c r="AE21" s="194" t="s">
        <v>128</v>
      </c>
      <c r="AF21" s="182" t="s">
        <v>128</v>
      </c>
      <c r="AG21" s="182" t="s">
        <v>128</v>
      </c>
    </row>
    <row r="22" spans="1:33" ht="255" customHeight="1" x14ac:dyDescent="0.25">
      <c r="A22" s="183">
        <f t="shared" ref="A22:A33" si="0">SUM(A21+1)</f>
        <v>3</v>
      </c>
      <c r="B22" s="175" t="s">
        <v>233</v>
      </c>
      <c r="C22" s="176" t="s">
        <v>67</v>
      </c>
      <c r="D22" s="177" t="s">
        <v>40</v>
      </c>
      <c r="E22" s="175" t="s">
        <v>48</v>
      </c>
      <c r="F22" s="175">
        <v>1</v>
      </c>
      <c r="G22" s="178" t="s">
        <v>78</v>
      </c>
      <c r="H22" s="179">
        <v>2</v>
      </c>
      <c r="I22" s="175" t="s">
        <v>152</v>
      </c>
      <c r="J22" s="175" t="s">
        <v>35</v>
      </c>
      <c r="K22" s="175" t="s">
        <v>41</v>
      </c>
      <c r="L22" s="180">
        <v>40000000</v>
      </c>
      <c r="M22" s="181">
        <v>40000000</v>
      </c>
      <c r="N22" s="124" t="s">
        <v>51</v>
      </c>
      <c r="O22" s="124" t="s">
        <v>36</v>
      </c>
      <c r="P22" s="124" t="s">
        <v>286</v>
      </c>
      <c r="Q22" s="53"/>
      <c r="R22" s="182" t="s">
        <v>128</v>
      </c>
      <c r="S22" s="182" t="s">
        <v>128</v>
      </c>
      <c r="T22" s="194" t="s">
        <v>128</v>
      </c>
      <c r="U22" s="182" t="s">
        <v>128</v>
      </c>
      <c r="V22" s="182" t="s">
        <v>128</v>
      </c>
      <c r="W22" s="195">
        <v>0</v>
      </c>
      <c r="X22" s="182">
        <v>0</v>
      </c>
      <c r="Y22" s="195">
        <v>0</v>
      </c>
      <c r="Z22" s="195">
        <v>0</v>
      </c>
      <c r="AA22" s="182" t="s">
        <v>128</v>
      </c>
      <c r="AB22" s="182" t="s">
        <v>128</v>
      </c>
      <c r="AC22" s="182" t="s">
        <v>128</v>
      </c>
      <c r="AD22" s="194" t="s">
        <v>128</v>
      </c>
      <c r="AE22" s="194" t="s">
        <v>128</v>
      </c>
      <c r="AF22" s="182" t="s">
        <v>128</v>
      </c>
      <c r="AG22" s="182" t="s">
        <v>128</v>
      </c>
    </row>
    <row r="23" spans="1:33" ht="93" x14ac:dyDescent="0.25">
      <c r="A23" s="183">
        <f t="shared" si="0"/>
        <v>4</v>
      </c>
      <c r="B23" s="175" t="s">
        <v>233</v>
      </c>
      <c r="C23" s="176">
        <v>44103103</v>
      </c>
      <c r="D23" s="177" t="s">
        <v>180</v>
      </c>
      <c r="E23" s="175" t="s">
        <v>48</v>
      </c>
      <c r="F23" s="175">
        <v>1</v>
      </c>
      <c r="G23" s="178" t="s">
        <v>78</v>
      </c>
      <c r="H23" s="179" t="s">
        <v>137</v>
      </c>
      <c r="I23" s="175" t="s">
        <v>152</v>
      </c>
      <c r="J23" s="175" t="s">
        <v>35</v>
      </c>
      <c r="K23" s="175" t="s">
        <v>41</v>
      </c>
      <c r="L23" s="180">
        <v>75700000</v>
      </c>
      <c r="M23" s="181">
        <v>75700000</v>
      </c>
      <c r="N23" s="124" t="s">
        <v>51</v>
      </c>
      <c r="O23" s="124" t="s">
        <v>36</v>
      </c>
      <c r="P23" s="124" t="s">
        <v>286</v>
      </c>
      <c r="Q23" s="53"/>
      <c r="R23" s="182" t="s">
        <v>128</v>
      </c>
      <c r="S23" s="182" t="s">
        <v>128</v>
      </c>
      <c r="T23" s="194" t="s">
        <v>128</v>
      </c>
      <c r="U23" s="182" t="s">
        <v>128</v>
      </c>
      <c r="V23" s="182" t="s">
        <v>128</v>
      </c>
      <c r="W23" s="195">
        <v>0</v>
      </c>
      <c r="X23" s="182">
        <v>0</v>
      </c>
      <c r="Y23" s="195">
        <v>0</v>
      </c>
      <c r="Z23" s="195">
        <v>0</v>
      </c>
      <c r="AA23" s="182" t="s">
        <v>128</v>
      </c>
      <c r="AB23" s="182" t="s">
        <v>128</v>
      </c>
      <c r="AC23" s="182" t="s">
        <v>128</v>
      </c>
      <c r="AD23" s="194" t="s">
        <v>128</v>
      </c>
      <c r="AE23" s="194" t="s">
        <v>128</v>
      </c>
      <c r="AF23" s="182" t="s">
        <v>128</v>
      </c>
      <c r="AG23" s="182" t="s">
        <v>128</v>
      </c>
    </row>
    <row r="24" spans="1:33" ht="156" x14ac:dyDescent="0.25">
      <c r="A24" s="183">
        <f t="shared" si="0"/>
        <v>5</v>
      </c>
      <c r="B24" s="175" t="s">
        <v>233</v>
      </c>
      <c r="C24" s="176">
        <v>44103104</v>
      </c>
      <c r="D24" s="177" t="s">
        <v>180</v>
      </c>
      <c r="E24" s="175" t="s">
        <v>48</v>
      </c>
      <c r="F24" s="175">
        <v>1</v>
      </c>
      <c r="G24" s="178" t="s">
        <v>78</v>
      </c>
      <c r="H24" s="179" t="s">
        <v>137</v>
      </c>
      <c r="I24" s="175" t="s">
        <v>53</v>
      </c>
      <c r="J24" s="175" t="s">
        <v>35</v>
      </c>
      <c r="K24" s="175" t="s">
        <v>41</v>
      </c>
      <c r="L24" s="180">
        <v>21800000</v>
      </c>
      <c r="M24" s="180">
        <v>21800000</v>
      </c>
      <c r="N24" s="174" t="s">
        <v>51</v>
      </c>
      <c r="O24" s="174" t="s">
        <v>36</v>
      </c>
      <c r="P24" s="174" t="s">
        <v>286</v>
      </c>
      <c r="Q24" s="53"/>
      <c r="R24" s="182" t="s">
        <v>1383</v>
      </c>
      <c r="S24" s="182" t="s">
        <v>1370</v>
      </c>
      <c r="T24" s="194">
        <v>43208</v>
      </c>
      <c r="U24" s="182" t="s">
        <v>1382</v>
      </c>
      <c r="V24" s="182" t="s">
        <v>571</v>
      </c>
      <c r="W24" s="195">
        <v>21786639</v>
      </c>
      <c r="X24" s="182">
        <v>0</v>
      </c>
      <c r="Y24" s="195">
        <v>21786639</v>
      </c>
      <c r="Z24" s="195">
        <v>21786639</v>
      </c>
      <c r="AA24" s="182" t="s">
        <v>1381</v>
      </c>
      <c r="AB24" s="182">
        <v>21318</v>
      </c>
      <c r="AC24" s="182" t="s">
        <v>1376</v>
      </c>
      <c r="AD24" s="194">
        <v>43208</v>
      </c>
      <c r="AE24" s="194">
        <v>43237</v>
      </c>
      <c r="AF24" s="182" t="s">
        <v>574</v>
      </c>
      <c r="AG24" s="182" t="s">
        <v>567</v>
      </c>
    </row>
    <row r="25" spans="1:33" ht="165" customHeight="1" x14ac:dyDescent="0.25">
      <c r="A25" s="183">
        <f t="shared" si="0"/>
        <v>6</v>
      </c>
      <c r="B25" s="185" t="s">
        <v>233</v>
      </c>
      <c r="C25" s="186">
        <v>72101506</v>
      </c>
      <c r="D25" s="187" t="s">
        <v>273</v>
      </c>
      <c r="E25" s="185" t="s">
        <v>48</v>
      </c>
      <c r="F25" s="185">
        <v>1</v>
      </c>
      <c r="G25" s="188" t="s">
        <v>75</v>
      </c>
      <c r="H25" s="189" t="s">
        <v>253</v>
      </c>
      <c r="I25" s="185" t="s">
        <v>55</v>
      </c>
      <c r="J25" s="185" t="s">
        <v>35</v>
      </c>
      <c r="K25" s="185" t="s">
        <v>46</v>
      </c>
      <c r="L25" s="190"/>
      <c r="M25" s="191"/>
      <c r="N25" s="173" t="s">
        <v>51</v>
      </c>
      <c r="O25" s="173" t="s">
        <v>36</v>
      </c>
      <c r="P25" s="173" t="s">
        <v>286</v>
      </c>
      <c r="Q25" s="53"/>
      <c r="R25" s="182" t="s">
        <v>128</v>
      </c>
      <c r="S25" s="182" t="s">
        <v>128</v>
      </c>
      <c r="T25" s="194" t="s">
        <v>128</v>
      </c>
      <c r="U25" s="182" t="s">
        <v>128</v>
      </c>
      <c r="V25" s="182" t="s">
        <v>128</v>
      </c>
      <c r="W25" s="195">
        <v>0</v>
      </c>
      <c r="X25" s="182">
        <v>0</v>
      </c>
      <c r="Y25" s="195">
        <v>0</v>
      </c>
      <c r="Z25" s="195">
        <v>0</v>
      </c>
      <c r="AA25" s="182" t="s">
        <v>128</v>
      </c>
      <c r="AB25" s="182" t="s">
        <v>128</v>
      </c>
      <c r="AC25" s="182" t="s">
        <v>128</v>
      </c>
      <c r="AD25" s="194" t="s">
        <v>128</v>
      </c>
      <c r="AE25" s="194" t="s">
        <v>128</v>
      </c>
      <c r="AF25" s="182" t="s">
        <v>128</v>
      </c>
      <c r="AG25" s="182" t="s">
        <v>128</v>
      </c>
    </row>
    <row r="26" spans="1:33" ht="93" x14ac:dyDescent="0.25">
      <c r="A26" s="183">
        <f t="shared" si="0"/>
        <v>7</v>
      </c>
      <c r="B26" s="185" t="s">
        <v>233</v>
      </c>
      <c r="C26" s="186" t="s">
        <v>377</v>
      </c>
      <c r="D26" s="187" t="s">
        <v>378</v>
      </c>
      <c r="E26" s="185" t="s">
        <v>48</v>
      </c>
      <c r="F26" s="185">
        <v>1</v>
      </c>
      <c r="G26" s="188" t="s">
        <v>80</v>
      </c>
      <c r="H26" s="189">
        <v>8</v>
      </c>
      <c r="I26" s="185" t="s">
        <v>55</v>
      </c>
      <c r="J26" s="185" t="s">
        <v>35</v>
      </c>
      <c r="K26" s="185" t="s">
        <v>46</v>
      </c>
      <c r="L26" s="190"/>
      <c r="M26" s="191"/>
      <c r="N26" s="173" t="s">
        <v>51</v>
      </c>
      <c r="O26" s="173" t="s">
        <v>36</v>
      </c>
      <c r="P26" s="173" t="s">
        <v>286</v>
      </c>
      <c r="Q26" s="53"/>
      <c r="R26" s="182" t="s">
        <v>128</v>
      </c>
      <c r="S26" s="182" t="s">
        <v>128</v>
      </c>
      <c r="T26" s="194" t="s">
        <v>128</v>
      </c>
      <c r="U26" s="182" t="s">
        <v>128</v>
      </c>
      <c r="V26" s="182" t="s">
        <v>128</v>
      </c>
      <c r="W26" s="195">
        <v>0</v>
      </c>
      <c r="X26" s="182">
        <v>0</v>
      </c>
      <c r="Y26" s="195">
        <v>0</v>
      </c>
      <c r="Z26" s="195">
        <v>0</v>
      </c>
      <c r="AA26" s="182" t="s">
        <v>128</v>
      </c>
      <c r="AB26" s="182" t="s">
        <v>128</v>
      </c>
      <c r="AC26" s="182" t="s">
        <v>128</v>
      </c>
      <c r="AD26" s="194" t="s">
        <v>128</v>
      </c>
      <c r="AE26" s="194" t="s">
        <v>128</v>
      </c>
      <c r="AF26" s="182" t="s">
        <v>128</v>
      </c>
      <c r="AG26" s="182" t="s">
        <v>128</v>
      </c>
    </row>
    <row r="27" spans="1:33" ht="136.15" customHeight="1" x14ac:dyDescent="0.25">
      <c r="A27" s="183">
        <f t="shared" si="0"/>
        <v>8</v>
      </c>
      <c r="B27" s="175" t="s">
        <v>387</v>
      </c>
      <c r="C27" s="176">
        <v>72101506</v>
      </c>
      <c r="D27" s="177" t="s">
        <v>193</v>
      </c>
      <c r="E27" s="175" t="s">
        <v>48</v>
      </c>
      <c r="F27" s="175">
        <v>1</v>
      </c>
      <c r="G27" s="178" t="s">
        <v>79</v>
      </c>
      <c r="H27" s="179" t="s">
        <v>137</v>
      </c>
      <c r="I27" s="175" t="s">
        <v>55</v>
      </c>
      <c r="J27" s="175" t="s">
        <v>35</v>
      </c>
      <c r="K27" s="175" t="s">
        <v>46</v>
      </c>
      <c r="L27" s="180">
        <v>1000000</v>
      </c>
      <c r="M27" s="181">
        <v>1000000</v>
      </c>
      <c r="N27" s="124" t="s">
        <v>51</v>
      </c>
      <c r="O27" s="124" t="s">
        <v>36</v>
      </c>
      <c r="P27" s="124" t="s">
        <v>386</v>
      </c>
      <c r="Q27" s="53"/>
      <c r="R27" s="182" t="s">
        <v>128</v>
      </c>
      <c r="S27" s="182" t="s">
        <v>128</v>
      </c>
      <c r="T27" s="194" t="s">
        <v>128</v>
      </c>
      <c r="U27" s="182" t="s">
        <v>128</v>
      </c>
      <c r="V27" s="182" t="s">
        <v>128</v>
      </c>
      <c r="W27" s="195">
        <v>0</v>
      </c>
      <c r="X27" s="182">
        <v>0</v>
      </c>
      <c r="Y27" s="195">
        <v>0</v>
      </c>
      <c r="Z27" s="195">
        <v>0</v>
      </c>
      <c r="AA27" s="182" t="s">
        <v>128</v>
      </c>
      <c r="AB27" s="182" t="s">
        <v>128</v>
      </c>
      <c r="AC27" s="182" t="s">
        <v>128</v>
      </c>
      <c r="AD27" s="194" t="s">
        <v>128</v>
      </c>
      <c r="AE27" s="194" t="s">
        <v>128</v>
      </c>
      <c r="AF27" s="182" t="s">
        <v>128</v>
      </c>
      <c r="AG27" s="182" t="s">
        <v>128</v>
      </c>
    </row>
    <row r="28" spans="1:33" ht="93" x14ac:dyDescent="0.25">
      <c r="A28" s="183">
        <f t="shared" si="0"/>
        <v>9</v>
      </c>
      <c r="B28" s="175" t="s">
        <v>233</v>
      </c>
      <c r="C28" s="176">
        <v>72102900</v>
      </c>
      <c r="D28" s="177" t="s">
        <v>56</v>
      </c>
      <c r="E28" s="175" t="s">
        <v>48</v>
      </c>
      <c r="F28" s="175">
        <v>1</v>
      </c>
      <c r="G28" s="178" t="s">
        <v>77</v>
      </c>
      <c r="H28" s="179" t="s">
        <v>381</v>
      </c>
      <c r="I28" s="175" t="s">
        <v>50</v>
      </c>
      <c r="J28" s="175" t="s">
        <v>35</v>
      </c>
      <c r="K28" s="175" t="s">
        <v>57</v>
      </c>
      <c r="L28" s="180">
        <v>202000000</v>
      </c>
      <c r="M28" s="181">
        <v>22000000</v>
      </c>
      <c r="N28" s="124" t="s">
        <v>49</v>
      </c>
      <c r="O28" s="124" t="s">
        <v>356</v>
      </c>
      <c r="P28" s="124" t="s">
        <v>286</v>
      </c>
      <c r="Q28" s="53"/>
      <c r="R28" s="182" t="s">
        <v>128</v>
      </c>
      <c r="S28" s="182" t="s">
        <v>128</v>
      </c>
      <c r="T28" s="194" t="s">
        <v>128</v>
      </c>
      <c r="U28" s="182" t="s">
        <v>128</v>
      </c>
      <c r="V28" s="182" t="s">
        <v>128</v>
      </c>
      <c r="W28" s="195">
        <v>0</v>
      </c>
      <c r="X28" s="182">
        <v>0</v>
      </c>
      <c r="Y28" s="195">
        <v>0</v>
      </c>
      <c r="Z28" s="195">
        <v>0</v>
      </c>
      <c r="AA28" s="182" t="s">
        <v>128</v>
      </c>
      <c r="AB28" s="182" t="s">
        <v>128</v>
      </c>
      <c r="AC28" s="182" t="s">
        <v>128</v>
      </c>
      <c r="AD28" s="194" t="s">
        <v>128</v>
      </c>
      <c r="AE28" s="194" t="s">
        <v>128</v>
      </c>
      <c r="AF28" s="182" t="s">
        <v>128</v>
      </c>
      <c r="AG28" s="182" t="s">
        <v>128</v>
      </c>
    </row>
    <row r="29" spans="1:33" ht="156" x14ac:dyDescent="0.25">
      <c r="A29" s="183">
        <f t="shared" si="0"/>
        <v>10</v>
      </c>
      <c r="B29" s="175" t="s">
        <v>233</v>
      </c>
      <c r="C29" s="176">
        <v>84131603</v>
      </c>
      <c r="D29" s="177" t="s">
        <v>62</v>
      </c>
      <c r="E29" s="175" t="s">
        <v>48</v>
      </c>
      <c r="F29" s="175">
        <v>1</v>
      </c>
      <c r="G29" s="178" t="s">
        <v>73</v>
      </c>
      <c r="H29" s="179" t="s">
        <v>136</v>
      </c>
      <c r="I29" s="175" t="s">
        <v>50</v>
      </c>
      <c r="J29" s="175" t="s">
        <v>35</v>
      </c>
      <c r="K29" s="175" t="s">
        <v>39</v>
      </c>
      <c r="L29" s="180">
        <v>6210182</v>
      </c>
      <c r="M29" s="181">
        <v>6210182</v>
      </c>
      <c r="N29" s="174" t="s">
        <v>51</v>
      </c>
      <c r="O29" s="174" t="s">
        <v>36</v>
      </c>
      <c r="P29" s="174" t="s">
        <v>286</v>
      </c>
      <c r="Q29" s="53"/>
      <c r="R29" s="182" t="s">
        <v>1142</v>
      </c>
      <c r="S29" s="182" t="s">
        <v>1143</v>
      </c>
      <c r="T29" s="194">
        <v>43132</v>
      </c>
      <c r="U29" s="182" t="s">
        <v>1144</v>
      </c>
      <c r="V29" s="182" t="s">
        <v>1129</v>
      </c>
      <c r="W29" s="195">
        <v>4130593</v>
      </c>
      <c r="X29" s="182">
        <v>0</v>
      </c>
      <c r="Y29" s="195">
        <v>4130593</v>
      </c>
      <c r="Z29" s="195">
        <v>4130593</v>
      </c>
      <c r="AA29" s="182" t="s">
        <v>1145</v>
      </c>
      <c r="AB29" s="182" t="s">
        <v>1166</v>
      </c>
      <c r="AC29" s="182" t="s">
        <v>1146</v>
      </c>
      <c r="AD29" s="194">
        <v>43132</v>
      </c>
      <c r="AE29" s="194">
        <v>43465</v>
      </c>
      <c r="AF29" s="182" t="s">
        <v>566</v>
      </c>
      <c r="AG29" s="182" t="s">
        <v>567</v>
      </c>
    </row>
    <row r="30" spans="1:33" ht="93" x14ac:dyDescent="0.25">
      <c r="A30" s="183">
        <f t="shared" si="0"/>
        <v>11</v>
      </c>
      <c r="B30" s="175" t="s">
        <v>233</v>
      </c>
      <c r="C30" s="176">
        <v>20102302</v>
      </c>
      <c r="D30" s="177" t="s">
        <v>183</v>
      </c>
      <c r="E30" s="175" t="s">
        <v>48</v>
      </c>
      <c r="F30" s="175">
        <v>1</v>
      </c>
      <c r="G30" s="178" t="s">
        <v>145</v>
      </c>
      <c r="H30" s="179" t="s">
        <v>136</v>
      </c>
      <c r="I30" s="175" t="s">
        <v>55</v>
      </c>
      <c r="J30" s="175" t="s">
        <v>35</v>
      </c>
      <c r="K30" s="175" t="s">
        <v>196</v>
      </c>
      <c r="L30" s="180">
        <v>2400000</v>
      </c>
      <c r="M30" s="181">
        <v>2400000</v>
      </c>
      <c r="N30" s="124" t="s">
        <v>51</v>
      </c>
      <c r="O30" s="124" t="s">
        <v>36</v>
      </c>
      <c r="P30" s="124" t="s">
        <v>286</v>
      </c>
      <c r="Q30" s="53"/>
      <c r="R30" s="182" t="s">
        <v>128</v>
      </c>
      <c r="S30" s="182" t="s">
        <v>128</v>
      </c>
      <c r="T30" s="194" t="s">
        <v>128</v>
      </c>
      <c r="U30" s="182" t="s">
        <v>128</v>
      </c>
      <c r="V30" s="182" t="s">
        <v>128</v>
      </c>
      <c r="W30" s="195">
        <v>0</v>
      </c>
      <c r="X30" s="182">
        <v>0</v>
      </c>
      <c r="Y30" s="195">
        <v>0</v>
      </c>
      <c r="Z30" s="195">
        <v>0</v>
      </c>
      <c r="AA30" s="182" t="s">
        <v>128</v>
      </c>
      <c r="AB30" s="182" t="s">
        <v>128</v>
      </c>
      <c r="AC30" s="182" t="s">
        <v>128</v>
      </c>
      <c r="AD30" s="194" t="s">
        <v>128</v>
      </c>
      <c r="AE30" s="194" t="s">
        <v>128</v>
      </c>
      <c r="AF30" s="182" t="s">
        <v>128</v>
      </c>
      <c r="AG30" s="182" t="s">
        <v>128</v>
      </c>
    </row>
    <row r="31" spans="1:33" ht="93" x14ac:dyDescent="0.25">
      <c r="A31" s="183">
        <f t="shared" si="0"/>
        <v>12</v>
      </c>
      <c r="B31" s="175" t="s">
        <v>233</v>
      </c>
      <c r="C31" s="176">
        <v>55101519</v>
      </c>
      <c r="D31" s="177" t="s">
        <v>158</v>
      </c>
      <c r="E31" s="175" t="s">
        <v>48</v>
      </c>
      <c r="F31" s="175">
        <v>1</v>
      </c>
      <c r="G31" s="178" t="s">
        <v>76</v>
      </c>
      <c r="H31" s="179" t="s">
        <v>185</v>
      </c>
      <c r="I31" s="175" t="s">
        <v>55</v>
      </c>
      <c r="J31" s="175" t="s">
        <v>35</v>
      </c>
      <c r="K31" s="175" t="s">
        <v>172</v>
      </c>
      <c r="L31" s="180">
        <v>2500000</v>
      </c>
      <c r="M31" s="181">
        <v>2500000</v>
      </c>
      <c r="N31" s="124" t="s">
        <v>51</v>
      </c>
      <c r="O31" s="124" t="s">
        <v>36</v>
      </c>
      <c r="P31" s="124" t="s">
        <v>286</v>
      </c>
      <c r="Q31" s="53"/>
      <c r="R31" s="182" t="s">
        <v>128</v>
      </c>
      <c r="S31" s="182" t="s">
        <v>128</v>
      </c>
      <c r="T31" s="194" t="s">
        <v>128</v>
      </c>
      <c r="U31" s="182" t="s">
        <v>128</v>
      </c>
      <c r="V31" s="182" t="s">
        <v>128</v>
      </c>
      <c r="W31" s="195">
        <v>0</v>
      </c>
      <c r="X31" s="182">
        <v>0</v>
      </c>
      <c r="Y31" s="195">
        <v>0</v>
      </c>
      <c r="Z31" s="195">
        <v>0</v>
      </c>
      <c r="AA31" s="182" t="s">
        <v>128</v>
      </c>
      <c r="AB31" s="182" t="s">
        <v>128</v>
      </c>
      <c r="AC31" s="182" t="s">
        <v>128</v>
      </c>
      <c r="AD31" s="194" t="s">
        <v>128</v>
      </c>
      <c r="AE31" s="194" t="s">
        <v>128</v>
      </c>
      <c r="AF31" s="182" t="s">
        <v>128</v>
      </c>
      <c r="AG31" s="182" t="s">
        <v>128</v>
      </c>
    </row>
    <row r="32" spans="1:33" ht="93" x14ac:dyDescent="0.25">
      <c r="A32" s="183">
        <f t="shared" si="0"/>
        <v>13</v>
      </c>
      <c r="B32" s="175" t="s">
        <v>233</v>
      </c>
      <c r="C32" s="176">
        <v>72101516</v>
      </c>
      <c r="D32" s="177" t="s">
        <v>357</v>
      </c>
      <c r="E32" s="175" t="s">
        <v>48</v>
      </c>
      <c r="F32" s="175">
        <v>1</v>
      </c>
      <c r="G32" s="178" t="s">
        <v>76</v>
      </c>
      <c r="H32" s="179" t="s">
        <v>137</v>
      </c>
      <c r="I32" s="175" t="s">
        <v>55</v>
      </c>
      <c r="J32" s="175" t="s">
        <v>35</v>
      </c>
      <c r="K32" s="175" t="s">
        <v>37</v>
      </c>
      <c r="L32" s="180">
        <v>2800000</v>
      </c>
      <c r="M32" s="181">
        <v>2800000</v>
      </c>
      <c r="N32" s="124" t="s">
        <v>51</v>
      </c>
      <c r="O32" s="124" t="s">
        <v>36</v>
      </c>
      <c r="P32" s="124" t="s">
        <v>286</v>
      </c>
      <c r="Q32" s="53"/>
      <c r="R32" s="182" t="s">
        <v>128</v>
      </c>
      <c r="S32" s="182" t="s">
        <v>128</v>
      </c>
      <c r="T32" s="194" t="s">
        <v>128</v>
      </c>
      <c r="U32" s="182" t="s">
        <v>128</v>
      </c>
      <c r="V32" s="182" t="s">
        <v>128</v>
      </c>
      <c r="W32" s="195">
        <v>0</v>
      </c>
      <c r="X32" s="182">
        <v>0</v>
      </c>
      <c r="Y32" s="195">
        <v>0</v>
      </c>
      <c r="Z32" s="195">
        <v>0</v>
      </c>
      <c r="AA32" s="182" t="s">
        <v>128</v>
      </c>
      <c r="AB32" s="182" t="s">
        <v>128</v>
      </c>
      <c r="AC32" s="182" t="s">
        <v>128</v>
      </c>
      <c r="AD32" s="194" t="s">
        <v>128</v>
      </c>
      <c r="AE32" s="194" t="s">
        <v>128</v>
      </c>
      <c r="AF32" s="182" t="s">
        <v>128</v>
      </c>
      <c r="AG32" s="182" t="s">
        <v>128</v>
      </c>
    </row>
    <row r="33" spans="1:33" s="193" customFormat="1" ht="136.5" x14ac:dyDescent="0.25">
      <c r="A33" s="264">
        <f t="shared" si="0"/>
        <v>14</v>
      </c>
      <c r="B33" s="175" t="s">
        <v>233</v>
      </c>
      <c r="C33" s="176" t="s">
        <v>184</v>
      </c>
      <c r="D33" s="177" t="s">
        <v>358</v>
      </c>
      <c r="E33" s="175" t="s">
        <v>48</v>
      </c>
      <c r="F33" s="175">
        <v>1</v>
      </c>
      <c r="G33" s="178" t="s">
        <v>80</v>
      </c>
      <c r="H33" s="179" t="s">
        <v>220</v>
      </c>
      <c r="I33" s="175" t="s">
        <v>55</v>
      </c>
      <c r="J33" s="175" t="s">
        <v>35</v>
      </c>
      <c r="K33" s="175" t="s">
        <v>46</v>
      </c>
      <c r="L33" s="180">
        <v>8000000</v>
      </c>
      <c r="M33" s="181">
        <v>8000000</v>
      </c>
      <c r="N33" s="175" t="s">
        <v>51</v>
      </c>
      <c r="O33" s="175" t="s">
        <v>36</v>
      </c>
      <c r="P33" s="175" t="s">
        <v>286</v>
      </c>
      <c r="Q33" s="53"/>
      <c r="R33" s="182" t="s">
        <v>1310</v>
      </c>
      <c r="S33" s="182" t="s">
        <v>1311</v>
      </c>
      <c r="T33" s="194">
        <v>43171</v>
      </c>
      <c r="U33" s="182" t="s">
        <v>1312</v>
      </c>
      <c r="V33" s="182" t="s">
        <v>571</v>
      </c>
      <c r="W33" s="195">
        <v>2960000</v>
      </c>
      <c r="X33" s="182"/>
      <c r="Y33" s="195">
        <v>2960000</v>
      </c>
      <c r="Z33" s="195">
        <v>2960000</v>
      </c>
      <c r="AA33" s="182" t="s">
        <v>1313</v>
      </c>
      <c r="AB33" s="182">
        <v>17518</v>
      </c>
      <c r="AC33" s="182" t="s">
        <v>1314</v>
      </c>
      <c r="AD33" s="194">
        <v>43174</v>
      </c>
      <c r="AE33" s="194">
        <v>43418</v>
      </c>
      <c r="AF33" s="182" t="s">
        <v>1315</v>
      </c>
      <c r="AG33" s="182" t="s">
        <v>567</v>
      </c>
    </row>
    <row r="34" spans="1:33" s="193" customFormat="1" ht="136.5" x14ac:dyDescent="0.25">
      <c r="A34" s="258"/>
      <c r="B34" s="175" t="s">
        <v>233</v>
      </c>
      <c r="C34" s="176" t="s">
        <v>184</v>
      </c>
      <c r="D34" s="177" t="s">
        <v>495</v>
      </c>
      <c r="E34" s="175" t="s">
        <v>48</v>
      </c>
      <c r="F34" s="175">
        <v>1</v>
      </c>
      <c r="G34" s="178" t="s">
        <v>80</v>
      </c>
      <c r="H34" s="179" t="s">
        <v>220</v>
      </c>
      <c r="I34" s="175" t="s">
        <v>55</v>
      </c>
      <c r="J34" s="175" t="s">
        <v>35</v>
      </c>
      <c r="K34" s="175" t="s">
        <v>44</v>
      </c>
      <c r="L34" s="180">
        <v>2000000</v>
      </c>
      <c r="M34" s="181">
        <v>2000000</v>
      </c>
      <c r="N34" s="175" t="s">
        <v>51</v>
      </c>
      <c r="O34" s="175" t="s">
        <v>36</v>
      </c>
      <c r="P34" s="175" t="s">
        <v>286</v>
      </c>
      <c r="Q34" s="53"/>
      <c r="R34" s="182" t="s">
        <v>1310</v>
      </c>
      <c r="S34" s="182" t="s">
        <v>1311</v>
      </c>
      <c r="T34" s="194">
        <v>43171</v>
      </c>
      <c r="U34" s="182" t="s">
        <v>1312</v>
      </c>
      <c r="V34" s="182" t="s">
        <v>571</v>
      </c>
      <c r="W34" s="195">
        <v>2000000</v>
      </c>
      <c r="X34" s="182"/>
      <c r="Y34" s="195">
        <v>2000000</v>
      </c>
      <c r="Z34" s="195">
        <v>2000000</v>
      </c>
      <c r="AA34" s="182" t="s">
        <v>1313</v>
      </c>
      <c r="AB34" s="182">
        <v>17518</v>
      </c>
      <c r="AC34" s="182" t="s">
        <v>1314</v>
      </c>
      <c r="AD34" s="194">
        <v>43174</v>
      </c>
      <c r="AE34" s="194">
        <v>43418</v>
      </c>
      <c r="AF34" s="182" t="s">
        <v>1380</v>
      </c>
      <c r="AG34" s="182" t="s">
        <v>567</v>
      </c>
    </row>
    <row r="35" spans="1:33" ht="93" x14ac:dyDescent="0.25">
      <c r="A35" s="183">
        <v>15</v>
      </c>
      <c r="B35" s="175" t="s">
        <v>282</v>
      </c>
      <c r="C35" s="176" t="s">
        <v>360</v>
      </c>
      <c r="D35" s="177" t="s">
        <v>361</v>
      </c>
      <c r="E35" s="175" t="s">
        <v>48</v>
      </c>
      <c r="F35" s="175">
        <v>1</v>
      </c>
      <c r="G35" s="178" t="s">
        <v>79</v>
      </c>
      <c r="H35" s="179" t="s">
        <v>136</v>
      </c>
      <c r="I35" s="175" t="s">
        <v>55</v>
      </c>
      <c r="J35" s="175" t="s">
        <v>35</v>
      </c>
      <c r="K35" s="175" t="s">
        <v>46</v>
      </c>
      <c r="L35" s="180">
        <v>20000000</v>
      </c>
      <c r="M35" s="181">
        <v>20000000</v>
      </c>
      <c r="N35" s="124" t="s">
        <v>51</v>
      </c>
      <c r="O35" s="124" t="s">
        <v>36</v>
      </c>
      <c r="P35" s="124" t="s">
        <v>286</v>
      </c>
      <c r="Q35" s="53"/>
      <c r="R35" s="182" t="s">
        <v>128</v>
      </c>
      <c r="S35" s="182" t="s">
        <v>128</v>
      </c>
      <c r="T35" s="194" t="s">
        <v>128</v>
      </c>
      <c r="U35" s="182" t="s">
        <v>128</v>
      </c>
      <c r="V35" s="182" t="s">
        <v>128</v>
      </c>
      <c r="W35" s="195">
        <v>0</v>
      </c>
      <c r="X35" s="182">
        <v>0</v>
      </c>
      <c r="Y35" s="195">
        <v>0</v>
      </c>
      <c r="Z35" s="195">
        <v>0</v>
      </c>
      <c r="AA35" s="182" t="s">
        <v>128</v>
      </c>
      <c r="AB35" s="182" t="s">
        <v>128</v>
      </c>
      <c r="AC35" s="182" t="s">
        <v>128</v>
      </c>
      <c r="AD35" s="194" t="s">
        <v>128</v>
      </c>
      <c r="AE35" s="194" t="s">
        <v>128</v>
      </c>
      <c r="AF35" s="182" t="s">
        <v>128</v>
      </c>
      <c r="AG35" s="182" t="s">
        <v>128</v>
      </c>
    </row>
    <row r="36" spans="1:33" ht="348.75" x14ac:dyDescent="0.25">
      <c r="A36" s="183">
        <f t="shared" ref="A36:A42" si="1">SUM(A35+1)</f>
        <v>16</v>
      </c>
      <c r="B36" s="175" t="s">
        <v>233</v>
      </c>
      <c r="C36" s="176" t="s">
        <v>1309</v>
      </c>
      <c r="D36" s="177" t="s">
        <v>160</v>
      </c>
      <c r="E36" s="175" t="s">
        <v>48</v>
      </c>
      <c r="F36" s="175">
        <v>1</v>
      </c>
      <c r="G36" s="178" t="s">
        <v>76</v>
      </c>
      <c r="H36" s="179" t="s">
        <v>136</v>
      </c>
      <c r="I36" s="175" t="s">
        <v>55</v>
      </c>
      <c r="J36" s="175" t="s">
        <v>35</v>
      </c>
      <c r="K36" s="175" t="s">
        <v>44</v>
      </c>
      <c r="L36" s="180">
        <v>10000000</v>
      </c>
      <c r="M36" s="181">
        <v>10000000</v>
      </c>
      <c r="N36" s="124" t="s">
        <v>51</v>
      </c>
      <c r="O36" s="124" t="s">
        <v>36</v>
      </c>
      <c r="P36" s="124" t="s">
        <v>286</v>
      </c>
      <c r="Q36" s="53"/>
      <c r="R36" s="182" t="s">
        <v>128</v>
      </c>
      <c r="S36" s="182" t="s">
        <v>128</v>
      </c>
      <c r="T36" s="194" t="s">
        <v>128</v>
      </c>
      <c r="U36" s="182" t="s">
        <v>128</v>
      </c>
      <c r="V36" s="182" t="s">
        <v>128</v>
      </c>
      <c r="W36" s="195">
        <v>0</v>
      </c>
      <c r="X36" s="182">
        <v>0</v>
      </c>
      <c r="Y36" s="195">
        <v>0</v>
      </c>
      <c r="Z36" s="195">
        <v>0</v>
      </c>
      <c r="AA36" s="182" t="s">
        <v>128</v>
      </c>
      <c r="AB36" s="182" t="s">
        <v>128</v>
      </c>
      <c r="AC36" s="182" t="s">
        <v>128</v>
      </c>
      <c r="AD36" s="194" t="s">
        <v>128</v>
      </c>
      <c r="AE36" s="194" t="s">
        <v>128</v>
      </c>
      <c r="AF36" s="182" t="s">
        <v>128</v>
      </c>
      <c r="AG36" s="182" t="s">
        <v>128</v>
      </c>
    </row>
    <row r="37" spans="1:33" ht="93" x14ac:dyDescent="0.25">
      <c r="A37" s="183">
        <f t="shared" si="1"/>
        <v>17</v>
      </c>
      <c r="B37" s="175" t="s">
        <v>233</v>
      </c>
      <c r="C37" s="176">
        <v>84131512</v>
      </c>
      <c r="D37" s="177" t="s">
        <v>162</v>
      </c>
      <c r="E37" s="175" t="s">
        <v>48</v>
      </c>
      <c r="F37" s="175">
        <v>1</v>
      </c>
      <c r="G37" s="178" t="s">
        <v>81</v>
      </c>
      <c r="H37" s="179">
        <v>12</v>
      </c>
      <c r="I37" s="175" t="s">
        <v>152</v>
      </c>
      <c r="J37" s="175" t="s">
        <v>35</v>
      </c>
      <c r="K37" s="175" t="s">
        <v>39</v>
      </c>
      <c r="L37" s="180">
        <v>7789818</v>
      </c>
      <c r="M37" s="181">
        <v>7789818</v>
      </c>
      <c r="N37" s="124" t="s">
        <v>51</v>
      </c>
      <c r="O37" s="124" t="s">
        <v>36</v>
      </c>
      <c r="P37" s="124" t="s">
        <v>286</v>
      </c>
      <c r="Q37" s="53"/>
      <c r="R37" s="182" t="s">
        <v>128</v>
      </c>
      <c r="S37" s="182" t="s">
        <v>128</v>
      </c>
      <c r="T37" s="194" t="s">
        <v>128</v>
      </c>
      <c r="U37" s="182" t="s">
        <v>128</v>
      </c>
      <c r="V37" s="182" t="s">
        <v>128</v>
      </c>
      <c r="W37" s="195">
        <v>0</v>
      </c>
      <c r="X37" s="182">
        <v>0</v>
      </c>
      <c r="Y37" s="195">
        <v>0</v>
      </c>
      <c r="Z37" s="195">
        <v>0</v>
      </c>
      <c r="AA37" s="182" t="s">
        <v>128</v>
      </c>
      <c r="AB37" s="182" t="s">
        <v>128</v>
      </c>
      <c r="AC37" s="182" t="s">
        <v>128</v>
      </c>
      <c r="AD37" s="194" t="s">
        <v>128</v>
      </c>
      <c r="AE37" s="194" t="s">
        <v>128</v>
      </c>
      <c r="AF37" s="182" t="s">
        <v>128</v>
      </c>
      <c r="AG37" s="182" t="s">
        <v>128</v>
      </c>
    </row>
    <row r="38" spans="1:33" ht="117" x14ac:dyDescent="0.25">
      <c r="A38" s="183">
        <f t="shared" si="1"/>
        <v>18</v>
      </c>
      <c r="B38" s="175" t="s">
        <v>233</v>
      </c>
      <c r="C38" s="176">
        <v>44101501</v>
      </c>
      <c r="D38" s="177" t="s">
        <v>373</v>
      </c>
      <c r="E38" s="175" t="s">
        <v>48</v>
      </c>
      <c r="F38" s="175">
        <v>1</v>
      </c>
      <c r="G38" s="178" t="s">
        <v>76</v>
      </c>
      <c r="H38" s="179">
        <v>2</v>
      </c>
      <c r="I38" s="175" t="s">
        <v>55</v>
      </c>
      <c r="J38" s="175" t="s">
        <v>35</v>
      </c>
      <c r="K38" s="175" t="s">
        <v>174</v>
      </c>
      <c r="L38" s="180">
        <v>20000000</v>
      </c>
      <c r="M38" s="180">
        <v>20000000</v>
      </c>
      <c r="N38" s="174" t="s">
        <v>51</v>
      </c>
      <c r="O38" s="174" t="s">
        <v>36</v>
      </c>
      <c r="P38" s="174" t="s">
        <v>286</v>
      </c>
      <c r="Q38" s="53"/>
      <c r="R38" s="182" t="s">
        <v>1379</v>
      </c>
      <c r="S38" s="182" t="s">
        <v>1370</v>
      </c>
      <c r="T38" s="194">
        <v>43208</v>
      </c>
      <c r="U38" s="182" t="s">
        <v>1378</v>
      </c>
      <c r="V38" s="182" t="s">
        <v>571</v>
      </c>
      <c r="W38" s="195">
        <v>12197500</v>
      </c>
      <c r="X38" s="182">
        <v>0</v>
      </c>
      <c r="Y38" s="195">
        <v>12197500</v>
      </c>
      <c r="Z38" s="195">
        <v>12197500</v>
      </c>
      <c r="AA38" s="182" t="s">
        <v>1377</v>
      </c>
      <c r="AB38" s="182">
        <v>22118</v>
      </c>
      <c r="AC38" s="182" t="s">
        <v>1376</v>
      </c>
      <c r="AD38" s="194">
        <v>43209</v>
      </c>
      <c r="AE38" s="194">
        <v>43238</v>
      </c>
      <c r="AF38" s="182" t="s">
        <v>574</v>
      </c>
      <c r="AG38" s="182" t="s">
        <v>567</v>
      </c>
    </row>
    <row r="39" spans="1:33" ht="121.15" customHeight="1" x14ac:dyDescent="0.25">
      <c r="A39" s="183">
        <f t="shared" si="1"/>
        <v>19</v>
      </c>
      <c r="B39" s="175" t="s">
        <v>282</v>
      </c>
      <c r="C39" s="176">
        <v>78181500</v>
      </c>
      <c r="D39" s="177" t="s">
        <v>501</v>
      </c>
      <c r="E39" s="175" t="s">
        <v>48</v>
      </c>
      <c r="F39" s="175">
        <v>1</v>
      </c>
      <c r="G39" s="178" t="s">
        <v>77</v>
      </c>
      <c r="H39" s="265">
        <v>11.5</v>
      </c>
      <c r="I39" s="175" t="s">
        <v>352</v>
      </c>
      <c r="J39" s="175" t="s">
        <v>35</v>
      </c>
      <c r="K39" s="175" t="s">
        <v>370</v>
      </c>
      <c r="L39" s="180">
        <v>42250000</v>
      </c>
      <c r="M39" s="181">
        <v>2000000</v>
      </c>
      <c r="N39" s="124" t="s">
        <v>49</v>
      </c>
      <c r="O39" s="124" t="s">
        <v>356</v>
      </c>
      <c r="P39" s="124" t="s">
        <v>286</v>
      </c>
      <c r="Q39" s="53"/>
      <c r="R39" s="182" t="s">
        <v>128</v>
      </c>
      <c r="S39" s="182" t="s">
        <v>128</v>
      </c>
      <c r="T39" s="194" t="s">
        <v>128</v>
      </c>
      <c r="U39" s="182" t="s">
        <v>128</v>
      </c>
      <c r="V39" s="182" t="s">
        <v>128</v>
      </c>
      <c r="W39" s="195">
        <v>0</v>
      </c>
      <c r="X39" s="182">
        <v>0</v>
      </c>
      <c r="Y39" s="195">
        <v>0</v>
      </c>
      <c r="Z39" s="195">
        <v>0</v>
      </c>
      <c r="AA39" s="182" t="s">
        <v>128</v>
      </c>
      <c r="AB39" s="182" t="s">
        <v>128</v>
      </c>
      <c r="AC39" s="182" t="s">
        <v>128</v>
      </c>
      <c r="AD39" s="194" t="s">
        <v>128</v>
      </c>
      <c r="AE39" s="194" t="s">
        <v>128</v>
      </c>
      <c r="AF39" s="182" t="s">
        <v>128</v>
      </c>
      <c r="AG39" s="182" t="s">
        <v>128</v>
      </c>
    </row>
    <row r="40" spans="1:33" ht="93" x14ac:dyDescent="0.25">
      <c r="A40" s="183">
        <f t="shared" si="1"/>
        <v>20</v>
      </c>
      <c r="B40" s="175" t="s">
        <v>282</v>
      </c>
      <c r="C40" s="176">
        <v>92101501</v>
      </c>
      <c r="D40" s="177" t="s">
        <v>371</v>
      </c>
      <c r="E40" s="175" t="s">
        <v>48</v>
      </c>
      <c r="F40" s="175">
        <v>1</v>
      </c>
      <c r="G40" s="178" t="s">
        <v>81</v>
      </c>
      <c r="H40" s="179" t="s">
        <v>1162</v>
      </c>
      <c r="I40" s="175" t="s">
        <v>352</v>
      </c>
      <c r="J40" s="175" t="s">
        <v>35</v>
      </c>
      <c r="K40" s="175" t="s">
        <v>372</v>
      </c>
      <c r="L40" s="181">
        <v>463474810</v>
      </c>
      <c r="M40" s="181">
        <v>17000000</v>
      </c>
      <c r="N40" s="124" t="s">
        <v>49</v>
      </c>
      <c r="O40" s="124" t="s">
        <v>356</v>
      </c>
      <c r="P40" s="124" t="s">
        <v>286</v>
      </c>
      <c r="Q40" s="53"/>
      <c r="R40" s="182" t="s">
        <v>128</v>
      </c>
      <c r="S40" s="182" t="s">
        <v>128</v>
      </c>
      <c r="T40" s="194" t="s">
        <v>128</v>
      </c>
      <c r="U40" s="182" t="s">
        <v>128</v>
      </c>
      <c r="V40" s="182" t="s">
        <v>128</v>
      </c>
      <c r="W40" s="195">
        <v>0</v>
      </c>
      <c r="X40" s="182">
        <v>0</v>
      </c>
      <c r="Y40" s="195">
        <v>0</v>
      </c>
      <c r="Z40" s="195">
        <v>0</v>
      </c>
      <c r="AA40" s="182" t="s">
        <v>128</v>
      </c>
      <c r="AB40" s="182" t="s">
        <v>128</v>
      </c>
      <c r="AC40" s="182" t="s">
        <v>128</v>
      </c>
      <c r="AD40" s="194" t="s">
        <v>128</v>
      </c>
      <c r="AE40" s="194" t="s">
        <v>128</v>
      </c>
      <c r="AF40" s="182" t="s">
        <v>128</v>
      </c>
      <c r="AG40" s="182" t="s">
        <v>128</v>
      </c>
    </row>
    <row r="41" spans="1:33" ht="93" x14ac:dyDescent="0.25">
      <c r="A41" s="183">
        <f t="shared" si="1"/>
        <v>21</v>
      </c>
      <c r="B41" s="175" t="s">
        <v>233</v>
      </c>
      <c r="C41" s="176">
        <v>44110000</v>
      </c>
      <c r="D41" s="177" t="s">
        <v>201</v>
      </c>
      <c r="E41" s="175" t="s">
        <v>48</v>
      </c>
      <c r="F41" s="175">
        <v>1</v>
      </c>
      <c r="G41" s="178" t="s">
        <v>78</v>
      </c>
      <c r="H41" s="179" t="s">
        <v>136</v>
      </c>
      <c r="I41" s="175" t="s">
        <v>53</v>
      </c>
      <c r="J41" s="175" t="s">
        <v>35</v>
      </c>
      <c r="K41" s="175" t="s">
        <v>41</v>
      </c>
      <c r="L41" s="180">
        <v>450000</v>
      </c>
      <c r="M41" s="181">
        <v>450000</v>
      </c>
      <c r="N41" s="124" t="s">
        <v>51</v>
      </c>
      <c r="O41" s="124" t="s">
        <v>36</v>
      </c>
      <c r="P41" s="124" t="s">
        <v>286</v>
      </c>
      <c r="Q41" s="53"/>
      <c r="R41" s="182" t="s">
        <v>128</v>
      </c>
      <c r="S41" s="182" t="s">
        <v>128</v>
      </c>
      <c r="T41" s="194" t="s">
        <v>128</v>
      </c>
      <c r="U41" s="182" t="s">
        <v>128</v>
      </c>
      <c r="V41" s="182" t="s">
        <v>128</v>
      </c>
      <c r="W41" s="195">
        <v>0</v>
      </c>
      <c r="X41" s="182">
        <v>0</v>
      </c>
      <c r="Y41" s="195">
        <v>0</v>
      </c>
      <c r="Z41" s="195">
        <v>0</v>
      </c>
      <c r="AA41" s="182" t="s">
        <v>128</v>
      </c>
      <c r="AB41" s="182" t="s">
        <v>128</v>
      </c>
      <c r="AC41" s="182" t="s">
        <v>128</v>
      </c>
      <c r="AD41" s="194" t="s">
        <v>128</v>
      </c>
      <c r="AE41" s="194" t="s">
        <v>128</v>
      </c>
      <c r="AF41" s="182" t="s">
        <v>128</v>
      </c>
      <c r="AG41" s="182" t="s">
        <v>128</v>
      </c>
    </row>
    <row r="42" spans="1:33" ht="97.5" x14ac:dyDescent="0.25">
      <c r="A42" s="264">
        <f t="shared" si="1"/>
        <v>22</v>
      </c>
      <c r="B42" s="175" t="s">
        <v>233</v>
      </c>
      <c r="C42" s="176">
        <v>81111820</v>
      </c>
      <c r="D42" s="177" t="s">
        <v>552</v>
      </c>
      <c r="E42" s="175" t="s">
        <v>48</v>
      </c>
      <c r="F42" s="175">
        <v>1</v>
      </c>
      <c r="G42" s="178" t="s">
        <v>75</v>
      </c>
      <c r="H42" s="179" t="s">
        <v>381</v>
      </c>
      <c r="I42" s="175" t="s">
        <v>61</v>
      </c>
      <c r="J42" s="175" t="s">
        <v>35</v>
      </c>
      <c r="K42" s="175" t="s">
        <v>37</v>
      </c>
      <c r="L42" s="180">
        <v>6300000</v>
      </c>
      <c r="M42" s="181">
        <v>6300000</v>
      </c>
      <c r="N42" s="174" t="s">
        <v>51</v>
      </c>
      <c r="O42" s="174" t="s">
        <v>36</v>
      </c>
      <c r="P42" s="174" t="s">
        <v>286</v>
      </c>
      <c r="Q42" s="53"/>
      <c r="R42" s="182" t="s">
        <v>568</v>
      </c>
      <c r="S42" s="182" t="s">
        <v>569</v>
      </c>
      <c r="T42" s="194">
        <v>43126</v>
      </c>
      <c r="U42" s="182" t="s">
        <v>570</v>
      </c>
      <c r="V42" s="182" t="s">
        <v>571</v>
      </c>
      <c r="W42" s="195">
        <v>6064473</v>
      </c>
      <c r="X42" s="182">
        <v>0</v>
      </c>
      <c r="Y42" s="195">
        <v>6064473</v>
      </c>
      <c r="Z42" s="195">
        <v>6064473</v>
      </c>
      <c r="AA42" s="182" t="s">
        <v>572</v>
      </c>
      <c r="AB42" s="182" t="s">
        <v>1167</v>
      </c>
      <c r="AC42" s="182" t="s">
        <v>573</v>
      </c>
      <c r="AD42" s="194">
        <v>43133</v>
      </c>
      <c r="AE42" s="194">
        <v>43497</v>
      </c>
      <c r="AF42" s="182" t="s">
        <v>574</v>
      </c>
      <c r="AG42" s="182" t="s">
        <v>567</v>
      </c>
    </row>
    <row r="43" spans="1:33" ht="91.9" customHeight="1" x14ac:dyDescent="0.25">
      <c r="A43" s="258"/>
      <c r="B43" s="175" t="s">
        <v>233</v>
      </c>
      <c r="C43" s="176" t="s">
        <v>1345</v>
      </c>
      <c r="D43" s="177" t="s">
        <v>521</v>
      </c>
      <c r="E43" s="175" t="s">
        <v>48</v>
      </c>
      <c r="F43" s="175">
        <v>1</v>
      </c>
      <c r="G43" s="178" t="s">
        <v>78</v>
      </c>
      <c r="H43" s="179" t="s">
        <v>136</v>
      </c>
      <c r="I43" s="175" t="s">
        <v>522</v>
      </c>
      <c r="J43" s="175" t="s">
        <v>35</v>
      </c>
      <c r="K43" s="175" t="s">
        <v>174</v>
      </c>
      <c r="L43" s="180">
        <v>7400000</v>
      </c>
      <c r="M43" s="181">
        <v>7400000</v>
      </c>
      <c r="N43" s="174" t="s">
        <v>51</v>
      </c>
      <c r="O43" s="174" t="s">
        <v>36</v>
      </c>
      <c r="P43" s="174" t="s">
        <v>286</v>
      </c>
      <c r="Q43" s="53"/>
      <c r="R43" s="182" t="s">
        <v>1375</v>
      </c>
      <c r="S43" s="182" t="s">
        <v>1374</v>
      </c>
      <c r="T43" s="194">
        <v>43213</v>
      </c>
      <c r="U43" s="182" t="s">
        <v>1373</v>
      </c>
      <c r="V43" s="182" t="s">
        <v>571</v>
      </c>
      <c r="W43" s="195">
        <v>6003550</v>
      </c>
      <c r="X43" s="182">
        <v>0</v>
      </c>
      <c r="Y43" s="195">
        <f>SUM(W43+X43)</f>
        <v>6003550</v>
      </c>
      <c r="Z43" s="195">
        <f>SUM(X43+Y43)</f>
        <v>6003550</v>
      </c>
      <c r="AA43" s="182" t="s">
        <v>1372</v>
      </c>
      <c r="AB43" s="182">
        <v>20518</v>
      </c>
      <c r="AC43" s="283"/>
      <c r="AD43" s="284"/>
      <c r="AE43" s="284"/>
      <c r="AF43" s="182" t="s">
        <v>574</v>
      </c>
      <c r="AG43" s="182" t="s">
        <v>567</v>
      </c>
    </row>
    <row r="44" spans="1:33" ht="117" customHeight="1" x14ac:dyDescent="0.25">
      <c r="A44" s="183">
        <f>SUM(A42+1)</f>
        <v>23</v>
      </c>
      <c r="B44" s="175" t="s">
        <v>401</v>
      </c>
      <c r="C44" s="176">
        <v>43211701</v>
      </c>
      <c r="D44" s="177" t="s">
        <v>402</v>
      </c>
      <c r="E44" s="175" t="s">
        <v>48</v>
      </c>
      <c r="F44" s="175">
        <v>1</v>
      </c>
      <c r="G44" s="178" t="s">
        <v>76</v>
      </c>
      <c r="H44" s="179" t="s">
        <v>136</v>
      </c>
      <c r="I44" s="175" t="s">
        <v>53</v>
      </c>
      <c r="J44" s="175" t="s">
        <v>35</v>
      </c>
      <c r="K44" s="175" t="s">
        <v>174</v>
      </c>
      <c r="L44" s="180">
        <v>16400000</v>
      </c>
      <c r="M44" s="181">
        <v>16400000</v>
      </c>
      <c r="N44" s="174" t="s">
        <v>51</v>
      </c>
      <c r="O44" s="174" t="s">
        <v>36</v>
      </c>
      <c r="P44" s="174" t="s">
        <v>277</v>
      </c>
      <c r="Q44" s="53"/>
      <c r="R44" s="285" t="s">
        <v>1371</v>
      </c>
      <c r="S44" s="285" t="s">
        <v>1370</v>
      </c>
      <c r="T44" s="286">
        <v>43214</v>
      </c>
      <c r="U44" s="285" t="s">
        <v>1369</v>
      </c>
      <c r="V44" s="285" t="s">
        <v>571</v>
      </c>
      <c r="W44" s="287">
        <v>16232790</v>
      </c>
      <c r="X44" s="288">
        <v>0</v>
      </c>
      <c r="Y44" s="287">
        <v>16232790</v>
      </c>
      <c r="Z44" s="287">
        <v>16232790</v>
      </c>
      <c r="AA44" s="285" t="s">
        <v>1368</v>
      </c>
      <c r="AB44" s="285">
        <v>21518</v>
      </c>
      <c r="AC44" s="285" t="s">
        <v>1367</v>
      </c>
      <c r="AD44" s="286">
        <v>43215</v>
      </c>
      <c r="AE44" s="286">
        <v>43244</v>
      </c>
      <c r="AF44" s="285" t="s">
        <v>574</v>
      </c>
      <c r="AG44" s="285" t="s">
        <v>567</v>
      </c>
    </row>
    <row r="45" spans="1:33" ht="93" x14ac:dyDescent="0.25">
      <c r="A45" s="183">
        <f t="shared" ref="A45:A61" si="2">SUM(A44+1)</f>
        <v>24</v>
      </c>
      <c r="B45" s="175" t="s">
        <v>233</v>
      </c>
      <c r="C45" s="176">
        <v>44101706</v>
      </c>
      <c r="D45" s="177" t="s">
        <v>374</v>
      </c>
      <c r="E45" s="175" t="s">
        <v>48</v>
      </c>
      <c r="F45" s="175">
        <v>1</v>
      </c>
      <c r="G45" s="178" t="s">
        <v>76</v>
      </c>
      <c r="H45" s="179">
        <v>2</v>
      </c>
      <c r="I45" s="175" t="s">
        <v>53</v>
      </c>
      <c r="J45" s="175" t="s">
        <v>35</v>
      </c>
      <c r="K45" s="175" t="s">
        <v>44</v>
      </c>
      <c r="L45" s="180">
        <v>3000000</v>
      </c>
      <c r="M45" s="180">
        <v>3000000</v>
      </c>
      <c r="N45" s="174" t="s">
        <v>51</v>
      </c>
      <c r="O45" s="174" t="s">
        <v>36</v>
      </c>
      <c r="P45" s="174" t="s">
        <v>286</v>
      </c>
      <c r="Q45" s="53"/>
      <c r="R45" s="259"/>
      <c r="S45" s="259"/>
      <c r="T45" s="289"/>
      <c r="U45" s="259"/>
      <c r="V45" s="259"/>
      <c r="W45" s="287">
        <v>2945250</v>
      </c>
      <c r="X45" s="288">
        <v>0</v>
      </c>
      <c r="Y45" s="287">
        <v>2945250</v>
      </c>
      <c r="Z45" s="287">
        <v>2945250</v>
      </c>
      <c r="AA45" s="259"/>
      <c r="AB45" s="259"/>
      <c r="AC45" s="259"/>
      <c r="AD45" s="289"/>
      <c r="AE45" s="289"/>
      <c r="AF45" s="259"/>
      <c r="AG45" s="259"/>
    </row>
    <row r="46" spans="1:33" ht="93" x14ac:dyDescent="0.25">
      <c r="A46" s="183">
        <f t="shared" si="2"/>
        <v>25</v>
      </c>
      <c r="B46" s="175" t="s">
        <v>177</v>
      </c>
      <c r="C46" s="176">
        <v>44121636</v>
      </c>
      <c r="D46" s="177" t="s">
        <v>457</v>
      </c>
      <c r="E46" s="175" t="s">
        <v>48</v>
      </c>
      <c r="F46" s="175">
        <v>1</v>
      </c>
      <c r="G46" s="178" t="s">
        <v>78</v>
      </c>
      <c r="H46" s="179" t="s">
        <v>136</v>
      </c>
      <c r="I46" s="175" t="s">
        <v>53</v>
      </c>
      <c r="J46" s="175" t="s">
        <v>35</v>
      </c>
      <c r="K46" s="175" t="s">
        <v>174</v>
      </c>
      <c r="L46" s="180">
        <v>200000</v>
      </c>
      <c r="M46" s="181">
        <v>200000</v>
      </c>
      <c r="N46" s="175" t="s">
        <v>51</v>
      </c>
      <c r="O46" s="175" t="s">
        <v>36</v>
      </c>
      <c r="P46" s="175" t="s">
        <v>455</v>
      </c>
      <c r="Q46" s="53"/>
      <c r="R46" s="182" t="s">
        <v>128</v>
      </c>
      <c r="S46" s="182" t="s">
        <v>128</v>
      </c>
      <c r="T46" s="194" t="s">
        <v>128</v>
      </c>
      <c r="U46" s="182" t="s">
        <v>128</v>
      </c>
      <c r="V46" s="182" t="s">
        <v>128</v>
      </c>
      <c r="W46" s="195">
        <v>0</v>
      </c>
      <c r="X46" s="182">
        <v>0</v>
      </c>
      <c r="Y46" s="195">
        <v>0</v>
      </c>
      <c r="Z46" s="195">
        <v>0</v>
      </c>
      <c r="AA46" s="182" t="s">
        <v>128</v>
      </c>
      <c r="AB46" s="182" t="s">
        <v>128</v>
      </c>
      <c r="AC46" s="182" t="s">
        <v>128</v>
      </c>
      <c r="AD46" s="194" t="s">
        <v>128</v>
      </c>
      <c r="AE46" s="194" t="s">
        <v>128</v>
      </c>
      <c r="AF46" s="182" t="s">
        <v>128</v>
      </c>
      <c r="AG46" s="182" t="s">
        <v>128</v>
      </c>
    </row>
    <row r="47" spans="1:33" ht="93" x14ac:dyDescent="0.25">
      <c r="A47" s="183">
        <f t="shared" si="2"/>
        <v>26</v>
      </c>
      <c r="B47" s="175" t="s">
        <v>282</v>
      </c>
      <c r="C47" s="176">
        <v>72152302</v>
      </c>
      <c r="D47" s="177" t="s">
        <v>376</v>
      </c>
      <c r="E47" s="175" t="s">
        <v>59</v>
      </c>
      <c r="F47" s="175">
        <v>1</v>
      </c>
      <c r="G47" s="178" t="s">
        <v>79</v>
      </c>
      <c r="H47" s="179" t="s">
        <v>136</v>
      </c>
      <c r="I47" s="175" t="s">
        <v>55</v>
      </c>
      <c r="J47" s="175" t="s">
        <v>35</v>
      </c>
      <c r="K47" s="175" t="s">
        <v>37</v>
      </c>
      <c r="L47" s="180">
        <v>1400000</v>
      </c>
      <c r="M47" s="180">
        <v>1400000</v>
      </c>
      <c r="N47" s="175" t="s">
        <v>51</v>
      </c>
      <c r="O47" s="175" t="s">
        <v>36</v>
      </c>
      <c r="P47" s="175" t="s">
        <v>286</v>
      </c>
      <c r="Q47" s="53"/>
      <c r="R47" s="182" t="s">
        <v>128</v>
      </c>
      <c r="S47" s="182" t="s">
        <v>128</v>
      </c>
      <c r="T47" s="194" t="s">
        <v>128</v>
      </c>
      <c r="U47" s="182" t="s">
        <v>128</v>
      </c>
      <c r="V47" s="182" t="s">
        <v>128</v>
      </c>
      <c r="W47" s="195">
        <v>0</v>
      </c>
      <c r="X47" s="182">
        <v>0</v>
      </c>
      <c r="Y47" s="195">
        <v>0</v>
      </c>
      <c r="Z47" s="195">
        <v>0</v>
      </c>
      <c r="AA47" s="182" t="s">
        <v>128</v>
      </c>
      <c r="AB47" s="182" t="s">
        <v>128</v>
      </c>
      <c r="AC47" s="182" t="s">
        <v>128</v>
      </c>
      <c r="AD47" s="194" t="s">
        <v>128</v>
      </c>
      <c r="AE47" s="194" t="s">
        <v>128</v>
      </c>
      <c r="AF47" s="182" t="s">
        <v>128</v>
      </c>
      <c r="AG47" s="182" t="s">
        <v>128</v>
      </c>
    </row>
    <row r="48" spans="1:33" ht="93" x14ac:dyDescent="0.25">
      <c r="A48" s="183">
        <f t="shared" si="2"/>
        <v>27</v>
      </c>
      <c r="B48" s="175" t="s">
        <v>282</v>
      </c>
      <c r="C48" s="176">
        <v>56120000</v>
      </c>
      <c r="D48" s="177" t="s">
        <v>266</v>
      </c>
      <c r="E48" s="175" t="s">
        <v>48</v>
      </c>
      <c r="F48" s="175">
        <v>1</v>
      </c>
      <c r="G48" s="178" t="s">
        <v>79</v>
      </c>
      <c r="H48" s="179" t="s">
        <v>137</v>
      </c>
      <c r="I48" s="175" t="s">
        <v>55</v>
      </c>
      <c r="J48" s="175" t="s">
        <v>35</v>
      </c>
      <c r="K48" s="175" t="s">
        <v>265</v>
      </c>
      <c r="L48" s="180">
        <v>20000000</v>
      </c>
      <c r="M48" s="181">
        <v>20000000</v>
      </c>
      <c r="N48" s="175" t="s">
        <v>51</v>
      </c>
      <c r="O48" s="175" t="s">
        <v>36</v>
      </c>
      <c r="P48" s="175" t="s">
        <v>286</v>
      </c>
      <c r="Q48" s="53"/>
      <c r="R48" s="182" t="s">
        <v>128</v>
      </c>
      <c r="S48" s="182" t="s">
        <v>128</v>
      </c>
      <c r="T48" s="194" t="s">
        <v>128</v>
      </c>
      <c r="U48" s="182" t="s">
        <v>128</v>
      </c>
      <c r="V48" s="182" t="s">
        <v>128</v>
      </c>
      <c r="W48" s="195">
        <v>0</v>
      </c>
      <c r="X48" s="182">
        <v>0</v>
      </c>
      <c r="Y48" s="195">
        <v>0</v>
      </c>
      <c r="Z48" s="195">
        <v>0</v>
      </c>
      <c r="AA48" s="182" t="s">
        <v>128</v>
      </c>
      <c r="AB48" s="182" t="s">
        <v>128</v>
      </c>
      <c r="AC48" s="182" t="s">
        <v>128</v>
      </c>
      <c r="AD48" s="194" t="s">
        <v>128</v>
      </c>
      <c r="AE48" s="194" t="s">
        <v>128</v>
      </c>
      <c r="AF48" s="182" t="s">
        <v>128</v>
      </c>
      <c r="AG48" s="182" t="s">
        <v>128</v>
      </c>
    </row>
    <row r="49" spans="1:33" ht="93" x14ac:dyDescent="0.25">
      <c r="A49" s="183">
        <f t="shared" si="2"/>
        <v>28</v>
      </c>
      <c r="B49" s="175" t="s">
        <v>282</v>
      </c>
      <c r="C49" s="176" t="s">
        <v>379</v>
      </c>
      <c r="D49" s="177" t="s">
        <v>380</v>
      </c>
      <c r="E49" s="175" t="s">
        <v>48</v>
      </c>
      <c r="F49" s="175">
        <v>1</v>
      </c>
      <c r="G49" s="178" t="s">
        <v>145</v>
      </c>
      <c r="H49" s="179" t="s">
        <v>220</v>
      </c>
      <c r="I49" s="175" t="s">
        <v>55</v>
      </c>
      <c r="J49" s="175" t="s">
        <v>35</v>
      </c>
      <c r="K49" s="175" t="s">
        <v>37</v>
      </c>
      <c r="L49" s="180">
        <v>5000000</v>
      </c>
      <c r="M49" s="181">
        <v>5000000</v>
      </c>
      <c r="N49" s="175" t="s">
        <v>51</v>
      </c>
      <c r="O49" s="175" t="s">
        <v>36</v>
      </c>
      <c r="P49" s="175" t="s">
        <v>286</v>
      </c>
      <c r="Q49" s="53"/>
      <c r="R49" s="182" t="s">
        <v>128</v>
      </c>
      <c r="S49" s="182" t="s">
        <v>128</v>
      </c>
      <c r="T49" s="194" t="s">
        <v>128</v>
      </c>
      <c r="U49" s="182" t="s">
        <v>128</v>
      </c>
      <c r="V49" s="182" t="s">
        <v>128</v>
      </c>
      <c r="W49" s="195">
        <v>0</v>
      </c>
      <c r="X49" s="182">
        <v>0</v>
      </c>
      <c r="Y49" s="195">
        <v>0</v>
      </c>
      <c r="Z49" s="195">
        <v>0</v>
      </c>
      <c r="AA49" s="182" t="s">
        <v>128</v>
      </c>
      <c r="AB49" s="182" t="s">
        <v>128</v>
      </c>
      <c r="AC49" s="182" t="s">
        <v>128</v>
      </c>
      <c r="AD49" s="194" t="s">
        <v>128</v>
      </c>
      <c r="AE49" s="194" t="s">
        <v>128</v>
      </c>
      <c r="AF49" s="182" t="s">
        <v>128</v>
      </c>
      <c r="AG49" s="182" t="s">
        <v>128</v>
      </c>
    </row>
    <row r="50" spans="1:33" ht="116.25" x14ac:dyDescent="0.25">
      <c r="A50" s="183">
        <f t="shared" si="2"/>
        <v>29</v>
      </c>
      <c r="B50" s="175" t="s">
        <v>282</v>
      </c>
      <c r="C50" s="176" t="s">
        <v>283</v>
      </c>
      <c r="D50" s="177" t="s">
        <v>284</v>
      </c>
      <c r="E50" s="175" t="s">
        <v>48</v>
      </c>
      <c r="F50" s="175">
        <v>1</v>
      </c>
      <c r="G50" s="178" t="s">
        <v>79</v>
      </c>
      <c r="H50" s="179" t="s">
        <v>136</v>
      </c>
      <c r="I50" s="175" t="s">
        <v>53</v>
      </c>
      <c r="J50" s="175" t="s">
        <v>35</v>
      </c>
      <c r="K50" s="175" t="s">
        <v>41</v>
      </c>
      <c r="L50" s="180">
        <v>1500000</v>
      </c>
      <c r="M50" s="181">
        <v>1500000</v>
      </c>
      <c r="N50" s="175" t="s">
        <v>51</v>
      </c>
      <c r="O50" s="175" t="s">
        <v>36</v>
      </c>
      <c r="P50" s="175" t="s">
        <v>285</v>
      </c>
      <c r="Q50" s="53"/>
      <c r="R50" s="182" t="s">
        <v>128</v>
      </c>
      <c r="S50" s="182" t="s">
        <v>128</v>
      </c>
      <c r="T50" s="194" t="s">
        <v>128</v>
      </c>
      <c r="U50" s="182" t="s">
        <v>128</v>
      </c>
      <c r="V50" s="182" t="s">
        <v>128</v>
      </c>
      <c r="W50" s="195">
        <v>0</v>
      </c>
      <c r="X50" s="182">
        <v>0</v>
      </c>
      <c r="Y50" s="195">
        <v>0</v>
      </c>
      <c r="Z50" s="195">
        <v>0</v>
      </c>
      <c r="AA50" s="182" t="s">
        <v>128</v>
      </c>
      <c r="AB50" s="182" t="s">
        <v>128</v>
      </c>
      <c r="AC50" s="182" t="s">
        <v>128</v>
      </c>
      <c r="AD50" s="194" t="s">
        <v>128</v>
      </c>
      <c r="AE50" s="194" t="s">
        <v>128</v>
      </c>
      <c r="AF50" s="182" t="s">
        <v>128</v>
      </c>
      <c r="AG50" s="182" t="s">
        <v>128</v>
      </c>
    </row>
    <row r="51" spans="1:33" ht="156" x14ac:dyDescent="0.25">
      <c r="A51" s="183">
        <f t="shared" si="2"/>
        <v>30</v>
      </c>
      <c r="B51" s="175" t="s">
        <v>282</v>
      </c>
      <c r="C51" s="176" t="s">
        <v>71</v>
      </c>
      <c r="D51" s="177" t="s">
        <v>200</v>
      </c>
      <c r="E51" s="175" t="s">
        <v>48</v>
      </c>
      <c r="F51" s="175">
        <v>1</v>
      </c>
      <c r="G51" s="178" t="s">
        <v>73</v>
      </c>
      <c r="H51" s="179" t="s">
        <v>381</v>
      </c>
      <c r="I51" s="175" t="s">
        <v>50</v>
      </c>
      <c r="J51" s="175" t="s">
        <v>35</v>
      </c>
      <c r="K51" s="175" t="s">
        <v>182</v>
      </c>
      <c r="L51" s="180">
        <v>35000000</v>
      </c>
      <c r="M51" s="181">
        <v>35000000</v>
      </c>
      <c r="N51" s="174" t="s">
        <v>51</v>
      </c>
      <c r="O51" s="174" t="s">
        <v>36</v>
      </c>
      <c r="P51" s="174" t="s">
        <v>286</v>
      </c>
      <c r="Q51" s="53"/>
      <c r="R51" s="182" t="s">
        <v>575</v>
      </c>
      <c r="S51" s="182" t="s">
        <v>576</v>
      </c>
      <c r="T51" s="194">
        <v>43126</v>
      </c>
      <c r="U51" s="182" t="s">
        <v>577</v>
      </c>
      <c r="V51" s="182" t="s">
        <v>1129</v>
      </c>
      <c r="W51" s="195">
        <v>35000000</v>
      </c>
      <c r="X51" s="182">
        <v>0</v>
      </c>
      <c r="Y51" s="195">
        <v>35000000</v>
      </c>
      <c r="Z51" s="195">
        <v>35000000</v>
      </c>
      <c r="AA51" s="182" t="s">
        <v>579</v>
      </c>
      <c r="AB51" s="182" t="s">
        <v>1168</v>
      </c>
      <c r="AC51" s="182" t="s">
        <v>580</v>
      </c>
      <c r="AD51" s="194">
        <v>43126</v>
      </c>
      <c r="AE51" s="194">
        <v>43462</v>
      </c>
      <c r="AF51" s="182" t="s">
        <v>581</v>
      </c>
      <c r="AG51" s="182" t="s">
        <v>567</v>
      </c>
    </row>
    <row r="52" spans="1:33" ht="136.5" x14ac:dyDescent="0.25">
      <c r="A52" s="183">
        <f t="shared" si="2"/>
        <v>31</v>
      </c>
      <c r="B52" s="175" t="s">
        <v>234</v>
      </c>
      <c r="C52" s="176">
        <v>80101706</v>
      </c>
      <c r="D52" s="177" t="s">
        <v>412</v>
      </c>
      <c r="E52" s="175" t="s">
        <v>48</v>
      </c>
      <c r="F52" s="175">
        <v>1</v>
      </c>
      <c r="G52" s="178" t="s">
        <v>73</v>
      </c>
      <c r="H52" s="179">
        <v>5</v>
      </c>
      <c r="I52" s="175" t="s">
        <v>61</v>
      </c>
      <c r="J52" s="175" t="s">
        <v>66</v>
      </c>
      <c r="K52" s="175" t="s">
        <v>510</v>
      </c>
      <c r="L52" s="180">
        <v>22500000</v>
      </c>
      <c r="M52" s="181">
        <v>22500000</v>
      </c>
      <c r="N52" s="174" t="s">
        <v>51</v>
      </c>
      <c r="O52" s="174" t="s">
        <v>36</v>
      </c>
      <c r="P52" s="174" t="s">
        <v>413</v>
      </c>
      <c r="Q52" s="53"/>
      <c r="R52" s="182" t="s">
        <v>582</v>
      </c>
      <c r="S52" s="182" t="s">
        <v>583</v>
      </c>
      <c r="T52" s="194">
        <v>43125</v>
      </c>
      <c r="U52" s="182" t="s">
        <v>584</v>
      </c>
      <c r="V52" s="182" t="s">
        <v>585</v>
      </c>
      <c r="W52" s="195">
        <v>16000000</v>
      </c>
      <c r="X52" s="182">
        <v>0</v>
      </c>
      <c r="Y52" s="195">
        <v>16000000</v>
      </c>
      <c r="Z52" s="195">
        <v>16000000</v>
      </c>
      <c r="AA52" s="182" t="s">
        <v>586</v>
      </c>
      <c r="AB52" s="182" t="s">
        <v>1169</v>
      </c>
      <c r="AC52" s="182" t="s">
        <v>587</v>
      </c>
      <c r="AD52" s="194">
        <v>43125</v>
      </c>
      <c r="AE52" s="194">
        <v>43367</v>
      </c>
      <c r="AF52" s="182" t="s">
        <v>1154</v>
      </c>
      <c r="AG52" s="182" t="s">
        <v>588</v>
      </c>
    </row>
    <row r="53" spans="1:33" ht="111" customHeight="1" x14ac:dyDescent="0.25">
      <c r="A53" s="183">
        <f t="shared" si="2"/>
        <v>32</v>
      </c>
      <c r="B53" s="175" t="s">
        <v>385</v>
      </c>
      <c r="C53" s="176" t="s">
        <v>1349</v>
      </c>
      <c r="D53" s="177" t="s">
        <v>1350</v>
      </c>
      <c r="E53" s="175" t="s">
        <v>48</v>
      </c>
      <c r="F53" s="175">
        <v>1</v>
      </c>
      <c r="G53" s="178" t="s">
        <v>76</v>
      </c>
      <c r="H53" s="179" t="s">
        <v>1162</v>
      </c>
      <c r="I53" s="175" t="s">
        <v>55</v>
      </c>
      <c r="J53" s="175" t="s">
        <v>35</v>
      </c>
      <c r="K53" s="175" t="s">
        <v>141</v>
      </c>
      <c r="L53" s="180">
        <v>10000000</v>
      </c>
      <c r="M53" s="181">
        <v>10000000</v>
      </c>
      <c r="N53" s="175" t="s">
        <v>51</v>
      </c>
      <c r="O53" s="175" t="s">
        <v>36</v>
      </c>
      <c r="P53" s="175" t="s">
        <v>386</v>
      </c>
      <c r="Q53" s="53"/>
      <c r="R53" s="182"/>
      <c r="S53" s="182"/>
      <c r="T53" s="194"/>
      <c r="U53" s="182"/>
      <c r="V53" s="182"/>
      <c r="W53" s="195"/>
      <c r="X53" s="182"/>
      <c r="Y53" s="195"/>
      <c r="Z53" s="195"/>
      <c r="AA53" s="182"/>
      <c r="AB53" s="182"/>
      <c r="AC53" s="182"/>
      <c r="AD53" s="194"/>
      <c r="AE53" s="194"/>
      <c r="AF53" s="182"/>
      <c r="AG53" s="182"/>
    </row>
    <row r="54" spans="1:33" ht="168" customHeight="1" x14ac:dyDescent="0.25">
      <c r="A54" s="183">
        <f t="shared" si="2"/>
        <v>33</v>
      </c>
      <c r="B54" s="175" t="s">
        <v>385</v>
      </c>
      <c r="C54" s="176">
        <v>78102200</v>
      </c>
      <c r="D54" s="177" t="s">
        <v>175</v>
      </c>
      <c r="E54" s="175" t="s">
        <v>48</v>
      </c>
      <c r="F54" s="175">
        <v>1</v>
      </c>
      <c r="G54" s="178" t="s">
        <v>77</v>
      </c>
      <c r="H54" s="179">
        <v>11.5</v>
      </c>
      <c r="I54" s="175" t="s">
        <v>61</v>
      </c>
      <c r="J54" s="175" t="s">
        <v>35</v>
      </c>
      <c r="K54" s="175" t="s">
        <v>58</v>
      </c>
      <c r="L54" s="181">
        <v>129202500</v>
      </c>
      <c r="M54" s="181">
        <v>10500000</v>
      </c>
      <c r="N54" s="175" t="s">
        <v>49</v>
      </c>
      <c r="O54" s="175" t="s">
        <v>356</v>
      </c>
      <c r="P54" s="175" t="s">
        <v>386</v>
      </c>
      <c r="Q54" s="53"/>
      <c r="R54" s="182" t="s">
        <v>128</v>
      </c>
      <c r="S54" s="182" t="s">
        <v>128</v>
      </c>
      <c r="T54" s="194" t="s">
        <v>128</v>
      </c>
      <c r="U54" s="182" t="s">
        <v>128</v>
      </c>
      <c r="V54" s="182" t="s">
        <v>128</v>
      </c>
      <c r="W54" s="195">
        <v>0</v>
      </c>
      <c r="X54" s="182">
        <v>0</v>
      </c>
      <c r="Y54" s="195">
        <v>0</v>
      </c>
      <c r="Z54" s="195">
        <v>0</v>
      </c>
      <c r="AA54" s="182" t="s">
        <v>128</v>
      </c>
      <c r="AB54" s="182" t="s">
        <v>128</v>
      </c>
      <c r="AC54" s="182" t="s">
        <v>128</v>
      </c>
      <c r="AD54" s="194" t="s">
        <v>128</v>
      </c>
      <c r="AE54" s="194" t="s">
        <v>128</v>
      </c>
      <c r="AF54" s="182" t="s">
        <v>128</v>
      </c>
      <c r="AG54" s="182" t="s">
        <v>128</v>
      </c>
    </row>
    <row r="55" spans="1:33" ht="145.9" customHeight="1" x14ac:dyDescent="0.25">
      <c r="A55" s="183">
        <f t="shared" si="2"/>
        <v>34</v>
      </c>
      <c r="B55" s="175" t="s">
        <v>282</v>
      </c>
      <c r="C55" s="176" t="s">
        <v>1348</v>
      </c>
      <c r="D55" s="177" t="s">
        <v>278</v>
      </c>
      <c r="E55" s="175" t="s">
        <v>48</v>
      </c>
      <c r="F55" s="175">
        <v>1</v>
      </c>
      <c r="G55" s="178" t="s">
        <v>76</v>
      </c>
      <c r="H55" s="179" t="s">
        <v>202</v>
      </c>
      <c r="I55" s="175" t="s">
        <v>55</v>
      </c>
      <c r="J55" s="175" t="s">
        <v>35</v>
      </c>
      <c r="K55" s="175" t="s">
        <v>46</v>
      </c>
      <c r="L55" s="181">
        <v>20000000</v>
      </c>
      <c r="M55" s="181">
        <v>20000000</v>
      </c>
      <c r="N55" s="175" t="s">
        <v>51</v>
      </c>
      <c r="O55" s="175" t="s">
        <v>36</v>
      </c>
      <c r="P55" s="175" t="s">
        <v>286</v>
      </c>
      <c r="Q55" s="53"/>
      <c r="R55" s="182" t="s">
        <v>128</v>
      </c>
      <c r="S55" s="182" t="s">
        <v>128</v>
      </c>
      <c r="T55" s="194" t="s">
        <v>128</v>
      </c>
      <c r="U55" s="182" t="s">
        <v>128</v>
      </c>
      <c r="V55" s="182" t="s">
        <v>128</v>
      </c>
      <c r="W55" s="195">
        <v>0</v>
      </c>
      <c r="X55" s="182">
        <v>0</v>
      </c>
      <c r="Y55" s="195">
        <v>0</v>
      </c>
      <c r="Z55" s="195">
        <v>0</v>
      </c>
      <c r="AA55" s="182" t="s">
        <v>128</v>
      </c>
      <c r="AB55" s="182" t="s">
        <v>128</v>
      </c>
      <c r="AC55" s="182" t="s">
        <v>128</v>
      </c>
      <c r="AD55" s="194" t="s">
        <v>128</v>
      </c>
      <c r="AE55" s="194" t="s">
        <v>128</v>
      </c>
      <c r="AF55" s="182" t="s">
        <v>128</v>
      </c>
      <c r="AG55" s="182" t="s">
        <v>128</v>
      </c>
    </row>
    <row r="56" spans="1:33" ht="93" x14ac:dyDescent="0.25">
      <c r="A56" s="183">
        <f t="shared" si="2"/>
        <v>35</v>
      </c>
      <c r="B56" s="175" t="s">
        <v>387</v>
      </c>
      <c r="C56" s="176">
        <v>41110000</v>
      </c>
      <c r="D56" s="177" t="s">
        <v>388</v>
      </c>
      <c r="E56" s="175" t="s">
        <v>48</v>
      </c>
      <c r="F56" s="175">
        <v>1</v>
      </c>
      <c r="G56" s="178" t="s">
        <v>78</v>
      </c>
      <c r="H56" s="179" t="s">
        <v>136</v>
      </c>
      <c r="I56" s="175" t="s">
        <v>55</v>
      </c>
      <c r="J56" s="175" t="s">
        <v>35</v>
      </c>
      <c r="K56" s="175" t="s">
        <v>41</v>
      </c>
      <c r="L56" s="180">
        <v>382336</v>
      </c>
      <c r="M56" s="181">
        <v>382336</v>
      </c>
      <c r="N56" s="175" t="s">
        <v>51</v>
      </c>
      <c r="O56" s="175" t="s">
        <v>36</v>
      </c>
      <c r="P56" s="175" t="s">
        <v>386</v>
      </c>
      <c r="Q56" s="53"/>
      <c r="R56" s="182" t="s">
        <v>128</v>
      </c>
      <c r="S56" s="182" t="s">
        <v>128</v>
      </c>
      <c r="T56" s="194" t="s">
        <v>128</v>
      </c>
      <c r="U56" s="182" t="s">
        <v>128</v>
      </c>
      <c r="V56" s="182" t="s">
        <v>128</v>
      </c>
      <c r="W56" s="195">
        <v>0</v>
      </c>
      <c r="X56" s="182">
        <v>0</v>
      </c>
      <c r="Y56" s="195">
        <v>0</v>
      </c>
      <c r="Z56" s="195">
        <v>0</v>
      </c>
      <c r="AA56" s="182" t="s">
        <v>128</v>
      </c>
      <c r="AB56" s="182" t="s">
        <v>128</v>
      </c>
      <c r="AC56" s="182" t="s">
        <v>128</v>
      </c>
      <c r="AD56" s="194" t="s">
        <v>128</v>
      </c>
      <c r="AE56" s="194" t="s">
        <v>128</v>
      </c>
      <c r="AF56" s="182" t="s">
        <v>128</v>
      </c>
      <c r="AG56" s="182" t="s">
        <v>128</v>
      </c>
    </row>
    <row r="57" spans="1:33" ht="93" x14ac:dyDescent="0.25">
      <c r="A57" s="183">
        <f t="shared" si="2"/>
        <v>36</v>
      </c>
      <c r="B57" s="175" t="s">
        <v>387</v>
      </c>
      <c r="C57" s="176">
        <v>44103124</v>
      </c>
      <c r="D57" s="177" t="s">
        <v>389</v>
      </c>
      <c r="E57" s="175" t="s">
        <v>48</v>
      </c>
      <c r="F57" s="175">
        <v>1</v>
      </c>
      <c r="G57" s="178" t="s">
        <v>78</v>
      </c>
      <c r="H57" s="179" t="s">
        <v>136</v>
      </c>
      <c r="I57" s="175" t="s">
        <v>55</v>
      </c>
      <c r="J57" s="175" t="s">
        <v>35</v>
      </c>
      <c r="K57" s="175" t="s">
        <v>41</v>
      </c>
      <c r="L57" s="180">
        <v>450000</v>
      </c>
      <c r="M57" s="181">
        <v>450000</v>
      </c>
      <c r="N57" s="175" t="s">
        <v>51</v>
      </c>
      <c r="O57" s="175" t="s">
        <v>36</v>
      </c>
      <c r="P57" s="175" t="s">
        <v>386</v>
      </c>
      <c r="Q57" s="53"/>
      <c r="R57" s="182" t="s">
        <v>128</v>
      </c>
      <c r="S57" s="182" t="s">
        <v>128</v>
      </c>
      <c r="T57" s="194" t="s">
        <v>128</v>
      </c>
      <c r="U57" s="182" t="s">
        <v>128</v>
      </c>
      <c r="V57" s="182" t="s">
        <v>128</v>
      </c>
      <c r="W57" s="195">
        <v>0</v>
      </c>
      <c r="X57" s="182">
        <v>0</v>
      </c>
      <c r="Y57" s="195">
        <v>0</v>
      </c>
      <c r="Z57" s="195">
        <v>0</v>
      </c>
      <c r="AA57" s="182" t="s">
        <v>128</v>
      </c>
      <c r="AB57" s="182" t="s">
        <v>128</v>
      </c>
      <c r="AC57" s="182" t="s">
        <v>128</v>
      </c>
      <c r="AD57" s="194" t="s">
        <v>128</v>
      </c>
      <c r="AE57" s="194" t="s">
        <v>128</v>
      </c>
      <c r="AF57" s="182" t="s">
        <v>128</v>
      </c>
      <c r="AG57" s="182" t="s">
        <v>128</v>
      </c>
    </row>
    <row r="58" spans="1:33" ht="93" x14ac:dyDescent="0.25">
      <c r="A58" s="183">
        <f t="shared" si="2"/>
        <v>37</v>
      </c>
      <c r="B58" s="175" t="s">
        <v>387</v>
      </c>
      <c r="C58" s="176">
        <v>44121634</v>
      </c>
      <c r="D58" s="177" t="s">
        <v>390</v>
      </c>
      <c r="E58" s="175" t="s">
        <v>48</v>
      </c>
      <c r="F58" s="175">
        <v>1</v>
      </c>
      <c r="G58" s="178" t="s">
        <v>78</v>
      </c>
      <c r="H58" s="179" t="s">
        <v>136</v>
      </c>
      <c r="I58" s="175" t="s">
        <v>55</v>
      </c>
      <c r="J58" s="175" t="s">
        <v>35</v>
      </c>
      <c r="K58" s="175" t="s">
        <v>41</v>
      </c>
      <c r="L58" s="180">
        <v>300000</v>
      </c>
      <c r="M58" s="181">
        <v>300000</v>
      </c>
      <c r="N58" s="175" t="s">
        <v>51</v>
      </c>
      <c r="O58" s="175" t="s">
        <v>36</v>
      </c>
      <c r="P58" s="175" t="s">
        <v>386</v>
      </c>
      <c r="Q58" s="53"/>
      <c r="R58" s="182" t="s">
        <v>128</v>
      </c>
      <c r="S58" s="182" t="s">
        <v>128</v>
      </c>
      <c r="T58" s="194" t="s">
        <v>128</v>
      </c>
      <c r="U58" s="182" t="s">
        <v>128</v>
      </c>
      <c r="V58" s="182" t="s">
        <v>128</v>
      </c>
      <c r="W58" s="195">
        <v>0</v>
      </c>
      <c r="X58" s="182">
        <v>0</v>
      </c>
      <c r="Y58" s="195">
        <v>0</v>
      </c>
      <c r="Z58" s="195">
        <v>0</v>
      </c>
      <c r="AA58" s="182" t="s">
        <v>128</v>
      </c>
      <c r="AB58" s="182" t="s">
        <v>128</v>
      </c>
      <c r="AC58" s="182" t="s">
        <v>128</v>
      </c>
      <c r="AD58" s="194" t="s">
        <v>128</v>
      </c>
      <c r="AE58" s="194" t="s">
        <v>128</v>
      </c>
      <c r="AF58" s="182" t="s">
        <v>128</v>
      </c>
      <c r="AG58" s="182" t="s">
        <v>128</v>
      </c>
    </row>
    <row r="59" spans="1:33" ht="93" x14ac:dyDescent="0.25">
      <c r="A59" s="183">
        <f t="shared" si="2"/>
        <v>38</v>
      </c>
      <c r="B59" s="175" t="s">
        <v>387</v>
      </c>
      <c r="C59" s="176">
        <v>44122003</v>
      </c>
      <c r="D59" s="177" t="s">
        <v>391</v>
      </c>
      <c r="E59" s="175" t="s">
        <v>48</v>
      </c>
      <c r="F59" s="175">
        <v>1</v>
      </c>
      <c r="G59" s="178" t="s">
        <v>78</v>
      </c>
      <c r="H59" s="179" t="s">
        <v>136</v>
      </c>
      <c r="I59" s="175" t="s">
        <v>53</v>
      </c>
      <c r="J59" s="175" t="s">
        <v>35</v>
      </c>
      <c r="K59" s="175" t="s">
        <v>41</v>
      </c>
      <c r="L59" s="180">
        <v>4800000</v>
      </c>
      <c r="M59" s="181">
        <v>4800000</v>
      </c>
      <c r="N59" s="175" t="s">
        <v>51</v>
      </c>
      <c r="O59" s="175" t="s">
        <v>36</v>
      </c>
      <c r="P59" s="175" t="s">
        <v>386</v>
      </c>
      <c r="Q59" s="53"/>
      <c r="R59" s="182" t="s">
        <v>128</v>
      </c>
      <c r="S59" s="182" t="s">
        <v>128</v>
      </c>
      <c r="T59" s="194" t="s">
        <v>128</v>
      </c>
      <c r="U59" s="182" t="s">
        <v>128</v>
      </c>
      <c r="V59" s="182" t="s">
        <v>128</v>
      </c>
      <c r="W59" s="195">
        <v>0</v>
      </c>
      <c r="X59" s="182">
        <v>0</v>
      </c>
      <c r="Y59" s="195">
        <v>0</v>
      </c>
      <c r="Z59" s="195">
        <v>0</v>
      </c>
      <c r="AA59" s="182" t="s">
        <v>128</v>
      </c>
      <c r="AB59" s="182" t="s">
        <v>128</v>
      </c>
      <c r="AC59" s="182" t="s">
        <v>128</v>
      </c>
      <c r="AD59" s="194" t="s">
        <v>128</v>
      </c>
      <c r="AE59" s="194" t="s">
        <v>128</v>
      </c>
      <c r="AF59" s="182" t="s">
        <v>128</v>
      </c>
      <c r="AG59" s="182" t="s">
        <v>128</v>
      </c>
    </row>
    <row r="60" spans="1:33" ht="93" x14ac:dyDescent="0.25">
      <c r="A60" s="183">
        <f t="shared" si="2"/>
        <v>39</v>
      </c>
      <c r="B60" s="175" t="s">
        <v>387</v>
      </c>
      <c r="C60" s="176">
        <v>44111515</v>
      </c>
      <c r="D60" s="177" t="s">
        <v>392</v>
      </c>
      <c r="E60" s="175" t="s">
        <v>48</v>
      </c>
      <c r="F60" s="175">
        <v>1</v>
      </c>
      <c r="G60" s="178" t="s">
        <v>78</v>
      </c>
      <c r="H60" s="179" t="s">
        <v>136</v>
      </c>
      <c r="I60" s="175" t="s">
        <v>53</v>
      </c>
      <c r="J60" s="175" t="s">
        <v>35</v>
      </c>
      <c r="K60" s="175" t="s">
        <v>41</v>
      </c>
      <c r="L60" s="180">
        <v>1537500</v>
      </c>
      <c r="M60" s="181">
        <v>1537500</v>
      </c>
      <c r="N60" s="175" t="s">
        <v>51</v>
      </c>
      <c r="O60" s="175" t="s">
        <v>36</v>
      </c>
      <c r="P60" s="175" t="s">
        <v>386</v>
      </c>
      <c r="Q60" s="53"/>
      <c r="R60" s="182" t="s">
        <v>128</v>
      </c>
      <c r="S60" s="182" t="s">
        <v>128</v>
      </c>
      <c r="T60" s="194" t="s">
        <v>128</v>
      </c>
      <c r="U60" s="182" t="s">
        <v>128</v>
      </c>
      <c r="V60" s="182" t="s">
        <v>128</v>
      </c>
      <c r="W60" s="195">
        <v>0</v>
      </c>
      <c r="X60" s="182">
        <v>0</v>
      </c>
      <c r="Y60" s="195">
        <v>0</v>
      </c>
      <c r="Z60" s="195">
        <v>0</v>
      </c>
      <c r="AA60" s="182" t="s">
        <v>128</v>
      </c>
      <c r="AB60" s="182" t="s">
        <v>128</v>
      </c>
      <c r="AC60" s="182" t="s">
        <v>128</v>
      </c>
      <c r="AD60" s="194" t="s">
        <v>128</v>
      </c>
      <c r="AE60" s="194" t="s">
        <v>128</v>
      </c>
      <c r="AF60" s="182" t="s">
        <v>128</v>
      </c>
      <c r="AG60" s="182" t="s">
        <v>128</v>
      </c>
    </row>
    <row r="61" spans="1:33" ht="141" customHeight="1" x14ac:dyDescent="0.25">
      <c r="A61" s="264">
        <f t="shared" si="2"/>
        <v>40</v>
      </c>
      <c r="B61" s="266" t="s">
        <v>393</v>
      </c>
      <c r="C61" s="266" t="s">
        <v>1308</v>
      </c>
      <c r="D61" s="266" t="s">
        <v>176</v>
      </c>
      <c r="E61" s="266" t="s">
        <v>48</v>
      </c>
      <c r="F61" s="266">
        <v>1</v>
      </c>
      <c r="G61" s="267" t="s">
        <v>75</v>
      </c>
      <c r="H61" s="268">
        <v>10</v>
      </c>
      <c r="I61" s="266" t="s">
        <v>152</v>
      </c>
      <c r="J61" s="266" t="s">
        <v>35</v>
      </c>
      <c r="K61" s="269" t="s">
        <v>42</v>
      </c>
      <c r="L61" s="270">
        <v>24000000</v>
      </c>
      <c r="M61" s="271">
        <v>24000000</v>
      </c>
      <c r="N61" s="249" t="s">
        <v>51</v>
      </c>
      <c r="O61" s="249" t="s">
        <v>36</v>
      </c>
      <c r="P61" s="249" t="s">
        <v>285</v>
      </c>
      <c r="Q61" s="53"/>
      <c r="R61" s="182" t="s">
        <v>1316</v>
      </c>
      <c r="S61" s="182" t="s">
        <v>1317</v>
      </c>
      <c r="T61" s="194">
        <v>43182</v>
      </c>
      <c r="U61" s="182" t="s">
        <v>1318</v>
      </c>
      <c r="V61" s="182" t="s">
        <v>1129</v>
      </c>
      <c r="W61" s="195">
        <v>1019412.07</v>
      </c>
      <c r="X61" s="182">
        <v>0</v>
      </c>
      <c r="Y61" s="195">
        <v>1019412.07</v>
      </c>
      <c r="Z61" s="195">
        <v>1019412.07</v>
      </c>
      <c r="AA61" s="182" t="s">
        <v>1319</v>
      </c>
      <c r="AB61" s="182">
        <v>17618</v>
      </c>
      <c r="AC61" s="182" t="s">
        <v>1320</v>
      </c>
      <c r="AD61" s="194">
        <v>43182</v>
      </c>
      <c r="AE61" s="194">
        <v>43465</v>
      </c>
      <c r="AF61" s="182" t="s">
        <v>1321</v>
      </c>
      <c r="AG61" s="182" t="s">
        <v>729</v>
      </c>
    </row>
    <row r="62" spans="1:33" ht="141" customHeight="1" x14ac:dyDescent="0.25">
      <c r="A62" s="272"/>
      <c r="B62" s="273"/>
      <c r="C62" s="273"/>
      <c r="D62" s="273"/>
      <c r="E62" s="273"/>
      <c r="F62" s="273"/>
      <c r="G62" s="274"/>
      <c r="H62" s="275"/>
      <c r="I62" s="273"/>
      <c r="J62" s="273"/>
      <c r="K62" s="269" t="s">
        <v>1341</v>
      </c>
      <c r="L62" s="276"/>
      <c r="M62" s="277"/>
      <c r="N62" s="251"/>
      <c r="O62" s="251"/>
      <c r="P62" s="251"/>
      <c r="Q62" s="53"/>
      <c r="R62" s="182" t="s">
        <v>1322</v>
      </c>
      <c r="S62" s="182" t="s">
        <v>1323</v>
      </c>
      <c r="T62" s="194">
        <v>43182</v>
      </c>
      <c r="U62" s="182" t="s">
        <v>1318</v>
      </c>
      <c r="V62" s="182" t="s">
        <v>1129</v>
      </c>
      <c r="W62" s="195">
        <v>3409502.09</v>
      </c>
      <c r="X62" s="182">
        <v>0</v>
      </c>
      <c r="Y62" s="195">
        <v>3409502.09</v>
      </c>
      <c r="Z62" s="195">
        <v>3409502.09</v>
      </c>
      <c r="AA62" s="182" t="s">
        <v>1319</v>
      </c>
      <c r="AB62" s="182">
        <v>17618</v>
      </c>
      <c r="AC62" s="182" t="s">
        <v>1320</v>
      </c>
      <c r="AD62" s="194">
        <v>43182</v>
      </c>
      <c r="AE62" s="194">
        <v>43465</v>
      </c>
      <c r="AF62" s="182" t="s">
        <v>1324</v>
      </c>
      <c r="AG62" s="182" t="s">
        <v>729</v>
      </c>
    </row>
    <row r="63" spans="1:33" ht="141" customHeight="1" x14ac:dyDescent="0.25">
      <c r="A63" s="272"/>
      <c r="B63" s="273"/>
      <c r="C63" s="273"/>
      <c r="D63" s="273"/>
      <c r="E63" s="273"/>
      <c r="F63" s="273"/>
      <c r="G63" s="274"/>
      <c r="H63" s="275"/>
      <c r="I63" s="273"/>
      <c r="J63" s="273"/>
      <c r="K63" s="269" t="s">
        <v>1342</v>
      </c>
      <c r="L63" s="276"/>
      <c r="M63" s="277"/>
      <c r="N63" s="251"/>
      <c r="O63" s="251"/>
      <c r="P63" s="251"/>
      <c r="Q63" s="53"/>
      <c r="R63" s="182" t="s">
        <v>1325</v>
      </c>
      <c r="S63" s="182" t="s">
        <v>1326</v>
      </c>
      <c r="T63" s="194">
        <v>43182</v>
      </c>
      <c r="U63" s="182" t="s">
        <v>1318</v>
      </c>
      <c r="V63" s="182" t="s">
        <v>1129</v>
      </c>
      <c r="W63" s="195">
        <v>7025760</v>
      </c>
      <c r="X63" s="182">
        <v>0</v>
      </c>
      <c r="Y63" s="195">
        <v>7025760</v>
      </c>
      <c r="Z63" s="195">
        <v>7025760</v>
      </c>
      <c r="AA63" s="182" t="s">
        <v>1319</v>
      </c>
      <c r="AB63" s="182">
        <v>17618</v>
      </c>
      <c r="AC63" s="182" t="s">
        <v>1320</v>
      </c>
      <c r="AD63" s="194">
        <v>43182</v>
      </c>
      <c r="AE63" s="194">
        <v>43465</v>
      </c>
      <c r="AF63" s="182" t="s">
        <v>1327</v>
      </c>
      <c r="AG63" s="182" t="s">
        <v>729</v>
      </c>
    </row>
    <row r="64" spans="1:33" ht="141" customHeight="1" x14ac:dyDescent="0.25">
      <c r="A64" s="272"/>
      <c r="B64" s="273"/>
      <c r="C64" s="273"/>
      <c r="D64" s="273"/>
      <c r="E64" s="273"/>
      <c r="F64" s="273"/>
      <c r="G64" s="274"/>
      <c r="H64" s="275"/>
      <c r="I64" s="273"/>
      <c r="J64" s="273"/>
      <c r="K64" s="269" t="s">
        <v>1343</v>
      </c>
      <c r="L64" s="276"/>
      <c r="M64" s="277"/>
      <c r="N64" s="251"/>
      <c r="O64" s="251"/>
      <c r="P64" s="251"/>
      <c r="Q64" s="53"/>
      <c r="R64" s="182" t="s">
        <v>1328</v>
      </c>
      <c r="S64" s="182" t="s">
        <v>1329</v>
      </c>
      <c r="T64" s="194">
        <v>43182</v>
      </c>
      <c r="U64" s="182" t="s">
        <v>1318</v>
      </c>
      <c r="V64" s="182" t="s">
        <v>1129</v>
      </c>
      <c r="W64" s="195">
        <v>2165090.7599999998</v>
      </c>
      <c r="X64" s="182">
        <v>0</v>
      </c>
      <c r="Y64" s="195">
        <v>2165090.7599999998</v>
      </c>
      <c r="Z64" s="195">
        <v>2165090.7599999998</v>
      </c>
      <c r="AA64" s="182" t="s">
        <v>1319</v>
      </c>
      <c r="AB64" s="182">
        <v>17618</v>
      </c>
      <c r="AC64" s="182" t="s">
        <v>1320</v>
      </c>
      <c r="AD64" s="194">
        <v>43182</v>
      </c>
      <c r="AE64" s="194">
        <v>43465</v>
      </c>
      <c r="AF64" s="182" t="s">
        <v>1327</v>
      </c>
      <c r="AG64" s="182" t="s">
        <v>729</v>
      </c>
    </row>
    <row r="65" spans="1:33" ht="141" customHeight="1" x14ac:dyDescent="0.25">
      <c r="A65" s="272"/>
      <c r="B65" s="273"/>
      <c r="C65" s="273"/>
      <c r="D65" s="273"/>
      <c r="E65" s="273"/>
      <c r="F65" s="273"/>
      <c r="G65" s="274"/>
      <c r="H65" s="275"/>
      <c r="I65" s="273"/>
      <c r="J65" s="273"/>
      <c r="K65" s="266" t="s">
        <v>1344</v>
      </c>
      <c r="L65" s="276"/>
      <c r="M65" s="277"/>
      <c r="N65" s="251"/>
      <c r="O65" s="251"/>
      <c r="P65" s="251"/>
      <c r="Q65" s="53"/>
      <c r="R65" s="182" t="s">
        <v>1330</v>
      </c>
      <c r="S65" s="182" t="s">
        <v>1331</v>
      </c>
      <c r="T65" s="194">
        <v>43182</v>
      </c>
      <c r="U65" s="182" t="s">
        <v>1318</v>
      </c>
      <c r="V65" s="182" t="s">
        <v>1129</v>
      </c>
      <c r="W65" s="195">
        <v>651289.38</v>
      </c>
      <c r="X65" s="182">
        <v>0</v>
      </c>
      <c r="Y65" s="195">
        <v>651289.38</v>
      </c>
      <c r="Z65" s="195">
        <v>651289.38</v>
      </c>
      <c r="AA65" s="182" t="s">
        <v>1319</v>
      </c>
      <c r="AB65" s="182">
        <v>17618</v>
      </c>
      <c r="AC65" s="182" t="s">
        <v>1320</v>
      </c>
      <c r="AD65" s="194">
        <v>43182</v>
      </c>
      <c r="AE65" s="194">
        <v>43465</v>
      </c>
      <c r="AF65" s="182" t="s">
        <v>1327</v>
      </c>
      <c r="AG65" s="182" t="s">
        <v>729</v>
      </c>
    </row>
    <row r="66" spans="1:33" ht="141" customHeight="1" x14ac:dyDescent="0.25">
      <c r="A66" s="258"/>
      <c r="B66" s="278"/>
      <c r="C66" s="278"/>
      <c r="D66" s="278"/>
      <c r="E66" s="278"/>
      <c r="F66" s="278"/>
      <c r="G66" s="279"/>
      <c r="H66" s="280"/>
      <c r="I66" s="278"/>
      <c r="J66" s="278"/>
      <c r="K66" s="278"/>
      <c r="L66" s="281"/>
      <c r="M66" s="282"/>
      <c r="N66" s="250"/>
      <c r="O66" s="250"/>
      <c r="P66" s="250"/>
      <c r="Q66" s="53"/>
      <c r="R66" s="182" t="s">
        <v>1366</v>
      </c>
      <c r="S66" s="182" t="s">
        <v>1365</v>
      </c>
      <c r="T66" s="194">
        <v>43203</v>
      </c>
      <c r="U66" s="182" t="s">
        <v>1364</v>
      </c>
      <c r="V66" s="182" t="s">
        <v>1129</v>
      </c>
      <c r="W66" s="195">
        <v>450000</v>
      </c>
      <c r="X66" s="182">
        <v>0</v>
      </c>
      <c r="Y66" s="195">
        <v>450000</v>
      </c>
      <c r="Z66" s="195">
        <v>450000</v>
      </c>
      <c r="AA66" s="182" t="s">
        <v>1363</v>
      </c>
      <c r="AB66" s="182">
        <v>17618</v>
      </c>
      <c r="AC66" s="182" t="s">
        <v>1362</v>
      </c>
      <c r="AD66" s="194">
        <v>43213</v>
      </c>
      <c r="AE66" s="194">
        <v>43462</v>
      </c>
      <c r="AF66" s="182" t="s">
        <v>1361</v>
      </c>
      <c r="AG66" s="182" t="s">
        <v>729</v>
      </c>
    </row>
    <row r="67" spans="1:33" ht="156" x14ac:dyDescent="0.25">
      <c r="A67" s="183">
        <f>SUM(A61+1)</f>
        <v>41</v>
      </c>
      <c r="B67" s="175" t="s">
        <v>393</v>
      </c>
      <c r="C67" s="176">
        <v>85122201</v>
      </c>
      <c r="D67" s="177" t="s">
        <v>63</v>
      </c>
      <c r="E67" s="175" t="s">
        <v>48</v>
      </c>
      <c r="F67" s="175">
        <v>1</v>
      </c>
      <c r="G67" s="178" t="s">
        <v>75</v>
      </c>
      <c r="H67" s="179">
        <v>10</v>
      </c>
      <c r="I67" s="175" t="s">
        <v>55</v>
      </c>
      <c r="J67" s="175" t="s">
        <v>35</v>
      </c>
      <c r="K67" s="175" t="s">
        <v>43</v>
      </c>
      <c r="L67" s="180">
        <v>10075000</v>
      </c>
      <c r="M67" s="181">
        <v>10075000</v>
      </c>
      <c r="N67" s="174" t="s">
        <v>51</v>
      </c>
      <c r="O67" s="174" t="s">
        <v>36</v>
      </c>
      <c r="P67" s="174" t="s">
        <v>285</v>
      </c>
      <c r="Q67" s="53"/>
      <c r="R67" s="182" t="s">
        <v>1332</v>
      </c>
      <c r="S67" s="182" t="s">
        <v>1333</v>
      </c>
      <c r="T67" s="194">
        <v>43175</v>
      </c>
      <c r="U67" s="182" t="s">
        <v>1334</v>
      </c>
      <c r="V67" s="182" t="s">
        <v>563</v>
      </c>
      <c r="W67" s="195">
        <v>8427000</v>
      </c>
      <c r="X67" s="182">
        <v>0</v>
      </c>
      <c r="Y67" s="195">
        <v>8427000</v>
      </c>
      <c r="Z67" s="195">
        <v>8427000</v>
      </c>
      <c r="AA67" s="182" t="s">
        <v>1335</v>
      </c>
      <c r="AB67" s="182">
        <v>19518</v>
      </c>
      <c r="AC67" s="182" t="s">
        <v>1336</v>
      </c>
      <c r="AD67" s="194">
        <v>43182</v>
      </c>
      <c r="AE67" s="194">
        <v>43462</v>
      </c>
      <c r="AF67" s="182" t="s">
        <v>1324</v>
      </c>
      <c r="AG67" s="182" t="s">
        <v>729</v>
      </c>
    </row>
    <row r="68" spans="1:33" ht="86.45" customHeight="1" x14ac:dyDescent="0.25">
      <c r="A68" s="183">
        <f t="shared" ref="A68:A86" si="3">SUM(A67+1)</f>
        <v>42</v>
      </c>
      <c r="B68" s="175" t="s">
        <v>393</v>
      </c>
      <c r="C68" s="176">
        <v>78111803</v>
      </c>
      <c r="D68" s="177" t="s">
        <v>64</v>
      </c>
      <c r="E68" s="175" t="s">
        <v>48</v>
      </c>
      <c r="F68" s="175">
        <v>1</v>
      </c>
      <c r="G68" s="178" t="s">
        <v>77</v>
      </c>
      <c r="H68" s="179" t="s">
        <v>136</v>
      </c>
      <c r="I68" s="175" t="s">
        <v>55</v>
      </c>
      <c r="J68" s="175" t="s">
        <v>35</v>
      </c>
      <c r="K68" s="175" t="s">
        <v>43</v>
      </c>
      <c r="L68" s="180">
        <v>15000000</v>
      </c>
      <c r="M68" s="181">
        <v>15000000</v>
      </c>
      <c r="N68" s="175" t="s">
        <v>51</v>
      </c>
      <c r="O68" s="175" t="s">
        <v>36</v>
      </c>
      <c r="P68" s="175" t="s">
        <v>285</v>
      </c>
      <c r="Q68" s="53"/>
      <c r="R68" s="182" t="s">
        <v>128</v>
      </c>
      <c r="S68" s="182" t="s">
        <v>128</v>
      </c>
      <c r="T68" s="194" t="s">
        <v>128</v>
      </c>
      <c r="U68" s="182" t="s">
        <v>128</v>
      </c>
      <c r="V68" s="182" t="s">
        <v>128</v>
      </c>
      <c r="W68" s="195">
        <v>0</v>
      </c>
      <c r="X68" s="182">
        <v>0</v>
      </c>
      <c r="Y68" s="195">
        <v>0</v>
      </c>
      <c r="Z68" s="195">
        <v>0</v>
      </c>
      <c r="AA68" s="182" t="s">
        <v>128</v>
      </c>
      <c r="AB68" s="182" t="s">
        <v>128</v>
      </c>
      <c r="AC68" s="182" t="s">
        <v>128</v>
      </c>
      <c r="AD68" s="194" t="s">
        <v>128</v>
      </c>
      <c r="AE68" s="194" t="s">
        <v>128</v>
      </c>
      <c r="AF68" s="182" t="s">
        <v>128</v>
      </c>
      <c r="AG68" s="182" t="s">
        <v>128</v>
      </c>
    </row>
    <row r="69" spans="1:33" ht="69.75" x14ac:dyDescent="0.25">
      <c r="A69" s="183">
        <f t="shared" si="3"/>
        <v>43</v>
      </c>
      <c r="B69" s="175" t="s">
        <v>393</v>
      </c>
      <c r="C69" s="176" t="s">
        <v>72</v>
      </c>
      <c r="D69" s="177" t="s">
        <v>65</v>
      </c>
      <c r="E69" s="175" t="s">
        <v>48</v>
      </c>
      <c r="F69" s="175">
        <v>1</v>
      </c>
      <c r="G69" s="178" t="s">
        <v>159</v>
      </c>
      <c r="H69" s="179" t="s">
        <v>136</v>
      </c>
      <c r="I69" s="175" t="s">
        <v>55</v>
      </c>
      <c r="J69" s="175" t="s">
        <v>35</v>
      </c>
      <c r="K69" s="175" t="s">
        <v>45</v>
      </c>
      <c r="L69" s="180">
        <v>17000000</v>
      </c>
      <c r="M69" s="181">
        <v>17000000</v>
      </c>
      <c r="N69" s="175" t="s">
        <v>51</v>
      </c>
      <c r="O69" s="175" t="s">
        <v>36</v>
      </c>
      <c r="P69" s="175" t="s">
        <v>285</v>
      </c>
      <c r="Q69" s="53"/>
      <c r="R69" s="182" t="s">
        <v>128</v>
      </c>
      <c r="S69" s="182" t="s">
        <v>128</v>
      </c>
      <c r="T69" s="194" t="s">
        <v>128</v>
      </c>
      <c r="U69" s="182" t="s">
        <v>128</v>
      </c>
      <c r="V69" s="182" t="s">
        <v>128</v>
      </c>
      <c r="W69" s="195">
        <v>0</v>
      </c>
      <c r="X69" s="182">
        <v>0</v>
      </c>
      <c r="Y69" s="195">
        <v>0</v>
      </c>
      <c r="Z69" s="195">
        <v>0</v>
      </c>
      <c r="AA69" s="182" t="s">
        <v>128</v>
      </c>
      <c r="AB69" s="182" t="s">
        <v>128</v>
      </c>
      <c r="AC69" s="182" t="s">
        <v>128</v>
      </c>
      <c r="AD69" s="194" t="s">
        <v>128</v>
      </c>
      <c r="AE69" s="194" t="s">
        <v>128</v>
      </c>
      <c r="AF69" s="182" t="s">
        <v>128</v>
      </c>
      <c r="AG69" s="182" t="s">
        <v>128</v>
      </c>
    </row>
    <row r="70" spans="1:33" ht="186.75" customHeight="1" x14ac:dyDescent="0.25">
      <c r="A70" s="183">
        <f t="shared" si="3"/>
        <v>44</v>
      </c>
      <c r="B70" s="175" t="s">
        <v>394</v>
      </c>
      <c r="C70" s="176" t="s">
        <v>67</v>
      </c>
      <c r="D70" s="177" t="s">
        <v>493</v>
      </c>
      <c r="E70" s="175" t="s">
        <v>48</v>
      </c>
      <c r="F70" s="175">
        <v>1</v>
      </c>
      <c r="G70" s="178" t="s">
        <v>79</v>
      </c>
      <c r="H70" s="179" t="s">
        <v>225</v>
      </c>
      <c r="I70" s="175" t="s">
        <v>55</v>
      </c>
      <c r="J70" s="175" t="s">
        <v>35</v>
      </c>
      <c r="K70" s="175" t="s">
        <v>43</v>
      </c>
      <c r="L70" s="180">
        <v>5000000</v>
      </c>
      <c r="M70" s="181">
        <v>5000000</v>
      </c>
      <c r="N70" s="175" t="s">
        <v>51</v>
      </c>
      <c r="O70" s="175" t="s">
        <v>36</v>
      </c>
      <c r="P70" s="175" t="s">
        <v>285</v>
      </c>
      <c r="Q70" s="53"/>
      <c r="R70" s="182" t="s">
        <v>128</v>
      </c>
      <c r="S70" s="182" t="s">
        <v>128</v>
      </c>
      <c r="T70" s="194" t="s">
        <v>128</v>
      </c>
      <c r="U70" s="182" t="s">
        <v>128</v>
      </c>
      <c r="V70" s="182" t="s">
        <v>128</v>
      </c>
      <c r="W70" s="195">
        <v>0</v>
      </c>
      <c r="X70" s="182">
        <v>0</v>
      </c>
      <c r="Y70" s="195">
        <v>0</v>
      </c>
      <c r="Z70" s="195">
        <v>0</v>
      </c>
      <c r="AA70" s="182" t="s">
        <v>128</v>
      </c>
      <c r="AB70" s="182" t="s">
        <v>128</v>
      </c>
      <c r="AC70" s="182" t="s">
        <v>128</v>
      </c>
      <c r="AD70" s="194" t="s">
        <v>128</v>
      </c>
      <c r="AE70" s="194" t="s">
        <v>128</v>
      </c>
      <c r="AF70" s="182" t="s">
        <v>128</v>
      </c>
      <c r="AG70" s="182" t="s">
        <v>128</v>
      </c>
    </row>
    <row r="71" spans="1:33" ht="175.5" x14ac:dyDescent="0.25">
      <c r="A71" s="183">
        <f t="shared" si="3"/>
        <v>45</v>
      </c>
      <c r="B71" s="175" t="s">
        <v>177</v>
      </c>
      <c r="C71" s="176">
        <v>60106600</v>
      </c>
      <c r="D71" s="177" t="s">
        <v>553</v>
      </c>
      <c r="E71" s="175" t="s">
        <v>48</v>
      </c>
      <c r="F71" s="175">
        <v>1</v>
      </c>
      <c r="G71" s="178" t="s">
        <v>81</v>
      </c>
      <c r="H71" s="179" t="s">
        <v>136</v>
      </c>
      <c r="I71" s="175" t="s">
        <v>61</v>
      </c>
      <c r="J71" s="175" t="s">
        <v>66</v>
      </c>
      <c r="K71" s="175" t="s">
        <v>510</v>
      </c>
      <c r="L71" s="180">
        <v>4000000</v>
      </c>
      <c r="M71" s="181">
        <v>4000000</v>
      </c>
      <c r="N71" s="174" t="s">
        <v>51</v>
      </c>
      <c r="O71" s="174" t="s">
        <v>36</v>
      </c>
      <c r="P71" s="174" t="s">
        <v>275</v>
      </c>
      <c r="Q71" s="53"/>
      <c r="R71" s="182" t="s">
        <v>589</v>
      </c>
      <c r="S71" s="182" t="s">
        <v>590</v>
      </c>
      <c r="T71" s="194">
        <v>43125</v>
      </c>
      <c r="U71" s="182" t="s">
        <v>591</v>
      </c>
      <c r="V71" s="182" t="s">
        <v>571</v>
      </c>
      <c r="W71" s="195">
        <v>1120000</v>
      </c>
      <c r="X71" s="182">
        <v>0</v>
      </c>
      <c r="Y71" s="195">
        <v>1120000</v>
      </c>
      <c r="Z71" s="195">
        <v>1120000</v>
      </c>
      <c r="AA71" s="182" t="s">
        <v>592</v>
      </c>
      <c r="AB71" s="182" t="s">
        <v>1170</v>
      </c>
      <c r="AC71" s="182" t="s">
        <v>593</v>
      </c>
      <c r="AD71" s="194">
        <v>43126</v>
      </c>
      <c r="AE71" s="194">
        <v>43156</v>
      </c>
      <c r="AF71" s="182" t="s">
        <v>594</v>
      </c>
      <c r="AG71" s="182" t="s">
        <v>595</v>
      </c>
    </row>
    <row r="72" spans="1:33" ht="93" x14ac:dyDescent="0.25">
      <c r="A72" s="183">
        <f t="shared" si="3"/>
        <v>46</v>
      </c>
      <c r="B72" s="175" t="s">
        <v>177</v>
      </c>
      <c r="C72" s="176">
        <v>55101500</v>
      </c>
      <c r="D72" s="177" t="s">
        <v>554</v>
      </c>
      <c r="E72" s="175" t="s">
        <v>48</v>
      </c>
      <c r="F72" s="175">
        <v>1</v>
      </c>
      <c r="G72" s="178" t="s">
        <v>81</v>
      </c>
      <c r="H72" s="179" t="s">
        <v>136</v>
      </c>
      <c r="I72" s="175" t="s">
        <v>61</v>
      </c>
      <c r="J72" s="175" t="s">
        <v>66</v>
      </c>
      <c r="K72" s="175" t="s">
        <v>510</v>
      </c>
      <c r="L72" s="180">
        <v>15000000</v>
      </c>
      <c r="M72" s="181">
        <v>15000000</v>
      </c>
      <c r="N72" s="124" t="s">
        <v>51</v>
      </c>
      <c r="O72" s="124" t="s">
        <v>36</v>
      </c>
      <c r="P72" s="124" t="s">
        <v>275</v>
      </c>
      <c r="Q72" s="53"/>
      <c r="R72" s="182" t="s">
        <v>128</v>
      </c>
      <c r="S72" s="182" t="s">
        <v>128</v>
      </c>
      <c r="T72" s="194" t="s">
        <v>128</v>
      </c>
      <c r="U72" s="182" t="s">
        <v>128</v>
      </c>
      <c r="V72" s="182" t="s">
        <v>128</v>
      </c>
      <c r="W72" s="195">
        <v>0</v>
      </c>
      <c r="X72" s="182">
        <v>0</v>
      </c>
      <c r="Y72" s="195">
        <v>0</v>
      </c>
      <c r="Z72" s="195">
        <v>0</v>
      </c>
      <c r="AA72" s="182" t="s">
        <v>128</v>
      </c>
      <c r="AB72" s="182" t="s">
        <v>128</v>
      </c>
      <c r="AC72" s="182" t="s">
        <v>128</v>
      </c>
      <c r="AD72" s="194" t="s">
        <v>128</v>
      </c>
      <c r="AE72" s="194" t="s">
        <v>128</v>
      </c>
      <c r="AF72" s="182" t="s">
        <v>128</v>
      </c>
      <c r="AG72" s="182" t="s">
        <v>128</v>
      </c>
    </row>
    <row r="73" spans="1:33" ht="93" x14ac:dyDescent="0.25">
      <c r="A73" s="183">
        <f t="shared" si="3"/>
        <v>47</v>
      </c>
      <c r="B73" s="175" t="s">
        <v>401</v>
      </c>
      <c r="C73" s="176">
        <v>81112502</v>
      </c>
      <c r="D73" s="177" t="s">
        <v>186</v>
      </c>
      <c r="E73" s="175" t="s">
        <v>48</v>
      </c>
      <c r="F73" s="175">
        <v>1</v>
      </c>
      <c r="G73" s="178" t="s">
        <v>77</v>
      </c>
      <c r="H73" s="179">
        <v>36</v>
      </c>
      <c r="I73" s="175" t="s">
        <v>152</v>
      </c>
      <c r="J73" s="175" t="s">
        <v>35</v>
      </c>
      <c r="K73" s="175" t="s">
        <v>141</v>
      </c>
      <c r="L73" s="181">
        <v>742768937</v>
      </c>
      <c r="M73" s="181">
        <v>20632470</v>
      </c>
      <c r="N73" s="124" t="s">
        <v>49</v>
      </c>
      <c r="O73" s="124" t="s">
        <v>356</v>
      </c>
      <c r="P73" s="124" t="s">
        <v>277</v>
      </c>
      <c r="Q73" s="53"/>
      <c r="R73" s="182" t="s">
        <v>128</v>
      </c>
      <c r="S73" s="182" t="s">
        <v>128</v>
      </c>
      <c r="T73" s="194" t="s">
        <v>128</v>
      </c>
      <c r="U73" s="182" t="s">
        <v>128</v>
      </c>
      <c r="V73" s="182" t="s">
        <v>128</v>
      </c>
      <c r="W73" s="195">
        <v>0</v>
      </c>
      <c r="X73" s="182">
        <v>0</v>
      </c>
      <c r="Y73" s="195">
        <v>0</v>
      </c>
      <c r="Z73" s="195">
        <v>0</v>
      </c>
      <c r="AA73" s="182" t="s">
        <v>128</v>
      </c>
      <c r="AB73" s="182" t="s">
        <v>128</v>
      </c>
      <c r="AC73" s="182" t="s">
        <v>128</v>
      </c>
      <c r="AD73" s="194" t="s">
        <v>128</v>
      </c>
      <c r="AE73" s="194" t="s">
        <v>128</v>
      </c>
      <c r="AF73" s="182" t="s">
        <v>128</v>
      </c>
      <c r="AG73" s="182" t="s">
        <v>128</v>
      </c>
    </row>
    <row r="74" spans="1:33" ht="93" x14ac:dyDescent="0.25">
      <c r="A74" s="183">
        <f t="shared" si="3"/>
        <v>48</v>
      </c>
      <c r="B74" s="175" t="s">
        <v>401</v>
      </c>
      <c r="C74" s="176">
        <v>43222815</v>
      </c>
      <c r="D74" s="177" t="s">
        <v>191</v>
      </c>
      <c r="E74" s="175" t="s">
        <v>48</v>
      </c>
      <c r="F74" s="175">
        <v>1</v>
      </c>
      <c r="G74" s="178" t="s">
        <v>77</v>
      </c>
      <c r="H74" s="179">
        <v>36</v>
      </c>
      <c r="I74" s="175" t="s">
        <v>152</v>
      </c>
      <c r="J74" s="175" t="s">
        <v>35</v>
      </c>
      <c r="K74" s="175" t="s">
        <v>141</v>
      </c>
      <c r="L74" s="181">
        <v>486565344</v>
      </c>
      <c r="M74" s="181">
        <v>13515704</v>
      </c>
      <c r="N74" s="124" t="s">
        <v>49</v>
      </c>
      <c r="O74" s="124" t="s">
        <v>356</v>
      </c>
      <c r="P74" s="124" t="s">
        <v>277</v>
      </c>
      <c r="Q74" s="53"/>
      <c r="R74" s="182" t="s">
        <v>128</v>
      </c>
      <c r="S74" s="182" t="s">
        <v>128</v>
      </c>
      <c r="T74" s="194" t="s">
        <v>128</v>
      </c>
      <c r="U74" s="182" t="s">
        <v>128</v>
      </c>
      <c r="V74" s="182" t="s">
        <v>128</v>
      </c>
      <c r="W74" s="195">
        <v>0</v>
      </c>
      <c r="X74" s="182">
        <v>0</v>
      </c>
      <c r="Y74" s="195">
        <v>0</v>
      </c>
      <c r="Z74" s="195">
        <v>0</v>
      </c>
      <c r="AA74" s="182" t="s">
        <v>128</v>
      </c>
      <c r="AB74" s="182" t="s">
        <v>128</v>
      </c>
      <c r="AC74" s="182" t="s">
        <v>128</v>
      </c>
      <c r="AD74" s="194" t="s">
        <v>128</v>
      </c>
      <c r="AE74" s="194" t="s">
        <v>128</v>
      </c>
      <c r="AF74" s="182" t="s">
        <v>128</v>
      </c>
      <c r="AG74" s="182" t="s">
        <v>128</v>
      </c>
    </row>
    <row r="75" spans="1:33" ht="93" x14ac:dyDescent="0.25">
      <c r="A75" s="183">
        <f t="shared" si="3"/>
        <v>49</v>
      </c>
      <c r="B75" s="175" t="s">
        <v>401</v>
      </c>
      <c r="C75" s="176">
        <v>93151502</v>
      </c>
      <c r="D75" s="177" t="s">
        <v>192</v>
      </c>
      <c r="E75" s="175" t="s">
        <v>48</v>
      </c>
      <c r="F75" s="175">
        <v>1</v>
      </c>
      <c r="G75" s="178" t="s">
        <v>77</v>
      </c>
      <c r="H75" s="179">
        <v>36</v>
      </c>
      <c r="I75" s="175" t="s">
        <v>274</v>
      </c>
      <c r="J75" s="175" t="s">
        <v>35</v>
      </c>
      <c r="K75" s="175" t="s">
        <v>141</v>
      </c>
      <c r="L75" s="181">
        <v>1169603938.8000002</v>
      </c>
      <c r="M75" s="181">
        <v>32488999</v>
      </c>
      <c r="N75" s="124" t="s">
        <v>49</v>
      </c>
      <c r="O75" s="124" t="s">
        <v>356</v>
      </c>
      <c r="P75" s="124" t="s">
        <v>277</v>
      </c>
      <c r="Q75" s="53"/>
      <c r="R75" s="182" t="s">
        <v>128</v>
      </c>
      <c r="S75" s="182" t="s">
        <v>128</v>
      </c>
      <c r="T75" s="194" t="s">
        <v>128</v>
      </c>
      <c r="U75" s="182" t="s">
        <v>128</v>
      </c>
      <c r="V75" s="182" t="s">
        <v>128</v>
      </c>
      <c r="W75" s="195">
        <v>0</v>
      </c>
      <c r="X75" s="182">
        <v>0</v>
      </c>
      <c r="Y75" s="195">
        <v>0</v>
      </c>
      <c r="Z75" s="195">
        <v>0</v>
      </c>
      <c r="AA75" s="182" t="s">
        <v>128</v>
      </c>
      <c r="AB75" s="182" t="s">
        <v>128</v>
      </c>
      <c r="AC75" s="182" t="s">
        <v>128</v>
      </c>
      <c r="AD75" s="194" t="s">
        <v>128</v>
      </c>
      <c r="AE75" s="194" t="s">
        <v>128</v>
      </c>
      <c r="AF75" s="182" t="s">
        <v>128</v>
      </c>
      <c r="AG75" s="182" t="s">
        <v>128</v>
      </c>
    </row>
    <row r="76" spans="1:33" s="193" customFormat="1" ht="147" customHeight="1" x14ac:dyDescent="0.25">
      <c r="A76" s="183">
        <f t="shared" si="3"/>
        <v>50</v>
      </c>
      <c r="B76" s="175" t="s">
        <v>401</v>
      </c>
      <c r="C76" s="176">
        <v>81112006</v>
      </c>
      <c r="D76" s="177" t="s">
        <v>195</v>
      </c>
      <c r="E76" s="175" t="s">
        <v>48</v>
      </c>
      <c r="F76" s="175">
        <v>1</v>
      </c>
      <c r="G76" s="178" t="s">
        <v>80</v>
      </c>
      <c r="H76" s="179">
        <v>12</v>
      </c>
      <c r="I76" s="175" t="s">
        <v>55</v>
      </c>
      <c r="J76" s="175" t="s">
        <v>35</v>
      </c>
      <c r="K76" s="175" t="s">
        <v>194</v>
      </c>
      <c r="L76" s="180">
        <v>4286000</v>
      </c>
      <c r="M76" s="181">
        <v>4286000</v>
      </c>
      <c r="N76" s="174" t="s">
        <v>51</v>
      </c>
      <c r="O76" s="174" t="s">
        <v>36</v>
      </c>
      <c r="P76" s="174" t="s">
        <v>277</v>
      </c>
      <c r="Q76" s="53"/>
      <c r="R76" s="182" t="s">
        <v>1136</v>
      </c>
      <c r="S76" s="182" t="s">
        <v>1137</v>
      </c>
      <c r="T76" s="194">
        <v>43145</v>
      </c>
      <c r="U76" s="182" t="s">
        <v>1138</v>
      </c>
      <c r="V76" s="182" t="s">
        <v>563</v>
      </c>
      <c r="W76" s="195">
        <v>2168614</v>
      </c>
      <c r="X76" s="182">
        <v>0</v>
      </c>
      <c r="Y76" s="195">
        <v>2168614</v>
      </c>
      <c r="Z76" s="195">
        <v>2168614</v>
      </c>
      <c r="AA76" s="182" t="s">
        <v>1139</v>
      </c>
      <c r="AB76" s="182" t="s">
        <v>1171</v>
      </c>
      <c r="AC76" s="182" t="s">
        <v>1140</v>
      </c>
      <c r="AD76" s="194">
        <v>43146</v>
      </c>
      <c r="AE76" s="194">
        <v>43462</v>
      </c>
      <c r="AF76" s="182" t="s">
        <v>1141</v>
      </c>
      <c r="AG76" s="182" t="s">
        <v>796</v>
      </c>
    </row>
    <row r="77" spans="1:33" ht="93" x14ac:dyDescent="0.25">
      <c r="A77" s="183">
        <f t="shared" si="3"/>
        <v>51</v>
      </c>
      <c r="B77" s="175" t="s">
        <v>401</v>
      </c>
      <c r="C77" s="176">
        <v>43233004</v>
      </c>
      <c r="D77" s="177" t="s">
        <v>246</v>
      </c>
      <c r="E77" s="175" t="s">
        <v>48</v>
      </c>
      <c r="F77" s="175">
        <v>1</v>
      </c>
      <c r="G77" s="178" t="s">
        <v>76</v>
      </c>
      <c r="H77" s="179">
        <v>12</v>
      </c>
      <c r="I77" s="175" t="s">
        <v>254</v>
      </c>
      <c r="J77" s="175" t="s">
        <v>66</v>
      </c>
      <c r="K77" s="175" t="s">
        <v>492</v>
      </c>
      <c r="L77" s="180">
        <v>44044251</v>
      </c>
      <c r="M77" s="181">
        <v>44044251</v>
      </c>
      <c r="N77" s="124" t="s">
        <v>51</v>
      </c>
      <c r="O77" s="124" t="s">
        <v>36</v>
      </c>
      <c r="P77" s="124" t="s">
        <v>277</v>
      </c>
      <c r="Q77" s="53"/>
      <c r="R77" s="182" t="s">
        <v>128</v>
      </c>
      <c r="S77" s="182" t="s">
        <v>128</v>
      </c>
      <c r="T77" s="194" t="s">
        <v>128</v>
      </c>
      <c r="U77" s="182" t="s">
        <v>128</v>
      </c>
      <c r="V77" s="182" t="s">
        <v>128</v>
      </c>
      <c r="W77" s="195">
        <v>0</v>
      </c>
      <c r="X77" s="182">
        <v>0</v>
      </c>
      <c r="Y77" s="195">
        <v>0</v>
      </c>
      <c r="Z77" s="195">
        <v>0</v>
      </c>
      <c r="AA77" s="182" t="s">
        <v>128</v>
      </c>
      <c r="AB77" s="182" t="s">
        <v>128</v>
      </c>
      <c r="AC77" s="182" t="s">
        <v>128</v>
      </c>
      <c r="AD77" s="194" t="s">
        <v>128</v>
      </c>
      <c r="AE77" s="194" t="s">
        <v>128</v>
      </c>
      <c r="AF77" s="182" t="s">
        <v>128</v>
      </c>
      <c r="AG77" s="182" t="s">
        <v>128</v>
      </c>
    </row>
    <row r="78" spans="1:33" ht="214.5" x14ac:dyDescent="0.25">
      <c r="A78" s="183">
        <f t="shared" si="3"/>
        <v>52</v>
      </c>
      <c r="B78" s="175" t="s">
        <v>401</v>
      </c>
      <c r="C78" s="176">
        <v>80101706</v>
      </c>
      <c r="D78" s="177" t="s">
        <v>506</v>
      </c>
      <c r="E78" s="175" t="s">
        <v>48</v>
      </c>
      <c r="F78" s="175">
        <v>1</v>
      </c>
      <c r="G78" s="178" t="s">
        <v>73</v>
      </c>
      <c r="H78" s="179">
        <v>12</v>
      </c>
      <c r="I78" s="175" t="s">
        <v>152</v>
      </c>
      <c r="J78" s="175" t="s">
        <v>66</v>
      </c>
      <c r="K78" s="175" t="s">
        <v>492</v>
      </c>
      <c r="L78" s="180">
        <v>232816852</v>
      </c>
      <c r="M78" s="180">
        <v>232816852</v>
      </c>
      <c r="N78" s="174" t="s">
        <v>51</v>
      </c>
      <c r="O78" s="174" t="s">
        <v>36</v>
      </c>
      <c r="P78" s="174" t="s">
        <v>277</v>
      </c>
      <c r="Q78" s="53"/>
      <c r="R78" s="182" t="s">
        <v>1147</v>
      </c>
      <c r="S78" s="182" t="s">
        <v>1148</v>
      </c>
      <c r="T78" s="194">
        <v>43147</v>
      </c>
      <c r="U78" s="182" t="s">
        <v>1149</v>
      </c>
      <c r="V78" s="182" t="s">
        <v>571</v>
      </c>
      <c r="W78" s="195">
        <v>222359431.53</v>
      </c>
      <c r="X78" s="182">
        <v>0</v>
      </c>
      <c r="Y78" s="195">
        <v>222359431.53</v>
      </c>
      <c r="Z78" s="195">
        <v>222359431.53</v>
      </c>
      <c r="AA78" s="182" t="s">
        <v>1150</v>
      </c>
      <c r="AB78" s="182" t="s">
        <v>1172</v>
      </c>
      <c r="AC78" s="182" t="s">
        <v>1151</v>
      </c>
      <c r="AD78" s="194">
        <v>43147</v>
      </c>
      <c r="AE78" s="194">
        <v>43511</v>
      </c>
      <c r="AF78" s="182" t="s">
        <v>795</v>
      </c>
      <c r="AG78" s="182" t="s">
        <v>796</v>
      </c>
    </row>
    <row r="79" spans="1:33" ht="117" x14ac:dyDescent="0.25">
      <c r="A79" s="183">
        <f t="shared" si="3"/>
        <v>53</v>
      </c>
      <c r="B79" s="175" t="s">
        <v>205</v>
      </c>
      <c r="C79" s="176">
        <v>80101706</v>
      </c>
      <c r="D79" s="177" t="s">
        <v>452</v>
      </c>
      <c r="E79" s="175" t="s">
        <v>48</v>
      </c>
      <c r="F79" s="175">
        <v>1</v>
      </c>
      <c r="G79" s="178" t="s">
        <v>73</v>
      </c>
      <c r="H79" s="179">
        <v>5</v>
      </c>
      <c r="I79" s="175" t="s">
        <v>61</v>
      </c>
      <c r="J79" s="175" t="s">
        <v>66</v>
      </c>
      <c r="K79" s="175" t="s">
        <v>384</v>
      </c>
      <c r="L79" s="180">
        <v>25040000</v>
      </c>
      <c r="M79" s="181">
        <v>25040000</v>
      </c>
      <c r="N79" s="174" t="s">
        <v>51</v>
      </c>
      <c r="O79" s="174" t="s">
        <v>36</v>
      </c>
      <c r="P79" s="174" t="s">
        <v>410</v>
      </c>
      <c r="Q79" s="53"/>
      <c r="R79" s="182" t="s">
        <v>596</v>
      </c>
      <c r="S79" s="182" t="s">
        <v>219</v>
      </c>
      <c r="T79" s="194">
        <v>43109</v>
      </c>
      <c r="U79" s="182" t="s">
        <v>597</v>
      </c>
      <c r="V79" s="182" t="s">
        <v>578</v>
      </c>
      <c r="W79" s="195">
        <v>25040000</v>
      </c>
      <c r="X79" s="182">
        <v>0</v>
      </c>
      <c r="Y79" s="195">
        <v>25040000</v>
      </c>
      <c r="Z79" s="195">
        <v>25040000</v>
      </c>
      <c r="AA79" s="182" t="s">
        <v>598</v>
      </c>
      <c r="AB79" s="182" t="s">
        <v>1173</v>
      </c>
      <c r="AC79" s="182" t="s">
        <v>599</v>
      </c>
      <c r="AD79" s="194">
        <v>43110</v>
      </c>
      <c r="AE79" s="194">
        <v>43260</v>
      </c>
      <c r="AF79" s="182" t="s">
        <v>600</v>
      </c>
      <c r="AG79" s="182" t="s">
        <v>205</v>
      </c>
    </row>
    <row r="80" spans="1:33" s="193" customFormat="1" ht="156.75" customHeight="1" x14ac:dyDescent="0.25">
      <c r="A80" s="183">
        <f t="shared" si="3"/>
        <v>54</v>
      </c>
      <c r="B80" s="175" t="s">
        <v>401</v>
      </c>
      <c r="C80" s="176" t="s">
        <v>1118</v>
      </c>
      <c r="D80" s="177" t="s">
        <v>69</v>
      </c>
      <c r="E80" s="175" t="s">
        <v>68</v>
      </c>
      <c r="F80" s="175">
        <v>1</v>
      </c>
      <c r="G80" s="178" t="s">
        <v>80</v>
      </c>
      <c r="H80" s="179">
        <v>12</v>
      </c>
      <c r="I80" s="175" t="s">
        <v>254</v>
      </c>
      <c r="J80" s="175" t="s">
        <v>66</v>
      </c>
      <c r="K80" s="175" t="s">
        <v>492</v>
      </c>
      <c r="L80" s="180">
        <v>177663966</v>
      </c>
      <c r="M80" s="181">
        <v>177663966</v>
      </c>
      <c r="N80" s="174" t="s">
        <v>51</v>
      </c>
      <c r="O80" s="174" t="s">
        <v>36</v>
      </c>
      <c r="P80" s="174" t="s">
        <v>277</v>
      </c>
      <c r="Q80" s="53"/>
      <c r="R80" s="182" t="s">
        <v>1360</v>
      </c>
      <c r="S80" s="182" t="s">
        <v>1359</v>
      </c>
      <c r="T80" s="194">
        <v>43194</v>
      </c>
      <c r="U80" s="182" t="s">
        <v>1358</v>
      </c>
      <c r="V80" s="182" t="s">
        <v>563</v>
      </c>
      <c r="W80" s="195">
        <v>172210320</v>
      </c>
      <c r="X80" s="182">
        <v>0</v>
      </c>
      <c r="Y80" s="195">
        <v>172210320</v>
      </c>
      <c r="Z80" s="195">
        <v>172210320</v>
      </c>
      <c r="AA80" s="182" t="s">
        <v>1357</v>
      </c>
      <c r="AB80" s="182">
        <v>19418</v>
      </c>
      <c r="AC80" s="182" t="s">
        <v>1356</v>
      </c>
      <c r="AD80" s="194" t="s">
        <v>128</v>
      </c>
      <c r="AE80" s="194" t="s">
        <v>128</v>
      </c>
      <c r="AF80" s="182" t="s">
        <v>1355</v>
      </c>
      <c r="AG80" s="182" t="s">
        <v>796</v>
      </c>
    </row>
    <row r="81" spans="1:33" ht="117.6" customHeight="1" x14ac:dyDescent="0.25">
      <c r="A81" s="183">
        <f t="shared" si="3"/>
        <v>55</v>
      </c>
      <c r="B81" s="175" t="s">
        <v>401</v>
      </c>
      <c r="C81" s="176">
        <v>93151502</v>
      </c>
      <c r="D81" s="177" t="s">
        <v>1117</v>
      </c>
      <c r="E81" s="175" t="s">
        <v>68</v>
      </c>
      <c r="F81" s="175">
        <v>1</v>
      </c>
      <c r="G81" s="178" t="s">
        <v>81</v>
      </c>
      <c r="H81" s="179" t="s">
        <v>558</v>
      </c>
      <c r="I81" s="175" t="s">
        <v>254</v>
      </c>
      <c r="J81" s="175" t="s">
        <v>66</v>
      </c>
      <c r="K81" s="175" t="s">
        <v>492</v>
      </c>
      <c r="L81" s="180">
        <v>252535187</v>
      </c>
      <c r="M81" s="181">
        <v>252535187</v>
      </c>
      <c r="N81" s="124" t="s">
        <v>51</v>
      </c>
      <c r="O81" s="124" t="s">
        <v>36</v>
      </c>
      <c r="P81" s="124" t="s">
        <v>277</v>
      </c>
      <c r="Q81" s="53"/>
      <c r="R81" s="182" t="s">
        <v>128</v>
      </c>
      <c r="S81" s="182" t="s">
        <v>128</v>
      </c>
      <c r="T81" s="194" t="s">
        <v>128</v>
      </c>
      <c r="U81" s="182" t="s">
        <v>128</v>
      </c>
      <c r="V81" s="182" t="s">
        <v>128</v>
      </c>
      <c r="W81" s="195">
        <v>0</v>
      </c>
      <c r="X81" s="182">
        <v>0</v>
      </c>
      <c r="Y81" s="195">
        <v>0</v>
      </c>
      <c r="Z81" s="195">
        <v>0</v>
      </c>
      <c r="AA81" s="182" t="s">
        <v>128</v>
      </c>
      <c r="AB81" s="182" t="s">
        <v>128</v>
      </c>
      <c r="AC81" s="182" t="s">
        <v>128</v>
      </c>
      <c r="AD81" s="194" t="s">
        <v>128</v>
      </c>
      <c r="AE81" s="194" t="s">
        <v>128</v>
      </c>
      <c r="AF81" s="182" t="s">
        <v>128</v>
      </c>
      <c r="AG81" s="182" t="s">
        <v>128</v>
      </c>
    </row>
    <row r="82" spans="1:33" ht="93" x14ac:dyDescent="0.25">
      <c r="A82" s="183">
        <f t="shared" si="3"/>
        <v>56</v>
      </c>
      <c r="B82" s="175" t="s">
        <v>401</v>
      </c>
      <c r="C82" s="176">
        <v>80101706</v>
      </c>
      <c r="D82" s="177" t="s">
        <v>82</v>
      </c>
      <c r="E82" s="175" t="s">
        <v>68</v>
      </c>
      <c r="F82" s="175">
        <v>1</v>
      </c>
      <c r="G82" s="178" t="s">
        <v>77</v>
      </c>
      <c r="H82" s="179" t="s">
        <v>173</v>
      </c>
      <c r="I82" s="175" t="s">
        <v>61</v>
      </c>
      <c r="J82" s="175" t="s">
        <v>66</v>
      </c>
      <c r="K82" s="175" t="s">
        <v>492</v>
      </c>
      <c r="L82" s="180">
        <v>44067420</v>
      </c>
      <c r="M82" s="181">
        <v>44067420</v>
      </c>
      <c r="N82" s="124" t="s">
        <v>51</v>
      </c>
      <c r="O82" s="124" t="s">
        <v>36</v>
      </c>
      <c r="P82" s="124" t="s">
        <v>277</v>
      </c>
      <c r="Q82" s="53"/>
      <c r="R82" s="182" t="s">
        <v>128</v>
      </c>
      <c r="S82" s="182" t="s">
        <v>128</v>
      </c>
      <c r="T82" s="194" t="s">
        <v>128</v>
      </c>
      <c r="U82" s="182" t="s">
        <v>128</v>
      </c>
      <c r="V82" s="182" t="s">
        <v>128</v>
      </c>
      <c r="W82" s="195">
        <v>0</v>
      </c>
      <c r="X82" s="182">
        <v>0</v>
      </c>
      <c r="Y82" s="195">
        <v>0</v>
      </c>
      <c r="Z82" s="195">
        <v>0</v>
      </c>
      <c r="AA82" s="182" t="s">
        <v>128</v>
      </c>
      <c r="AB82" s="182" t="s">
        <v>128</v>
      </c>
      <c r="AC82" s="182" t="s">
        <v>128</v>
      </c>
      <c r="AD82" s="194" t="s">
        <v>128</v>
      </c>
      <c r="AE82" s="194" t="s">
        <v>128</v>
      </c>
      <c r="AF82" s="182" t="s">
        <v>128</v>
      </c>
      <c r="AG82" s="182" t="s">
        <v>128</v>
      </c>
    </row>
    <row r="83" spans="1:33" ht="117" x14ac:dyDescent="0.25">
      <c r="A83" s="183">
        <f t="shared" si="3"/>
        <v>57</v>
      </c>
      <c r="B83" s="175" t="s">
        <v>234</v>
      </c>
      <c r="C83" s="176">
        <v>80101706</v>
      </c>
      <c r="D83" s="177" t="s">
        <v>412</v>
      </c>
      <c r="E83" s="175" t="s">
        <v>48</v>
      </c>
      <c r="F83" s="175">
        <v>1</v>
      </c>
      <c r="G83" s="178" t="s">
        <v>73</v>
      </c>
      <c r="H83" s="179">
        <v>5</v>
      </c>
      <c r="I83" s="175" t="s">
        <v>61</v>
      </c>
      <c r="J83" s="175" t="s">
        <v>66</v>
      </c>
      <c r="K83" s="175" t="s">
        <v>384</v>
      </c>
      <c r="L83" s="180">
        <v>19475000</v>
      </c>
      <c r="M83" s="181">
        <v>19475000</v>
      </c>
      <c r="N83" s="174" t="s">
        <v>51</v>
      </c>
      <c r="O83" s="174" t="s">
        <v>36</v>
      </c>
      <c r="P83" s="174" t="s">
        <v>413</v>
      </c>
      <c r="Q83" s="53"/>
      <c r="R83" s="182" t="s">
        <v>601</v>
      </c>
      <c r="S83" s="182" t="s">
        <v>602</v>
      </c>
      <c r="T83" s="194">
        <v>43109</v>
      </c>
      <c r="U83" s="182" t="s">
        <v>603</v>
      </c>
      <c r="V83" s="182" t="s">
        <v>578</v>
      </c>
      <c r="W83" s="195">
        <v>19475000</v>
      </c>
      <c r="X83" s="182">
        <v>0</v>
      </c>
      <c r="Y83" s="195">
        <v>19475000</v>
      </c>
      <c r="Z83" s="195">
        <v>19475000</v>
      </c>
      <c r="AA83" s="182" t="s">
        <v>604</v>
      </c>
      <c r="AB83" s="182" t="s">
        <v>1174</v>
      </c>
      <c r="AC83" s="182" t="s">
        <v>599</v>
      </c>
      <c r="AD83" s="194">
        <v>43109</v>
      </c>
      <c r="AE83" s="194">
        <v>43259</v>
      </c>
      <c r="AF83" s="182" t="s">
        <v>1154</v>
      </c>
      <c r="AG83" s="182" t="s">
        <v>588</v>
      </c>
    </row>
    <row r="84" spans="1:33" ht="117" x14ac:dyDescent="0.25">
      <c r="A84" s="183">
        <f t="shared" si="3"/>
        <v>58</v>
      </c>
      <c r="B84" s="175" t="s">
        <v>205</v>
      </c>
      <c r="C84" s="176">
        <v>80101706</v>
      </c>
      <c r="D84" s="177" t="s">
        <v>452</v>
      </c>
      <c r="E84" s="175" t="s">
        <v>48</v>
      </c>
      <c r="F84" s="175">
        <v>1</v>
      </c>
      <c r="G84" s="178" t="s">
        <v>73</v>
      </c>
      <c r="H84" s="179">
        <v>5</v>
      </c>
      <c r="I84" s="175" t="s">
        <v>61</v>
      </c>
      <c r="J84" s="175" t="s">
        <v>66</v>
      </c>
      <c r="K84" s="175" t="s">
        <v>384</v>
      </c>
      <c r="L84" s="180">
        <v>38765000</v>
      </c>
      <c r="M84" s="181">
        <v>38765000</v>
      </c>
      <c r="N84" s="174" t="s">
        <v>51</v>
      </c>
      <c r="O84" s="174" t="s">
        <v>36</v>
      </c>
      <c r="P84" s="174" t="s">
        <v>410</v>
      </c>
      <c r="Q84" s="53"/>
      <c r="R84" s="182" t="s">
        <v>606</v>
      </c>
      <c r="S84" s="182" t="s">
        <v>226</v>
      </c>
      <c r="T84" s="194">
        <v>43109</v>
      </c>
      <c r="U84" s="182" t="s">
        <v>607</v>
      </c>
      <c r="V84" s="182" t="s">
        <v>578</v>
      </c>
      <c r="W84" s="195">
        <v>38765000</v>
      </c>
      <c r="X84" s="182">
        <v>0</v>
      </c>
      <c r="Y84" s="195">
        <v>38765000</v>
      </c>
      <c r="Z84" s="195">
        <v>38765000</v>
      </c>
      <c r="AA84" s="182" t="s">
        <v>608</v>
      </c>
      <c r="AB84" s="182" t="s">
        <v>1175</v>
      </c>
      <c r="AC84" s="182" t="s">
        <v>599</v>
      </c>
      <c r="AD84" s="194">
        <v>43117</v>
      </c>
      <c r="AE84" s="194">
        <v>43267</v>
      </c>
      <c r="AF84" s="182" t="s">
        <v>609</v>
      </c>
      <c r="AG84" s="182" t="s">
        <v>205</v>
      </c>
    </row>
    <row r="85" spans="1:33" ht="116.25" x14ac:dyDescent="0.25">
      <c r="A85" s="183">
        <f t="shared" si="3"/>
        <v>59</v>
      </c>
      <c r="B85" s="175" t="s">
        <v>401</v>
      </c>
      <c r="C85" s="176" t="s">
        <v>1163</v>
      </c>
      <c r="D85" s="177" t="s">
        <v>505</v>
      </c>
      <c r="E85" s="175" t="s">
        <v>68</v>
      </c>
      <c r="F85" s="175">
        <v>1</v>
      </c>
      <c r="G85" s="178" t="s">
        <v>76</v>
      </c>
      <c r="H85" s="179">
        <v>12</v>
      </c>
      <c r="I85" s="175" t="s">
        <v>152</v>
      </c>
      <c r="J85" s="175" t="s">
        <v>66</v>
      </c>
      <c r="K85" s="175" t="s">
        <v>492</v>
      </c>
      <c r="L85" s="180">
        <v>96600000</v>
      </c>
      <c r="M85" s="181">
        <v>96600000</v>
      </c>
      <c r="N85" s="124" t="s">
        <v>51</v>
      </c>
      <c r="O85" s="124" t="s">
        <v>36</v>
      </c>
      <c r="P85" s="124" t="s">
        <v>277</v>
      </c>
      <c r="Q85" s="53"/>
      <c r="R85" s="182" t="s">
        <v>128</v>
      </c>
      <c r="S85" s="182" t="s">
        <v>128</v>
      </c>
      <c r="T85" s="194" t="s">
        <v>128</v>
      </c>
      <c r="U85" s="182" t="s">
        <v>128</v>
      </c>
      <c r="V85" s="182" t="s">
        <v>128</v>
      </c>
      <c r="W85" s="195">
        <v>0</v>
      </c>
      <c r="X85" s="182">
        <v>0</v>
      </c>
      <c r="Y85" s="195">
        <v>0</v>
      </c>
      <c r="Z85" s="195">
        <v>0</v>
      </c>
      <c r="AA85" s="182" t="s">
        <v>128</v>
      </c>
      <c r="AB85" s="182" t="s">
        <v>128</v>
      </c>
      <c r="AC85" s="182" t="s">
        <v>128</v>
      </c>
      <c r="AD85" s="194" t="s">
        <v>128</v>
      </c>
      <c r="AE85" s="194" t="s">
        <v>128</v>
      </c>
      <c r="AF85" s="182" t="s">
        <v>128</v>
      </c>
      <c r="AG85" s="182" t="s">
        <v>128</v>
      </c>
    </row>
    <row r="86" spans="1:33" ht="127.5" customHeight="1" x14ac:dyDescent="0.25">
      <c r="A86" s="264">
        <f t="shared" si="3"/>
        <v>60</v>
      </c>
      <c r="B86" s="266" t="s">
        <v>401</v>
      </c>
      <c r="C86" s="266" t="s">
        <v>1164</v>
      </c>
      <c r="D86" s="266" t="s">
        <v>407</v>
      </c>
      <c r="E86" s="266" t="s">
        <v>68</v>
      </c>
      <c r="F86" s="266">
        <v>1</v>
      </c>
      <c r="G86" s="267" t="s">
        <v>80</v>
      </c>
      <c r="H86" s="179">
        <v>12</v>
      </c>
      <c r="I86" s="175" t="s">
        <v>254</v>
      </c>
      <c r="J86" s="266" t="s">
        <v>66</v>
      </c>
      <c r="K86" s="266" t="s">
        <v>492</v>
      </c>
      <c r="L86" s="180">
        <v>49774872</v>
      </c>
      <c r="M86" s="181">
        <v>49774872</v>
      </c>
      <c r="N86" s="249" t="s">
        <v>51</v>
      </c>
      <c r="O86" s="249" t="s">
        <v>36</v>
      </c>
      <c r="P86" s="249" t="s">
        <v>277</v>
      </c>
      <c r="Q86" s="53"/>
      <c r="R86" s="285" t="s">
        <v>1354</v>
      </c>
      <c r="S86" s="285" t="s">
        <v>1353</v>
      </c>
      <c r="T86" s="286">
        <v>43214</v>
      </c>
      <c r="U86" s="285" t="s">
        <v>1352</v>
      </c>
      <c r="V86" s="285" t="s">
        <v>563</v>
      </c>
      <c r="W86" s="195">
        <v>49774872</v>
      </c>
      <c r="X86" s="285">
        <v>0</v>
      </c>
      <c r="Y86" s="195">
        <v>49774872</v>
      </c>
      <c r="Z86" s="195">
        <v>49774872</v>
      </c>
      <c r="AA86" s="285" t="s">
        <v>1351</v>
      </c>
      <c r="AB86" s="285">
        <v>19718</v>
      </c>
      <c r="AC86" s="285"/>
      <c r="AD86" s="286"/>
      <c r="AE86" s="286"/>
      <c r="AF86" s="285" t="s">
        <v>1141</v>
      </c>
      <c r="AG86" s="285" t="s">
        <v>796</v>
      </c>
    </row>
    <row r="87" spans="1:33" ht="110.25" customHeight="1" x14ac:dyDescent="0.25">
      <c r="A87" s="258"/>
      <c r="B87" s="278"/>
      <c r="C87" s="278"/>
      <c r="D87" s="278"/>
      <c r="E87" s="278"/>
      <c r="F87" s="278"/>
      <c r="G87" s="279"/>
      <c r="H87" s="179">
        <v>13</v>
      </c>
      <c r="I87" s="175" t="s">
        <v>254</v>
      </c>
      <c r="J87" s="278"/>
      <c r="K87" s="278"/>
      <c r="L87" s="180">
        <v>65125128</v>
      </c>
      <c r="M87" s="181">
        <v>65125128</v>
      </c>
      <c r="N87" s="250"/>
      <c r="O87" s="250"/>
      <c r="P87" s="250"/>
      <c r="Q87" s="53"/>
      <c r="R87" s="259"/>
      <c r="S87" s="259"/>
      <c r="T87" s="289"/>
      <c r="U87" s="259"/>
      <c r="V87" s="259"/>
      <c r="W87" s="195">
        <v>65125128</v>
      </c>
      <c r="X87" s="259"/>
      <c r="Y87" s="195">
        <v>65125128</v>
      </c>
      <c r="Z87" s="195">
        <v>65125128</v>
      </c>
      <c r="AA87" s="259"/>
      <c r="AB87" s="259"/>
      <c r="AC87" s="259"/>
      <c r="AD87" s="289"/>
      <c r="AE87" s="289"/>
      <c r="AF87" s="259"/>
      <c r="AG87" s="259"/>
    </row>
    <row r="88" spans="1:33" ht="93" x14ac:dyDescent="0.25">
      <c r="A88" s="183">
        <f>SUM(A86+1)</f>
        <v>61</v>
      </c>
      <c r="B88" s="175" t="s">
        <v>411</v>
      </c>
      <c r="C88" s="176">
        <v>32101617</v>
      </c>
      <c r="D88" s="177" t="s">
        <v>157</v>
      </c>
      <c r="E88" s="175" t="s">
        <v>48</v>
      </c>
      <c r="F88" s="175">
        <v>12</v>
      </c>
      <c r="G88" s="178" t="s">
        <v>81</v>
      </c>
      <c r="H88" s="179" t="s">
        <v>173</v>
      </c>
      <c r="I88" s="175" t="s">
        <v>55</v>
      </c>
      <c r="J88" s="175" t="s">
        <v>35</v>
      </c>
      <c r="K88" s="175" t="s">
        <v>141</v>
      </c>
      <c r="L88" s="180">
        <v>3000000</v>
      </c>
      <c r="M88" s="181">
        <v>3000000</v>
      </c>
      <c r="N88" s="124" t="s">
        <v>51</v>
      </c>
      <c r="O88" s="124" t="s">
        <v>36</v>
      </c>
      <c r="P88" s="124" t="s">
        <v>287</v>
      </c>
      <c r="Q88" s="53"/>
      <c r="R88" s="182" t="s">
        <v>128</v>
      </c>
      <c r="S88" s="182" t="s">
        <v>128</v>
      </c>
      <c r="T88" s="194" t="s">
        <v>128</v>
      </c>
      <c r="U88" s="182" t="s">
        <v>128</v>
      </c>
      <c r="V88" s="182" t="s">
        <v>128</v>
      </c>
      <c r="W88" s="195">
        <v>0</v>
      </c>
      <c r="X88" s="182">
        <v>0</v>
      </c>
      <c r="Y88" s="195">
        <v>0</v>
      </c>
      <c r="Z88" s="195">
        <v>0</v>
      </c>
      <c r="AA88" s="182" t="s">
        <v>128</v>
      </c>
      <c r="AB88" s="182" t="s">
        <v>128</v>
      </c>
      <c r="AC88" s="182" t="s">
        <v>128</v>
      </c>
      <c r="AD88" s="194" t="s">
        <v>128</v>
      </c>
      <c r="AE88" s="194" t="s">
        <v>128</v>
      </c>
      <c r="AF88" s="182" t="s">
        <v>128</v>
      </c>
      <c r="AG88" s="182" t="s">
        <v>128</v>
      </c>
    </row>
    <row r="89" spans="1:33" ht="156" x14ac:dyDescent="0.25">
      <c r="A89" s="183">
        <f t="shared" ref="A89:A101" si="4">SUM(A88+1)</f>
        <v>62</v>
      </c>
      <c r="B89" s="175" t="s">
        <v>411</v>
      </c>
      <c r="C89" s="176">
        <v>80101706</v>
      </c>
      <c r="D89" s="177" t="s">
        <v>504</v>
      </c>
      <c r="E89" s="175" t="s">
        <v>68</v>
      </c>
      <c r="F89" s="175">
        <v>1</v>
      </c>
      <c r="G89" s="178" t="s">
        <v>73</v>
      </c>
      <c r="H89" s="179" t="s">
        <v>137</v>
      </c>
      <c r="I89" s="175" t="s">
        <v>61</v>
      </c>
      <c r="J89" s="175" t="s">
        <v>35</v>
      </c>
      <c r="K89" s="175" t="s">
        <v>350</v>
      </c>
      <c r="L89" s="180">
        <v>15000000</v>
      </c>
      <c r="M89" s="181">
        <v>15000000</v>
      </c>
      <c r="N89" s="174" t="s">
        <v>51</v>
      </c>
      <c r="O89" s="174" t="s">
        <v>36</v>
      </c>
      <c r="P89" s="174" t="s">
        <v>287</v>
      </c>
      <c r="Q89" s="53"/>
      <c r="R89" s="182" t="s">
        <v>610</v>
      </c>
      <c r="S89" s="182" t="s">
        <v>1159</v>
      </c>
      <c r="T89" s="194">
        <v>43116</v>
      </c>
      <c r="U89" s="182" t="s">
        <v>611</v>
      </c>
      <c r="V89" s="182" t="s">
        <v>578</v>
      </c>
      <c r="W89" s="195">
        <v>15000000</v>
      </c>
      <c r="X89" s="182">
        <v>0</v>
      </c>
      <c r="Y89" s="195">
        <v>15000000</v>
      </c>
      <c r="Z89" s="195">
        <v>15000000</v>
      </c>
      <c r="AA89" s="182" t="s">
        <v>612</v>
      </c>
      <c r="AB89" s="182" t="s">
        <v>1176</v>
      </c>
      <c r="AC89" s="182" t="s">
        <v>613</v>
      </c>
      <c r="AD89" s="194">
        <v>43117</v>
      </c>
      <c r="AE89" s="194">
        <v>43175</v>
      </c>
      <c r="AF89" s="182" t="s">
        <v>614</v>
      </c>
      <c r="AG89" s="182" t="s">
        <v>615</v>
      </c>
    </row>
    <row r="90" spans="1:33" ht="97.5" x14ac:dyDescent="0.25">
      <c r="A90" s="183">
        <f t="shared" si="4"/>
        <v>63</v>
      </c>
      <c r="B90" s="175" t="s">
        <v>234</v>
      </c>
      <c r="C90" s="176">
        <v>80101706</v>
      </c>
      <c r="D90" s="177" t="s">
        <v>412</v>
      </c>
      <c r="E90" s="175" t="s">
        <v>48</v>
      </c>
      <c r="F90" s="175">
        <v>1</v>
      </c>
      <c r="G90" s="178" t="s">
        <v>73</v>
      </c>
      <c r="H90" s="179">
        <v>5</v>
      </c>
      <c r="I90" s="175" t="s">
        <v>61</v>
      </c>
      <c r="J90" s="175" t="s">
        <v>66</v>
      </c>
      <c r="K90" s="175" t="s">
        <v>384</v>
      </c>
      <c r="L90" s="180">
        <v>55000000</v>
      </c>
      <c r="M90" s="181">
        <v>55000000</v>
      </c>
      <c r="N90" s="174" t="s">
        <v>51</v>
      </c>
      <c r="O90" s="174" t="s">
        <v>36</v>
      </c>
      <c r="P90" s="174" t="s">
        <v>413</v>
      </c>
      <c r="Q90" s="53"/>
      <c r="R90" s="182" t="s">
        <v>616</v>
      </c>
      <c r="S90" s="182" t="s">
        <v>617</v>
      </c>
      <c r="T90" s="194">
        <v>43109</v>
      </c>
      <c r="U90" s="182" t="s">
        <v>618</v>
      </c>
      <c r="V90" s="182" t="s">
        <v>578</v>
      </c>
      <c r="W90" s="195">
        <v>55000000</v>
      </c>
      <c r="X90" s="182">
        <v>0</v>
      </c>
      <c r="Y90" s="195">
        <v>55000000</v>
      </c>
      <c r="Z90" s="195">
        <v>55000000</v>
      </c>
      <c r="AA90" s="182" t="s">
        <v>619</v>
      </c>
      <c r="AB90" s="182" t="s">
        <v>1177</v>
      </c>
      <c r="AC90" s="182" t="s">
        <v>599</v>
      </c>
      <c r="AD90" s="194">
        <v>43111</v>
      </c>
      <c r="AE90" s="194">
        <v>43261</v>
      </c>
      <c r="AF90" s="182" t="s">
        <v>1154</v>
      </c>
      <c r="AG90" s="182" t="s">
        <v>588</v>
      </c>
    </row>
    <row r="91" spans="1:33" ht="97.5" x14ac:dyDescent="0.25">
      <c r="A91" s="183">
        <f t="shared" si="4"/>
        <v>64</v>
      </c>
      <c r="B91" s="175" t="s">
        <v>414</v>
      </c>
      <c r="C91" s="176">
        <v>80101706</v>
      </c>
      <c r="D91" s="177" t="s">
        <v>415</v>
      </c>
      <c r="E91" s="175" t="s">
        <v>48</v>
      </c>
      <c r="F91" s="175">
        <v>1</v>
      </c>
      <c r="G91" s="178" t="s">
        <v>73</v>
      </c>
      <c r="H91" s="179">
        <v>5</v>
      </c>
      <c r="I91" s="175" t="s">
        <v>61</v>
      </c>
      <c r="J91" s="175" t="s">
        <v>66</v>
      </c>
      <c r="K91" s="175" t="s">
        <v>384</v>
      </c>
      <c r="L91" s="180">
        <v>19475000</v>
      </c>
      <c r="M91" s="181">
        <v>19475000</v>
      </c>
      <c r="N91" s="174" t="s">
        <v>51</v>
      </c>
      <c r="O91" s="174" t="s">
        <v>36</v>
      </c>
      <c r="P91" s="174" t="s">
        <v>413</v>
      </c>
      <c r="Q91" s="53"/>
      <c r="R91" s="182" t="s">
        <v>620</v>
      </c>
      <c r="S91" s="182" t="s">
        <v>621</v>
      </c>
      <c r="T91" s="194">
        <v>43109</v>
      </c>
      <c r="U91" s="182" t="s">
        <v>622</v>
      </c>
      <c r="V91" s="182" t="s">
        <v>578</v>
      </c>
      <c r="W91" s="195">
        <v>19475000</v>
      </c>
      <c r="X91" s="182">
        <v>0</v>
      </c>
      <c r="Y91" s="195">
        <v>19475000</v>
      </c>
      <c r="Z91" s="195">
        <v>19475000</v>
      </c>
      <c r="AA91" s="182" t="s">
        <v>623</v>
      </c>
      <c r="AB91" s="182" t="s">
        <v>1178</v>
      </c>
      <c r="AC91" s="182" t="s">
        <v>599</v>
      </c>
      <c r="AD91" s="194">
        <v>43115</v>
      </c>
      <c r="AE91" s="194">
        <v>43265</v>
      </c>
      <c r="AF91" s="182" t="s">
        <v>1156</v>
      </c>
      <c r="AG91" s="182" t="s">
        <v>588</v>
      </c>
    </row>
    <row r="92" spans="1:33" ht="117" x14ac:dyDescent="0.25">
      <c r="A92" s="183">
        <f t="shared" si="4"/>
        <v>65</v>
      </c>
      <c r="B92" s="175" t="s">
        <v>414</v>
      </c>
      <c r="C92" s="176">
        <v>80101706</v>
      </c>
      <c r="D92" s="177" t="s">
        <v>415</v>
      </c>
      <c r="E92" s="175" t="s">
        <v>48</v>
      </c>
      <c r="F92" s="175">
        <v>1</v>
      </c>
      <c r="G92" s="178" t="s">
        <v>73</v>
      </c>
      <c r="H92" s="179">
        <v>5</v>
      </c>
      <c r="I92" s="175" t="s">
        <v>61</v>
      </c>
      <c r="J92" s="175" t="s">
        <v>66</v>
      </c>
      <c r="K92" s="175" t="s">
        <v>384</v>
      </c>
      <c r="L92" s="180">
        <v>47500000</v>
      </c>
      <c r="M92" s="181">
        <v>47500000</v>
      </c>
      <c r="N92" s="174" t="s">
        <v>51</v>
      </c>
      <c r="O92" s="174" t="s">
        <v>36</v>
      </c>
      <c r="P92" s="174" t="s">
        <v>413</v>
      </c>
      <c r="Q92" s="192"/>
      <c r="R92" s="182" t="s">
        <v>624</v>
      </c>
      <c r="S92" s="182" t="s">
        <v>207</v>
      </c>
      <c r="T92" s="194">
        <v>43125</v>
      </c>
      <c r="U92" s="182" t="s">
        <v>625</v>
      </c>
      <c r="V92" s="182" t="s">
        <v>578</v>
      </c>
      <c r="W92" s="195">
        <v>47500000</v>
      </c>
      <c r="X92" s="182">
        <v>0</v>
      </c>
      <c r="Y92" s="195">
        <v>47500000</v>
      </c>
      <c r="Z92" s="195">
        <v>47500000</v>
      </c>
      <c r="AA92" s="182" t="s">
        <v>626</v>
      </c>
      <c r="AB92" s="182" t="s">
        <v>1179</v>
      </c>
      <c r="AC92" s="182" t="s">
        <v>599</v>
      </c>
      <c r="AD92" s="194">
        <v>43125</v>
      </c>
      <c r="AE92" s="194">
        <v>43275</v>
      </c>
      <c r="AF92" s="182" t="s">
        <v>1154</v>
      </c>
      <c r="AG92" s="182" t="s">
        <v>588</v>
      </c>
    </row>
    <row r="93" spans="1:33" ht="117" x14ac:dyDescent="0.25">
      <c r="A93" s="183">
        <f t="shared" si="4"/>
        <v>66</v>
      </c>
      <c r="B93" s="175" t="s">
        <v>414</v>
      </c>
      <c r="C93" s="176">
        <v>80101706</v>
      </c>
      <c r="D93" s="177" t="s">
        <v>415</v>
      </c>
      <c r="E93" s="175" t="s">
        <v>48</v>
      </c>
      <c r="F93" s="175">
        <v>1</v>
      </c>
      <c r="G93" s="178" t="s">
        <v>73</v>
      </c>
      <c r="H93" s="179">
        <v>5</v>
      </c>
      <c r="I93" s="175" t="s">
        <v>61</v>
      </c>
      <c r="J93" s="175" t="s">
        <v>66</v>
      </c>
      <c r="K93" s="175" t="s">
        <v>384</v>
      </c>
      <c r="L93" s="180">
        <v>21700000</v>
      </c>
      <c r="M93" s="181">
        <v>21700000</v>
      </c>
      <c r="N93" s="174" t="s">
        <v>51</v>
      </c>
      <c r="O93" s="174" t="s">
        <v>36</v>
      </c>
      <c r="P93" s="174" t="s">
        <v>413</v>
      </c>
      <c r="Q93" s="53"/>
      <c r="R93" s="182" t="s">
        <v>627</v>
      </c>
      <c r="S93" s="182" t="s">
        <v>628</v>
      </c>
      <c r="T93" s="194">
        <v>43109</v>
      </c>
      <c r="U93" s="182" t="s">
        <v>629</v>
      </c>
      <c r="V93" s="182" t="s">
        <v>578</v>
      </c>
      <c r="W93" s="195">
        <v>21700000</v>
      </c>
      <c r="X93" s="182">
        <v>0</v>
      </c>
      <c r="Y93" s="195">
        <v>21700000</v>
      </c>
      <c r="Z93" s="195">
        <v>21700000</v>
      </c>
      <c r="AA93" s="182" t="s">
        <v>630</v>
      </c>
      <c r="AB93" s="182" t="s">
        <v>1180</v>
      </c>
      <c r="AC93" s="182" t="s">
        <v>599</v>
      </c>
      <c r="AD93" s="194">
        <v>43109</v>
      </c>
      <c r="AE93" s="194">
        <v>43259</v>
      </c>
      <c r="AF93" s="182" t="s">
        <v>1156</v>
      </c>
      <c r="AG93" s="182" t="s">
        <v>588</v>
      </c>
    </row>
    <row r="94" spans="1:33" ht="97.5" x14ac:dyDescent="0.25">
      <c r="A94" s="183">
        <f t="shared" si="4"/>
        <v>67</v>
      </c>
      <c r="B94" s="175" t="s">
        <v>416</v>
      </c>
      <c r="C94" s="176">
        <v>80101706</v>
      </c>
      <c r="D94" s="177" t="s">
        <v>417</v>
      </c>
      <c r="E94" s="175" t="s">
        <v>48</v>
      </c>
      <c r="F94" s="175">
        <v>1</v>
      </c>
      <c r="G94" s="178" t="s">
        <v>73</v>
      </c>
      <c r="H94" s="179">
        <v>5</v>
      </c>
      <c r="I94" s="175" t="s">
        <v>61</v>
      </c>
      <c r="J94" s="175" t="s">
        <v>66</v>
      </c>
      <c r="K94" s="175" t="s">
        <v>384</v>
      </c>
      <c r="L94" s="180">
        <v>19475000</v>
      </c>
      <c r="M94" s="181">
        <v>19475000</v>
      </c>
      <c r="N94" s="174" t="s">
        <v>51</v>
      </c>
      <c r="O94" s="174" t="s">
        <v>36</v>
      </c>
      <c r="P94" s="174" t="s">
        <v>413</v>
      </c>
      <c r="Q94" s="53"/>
      <c r="R94" s="182" t="s">
        <v>631</v>
      </c>
      <c r="S94" s="182" t="s">
        <v>632</v>
      </c>
      <c r="T94" s="194">
        <v>43109</v>
      </c>
      <c r="U94" s="182" t="s">
        <v>633</v>
      </c>
      <c r="V94" s="182" t="s">
        <v>578</v>
      </c>
      <c r="W94" s="195">
        <v>19475000</v>
      </c>
      <c r="X94" s="182">
        <v>0</v>
      </c>
      <c r="Y94" s="195">
        <v>19475000</v>
      </c>
      <c r="Z94" s="195">
        <v>19475000</v>
      </c>
      <c r="AA94" s="182" t="s">
        <v>634</v>
      </c>
      <c r="AB94" s="182" t="s">
        <v>1181</v>
      </c>
      <c r="AC94" s="182" t="s">
        <v>599</v>
      </c>
      <c r="AD94" s="194">
        <v>43112</v>
      </c>
      <c r="AE94" s="194">
        <v>43262</v>
      </c>
      <c r="AF94" s="182" t="s">
        <v>635</v>
      </c>
      <c r="AG94" s="182" t="s">
        <v>588</v>
      </c>
    </row>
    <row r="95" spans="1:33" ht="156" x14ac:dyDescent="0.25">
      <c r="A95" s="183">
        <f t="shared" si="4"/>
        <v>68</v>
      </c>
      <c r="B95" s="175" t="s">
        <v>418</v>
      </c>
      <c r="C95" s="176">
        <v>80101706</v>
      </c>
      <c r="D95" s="177" t="s">
        <v>419</v>
      </c>
      <c r="E95" s="175" t="s">
        <v>48</v>
      </c>
      <c r="F95" s="175">
        <v>1</v>
      </c>
      <c r="G95" s="178" t="s">
        <v>73</v>
      </c>
      <c r="H95" s="179">
        <v>5</v>
      </c>
      <c r="I95" s="175" t="s">
        <v>61</v>
      </c>
      <c r="J95" s="175" t="s">
        <v>66</v>
      </c>
      <c r="K95" s="175" t="s">
        <v>384</v>
      </c>
      <c r="L95" s="180">
        <v>42500000</v>
      </c>
      <c r="M95" s="181">
        <v>42500000</v>
      </c>
      <c r="N95" s="174" t="s">
        <v>51</v>
      </c>
      <c r="O95" s="174" t="s">
        <v>36</v>
      </c>
      <c r="P95" s="174" t="s">
        <v>413</v>
      </c>
      <c r="Q95" s="53"/>
      <c r="R95" s="182" t="s">
        <v>636</v>
      </c>
      <c r="S95" s="182" t="s">
        <v>207</v>
      </c>
      <c r="T95" s="194">
        <v>43109</v>
      </c>
      <c r="U95" s="182" t="s">
        <v>637</v>
      </c>
      <c r="V95" s="182" t="s">
        <v>578</v>
      </c>
      <c r="W95" s="195">
        <v>42500000</v>
      </c>
      <c r="X95" s="195">
        <v>-37966667</v>
      </c>
      <c r="Y95" s="195">
        <f>W95+X95</f>
        <v>4533333</v>
      </c>
      <c r="Z95" s="195">
        <f>Y95</f>
        <v>4533333</v>
      </c>
      <c r="AA95" s="182" t="s">
        <v>638</v>
      </c>
      <c r="AB95" s="182" t="s">
        <v>1182</v>
      </c>
      <c r="AC95" s="182" t="s">
        <v>599</v>
      </c>
      <c r="AD95" s="194">
        <v>43109</v>
      </c>
      <c r="AE95" s="194">
        <v>43259</v>
      </c>
      <c r="AF95" s="182" t="s">
        <v>605</v>
      </c>
      <c r="AG95" s="182" t="s">
        <v>588</v>
      </c>
    </row>
    <row r="96" spans="1:33" ht="136.5" x14ac:dyDescent="0.25">
      <c r="A96" s="183">
        <f t="shared" si="4"/>
        <v>69</v>
      </c>
      <c r="B96" s="175" t="s">
        <v>270</v>
      </c>
      <c r="C96" s="176">
        <v>80101706</v>
      </c>
      <c r="D96" s="177" t="s">
        <v>420</v>
      </c>
      <c r="E96" s="175" t="s">
        <v>48</v>
      </c>
      <c r="F96" s="175">
        <v>1</v>
      </c>
      <c r="G96" s="178" t="s">
        <v>73</v>
      </c>
      <c r="H96" s="179">
        <v>5</v>
      </c>
      <c r="I96" s="175" t="s">
        <v>61</v>
      </c>
      <c r="J96" s="175" t="s">
        <v>66</v>
      </c>
      <c r="K96" s="175" t="s">
        <v>384</v>
      </c>
      <c r="L96" s="180">
        <v>45000000</v>
      </c>
      <c r="M96" s="181">
        <v>45000000</v>
      </c>
      <c r="N96" s="174" t="s">
        <v>51</v>
      </c>
      <c r="O96" s="174" t="s">
        <v>36</v>
      </c>
      <c r="P96" s="174" t="s">
        <v>413</v>
      </c>
      <c r="Q96" s="53"/>
      <c r="R96" s="182" t="s">
        <v>639</v>
      </c>
      <c r="S96" s="182" t="s">
        <v>640</v>
      </c>
      <c r="T96" s="194">
        <v>43109</v>
      </c>
      <c r="U96" s="182" t="s">
        <v>641</v>
      </c>
      <c r="V96" s="182" t="s">
        <v>578</v>
      </c>
      <c r="W96" s="195">
        <v>45000000</v>
      </c>
      <c r="X96" s="182">
        <v>0</v>
      </c>
      <c r="Y96" s="195">
        <v>45000000</v>
      </c>
      <c r="Z96" s="195">
        <v>45000000</v>
      </c>
      <c r="AA96" s="182" t="s">
        <v>642</v>
      </c>
      <c r="AB96" s="182" t="s">
        <v>1183</v>
      </c>
      <c r="AC96" s="182" t="s">
        <v>599</v>
      </c>
      <c r="AD96" s="194">
        <v>43109</v>
      </c>
      <c r="AE96" s="194">
        <v>43259</v>
      </c>
      <c r="AF96" s="182" t="s">
        <v>643</v>
      </c>
      <c r="AG96" s="182" t="s">
        <v>270</v>
      </c>
    </row>
    <row r="97" spans="1:33" ht="175.5" x14ac:dyDescent="0.25">
      <c r="A97" s="183">
        <f t="shared" si="4"/>
        <v>70</v>
      </c>
      <c r="B97" s="175" t="s">
        <v>270</v>
      </c>
      <c r="C97" s="176">
        <v>80101706</v>
      </c>
      <c r="D97" s="177" t="s">
        <v>420</v>
      </c>
      <c r="E97" s="175" t="s">
        <v>48</v>
      </c>
      <c r="F97" s="175">
        <v>1</v>
      </c>
      <c r="G97" s="178" t="s">
        <v>73</v>
      </c>
      <c r="H97" s="179">
        <v>5</v>
      </c>
      <c r="I97" s="175" t="s">
        <v>61</v>
      </c>
      <c r="J97" s="175" t="s">
        <v>66</v>
      </c>
      <c r="K97" s="175" t="s">
        <v>384</v>
      </c>
      <c r="L97" s="180">
        <v>41500000</v>
      </c>
      <c r="M97" s="181">
        <v>41500000</v>
      </c>
      <c r="N97" s="174" t="s">
        <v>51</v>
      </c>
      <c r="O97" s="174" t="s">
        <v>36</v>
      </c>
      <c r="P97" s="174" t="s">
        <v>413</v>
      </c>
      <c r="Q97" s="53"/>
      <c r="R97" s="182" t="s">
        <v>644</v>
      </c>
      <c r="S97" s="182" t="s">
        <v>645</v>
      </c>
      <c r="T97" s="194">
        <v>43105</v>
      </c>
      <c r="U97" s="182" t="s">
        <v>646</v>
      </c>
      <c r="V97" s="182" t="s">
        <v>578</v>
      </c>
      <c r="W97" s="195">
        <v>41500000</v>
      </c>
      <c r="X97" s="182">
        <v>0</v>
      </c>
      <c r="Y97" s="195">
        <v>41500000</v>
      </c>
      <c r="Z97" s="195">
        <v>41500000</v>
      </c>
      <c r="AA97" s="182" t="s">
        <v>647</v>
      </c>
      <c r="AB97" s="182" t="s">
        <v>1184</v>
      </c>
      <c r="AC97" s="182" t="s">
        <v>599</v>
      </c>
      <c r="AD97" s="194">
        <v>43105</v>
      </c>
      <c r="AE97" s="194">
        <v>43255</v>
      </c>
      <c r="AF97" s="182" t="s">
        <v>643</v>
      </c>
      <c r="AG97" s="182" t="s">
        <v>270</v>
      </c>
    </row>
    <row r="98" spans="1:33" ht="136.5" x14ac:dyDescent="0.25">
      <c r="A98" s="183">
        <f t="shared" si="4"/>
        <v>71</v>
      </c>
      <c r="B98" s="175" t="s">
        <v>418</v>
      </c>
      <c r="C98" s="176">
        <v>80101706</v>
      </c>
      <c r="D98" s="177" t="s">
        <v>419</v>
      </c>
      <c r="E98" s="175" t="s">
        <v>48</v>
      </c>
      <c r="F98" s="175">
        <v>1</v>
      </c>
      <c r="G98" s="178" t="s">
        <v>73</v>
      </c>
      <c r="H98" s="179">
        <v>5</v>
      </c>
      <c r="I98" s="175" t="s">
        <v>61</v>
      </c>
      <c r="J98" s="175" t="s">
        <v>66</v>
      </c>
      <c r="K98" s="175" t="s">
        <v>404</v>
      </c>
      <c r="L98" s="180">
        <v>15165000</v>
      </c>
      <c r="M98" s="181">
        <v>15165000</v>
      </c>
      <c r="N98" s="174" t="s">
        <v>51</v>
      </c>
      <c r="O98" s="174" t="s">
        <v>36</v>
      </c>
      <c r="P98" s="174" t="s">
        <v>413</v>
      </c>
      <c r="Q98" s="53"/>
      <c r="R98" s="182" t="s">
        <v>648</v>
      </c>
      <c r="S98" s="182" t="s">
        <v>1155</v>
      </c>
      <c r="T98" s="194">
        <v>43109</v>
      </c>
      <c r="U98" s="182" t="s">
        <v>649</v>
      </c>
      <c r="V98" s="182" t="s">
        <v>578</v>
      </c>
      <c r="W98" s="195">
        <v>15165000</v>
      </c>
      <c r="X98" s="195">
        <v>-13547400</v>
      </c>
      <c r="Y98" s="195">
        <v>1617600</v>
      </c>
      <c r="Z98" s="195">
        <v>1617600</v>
      </c>
      <c r="AA98" s="182" t="s">
        <v>650</v>
      </c>
      <c r="AB98" s="182" t="s">
        <v>1185</v>
      </c>
      <c r="AC98" s="182" t="s">
        <v>599</v>
      </c>
      <c r="AD98" s="194">
        <v>43110</v>
      </c>
      <c r="AE98" s="194">
        <v>43260</v>
      </c>
      <c r="AF98" s="182" t="s">
        <v>207</v>
      </c>
      <c r="AG98" s="182" t="s">
        <v>588</v>
      </c>
    </row>
    <row r="99" spans="1:33" ht="136.5" x14ac:dyDescent="0.25">
      <c r="A99" s="183">
        <f t="shared" si="4"/>
        <v>72</v>
      </c>
      <c r="B99" s="175" t="s">
        <v>418</v>
      </c>
      <c r="C99" s="176">
        <v>80101706</v>
      </c>
      <c r="D99" s="177" t="s">
        <v>419</v>
      </c>
      <c r="E99" s="175" t="s">
        <v>48</v>
      </c>
      <c r="F99" s="175">
        <v>1</v>
      </c>
      <c r="G99" s="178" t="s">
        <v>73</v>
      </c>
      <c r="H99" s="179">
        <v>5</v>
      </c>
      <c r="I99" s="175" t="s">
        <v>61</v>
      </c>
      <c r="J99" s="175" t="s">
        <v>66</v>
      </c>
      <c r="K99" s="175" t="s">
        <v>404</v>
      </c>
      <c r="L99" s="180">
        <v>30000000</v>
      </c>
      <c r="M99" s="181">
        <v>30000000</v>
      </c>
      <c r="N99" s="174" t="s">
        <v>51</v>
      </c>
      <c r="O99" s="174" t="s">
        <v>36</v>
      </c>
      <c r="P99" s="174" t="s">
        <v>413</v>
      </c>
      <c r="Q99" s="53"/>
      <c r="R99" s="182" t="s">
        <v>651</v>
      </c>
      <c r="S99" s="182" t="s">
        <v>652</v>
      </c>
      <c r="T99" s="194">
        <v>43109</v>
      </c>
      <c r="U99" s="182" t="s">
        <v>653</v>
      </c>
      <c r="V99" s="182" t="s">
        <v>578</v>
      </c>
      <c r="W99" s="195">
        <v>30000000</v>
      </c>
      <c r="X99" s="182">
        <v>0</v>
      </c>
      <c r="Y99" s="195">
        <v>30000000</v>
      </c>
      <c r="Z99" s="195">
        <v>30000000</v>
      </c>
      <c r="AA99" s="182" t="s">
        <v>654</v>
      </c>
      <c r="AB99" s="182" t="s">
        <v>1186</v>
      </c>
      <c r="AC99" s="182" t="s">
        <v>599</v>
      </c>
      <c r="AD99" s="194">
        <v>43110</v>
      </c>
      <c r="AE99" s="194">
        <v>43260</v>
      </c>
      <c r="AF99" s="182" t="s">
        <v>207</v>
      </c>
      <c r="AG99" s="182" t="s">
        <v>588</v>
      </c>
    </row>
    <row r="100" spans="1:33" ht="175.5" x14ac:dyDescent="0.25">
      <c r="A100" s="183">
        <f t="shared" si="4"/>
        <v>73</v>
      </c>
      <c r="B100" s="175" t="s">
        <v>418</v>
      </c>
      <c r="C100" s="176">
        <v>80101706</v>
      </c>
      <c r="D100" s="177" t="s">
        <v>419</v>
      </c>
      <c r="E100" s="175" t="s">
        <v>48</v>
      </c>
      <c r="F100" s="175">
        <v>1</v>
      </c>
      <c r="G100" s="178" t="s">
        <v>73</v>
      </c>
      <c r="H100" s="179">
        <v>5</v>
      </c>
      <c r="I100" s="175" t="s">
        <v>61</v>
      </c>
      <c r="J100" s="175" t="s">
        <v>66</v>
      </c>
      <c r="K100" s="175" t="s">
        <v>404</v>
      </c>
      <c r="L100" s="180">
        <v>19475000</v>
      </c>
      <c r="M100" s="181">
        <v>19475000</v>
      </c>
      <c r="N100" s="174" t="s">
        <v>51</v>
      </c>
      <c r="O100" s="174" t="s">
        <v>36</v>
      </c>
      <c r="P100" s="174" t="s">
        <v>413</v>
      </c>
      <c r="Q100" s="53"/>
      <c r="R100" s="182" t="s">
        <v>655</v>
      </c>
      <c r="S100" s="182" t="s">
        <v>656</v>
      </c>
      <c r="T100" s="194">
        <v>43109</v>
      </c>
      <c r="U100" s="182" t="s">
        <v>657</v>
      </c>
      <c r="V100" s="182" t="s">
        <v>578</v>
      </c>
      <c r="W100" s="195">
        <v>19475000</v>
      </c>
      <c r="X100" s="182">
        <v>0</v>
      </c>
      <c r="Y100" s="195">
        <v>19475000</v>
      </c>
      <c r="Z100" s="195">
        <v>19475000</v>
      </c>
      <c r="AA100" s="182" t="s">
        <v>604</v>
      </c>
      <c r="AB100" s="182" t="s">
        <v>1187</v>
      </c>
      <c r="AC100" s="182" t="s">
        <v>599</v>
      </c>
      <c r="AD100" s="194">
        <v>43115</v>
      </c>
      <c r="AE100" s="194">
        <v>43265</v>
      </c>
      <c r="AF100" s="182" t="s">
        <v>1156</v>
      </c>
      <c r="AG100" s="182" t="s">
        <v>588</v>
      </c>
    </row>
    <row r="101" spans="1:33" ht="58.9" customHeight="1" x14ac:dyDescent="0.25">
      <c r="A101" s="264">
        <f t="shared" si="4"/>
        <v>74</v>
      </c>
      <c r="B101" s="175" t="s">
        <v>255</v>
      </c>
      <c r="C101" s="176">
        <v>80101706</v>
      </c>
      <c r="D101" s="177" t="s">
        <v>423</v>
      </c>
      <c r="E101" s="175" t="s">
        <v>48</v>
      </c>
      <c r="F101" s="175">
        <v>1</v>
      </c>
      <c r="G101" s="178" t="s">
        <v>73</v>
      </c>
      <c r="H101" s="179">
        <v>5</v>
      </c>
      <c r="I101" s="175" t="s">
        <v>61</v>
      </c>
      <c r="J101" s="175" t="s">
        <v>66</v>
      </c>
      <c r="K101" s="175" t="s">
        <v>384</v>
      </c>
      <c r="L101" s="180">
        <v>12500000</v>
      </c>
      <c r="M101" s="181">
        <v>12500000</v>
      </c>
      <c r="N101" s="174" t="s">
        <v>51</v>
      </c>
      <c r="O101" s="174" t="s">
        <v>36</v>
      </c>
      <c r="P101" s="174" t="s">
        <v>424</v>
      </c>
      <c r="Q101" s="53"/>
      <c r="R101" s="285" t="s">
        <v>658</v>
      </c>
      <c r="S101" s="285" t="s">
        <v>204</v>
      </c>
      <c r="T101" s="290">
        <v>43105</v>
      </c>
      <c r="U101" s="291" t="s">
        <v>659</v>
      </c>
      <c r="V101" s="291" t="s">
        <v>578</v>
      </c>
      <c r="W101" s="292">
        <v>12500000</v>
      </c>
      <c r="X101" s="293"/>
      <c r="Y101" s="294">
        <f t="shared" ref="Y101:Y106" si="5">SUM(W101+X101)</f>
        <v>12500000</v>
      </c>
      <c r="Z101" s="292">
        <f>W101</f>
        <v>12500000</v>
      </c>
      <c r="AA101" s="295" t="s">
        <v>660</v>
      </c>
      <c r="AB101" s="285">
        <v>1918</v>
      </c>
      <c r="AC101" s="295" t="s">
        <v>599</v>
      </c>
      <c r="AD101" s="296">
        <v>43105</v>
      </c>
      <c r="AE101" s="296">
        <v>43255</v>
      </c>
      <c r="AF101" s="295" t="s">
        <v>661</v>
      </c>
      <c r="AG101" s="297" t="s">
        <v>662</v>
      </c>
    </row>
    <row r="102" spans="1:33" ht="97.9" customHeight="1" x14ac:dyDescent="0.25">
      <c r="A102" s="258"/>
      <c r="B102" s="175" t="s">
        <v>255</v>
      </c>
      <c r="C102" s="176">
        <v>80101706</v>
      </c>
      <c r="D102" s="177" t="s">
        <v>423</v>
      </c>
      <c r="E102" s="175" t="s">
        <v>48</v>
      </c>
      <c r="F102" s="175">
        <v>1</v>
      </c>
      <c r="G102" s="178" t="s">
        <v>73</v>
      </c>
      <c r="H102" s="179">
        <v>5</v>
      </c>
      <c r="I102" s="175" t="s">
        <v>61</v>
      </c>
      <c r="J102" s="175" t="s">
        <v>66</v>
      </c>
      <c r="K102" s="175" t="s">
        <v>404</v>
      </c>
      <c r="L102" s="180">
        <v>12500000</v>
      </c>
      <c r="M102" s="181">
        <v>12500000</v>
      </c>
      <c r="N102" s="174" t="s">
        <v>51</v>
      </c>
      <c r="O102" s="174" t="s">
        <v>36</v>
      </c>
      <c r="P102" s="174" t="s">
        <v>424</v>
      </c>
      <c r="Q102" s="53"/>
      <c r="R102" s="259"/>
      <c r="S102" s="259"/>
      <c r="T102" s="260"/>
      <c r="U102" s="263"/>
      <c r="V102" s="263"/>
      <c r="W102" s="292">
        <v>12500000</v>
      </c>
      <c r="X102" s="298"/>
      <c r="Y102" s="294">
        <f t="shared" si="5"/>
        <v>12500000</v>
      </c>
      <c r="Z102" s="292">
        <f>W102</f>
        <v>12500000</v>
      </c>
      <c r="AA102" s="257"/>
      <c r="AB102" s="259"/>
      <c r="AC102" s="257"/>
      <c r="AD102" s="262"/>
      <c r="AE102" s="262"/>
      <c r="AF102" s="257"/>
      <c r="AG102" s="261"/>
    </row>
    <row r="103" spans="1:33" ht="81.599999999999994" customHeight="1" x14ac:dyDescent="0.25">
      <c r="A103" s="264">
        <f>SUM(A101+1)</f>
        <v>75</v>
      </c>
      <c r="B103" s="175" t="s">
        <v>255</v>
      </c>
      <c r="C103" s="176">
        <v>80101706</v>
      </c>
      <c r="D103" s="177" t="s">
        <v>423</v>
      </c>
      <c r="E103" s="175" t="s">
        <v>48</v>
      </c>
      <c r="F103" s="175">
        <v>1</v>
      </c>
      <c r="G103" s="178" t="s">
        <v>73</v>
      </c>
      <c r="H103" s="179">
        <v>5</v>
      </c>
      <c r="I103" s="175" t="s">
        <v>61</v>
      </c>
      <c r="J103" s="175" t="s">
        <v>66</v>
      </c>
      <c r="K103" s="175" t="s">
        <v>384</v>
      </c>
      <c r="L103" s="180">
        <v>12500000</v>
      </c>
      <c r="M103" s="181">
        <v>12500000</v>
      </c>
      <c r="N103" s="174" t="s">
        <v>51</v>
      </c>
      <c r="O103" s="174" t="s">
        <v>36</v>
      </c>
      <c r="P103" s="174" t="s">
        <v>424</v>
      </c>
      <c r="Q103" s="53"/>
      <c r="R103" s="285" t="s">
        <v>663</v>
      </c>
      <c r="S103" s="285" t="s">
        <v>664</v>
      </c>
      <c r="T103" s="290">
        <v>43105</v>
      </c>
      <c r="U103" s="291" t="s">
        <v>659</v>
      </c>
      <c r="V103" s="291" t="s">
        <v>578</v>
      </c>
      <c r="W103" s="292">
        <v>12500000</v>
      </c>
      <c r="X103" s="293"/>
      <c r="Y103" s="294">
        <f t="shared" si="5"/>
        <v>12500000</v>
      </c>
      <c r="Z103" s="292">
        <f>W103</f>
        <v>12500000</v>
      </c>
      <c r="AA103" s="295" t="s">
        <v>660</v>
      </c>
      <c r="AB103" s="285">
        <v>2018</v>
      </c>
      <c r="AC103" s="295" t="s">
        <v>599</v>
      </c>
      <c r="AD103" s="296">
        <v>43105</v>
      </c>
      <c r="AE103" s="296">
        <v>43255</v>
      </c>
      <c r="AF103" s="295" t="s">
        <v>661</v>
      </c>
      <c r="AG103" s="297" t="s">
        <v>662</v>
      </c>
    </row>
    <row r="104" spans="1:33" ht="81.599999999999994" customHeight="1" x14ac:dyDescent="0.25">
      <c r="A104" s="258"/>
      <c r="B104" s="175" t="s">
        <v>255</v>
      </c>
      <c r="C104" s="176">
        <v>80101706</v>
      </c>
      <c r="D104" s="177" t="s">
        <v>423</v>
      </c>
      <c r="E104" s="175" t="s">
        <v>48</v>
      </c>
      <c r="F104" s="175">
        <v>1</v>
      </c>
      <c r="G104" s="178" t="s">
        <v>73</v>
      </c>
      <c r="H104" s="179">
        <v>5</v>
      </c>
      <c r="I104" s="175" t="s">
        <v>61</v>
      </c>
      <c r="J104" s="175" t="s">
        <v>66</v>
      </c>
      <c r="K104" s="175" t="s">
        <v>404</v>
      </c>
      <c r="L104" s="180">
        <v>12500000</v>
      </c>
      <c r="M104" s="181">
        <v>12500000</v>
      </c>
      <c r="N104" s="174" t="s">
        <v>51</v>
      </c>
      <c r="O104" s="174" t="s">
        <v>36</v>
      </c>
      <c r="P104" s="174" t="s">
        <v>424</v>
      </c>
      <c r="Q104" s="53"/>
      <c r="R104" s="259"/>
      <c r="S104" s="259"/>
      <c r="T104" s="260"/>
      <c r="U104" s="263"/>
      <c r="V104" s="263"/>
      <c r="W104" s="292">
        <v>12500000</v>
      </c>
      <c r="X104" s="298"/>
      <c r="Y104" s="294">
        <f t="shared" si="5"/>
        <v>12500000</v>
      </c>
      <c r="Z104" s="292">
        <f>W104</f>
        <v>12500000</v>
      </c>
      <c r="AA104" s="257"/>
      <c r="AB104" s="259"/>
      <c r="AC104" s="257"/>
      <c r="AD104" s="262"/>
      <c r="AE104" s="262"/>
      <c r="AF104" s="257"/>
      <c r="AG104" s="261"/>
    </row>
    <row r="105" spans="1:33" ht="61.9" customHeight="1" x14ac:dyDescent="0.25">
      <c r="A105" s="264">
        <f>SUM(A103+1)</f>
        <v>76</v>
      </c>
      <c r="B105" s="175" t="s">
        <v>255</v>
      </c>
      <c r="C105" s="176">
        <v>80101706</v>
      </c>
      <c r="D105" s="177" t="s">
        <v>425</v>
      </c>
      <c r="E105" s="175" t="s">
        <v>48</v>
      </c>
      <c r="F105" s="175">
        <v>1</v>
      </c>
      <c r="G105" s="178" t="s">
        <v>73</v>
      </c>
      <c r="H105" s="179">
        <v>5</v>
      </c>
      <c r="I105" s="175" t="s">
        <v>61</v>
      </c>
      <c r="J105" s="175" t="s">
        <v>66</v>
      </c>
      <c r="K105" s="175" t="s">
        <v>384</v>
      </c>
      <c r="L105" s="180">
        <v>4772500</v>
      </c>
      <c r="M105" s="181">
        <v>4772500</v>
      </c>
      <c r="N105" s="174" t="s">
        <v>51</v>
      </c>
      <c r="O105" s="174" t="s">
        <v>36</v>
      </c>
      <c r="P105" s="174" t="s">
        <v>424</v>
      </c>
      <c r="Q105" s="53"/>
      <c r="R105" s="285" t="s">
        <v>665</v>
      </c>
      <c r="S105" s="285" t="s">
        <v>666</v>
      </c>
      <c r="T105" s="290">
        <v>43109</v>
      </c>
      <c r="U105" s="291" t="s">
        <v>667</v>
      </c>
      <c r="V105" s="291" t="s">
        <v>578</v>
      </c>
      <c r="W105" s="299">
        <v>4772500</v>
      </c>
      <c r="X105" s="300"/>
      <c r="Y105" s="294">
        <f t="shared" si="5"/>
        <v>4772500</v>
      </c>
      <c r="Z105" s="299">
        <v>4772500</v>
      </c>
      <c r="AA105" s="295" t="s">
        <v>668</v>
      </c>
      <c r="AB105" s="285">
        <v>2118</v>
      </c>
      <c r="AC105" s="295" t="s">
        <v>599</v>
      </c>
      <c r="AD105" s="296">
        <v>43110</v>
      </c>
      <c r="AE105" s="296">
        <v>43260</v>
      </c>
      <c r="AF105" s="295" t="s">
        <v>661</v>
      </c>
      <c r="AG105" s="297" t="s">
        <v>662</v>
      </c>
    </row>
    <row r="106" spans="1:33" ht="100.9" customHeight="1" x14ac:dyDescent="0.25">
      <c r="A106" s="258"/>
      <c r="B106" s="175" t="s">
        <v>255</v>
      </c>
      <c r="C106" s="176">
        <v>80101706</v>
      </c>
      <c r="D106" s="177" t="s">
        <v>425</v>
      </c>
      <c r="E106" s="175" t="s">
        <v>48</v>
      </c>
      <c r="F106" s="175">
        <v>1</v>
      </c>
      <c r="G106" s="178" t="s">
        <v>73</v>
      </c>
      <c r="H106" s="179">
        <v>5</v>
      </c>
      <c r="I106" s="175" t="s">
        <v>61</v>
      </c>
      <c r="J106" s="175" t="s">
        <v>66</v>
      </c>
      <c r="K106" s="175" t="s">
        <v>404</v>
      </c>
      <c r="L106" s="180">
        <v>4772500</v>
      </c>
      <c r="M106" s="181">
        <v>4772500</v>
      </c>
      <c r="N106" s="174" t="s">
        <v>51</v>
      </c>
      <c r="O106" s="174" t="s">
        <v>36</v>
      </c>
      <c r="P106" s="174" t="s">
        <v>424</v>
      </c>
      <c r="Q106" s="53"/>
      <c r="R106" s="259"/>
      <c r="S106" s="259"/>
      <c r="T106" s="260"/>
      <c r="U106" s="263"/>
      <c r="V106" s="263"/>
      <c r="W106" s="299">
        <v>4772500</v>
      </c>
      <c r="X106" s="301"/>
      <c r="Y106" s="294">
        <f t="shared" si="5"/>
        <v>4772500</v>
      </c>
      <c r="Z106" s="299">
        <v>4772500</v>
      </c>
      <c r="AA106" s="257"/>
      <c r="AB106" s="259"/>
      <c r="AC106" s="257"/>
      <c r="AD106" s="262"/>
      <c r="AE106" s="262"/>
      <c r="AF106" s="257"/>
      <c r="AG106" s="261"/>
    </row>
    <row r="107" spans="1:33" ht="116.25" x14ac:dyDescent="0.25">
      <c r="A107" s="183">
        <v>77</v>
      </c>
      <c r="B107" s="175" t="s">
        <v>205</v>
      </c>
      <c r="C107" s="176">
        <v>80101706</v>
      </c>
      <c r="D107" s="177" t="s">
        <v>452</v>
      </c>
      <c r="E107" s="175" t="s">
        <v>48</v>
      </c>
      <c r="F107" s="175">
        <v>1</v>
      </c>
      <c r="G107" s="178" t="s">
        <v>73</v>
      </c>
      <c r="H107" s="179">
        <v>5</v>
      </c>
      <c r="I107" s="175" t="s">
        <v>61</v>
      </c>
      <c r="J107" s="175" t="s">
        <v>66</v>
      </c>
      <c r="K107" s="175" t="s">
        <v>404</v>
      </c>
      <c r="L107" s="180">
        <v>28500000</v>
      </c>
      <c r="M107" s="181">
        <v>28500000</v>
      </c>
      <c r="N107" s="174" t="s">
        <v>51</v>
      </c>
      <c r="O107" s="174" t="s">
        <v>36</v>
      </c>
      <c r="P107" s="174" t="s">
        <v>410</v>
      </c>
      <c r="Q107" s="53"/>
      <c r="R107" s="182" t="s">
        <v>669</v>
      </c>
      <c r="S107" s="182" t="s">
        <v>670</v>
      </c>
      <c r="T107" s="194">
        <v>43109</v>
      </c>
      <c r="U107" s="182" t="s">
        <v>671</v>
      </c>
      <c r="V107" s="182" t="s">
        <v>578</v>
      </c>
      <c r="W107" s="195">
        <v>28500000</v>
      </c>
      <c r="X107" s="182">
        <v>0</v>
      </c>
      <c r="Y107" s="195">
        <v>28500000</v>
      </c>
      <c r="Z107" s="195">
        <v>28500000</v>
      </c>
      <c r="AA107" s="182" t="s">
        <v>672</v>
      </c>
      <c r="AB107" s="182" t="s">
        <v>1188</v>
      </c>
      <c r="AC107" s="182" t="s">
        <v>599</v>
      </c>
      <c r="AD107" s="194">
        <v>43116</v>
      </c>
      <c r="AE107" s="194">
        <v>43266</v>
      </c>
      <c r="AF107" s="182" t="s">
        <v>609</v>
      </c>
      <c r="AG107" s="182" t="s">
        <v>205</v>
      </c>
    </row>
    <row r="108" spans="1:33" ht="117" x14ac:dyDescent="0.25">
      <c r="A108" s="183">
        <f t="shared" ref="A108:A130" si="6">SUM(A107+1)</f>
        <v>78</v>
      </c>
      <c r="B108" s="175" t="s">
        <v>426</v>
      </c>
      <c r="C108" s="176">
        <v>80101706</v>
      </c>
      <c r="D108" s="177" t="s">
        <v>427</v>
      </c>
      <c r="E108" s="175" t="s">
        <v>48</v>
      </c>
      <c r="F108" s="175">
        <v>1</v>
      </c>
      <c r="G108" s="178" t="s">
        <v>73</v>
      </c>
      <c r="H108" s="179">
        <v>5</v>
      </c>
      <c r="I108" s="175" t="s">
        <v>61</v>
      </c>
      <c r="J108" s="175" t="s">
        <v>66</v>
      </c>
      <c r="K108" s="175" t="s">
        <v>384</v>
      </c>
      <c r="L108" s="180">
        <v>26155000</v>
      </c>
      <c r="M108" s="181">
        <v>26155000</v>
      </c>
      <c r="N108" s="174" t="s">
        <v>51</v>
      </c>
      <c r="O108" s="174" t="s">
        <v>36</v>
      </c>
      <c r="P108" s="174" t="s">
        <v>428</v>
      </c>
      <c r="Q108" s="53"/>
      <c r="R108" s="182" t="s">
        <v>673</v>
      </c>
      <c r="S108" s="182" t="s">
        <v>249</v>
      </c>
      <c r="T108" s="194">
        <v>43109</v>
      </c>
      <c r="U108" s="182" t="s">
        <v>674</v>
      </c>
      <c r="V108" s="182" t="s">
        <v>578</v>
      </c>
      <c r="W108" s="195">
        <v>26155000</v>
      </c>
      <c r="X108" s="182">
        <v>0</v>
      </c>
      <c r="Y108" s="195">
        <v>26155000</v>
      </c>
      <c r="Z108" s="195">
        <v>26155000</v>
      </c>
      <c r="AA108" s="182" t="s">
        <v>675</v>
      </c>
      <c r="AB108" s="182" t="s">
        <v>1189</v>
      </c>
      <c r="AC108" s="182" t="s">
        <v>599</v>
      </c>
      <c r="AD108" s="194">
        <v>43110</v>
      </c>
      <c r="AE108" s="194">
        <v>43260</v>
      </c>
      <c r="AF108" s="182" t="s">
        <v>676</v>
      </c>
      <c r="AG108" s="182" t="s">
        <v>677</v>
      </c>
    </row>
    <row r="109" spans="1:33" ht="136.5" x14ac:dyDescent="0.25">
      <c r="A109" s="183">
        <f t="shared" si="6"/>
        <v>79</v>
      </c>
      <c r="B109" s="175" t="s">
        <v>217</v>
      </c>
      <c r="C109" s="176">
        <v>80101706</v>
      </c>
      <c r="D109" s="177" t="s">
        <v>453</v>
      </c>
      <c r="E109" s="175" t="s">
        <v>48</v>
      </c>
      <c r="F109" s="175">
        <v>1</v>
      </c>
      <c r="G109" s="178" t="s">
        <v>73</v>
      </c>
      <c r="H109" s="179">
        <v>8</v>
      </c>
      <c r="I109" s="175" t="s">
        <v>61</v>
      </c>
      <c r="J109" s="175" t="s">
        <v>35</v>
      </c>
      <c r="K109" s="175" t="s">
        <v>350</v>
      </c>
      <c r="L109" s="180">
        <v>14400000</v>
      </c>
      <c r="M109" s="181">
        <v>14400000</v>
      </c>
      <c r="N109" s="174" t="s">
        <v>51</v>
      </c>
      <c r="O109" s="174" t="s">
        <v>36</v>
      </c>
      <c r="P109" s="174" t="s">
        <v>422</v>
      </c>
      <c r="Q109" s="53"/>
      <c r="R109" s="182" t="s">
        <v>678</v>
      </c>
      <c r="S109" s="182" t="s">
        <v>490</v>
      </c>
      <c r="T109" s="194">
        <v>43117</v>
      </c>
      <c r="U109" s="182" t="s">
        <v>679</v>
      </c>
      <c r="V109" s="182" t="s">
        <v>585</v>
      </c>
      <c r="W109" s="195">
        <v>14400000</v>
      </c>
      <c r="X109" s="182">
        <v>0</v>
      </c>
      <c r="Y109" s="195">
        <v>14400000</v>
      </c>
      <c r="Z109" s="195">
        <v>14400000</v>
      </c>
      <c r="AA109" s="182" t="s">
        <v>680</v>
      </c>
      <c r="AB109" s="182" t="s">
        <v>1190</v>
      </c>
      <c r="AC109" s="182" t="s">
        <v>587</v>
      </c>
      <c r="AD109" s="194">
        <v>43118</v>
      </c>
      <c r="AE109" s="194">
        <v>43360</v>
      </c>
      <c r="AF109" s="182" t="s">
        <v>681</v>
      </c>
      <c r="AG109" s="182" t="s">
        <v>217</v>
      </c>
    </row>
    <row r="110" spans="1:33" ht="136.5" x14ac:dyDescent="0.25">
      <c r="A110" s="183">
        <f t="shared" si="6"/>
        <v>80</v>
      </c>
      <c r="B110" s="175" t="s">
        <v>149</v>
      </c>
      <c r="C110" s="176">
        <v>80101706</v>
      </c>
      <c r="D110" s="177" t="s">
        <v>435</v>
      </c>
      <c r="E110" s="175" t="s">
        <v>48</v>
      </c>
      <c r="F110" s="175">
        <v>1</v>
      </c>
      <c r="G110" s="178" t="s">
        <v>73</v>
      </c>
      <c r="H110" s="179">
        <v>5</v>
      </c>
      <c r="I110" s="175" t="s">
        <v>61</v>
      </c>
      <c r="J110" s="175" t="s">
        <v>66</v>
      </c>
      <c r="K110" s="175" t="s">
        <v>384</v>
      </c>
      <c r="L110" s="180">
        <v>31500000</v>
      </c>
      <c r="M110" s="181">
        <v>31500000</v>
      </c>
      <c r="N110" s="174" t="s">
        <v>51</v>
      </c>
      <c r="O110" s="174" t="s">
        <v>36</v>
      </c>
      <c r="P110" s="174" t="s">
        <v>436</v>
      </c>
      <c r="Q110" s="53"/>
      <c r="R110" s="182" t="s">
        <v>682</v>
      </c>
      <c r="S110" s="182" t="s">
        <v>683</v>
      </c>
      <c r="T110" s="194">
        <v>43109</v>
      </c>
      <c r="U110" s="182" t="s">
        <v>684</v>
      </c>
      <c r="V110" s="182" t="s">
        <v>578</v>
      </c>
      <c r="W110" s="195">
        <v>31500000</v>
      </c>
      <c r="X110" s="182">
        <v>0</v>
      </c>
      <c r="Y110" s="195">
        <v>31500000</v>
      </c>
      <c r="Z110" s="195">
        <v>31500000</v>
      </c>
      <c r="AA110" s="182" t="s">
        <v>685</v>
      </c>
      <c r="AB110" s="182" t="s">
        <v>1191</v>
      </c>
      <c r="AC110" s="182" t="s">
        <v>599</v>
      </c>
      <c r="AD110" s="194">
        <v>43111</v>
      </c>
      <c r="AE110" s="194">
        <v>43261</v>
      </c>
      <c r="AF110" s="182" t="s">
        <v>686</v>
      </c>
      <c r="AG110" s="182" t="s">
        <v>687</v>
      </c>
    </row>
    <row r="111" spans="1:33" ht="93" x14ac:dyDescent="0.25">
      <c r="A111" s="183">
        <f t="shared" si="6"/>
        <v>81</v>
      </c>
      <c r="B111" s="175" t="s">
        <v>236</v>
      </c>
      <c r="C111" s="176">
        <v>44121505</v>
      </c>
      <c r="D111" s="177" t="s">
        <v>454</v>
      </c>
      <c r="E111" s="175" t="s">
        <v>48</v>
      </c>
      <c r="F111" s="175">
        <v>1</v>
      </c>
      <c r="G111" s="178" t="s">
        <v>78</v>
      </c>
      <c r="H111" s="179" t="s">
        <v>136</v>
      </c>
      <c r="I111" s="175" t="s">
        <v>152</v>
      </c>
      <c r="J111" s="175" t="s">
        <v>35</v>
      </c>
      <c r="K111" s="175" t="s">
        <v>41</v>
      </c>
      <c r="L111" s="180">
        <v>1620000</v>
      </c>
      <c r="M111" s="181">
        <v>1620000</v>
      </c>
      <c r="N111" s="124" t="s">
        <v>51</v>
      </c>
      <c r="O111" s="124" t="s">
        <v>36</v>
      </c>
      <c r="P111" s="124" t="s">
        <v>455</v>
      </c>
      <c r="Q111" s="53"/>
      <c r="R111" s="182" t="s">
        <v>128</v>
      </c>
      <c r="S111" s="182" t="s">
        <v>128</v>
      </c>
      <c r="T111" s="194" t="s">
        <v>128</v>
      </c>
      <c r="U111" s="182" t="s">
        <v>128</v>
      </c>
      <c r="V111" s="182" t="s">
        <v>128</v>
      </c>
      <c r="W111" s="195">
        <v>0</v>
      </c>
      <c r="X111" s="182">
        <v>0</v>
      </c>
      <c r="Y111" s="195">
        <v>0</v>
      </c>
      <c r="Z111" s="195">
        <v>0</v>
      </c>
      <c r="AA111" s="182" t="s">
        <v>128</v>
      </c>
      <c r="AB111" s="182" t="s">
        <v>128</v>
      </c>
      <c r="AC111" s="182" t="s">
        <v>128</v>
      </c>
      <c r="AD111" s="194" t="s">
        <v>128</v>
      </c>
      <c r="AE111" s="194" t="s">
        <v>128</v>
      </c>
      <c r="AF111" s="182" t="s">
        <v>128</v>
      </c>
      <c r="AG111" s="182" t="s">
        <v>128</v>
      </c>
    </row>
    <row r="112" spans="1:33" ht="175.5" x14ac:dyDescent="0.25">
      <c r="A112" s="183">
        <f t="shared" si="6"/>
        <v>82</v>
      </c>
      <c r="B112" s="175" t="s">
        <v>149</v>
      </c>
      <c r="C112" s="176">
        <v>80101706</v>
      </c>
      <c r="D112" s="177" t="s">
        <v>435</v>
      </c>
      <c r="E112" s="175" t="s">
        <v>48</v>
      </c>
      <c r="F112" s="175">
        <v>1</v>
      </c>
      <c r="G112" s="178" t="s">
        <v>73</v>
      </c>
      <c r="H112" s="179">
        <v>5</v>
      </c>
      <c r="I112" s="175" t="s">
        <v>61</v>
      </c>
      <c r="J112" s="175" t="s">
        <v>66</v>
      </c>
      <c r="K112" s="175" t="s">
        <v>384</v>
      </c>
      <c r="L112" s="180">
        <v>43680000</v>
      </c>
      <c r="M112" s="181">
        <v>43680000</v>
      </c>
      <c r="N112" s="174" t="s">
        <v>51</v>
      </c>
      <c r="O112" s="174" t="s">
        <v>36</v>
      </c>
      <c r="P112" s="174" t="s">
        <v>436</v>
      </c>
      <c r="Q112" s="53"/>
      <c r="R112" s="182" t="s">
        <v>688</v>
      </c>
      <c r="S112" s="182" t="s">
        <v>689</v>
      </c>
      <c r="T112" s="194">
        <v>43109</v>
      </c>
      <c r="U112" s="182" t="s">
        <v>690</v>
      </c>
      <c r="V112" s="182" t="s">
        <v>578</v>
      </c>
      <c r="W112" s="195">
        <v>43680000</v>
      </c>
      <c r="X112" s="182">
        <v>0</v>
      </c>
      <c r="Y112" s="195">
        <v>43680000</v>
      </c>
      <c r="Z112" s="195">
        <v>43680000</v>
      </c>
      <c r="AA112" s="182" t="s">
        <v>691</v>
      </c>
      <c r="AB112" s="182" t="s">
        <v>1192</v>
      </c>
      <c r="AC112" s="182" t="s">
        <v>599</v>
      </c>
      <c r="AD112" s="194">
        <v>43112</v>
      </c>
      <c r="AE112" s="194">
        <v>43262</v>
      </c>
      <c r="AF112" s="182" t="s">
        <v>686</v>
      </c>
      <c r="AG112" s="182" t="s">
        <v>687</v>
      </c>
    </row>
    <row r="113" spans="1:33" ht="175.5" x14ac:dyDescent="0.25">
      <c r="A113" s="183">
        <f t="shared" si="6"/>
        <v>83</v>
      </c>
      <c r="B113" s="175" t="s">
        <v>149</v>
      </c>
      <c r="C113" s="176">
        <v>80101706</v>
      </c>
      <c r="D113" s="177" t="s">
        <v>435</v>
      </c>
      <c r="E113" s="175" t="s">
        <v>48</v>
      </c>
      <c r="F113" s="175">
        <v>1</v>
      </c>
      <c r="G113" s="178" t="s">
        <v>73</v>
      </c>
      <c r="H113" s="179">
        <v>5</v>
      </c>
      <c r="I113" s="175" t="s">
        <v>61</v>
      </c>
      <c r="J113" s="175" t="s">
        <v>66</v>
      </c>
      <c r="K113" s="175" t="s">
        <v>384</v>
      </c>
      <c r="L113" s="180">
        <v>40000000</v>
      </c>
      <c r="M113" s="181">
        <v>40000000</v>
      </c>
      <c r="N113" s="174" t="s">
        <v>51</v>
      </c>
      <c r="O113" s="174" t="s">
        <v>36</v>
      </c>
      <c r="P113" s="174" t="s">
        <v>436</v>
      </c>
      <c r="Q113" s="53"/>
      <c r="R113" s="182" t="s">
        <v>692</v>
      </c>
      <c r="S113" s="182" t="s">
        <v>693</v>
      </c>
      <c r="T113" s="194">
        <v>43115</v>
      </c>
      <c r="U113" s="182" t="s">
        <v>694</v>
      </c>
      <c r="V113" s="182" t="s">
        <v>578</v>
      </c>
      <c r="W113" s="195">
        <v>40000000</v>
      </c>
      <c r="X113" s="182">
        <v>0</v>
      </c>
      <c r="Y113" s="195">
        <v>40000000</v>
      </c>
      <c r="Z113" s="195">
        <v>40000000</v>
      </c>
      <c r="AA113" s="182" t="s">
        <v>695</v>
      </c>
      <c r="AB113" s="182" t="s">
        <v>1193</v>
      </c>
      <c r="AC113" s="182" t="s">
        <v>599</v>
      </c>
      <c r="AD113" s="194">
        <v>43117</v>
      </c>
      <c r="AE113" s="194">
        <v>43267</v>
      </c>
      <c r="AF113" s="182" t="s">
        <v>686</v>
      </c>
      <c r="AG113" s="182" t="s">
        <v>687</v>
      </c>
    </row>
    <row r="114" spans="1:33" ht="136.5" x14ac:dyDescent="0.25">
      <c r="A114" s="183">
        <f t="shared" si="6"/>
        <v>84</v>
      </c>
      <c r="B114" s="175" t="s">
        <v>429</v>
      </c>
      <c r="C114" s="176">
        <v>80101706</v>
      </c>
      <c r="D114" s="177" t="s">
        <v>430</v>
      </c>
      <c r="E114" s="175" t="s">
        <v>48</v>
      </c>
      <c r="F114" s="175">
        <v>1</v>
      </c>
      <c r="G114" s="178" t="s">
        <v>73</v>
      </c>
      <c r="H114" s="179">
        <v>5</v>
      </c>
      <c r="I114" s="175" t="s">
        <v>61</v>
      </c>
      <c r="J114" s="175" t="s">
        <v>35</v>
      </c>
      <c r="K114" s="175" t="s">
        <v>350</v>
      </c>
      <c r="L114" s="180">
        <v>30000000</v>
      </c>
      <c r="M114" s="181">
        <v>30000000</v>
      </c>
      <c r="N114" s="174" t="s">
        <v>51</v>
      </c>
      <c r="O114" s="174" t="s">
        <v>36</v>
      </c>
      <c r="P114" s="174" t="s">
        <v>386</v>
      </c>
      <c r="Q114" s="53"/>
      <c r="R114" s="182" t="s">
        <v>696</v>
      </c>
      <c r="S114" s="182" t="s">
        <v>697</v>
      </c>
      <c r="T114" s="194">
        <v>43109</v>
      </c>
      <c r="U114" s="182" t="s">
        <v>698</v>
      </c>
      <c r="V114" s="182" t="s">
        <v>578</v>
      </c>
      <c r="W114" s="195">
        <v>30000000</v>
      </c>
      <c r="X114" s="182">
        <v>0</v>
      </c>
      <c r="Y114" s="195">
        <v>30000000</v>
      </c>
      <c r="Z114" s="195">
        <v>30000000</v>
      </c>
      <c r="AA114" s="182" t="s">
        <v>699</v>
      </c>
      <c r="AB114" s="182" t="s">
        <v>1194</v>
      </c>
      <c r="AC114" s="182" t="s">
        <v>700</v>
      </c>
      <c r="AD114" s="194">
        <v>43109</v>
      </c>
      <c r="AE114" s="194">
        <v>43289</v>
      </c>
      <c r="AF114" s="182" t="s">
        <v>701</v>
      </c>
      <c r="AG114" s="182" t="s">
        <v>702</v>
      </c>
    </row>
    <row r="115" spans="1:33" ht="117" x14ac:dyDescent="0.25">
      <c r="A115" s="183">
        <f t="shared" si="6"/>
        <v>85</v>
      </c>
      <c r="B115" s="175" t="s">
        <v>233</v>
      </c>
      <c r="C115" s="176">
        <v>80101706</v>
      </c>
      <c r="D115" s="177" t="s">
        <v>431</v>
      </c>
      <c r="E115" s="175" t="s">
        <v>48</v>
      </c>
      <c r="F115" s="175">
        <v>1</v>
      </c>
      <c r="G115" s="178" t="s">
        <v>73</v>
      </c>
      <c r="H115" s="179" t="s">
        <v>181</v>
      </c>
      <c r="I115" s="175" t="s">
        <v>61</v>
      </c>
      <c r="J115" s="175" t="s">
        <v>35</v>
      </c>
      <c r="K115" s="175" t="s">
        <v>350</v>
      </c>
      <c r="L115" s="180">
        <v>32320200</v>
      </c>
      <c r="M115" s="181">
        <v>32320200</v>
      </c>
      <c r="N115" s="174" t="s">
        <v>51</v>
      </c>
      <c r="O115" s="174" t="s">
        <v>36</v>
      </c>
      <c r="P115" s="174" t="s">
        <v>286</v>
      </c>
      <c r="Q115" s="53"/>
      <c r="R115" s="182" t="s">
        <v>703</v>
      </c>
      <c r="S115" s="182" t="s">
        <v>271</v>
      </c>
      <c r="T115" s="194">
        <v>43109</v>
      </c>
      <c r="U115" s="182" t="s">
        <v>704</v>
      </c>
      <c r="V115" s="182" t="s">
        <v>578</v>
      </c>
      <c r="W115" s="195">
        <v>32320200</v>
      </c>
      <c r="X115" s="182">
        <v>0</v>
      </c>
      <c r="Y115" s="195">
        <v>32320200</v>
      </c>
      <c r="Z115" s="195">
        <v>32320200</v>
      </c>
      <c r="AA115" s="182" t="s">
        <v>705</v>
      </c>
      <c r="AB115" s="182" t="s">
        <v>1195</v>
      </c>
      <c r="AC115" s="182" t="s">
        <v>700</v>
      </c>
      <c r="AD115" s="194">
        <v>43109</v>
      </c>
      <c r="AE115" s="194">
        <v>43289</v>
      </c>
      <c r="AF115" s="182" t="s">
        <v>581</v>
      </c>
      <c r="AG115" s="182" t="s">
        <v>567</v>
      </c>
    </row>
    <row r="116" spans="1:33" ht="117" x14ac:dyDescent="0.25">
      <c r="A116" s="183">
        <f t="shared" si="6"/>
        <v>86</v>
      </c>
      <c r="B116" s="175" t="s">
        <v>432</v>
      </c>
      <c r="C116" s="176">
        <v>80101706</v>
      </c>
      <c r="D116" s="177" t="s">
        <v>433</v>
      </c>
      <c r="E116" s="175" t="s">
        <v>48</v>
      </c>
      <c r="F116" s="175">
        <v>1</v>
      </c>
      <c r="G116" s="178" t="s">
        <v>73</v>
      </c>
      <c r="H116" s="179">
        <v>5</v>
      </c>
      <c r="I116" s="175" t="s">
        <v>61</v>
      </c>
      <c r="J116" s="175" t="s">
        <v>66</v>
      </c>
      <c r="K116" s="175" t="s">
        <v>404</v>
      </c>
      <c r="L116" s="180">
        <v>56450000</v>
      </c>
      <c r="M116" s="181">
        <v>56450000</v>
      </c>
      <c r="N116" s="174" t="s">
        <v>51</v>
      </c>
      <c r="O116" s="174" t="s">
        <v>36</v>
      </c>
      <c r="P116" s="174" t="s">
        <v>434</v>
      </c>
      <c r="Q116" s="53"/>
      <c r="R116" s="182" t="s">
        <v>706</v>
      </c>
      <c r="S116" s="182" t="s">
        <v>707</v>
      </c>
      <c r="T116" s="194">
        <v>43109</v>
      </c>
      <c r="U116" s="182" t="s">
        <v>708</v>
      </c>
      <c r="V116" s="182" t="s">
        <v>578</v>
      </c>
      <c r="W116" s="195">
        <v>56450000</v>
      </c>
      <c r="X116" s="182">
        <v>0</v>
      </c>
      <c r="Y116" s="195">
        <v>56450000</v>
      </c>
      <c r="Z116" s="195">
        <v>56450000</v>
      </c>
      <c r="AA116" s="182" t="s">
        <v>709</v>
      </c>
      <c r="AB116" s="182" t="s">
        <v>1196</v>
      </c>
      <c r="AC116" s="182" t="s">
        <v>599</v>
      </c>
      <c r="AD116" s="194">
        <v>43109</v>
      </c>
      <c r="AE116" s="194">
        <v>43259</v>
      </c>
      <c r="AF116" s="182" t="s">
        <v>710</v>
      </c>
      <c r="AG116" s="182" t="s">
        <v>711</v>
      </c>
    </row>
    <row r="117" spans="1:33" ht="136.5" x14ac:dyDescent="0.25">
      <c r="A117" s="183">
        <f t="shared" si="6"/>
        <v>87</v>
      </c>
      <c r="B117" s="175" t="s">
        <v>432</v>
      </c>
      <c r="C117" s="176">
        <v>80101706</v>
      </c>
      <c r="D117" s="177" t="s">
        <v>433</v>
      </c>
      <c r="E117" s="175" t="s">
        <v>48</v>
      </c>
      <c r="F117" s="175">
        <v>1</v>
      </c>
      <c r="G117" s="178" t="s">
        <v>73</v>
      </c>
      <c r="H117" s="179">
        <v>5</v>
      </c>
      <c r="I117" s="175" t="s">
        <v>61</v>
      </c>
      <c r="J117" s="175" t="s">
        <v>66</v>
      </c>
      <c r="K117" s="175" t="s">
        <v>404</v>
      </c>
      <c r="L117" s="180">
        <v>25040000</v>
      </c>
      <c r="M117" s="181">
        <v>25040000</v>
      </c>
      <c r="N117" s="174" t="s">
        <v>51</v>
      </c>
      <c r="O117" s="174" t="s">
        <v>36</v>
      </c>
      <c r="P117" s="174" t="s">
        <v>434</v>
      </c>
      <c r="Q117" s="53"/>
      <c r="R117" s="182" t="s">
        <v>712</v>
      </c>
      <c r="S117" s="182" t="s">
        <v>713</v>
      </c>
      <c r="T117" s="194">
        <v>43109</v>
      </c>
      <c r="U117" s="182" t="s">
        <v>714</v>
      </c>
      <c r="V117" s="182" t="s">
        <v>578</v>
      </c>
      <c r="W117" s="195">
        <v>25040000</v>
      </c>
      <c r="X117" s="182">
        <v>0</v>
      </c>
      <c r="Y117" s="195">
        <v>25040000</v>
      </c>
      <c r="Z117" s="195">
        <v>25040000</v>
      </c>
      <c r="AA117" s="182" t="s">
        <v>715</v>
      </c>
      <c r="AB117" s="182" t="s">
        <v>1197</v>
      </c>
      <c r="AC117" s="182" t="s">
        <v>599</v>
      </c>
      <c r="AD117" s="194">
        <v>43110</v>
      </c>
      <c r="AE117" s="194">
        <v>43260</v>
      </c>
      <c r="AF117" s="182" t="s">
        <v>710</v>
      </c>
      <c r="AG117" s="182" t="s">
        <v>711</v>
      </c>
    </row>
    <row r="118" spans="1:33" ht="175.5" x14ac:dyDescent="0.25">
      <c r="A118" s="183">
        <f t="shared" si="6"/>
        <v>88</v>
      </c>
      <c r="B118" s="175" t="s">
        <v>432</v>
      </c>
      <c r="C118" s="176">
        <v>80101706</v>
      </c>
      <c r="D118" s="177" t="s">
        <v>433</v>
      </c>
      <c r="E118" s="175" t="s">
        <v>48</v>
      </c>
      <c r="F118" s="175">
        <v>1</v>
      </c>
      <c r="G118" s="178" t="s">
        <v>73</v>
      </c>
      <c r="H118" s="179">
        <v>5</v>
      </c>
      <c r="I118" s="175" t="s">
        <v>61</v>
      </c>
      <c r="J118" s="175" t="s">
        <v>66</v>
      </c>
      <c r="K118" s="175" t="s">
        <v>404</v>
      </c>
      <c r="L118" s="180">
        <v>45000000</v>
      </c>
      <c r="M118" s="181">
        <v>45000000</v>
      </c>
      <c r="N118" s="174" t="s">
        <v>51</v>
      </c>
      <c r="O118" s="174" t="s">
        <v>36</v>
      </c>
      <c r="P118" s="174" t="s">
        <v>434</v>
      </c>
      <c r="Q118" s="53"/>
      <c r="R118" s="182" t="s">
        <v>716</v>
      </c>
      <c r="S118" s="182" t="s">
        <v>717</v>
      </c>
      <c r="T118" s="194">
        <v>43109</v>
      </c>
      <c r="U118" s="182" t="s">
        <v>718</v>
      </c>
      <c r="V118" s="182" t="s">
        <v>578</v>
      </c>
      <c r="W118" s="195">
        <v>45000000</v>
      </c>
      <c r="X118" s="182">
        <v>0</v>
      </c>
      <c r="Y118" s="195">
        <v>45000000</v>
      </c>
      <c r="Z118" s="195">
        <v>45000000</v>
      </c>
      <c r="AA118" s="182" t="s">
        <v>719</v>
      </c>
      <c r="AB118" s="182" t="s">
        <v>1198</v>
      </c>
      <c r="AC118" s="182" t="s">
        <v>599</v>
      </c>
      <c r="AD118" s="194">
        <v>43115</v>
      </c>
      <c r="AE118" s="194">
        <v>43265</v>
      </c>
      <c r="AF118" s="182" t="s">
        <v>710</v>
      </c>
      <c r="AG118" s="182" t="s">
        <v>711</v>
      </c>
    </row>
    <row r="119" spans="1:33" ht="117" x14ac:dyDescent="0.25">
      <c r="A119" s="183">
        <f t="shared" si="6"/>
        <v>89</v>
      </c>
      <c r="B119" s="175" t="s">
        <v>432</v>
      </c>
      <c r="C119" s="176">
        <v>80101706</v>
      </c>
      <c r="D119" s="177" t="s">
        <v>433</v>
      </c>
      <c r="E119" s="175" t="s">
        <v>48</v>
      </c>
      <c r="F119" s="175">
        <v>1</v>
      </c>
      <c r="G119" s="178" t="s">
        <v>73</v>
      </c>
      <c r="H119" s="179">
        <v>5</v>
      </c>
      <c r="I119" s="175" t="s">
        <v>61</v>
      </c>
      <c r="J119" s="175" t="s">
        <v>66</v>
      </c>
      <c r="K119" s="175" t="s">
        <v>404</v>
      </c>
      <c r="L119" s="180">
        <v>35830000</v>
      </c>
      <c r="M119" s="181">
        <v>35830000</v>
      </c>
      <c r="N119" s="174" t="s">
        <v>51</v>
      </c>
      <c r="O119" s="174" t="s">
        <v>36</v>
      </c>
      <c r="P119" s="174" t="s">
        <v>434</v>
      </c>
      <c r="Q119" s="53"/>
      <c r="R119" s="182" t="s">
        <v>720</v>
      </c>
      <c r="S119" s="182" t="s">
        <v>721</v>
      </c>
      <c r="T119" s="194">
        <v>43109</v>
      </c>
      <c r="U119" s="182" t="s">
        <v>722</v>
      </c>
      <c r="V119" s="182" t="s">
        <v>578</v>
      </c>
      <c r="W119" s="195">
        <v>35830000</v>
      </c>
      <c r="X119" s="182">
        <v>0</v>
      </c>
      <c r="Y119" s="195">
        <v>35830000</v>
      </c>
      <c r="Z119" s="195">
        <v>35830000</v>
      </c>
      <c r="AA119" s="182" t="s">
        <v>723</v>
      </c>
      <c r="AB119" s="182" t="s">
        <v>1199</v>
      </c>
      <c r="AC119" s="182" t="s">
        <v>599</v>
      </c>
      <c r="AD119" s="194">
        <v>43110</v>
      </c>
      <c r="AE119" s="194">
        <v>43260</v>
      </c>
      <c r="AF119" s="182" t="s">
        <v>710</v>
      </c>
      <c r="AG119" s="182" t="s">
        <v>711</v>
      </c>
    </row>
    <row r="120" spans="1:33" ht="156" x14ac:dyDescent="0.25">
      <c r="A120" s="183">
        <f t="shared" si="6"/>
        <v>90</v>
      </c>
      <c r="B120" s="175" t="s">
        <v>432</v>
      </c>
      <c r="C120" s="176">
        <v>80101706</v>
      </c>
      <c r="D120" s="177" t="s">
        <v>433</v>
      </c>
      <c r="E120" s="175" t="s">
        <v>48</v>
      </c>
      <c r="F120" s="175">
        <v>1</v>
      </c>
      <c r="G120" s="178" t="s">
        <v>73</v>
      </c>
      <c r="H120" s="179">
        <v>5</v>
      </c>
      <c r="I120" s="175" t="s">
        <v>61</v>
      </c>
      <c r="J120" s="175" t="s">
        <v>66</v>
      </c>
      <c r="K120" s="175" t="s">
        <v>404</v>
      </c>
      <c r="L120" s="180">
        <v>14000000</v>
      </c>
      <c r="M120" s="181">
        <v>14000000</v>
      </c>
      <c r="N120" s="174" t="s">
        <v>51</v>
      </c>
      <c r="O120" s="174" t="s">
        <v>36</v>
      </c>
      <c r="P120" s="174" t="s">
        <v>434</v>
      </c>
      <c r="Q120" s="53"/>
      <c r="R120" s="182" t="s">
        <v>724</v>
      </c>
      <c r="S120" s="182" t="s">
        <v>725</v>
      </c>
      <c r="T120" s="194">
        <v>43110</v>
      </c>
      <c r="U120" s="182" t="s">
        <v>726</v>
      </c>
      <c r="V120" s="182" t="s">
        <v>578</v>
      </c>
      <c r="W120" s="195">
        <v>14000000</v>
      </c>
      <c r="X120" s="182">
        <v>0</v>
      </c>
      <c r="Y120" s="195">
        <v>14000000</v>
      </c>
      <c r="Z120" s="195">
        <v>14000000</v>
      </c>
      <c r="AA120" s="182" t="s">
        <v>727</v>
      </c>
      <c r="AB120" s="182" t="s">
        <v>1200</v>
      </c>
      <c r="AC120" s="182" t="s">
        <v>599</v>
      </c>
      <c r="AD120" s="194">
        <v>43111</v>
      </c>
      <c r="AE120" s="194">
        <v>43261</v>
      </c>
      <c r="AF120" s="182" t="s">
        <v>728</v>
      </c>
      <c r="AG120" s="182" t="s">
        <v>729</v>
      </c>
    </row>
    <row r="121" spans="1:33" ht="175.5" x14ac:dyDescent="0.25">
      <c r="A121" s="183">
        <f t="shared" si="6"/>
        <v>91</v>
      </c>
      <c r="B121" s="175" t="s">
        <v>235</v>
      </c>
      <c r="C121" s="176">
        <v>80101706</v>
      </c>
      <c r="D121" s="177" t="s">
        <v>437</v>
      </c>
      <c r="E121" s="175" t="s">
        <v>48</v>
      </c>
      <c r="F121" s="175">
        <v>1</v>
      </c>
      <c r="G121" s="178" t="s">
        <v>73</v>
      </c>
      <c r="H121" s="179">
        <v>5</v>
      </c>
      <c r="I121" s="175" t="s">
        <v>61</v>
      </c>
      <c r="J121" s="175" t="s">
        <v>66</v>
      </c>
      <c r="K121" s="175" t="s">
        <v>384</v>
      </c>
      <c r="L121" s="180">
        <v>24485000</v>
      </c>
      <c r="M121" s="181">
        <v>24485000</v>
      </c>
      <c r="N121" s="174" t="s">
        <v>51</v>
      </c>
      <c r="O121" s="174" t="s">
        <v>36</v>
      </c>
      <c r="P121" s="174" t="s">
        <v>438</v>
      </c>
      <c r="Q121" s="53"/>
      <c r="R121" s="182" t="s">
        <v>730</v>
      </c>
      <c r="S121" s="182" t="s">
        <v>731</v>
      </c>
      <c r="T121" s="194">
        <v>43109</v>
      </c>
      <c r="U121" s="182" t="s">
        <v>732</v>
      </c>
      <c r="V121" s="182" t="s">
        <v>578</v>
      </c>
      <c r="W121" s="195">
        <v>24485000</v>
      </c>
      <c r="X121" s="182">
        <v>0</v>
      </c>
      <c r="Y121" s="195">
        <v>24485000</v>
      </c>
      <c r="Z121" s="195">
        <v>24485000</v>
      </c>
      <c r="AA121" s="182" t="s">
        <v>733</v>
      </c>
      <c r="AB121" s="182" t="s">
        <v>1201</v>
      </c>
      <c r="AC121" s="182" t="s">
        <v>599</v>
      </c>
      <c r="AD121" s="194">
        <v>43109</v>
      </c>
      <c r="AE121" s="194">
        <v>43259</v>
      </c>
      <c r="AF121" s="182" t="s">
        <v>734</v>
      </c>
      <c r="AG121" s="182" t="s">
        <v>735</v>
      </c>
    </row>
    <row r="122" spans="1:33" ht="175.5" x14ac:dyDescent="0.25">
      <c r="A122" s="183">
        <f t="shared" si="6"/>
        <v>92</v>
      </c>
      <c r="B122" s="175" t="s">
        <v>235</v>
      </c>
      <c r="C122" s="176">
        <v>80101706</v>
      </c>
      <c r="D122" s="177" t="s">
        <v>437</v>
      </c>
      <c r="E122" s="175" t="s">
        <v>48</v>
      </c>
      <c r="F122" s="175">
        <v>1</v>
      </c>
      <c r="G122" s="178" t="s">
        <v>73</v>
      </c>
      <c r="H122" s="179">
        <v>5</v>
      </c>
      <c r="I122" s="175" t="s">
        <v>61</v>
      </c>
      <c r="J122" s="175" t="s">
        <v>66</v>
      </c>
      <c r="K122" s="175" t="s">
        <v>384</v>
      </c>
      <c r="L122" s="180">
        <v>19475000</v>
      </c>
      <c r="M122" s="181">
        <v>19475000</v>
      </c>
      <c r="N122" s="174" t="s">
        <v>51</v>
      </c>
      <c r="O122" s="174" t="s">
        <v>36</v>
      </c>
      <c r="P122" s="174" t="s">
        <v>438</v>
      </c>
      <c r="Q122" s="53"/>
      <c r="R122" s="182" t="s">
        <v>736</v>
      </c>
      <c r="S122" s="182" t="s">
        <v>737</v>
      </c>
      <c r="T122" s="194">
        <v>43109</v>
      </c>
      <c r="U122" s="182" t="s">
        <v>738</v>
      </c>
      <c r="V122" s="182" t="s">
        <v>578</v>
      </c>
      <c r="W122" s="195">
        <v>19475000</v>
      </c>
      <c r="X122" s="182">
        <v>0</v>
      </c>
      <c r="Y122" s="195">
        <v>19475000</v>
      </c>
      <c r="Z122" s="195">
        <v>19475000</v>
      </c>
      <c r="AA122" s="182" t="s">
        <v>604</v>
      </c>
      <c r="AB122" s="182" t="s">
        <v>1202</v>
      </c>
      <c r="AC122" s="182" t="s">
        <v>599</v>
      </c>
      <c r="AD122" s="194">
        <v>43109</v>
      </c>
      <c r="AE122" s="194">
        <v>43259</v>
      </c>
      <c r="AF122" s="182" t="s">
        <v>734</v>
      </c>
      <c r="AG122" s="182" t="s">
        <v>735</v>
      </c>
    </row>
    <row r="123" spans="1:33" ht="156" x14ac:dyDescent="0.25">
      <c r="A123" s="183">
        <f t="shared" si="6"/>
        <v>93</v>
      </c>
      <c r="B123" s="175" t="s">
        <v>236</v>
      </c>
      <c r="C123" s="176">
        <v>80101706</v>
      </c>
      <c r="D123" s="177" t="s">
        <v>439</v>
      </c>
      <c r="E123" s="175" t="s">
        <v>48</v>
      </c>
      <c r="F123" s="175">
        <v>1</v>
      </c>
      <c r="G123" s="178" t="s">
        <v>73</v>
      </c>
      <c r="H123" s="179">
        <v>5</v>
      </c>
      <c r="I123" s="175" t="s">
        <v>61</v>
      </c>
      <c r="J123" s="175" t="s">
        <v>66</v>
      </c>
      <c r="K123" s="175" t="s">
        <v>384</v>
      </c>
      <c r="L123" s="180">
        <v>25000000</v>
      </c>
      <c r="M123" s="181">
        <v>25000000</v>
      </c>
      <c r="N123" s="174" t="s">
        <v>51</v>
      </c>
      <c r="O123" s="174" t="s">
        <v>36</v>
      </c>
      <c r="P123" s="174" t="s">
        <v>438</v>
      </c>
      <c r="Q123" s="53"/>
      <c r="R123" s="182" t="s">
        <v>739</v>
      </c>
      <c r="S123" s="182" t="s">
        <v>740</v>
      </c>
      <c r="T123" s="194">
        <v>43109</v>
      </c>
      <c r="U123" s="182" t="s">
        <v>741</v>
      </c>
      <c r="V123" s="182" t="s">
        <v>578</v>
      </c>
      <c r="W123" s="195">
        <v>25000000</v>
      </c>
      <c r="X123" s="182">
        <v>0</v>
      </c>
      <c r="Y123" s="195">
        <v>25000000</v>
      </c>
      <c r="Z123" s="195">
        <v>25000000</v>
      </c>
      <c r="AA123" s="182" t="s">
        <v>742</v>
      </c>
      <c r="AB123" s="182" t="s">
        <v>1203</v>
      </c>
      <c r="AC123" s="182" t="s">
        <v>599</v>
      </c>
      <c r="AD123" s="194">
        <v>43111</v>
      </c>
      <c r="AE123" s="194">
        <v>43261</v>
      </c>
      <c r="AF123" s="182" t="s">
        <v>743</v>
      </c>
      <c r="AG123" s="182" t="s">
        <v>744</v>
      </c>
    </row>
    <row r="124" spans="1:33" ht="156" x14ac:dyDescent="0.25">
      <c r="A124" s="183">
        <f t="shared" si="6"/>
        <v>94</v>
      </c>
      <c r="B124" s="175" t="s">
        <v>236</v>
      </c>
      <c r="C124" s="176">
        <v>80101706</v>
      </c>
      <c r="D124" s="177" t="s">
        <v>439</v>
      </c>
      <c r="E124" s="175" t="s">
        <v>48</v>
      </c>
      <c r="F124" s="175">
        <v>1</v>
      </c>
      <c r="G124" s="178" t="s">
        <v>73</v>
      </c>
      <c r="H124" s="179">
        <v>5</v>
      </c>
      <c r="I124" s="175" t="s">
        <v>61</v>
      </c>
      <c r="J124" s="175" t="s">
        <v>66</v>
      </c>
      <c r="K124" s="175" t="s">
        <v>384</v>
      </c>
      <c r="L124" s="180">
        <v>25000000</v>
      </c>
      <c r="M124" s="181">
        <v>25000000</v>
      </c>
      <c r="N124" s="174" t="s">
        <v>51</v>
      </c>
      <c r="O124" s="174" t="s">
        <v>36</v>
      </c>
      <c r="P124" s="174" t="s">
        <v>438</v>
      </c>
      <c r="Q124" s="53"/>
      <c r="R124" s="182" t="s">
        <v>745</v>
      </c>
      <c r="S124" s="182" t="s">
        <v>242</v>
      </c>
      <c r="T124" s="194">
        <v>43109</v>
      </c>
      <c r="U124" s="182" t="s">
        <v>741</v>
      </c>
      <c r="V124" s="182" t="s">
        <v>578</v>
      </c>
      <c r="W124" s="195">
        <v>25000000</v>
      </c>
      <c r="X124" s="182">
        <v>0</v>
      </c>
      <c r="Y124" s="195">
        <v>25000000</v>
      </c>
      <c r="Z124" s="195">
        <v>25000000</v>
      </c>
      <c r="AA124" s="182" t="s">
        <v>742</v>
      </c>
      <c r="AB124" s="182" t="s">
        <v>1204</v>
      </c>
      <c r="AC124" s="182" t="s">
        <v>599</v>
      </c>
      <c r="AD124" s="194">
        <v>43111</v>
      </c>
      <c r="AE124" s="194">
        <v>43261</v>
      </c>
      <c r="AF124" s="182" t="s">
        <v>958</v>
      </c>
      <c r="AG124" s="182" t="s">
        <v>744</v>
      </c>
    </row>
    <row r="125" spans="1:33" ht="175.5" x14ac:dyDescent="0.25">
      <c r="A125" s="183">
        <f t="shared" si="6"/>
        <v>95</v>
      </c>
      <c r="B125" s="175" t="s">
        <v>440</v>
      </c>
      <c r="C125" s="176">
        <v>80101706</v>
      </c>
      <c r="D125" s="177" t="s">
        <v>441</v>
      </c>
      <c r="E125" s="175" t="s">
        <v>48</v>
      </c>
      <c r="F125" s="175">
        <v>1</v>
      </c>
      <c r="G125" s="178" t="s">
        <v>73</v>
      </c>
      <c r="H125" s="179">
        <v>5</v>
      </c>
      <c r="I125" s="175" t="s">
        <v>61</v>
      </c>
      <c r="J125" s="175" t="s">
        <v>66</v>
      </c>
      <c r="K125" s="175" t="s">
        <v>384</v>
      </c>
      <c r="L125" s="180">
        <v>36750000</v>
      </c>
      <c r="M125" s="181">
        <v>36750000</v>
      </c>
      <c r="N125" s="174" t="s">
        <v>51</v>
      </c>
      <c r="O125" s="174" t="s">
        <v>36</v>
      </c>
      <c r="P125" s="174" t="s">
        <v>442</v>
      </c>
      <c r="Q125" s="53"/>
      <c r="R125" s="182" t="s">
        <v>746</v>
      </c>
      <c r="S125" s="182" t="s">
        <v>229</v>
      </c>
      <c r="T125" s="194">
        <v>43109</v>
      </c>
      <c r="U125" s="182" t="s">
        <v>747</v>
      </c>
      <c r="V125" s="182" t="s">
        <v>578</v>
      </c>
      <c r="W125" s="195">
        <v>36750000</v>
      </c>
      <c r="X125" s="182">
        <v>0</v>
      </c>
      <c r="Y125" s="195">
        <v>36750000</v>
      </c>
      <c r="Z125" s="195">
        <v>36750000</v>
      </c>
      <c r="AA125" s="182" t="s">
        <v>748</v>
      </c>
      <c r="AB125" s="182" t="s">
        <v>1205</v>
      </c>
      <c r="AC125" s="182" t="s">
        <v>599</v>
      </c>
      <c r="AD125" s="194">
        <v>43109</v>
      </c>
      <c r="AE125" s="194">
        <v>43259</v>
      </c>
      <c r="AF125" s="182" t="s">
        <v>1158</v>
      </c>
      <c r="AG125" s="182" t="s">
        <v>749</v>
      </c>
    </row>
    <row r="126" spans="1:33" ht="214.5" x14ac:dyDescent="0.25">
      <c r="A126" s="183">
        <f t="shared" si="6"/>
        <v>96</v>
      </c>
      <c r="B126" s="175" t="s">
        <v>440</v>
      </c>
      <c r="C126" s="176">
        <v>80101706</v>
      </c>
      <c r="D126" s="177" t="s">
        <v>441</v>
      </c>
      <c r="E126" s="175" t="s">
        <v>48</v>
      </c>
      <c r="F126" s="175">
        <v>1</v>
      </c>
      <c r="G126" s="178" t="s">
        <v>73</v>
      </c>
      <c r="H126" s="179">
        <v>5</v>
      </c>
      <c r="I126" s="175" t="s">
        <v>61</v>
      </c>
      <c r="J126" s="175" t="s">
        <v>66</v>
      </c>
      <c r="K126" s="175" t="s">
        <v>384</v>
      </c>
      <c r="L126" s="180">
        <v>24485000</v>
      </c>
      <c r="M126" s="181">
        <v>24485000</v>
      </c>
      <c r="N126" s="174" t="s">
        <v>51</v>
      </c>
      <c r="O126" s="174" t="s">
        <v>36</v>
      </c>
      <c r="P126" s="174" t="s">
        <v>442</v>
      </c>
      <c r="Q126" s="53"/>
      <c r="R126" s="182" t="s">
        <v>750</v>
      </c>
      <c r="S126" s="182" t="s">
        <v>252</v>
      </c>
      <c r="T126" s="194">
        <v>43116</v>
      </c>
      <c r="U126" s="182" t="s">
        <v>751</v>
      </c>
      <c r="V126" s="182" t="s">
        <v>578</v>
      </c>
      <c r="W126" s="195">
        <v>24485000</v>
      </c>
      <c r="X126" s="182">
        <v>0</v>
      </c>
      <c r="Y126" s="195">
        <v>24485000</v>
      </c>
      <c r="Z126" s="195">
        <v>24485000</v>
      </c>
      <c r="AA126" s="182" t="s">
        <v>752</v>
      </c>
      <c r="AB126" s="182" t="s">
        <v>1206</v>
      </c>
      <c r="AC126" s="182" t="s">
        <v>753</v>
      </c>
      <c r="AD126" s="194">
        <v>43117</v>
      </c>
      <c r="AE126" s="194">
        <v>43267</v>
      </c>
      <c r="AF126" s="182" t="s">
        <v>754</v>
      </c>
      <c r="AG126" s="182" t="s">
        <v>749</v>
      </c>
    </row>
    <row r="127" spans="1:33" ht="175.5" x14ac:dyDescent="0.25">
      <c r="A127" s="183">
        <f t="shared" si="6"/>
        <v>97</v>
      </c>
      <c r="B127" s="175" t="s">
        <v>440</v>
      </c>
      <c r="C127" s="176">
        <v>80101706</v>
      </c>
      <c r="D127" s="177" t="s">
        <v>441</v>
      </c>
      <c r="E127" s="175" t="s">
        <v>48</v>
      </c>
      <c r="F127" s="175">
        <v>1</v>
      </c>
      <c r="G127" s="178" t="s">
        <v>73</v>
      </c>
      <c r="H127" s="179">
        <v>5</v>
      </c>
      <c r="I127" s="175" t="s">
        <v>61</v>
      </c>
      <c r="J127" s="175" t="s">
        <v>66</v>
      </c>
      <c r="K127" s="175" t="s">
        <v>384</v>
      </c>
      <c r="L127" s="180">
        <v>19475000</v>
      </c>
      <c r="M127" s="181">
        <v>19475000</v>
      </c>
      <c r="N127" s="174" t="s">
        <v>51</v>
      </c>
      <c r="O127" s="174" t="s">
        <v>36</v>
      </c>
      <c r="P127" s="174" t="s">
        <v>442</v>
      </c>
      <c r="Q127" s="53"/>
      <c r="R127" s="182" t="s">
        <v>755</v>
      </c>
      <c r="S127" s="182" t="s">
        <v>756</v>
      </c>
      <c r="T127" s="194">
        <v>43109</v>
      </c>
      <c r="U127" s="182" t="s">
        <v>757</v>
      </c>
      <c r="V127" s="182" t="s">
        <v>578</v>
      </c>
      <c r="W127" s="195">
        <v>19475000</v>
      </c>
      <c r="X127" s="182">
        <v>0</v>
      </c>
      <c r="Y127" s="195">
        <v>19475000</v>
      </c>
      <c r="Z127" s="195">
        <v>19475000</v>
      </c>
      <c r="AA127" s="182" t="s">
        <v>604</v>
      </c>
      <c r="AB127" s="182" t="s">
        <v>1207</v>
      </c>
      <c r="AC127" s="182" t="s">
        <v>599</v>
      </c>
      <c r="AD127" s="194">
        <v>43109</v>
      </c>
      <c r="AE127" s="194">
        <v>43259</v>
      </c>
      <c r="AF127" s="182" t="s">
        <v>758</v>
      </c>
      <c r="AG127" s="182" t="s">
        <v>749</v>
      </c>
    </row>
    <row r="128" spans="1:33" ht="136.5" x14ac:dyDescent="0.25">
      <c r="A128" s="183">
        <f t="shared" si="6"/>
        <v>98</v>
      </c>
      <c r="B128" s="175" t="s">
        <v>440</v>
      </c>
      <c r="C128" s="176">
        <v>80101706</v>
      </c>
      <c r="D128" s="177" t="s">
        <v>441</v>
      </c>
      <c r="E128" s="175" t="s">
        <v>48</v>
      </c>
      <c r="F128" s="175">
        <v>1</v>
      </c>
      <c r="G128" s="178" t="s">
        <v>73</v>
      </c>
      <c r="H128" s="179">
        <v>5</v>
      </c>
      <c r="I128" s="175" t="s">
        <v>61</v>
      </c>
      <c r="J128" s="175" t="s">
        <v>66</v>
      </c>
      <c r="K128" s="175" t="s">
        <v>384</v>
      </c>
      <c r="L128" s="180">
        <v>36750000</v>
      </c>
      <c r="M128" s="181">
        <v>36750000</v>
      </c>
      <c r="N128" s="174" t="s">
        <v>51</v>
      </c>
      <c r="O128" s="174" t="s">
        <v>36</v>
      </c>
      <c r="P128" s="174" t="s">
        <v>442</v>
      </c>
      <c r="Q128" s="53"/>
      <c r="R128" s="182" t="s">
        <v>759</v>
      </c>
      <c r="S128" s="182" t="s">
        <v>248</v>
      </c>
      <c r="T128" s="194">
        <v>43109</v>
      </c>
      <c r="U128" s="182" t="s">
        <v>760</v>
      </c>
      <c r="V128" s="182" t="s">
        <v>578</v>
      </c>
      <c r="W128" s="195">
        <v>36750000</v>
      </c>
      <c r="X128" s="182">
        <v>0</v>
      </c>
      <c r="Y128" s="195">
        <v>36750000</v>
      </c>
      <c r="Z128" s="195">
        <v>36750000</v>
      </c>
      <c r="AA128" s="182" t="s">
        <v>748</v>
      </c>
      <c r="AB128" s="182" t="s">
        <v>1208</v>
      </c>
      <c r="AC128" s="182" t="s">
        <v>599</v>
      </c>
      <c r="AD128" s="194">
        <v>43109</v>
      </c>
      <c r="AE128" s="194">
        <v>43259</v>
      </c>
      <c r="AF128" s="182" t="s">
        <v>643</v>
      </c>
      <c r="AG128" s="182" t="s">
        <v>270</v>
      </c>
    </row>
    <row r="129" spans="1:33" ht="136.5" x14ac:dyDescent="0.25">
      <c r="A129" s="183">
        <f t="shared" si="6"/>
        <v>99</v>
      </c>
      <c r="B129" s="175" t="s">
        <v>440</v>
      </c>
      <c r="C129" s="176">
        <v>80101706</v>
      </c>
      <c r="D129" s="177" t="s">
        <v>441</v>
      </c>
      <c r="E129" s="175" t="s">
        <v>48</v>
      </c>
      <c r="F129" s="175">
        <v>1</v>
      </c>
      <c r="G129" s="178" t="s">
        <v>73</v>
      </c>
      <c r="H129" s="179">
        <v>5</v>
      </c>
      <c r="I129" s="175" t="s">
        <v>61</v>
      </c>
      <c r="J129" s="175" t="s">
        <v>66</v>
      </c>
      <c r="K129" s="175" t="s">
        <v>384</v>
      </c>
      <c r="L129" s="180">
        <v>36750000</v>
      </c>
      <c r="M129" s="181">
        <v>36750000</v>
      </c>
      <c r="N129" s="174" t="s">
        <v>51</v>
      </c>
      <c r="O129" s="174" t="s">
        <v>36</v>
      </c>
      <c r="P129" s="174" t="s">
        <v>442</v>
      </c>
      <c r="Q129" s="53"/>
      <c r="R129" s="182" t="s">
        <v>761</v>
      </c>
      <c r="S129" s="182" t="s">
        <v>762</v>
      </c>
      <c r="T129" s="194">
        <v>43109</v>
      </c>
      <c r="U129" s="182" t="s">
        <v>763</v>
      </c>
      <c r="V129" s="182" t="s">
        <v>578</v>
      </c>
      <c r="W129" s="195">
        <v>36750000</v>
      </c>
      <c r="X129" s="195">
        <v>32585000</v>
      </c>
      <c r="Y129" s="195">
        <f>W129-X129</f>
        <v>4165000</v>
      </c>
      <c r="Z129" s="195">
        <f>Y129</f>
        <v>4165000</v>
      </c>
      <c r="AA129" s="182" t="s">
        <v>764</v>
      </c>
      <c r="AB129" s="182" t="s">
        <v>1209</v>
      </c>
      <c r="AC129" s="182" t="s">
        <v>599</v>
      </c>
      <c r="AD129" s="194">
        <v>43109</v>
      </c>
      <c r="AE129" s="194">
        <v>43259</v>
      </c>
      <c r="AF129" s="182" t="s">
        <v>758</v>
      </c>
      <c r="AG129" s="182" t="s">
        <v>749</v>
      </c>
    </row>
    <row r="130" spans="1:33" ht="116.25" x14ac:dyDescent="0.25">
      <c r="A130" s="183">
        <f t="shared" si="6"/>
        <v>100</v>
      </c>
      <c r="B130" s="175" t="s">
        <v>150</v>
      </c>
      <c r="C130" s="176">
        <v>80101706</v>
      </c>
      <c r="D130" s="177" t="s">
        <v>443</v>
      </c>
      <c r="E130" s="175" t="s">
        <v>48</v>
      </c>
      <c r="F130" s="175">
        <v>1</v>
      </c>
      <c r="G130" s="178" t="s">
        <v>73</v>
      </c>
      <c r="H130" s="179">
        <v>5</v>
      </c>
      <c r="I130" s="175" t="s">
        <v>61</v>
      </c>
      <c r="J130" s="175" t="s">
        <v>66</v>
      </c>
      <c r="K130" s="175" t="s">
        <v>384</v>
      </c>
      <c r="L130" s="180">
        <v>8425000</v>
      </c>
      <c r="M130" s="181">
        <v>8425000</v>
      </c>
      <c r="N130" s="174" t="s">
        <v>51</v>
      </c>
      <c r="O130" s="174" t="s">
        <v>36</v>
      </c>
      <c r="P130" s="174" t="s">
        <v>444</v>
      </c>
      <c r="Q130" s="53"/>
      <c r="R130" s="182" t="s">
        <v>765</v>
      </c>
      <c r="S130" s="182" t="s">
        <v>766</v>
      </c>
      <c r="T130" s="194">
        <v>43109</v>
      </c>
      <c r="U130" s="182" t="s">
        <v>767</v>
      </c>
      <c r="V130" s="182" t="s">
        <v>585</v>
      </c>
      <c r="W130" s="195">
        <v>8425000</v>
      </c>
      <c r="X130" s="182">
        <v>0</v>
      </c>
      <c r="Y130" s="195">
        <v>8425000</v>
      </c>
      <c r="Z130" s="195">
        <v>8425000</v>
      </c>
      <c r="AA130" s="182" t="s">
        <v>768</v>
      </c>
      <c r="AB130" s="182" t="s">
        <v>1210</v>
      </c>
      <c r="AC130" s="182" t="s">
        <v>599</v>
      </c>
      <c r="AD130" s="194">
        <v>43110</v>
      </c>
      <c r="AE130" s="194">
        <v>43260</v>
      </c>
      <c r="AF130" s="182" t="s">
        <v>769</v>
      </c>
      <c r="AG130" s="182" t="s">
        <v>770</v>
      </c>
    </row>
    <row r="131" spans="1:33" ht="136.5" x14ac:dyDescent="0.25">
      <c r="A131" s="183">
        <v>101</v>
      </c>
      <c r="B131" s="175" t="s">
        <v>150</v>
      </c>
      <c r="C131" s="176">
        <v>80101706</v>
      </c>
      <c r="D131" s="177" t="s">
        <v>445</v>
      </c>
      <c r="E131" s="175" t="s">
        <v>48</v>
      </c>
      <c r="F131" s="175">
        <v>1</v>
      </c>
      <c r="G131" s="178" t="s">
        <v>73</v>
      </c>
      <c r="H131" s="179">
        <v>5</v>
      </c>
      <c r="I131" s="175" t="s">
        <v>61</v>
      </c>
      <c r="J131" s="175" t="s">
        <v>66</v>
      </c>
      <c r="K131" s="175" t="s">
        <v>384</v>
      </c>
      <c r="L131" s="180">
        <v>12920000</v>
      </c>
      <c r="M131" s="180">
        <v>12920000</v>
      </c>
      <c r="N131" s="174" t="s">
        <v>51</v>
      </c>
      <c r="O131" s="174" t="s">
        <v>36</v>
      </c>
      <c r="P131" s="174" t="s">
        <v>444</v>
      </c>
      <c r="Q131" s="53"/>
      <c r="R131" s="182" t="s">
        <v>771</v>
      </c>
      <c r="S131" s="182" t="s">
        <v>772</v>
      </c>
      <c r="T131" s="194">
        <v>43119</v>
      </c>
      <c r="U131" s="182" t="s">
        <v>773</v>
      </c>
      <c r="V131" s="182" t="s">
        <v>578</v>
      </c>
      <c r="W131" s="195">
        <v>12920000</v>
      </c>
      <c r="X131" s="182">
        <v>0</v>
      </c>
      <c r="Y131" s="195">
        <v>12920000</v>
      </c>
      <c r="Z131" s="195">
        <v>12920000</v>
      </c>
      <c r="AA131" s="182" t="s">
        <v>774</v>
      </c>
      <c r="AB131" s="182" t="s">
        <v>1211</v>
      </c>
      <c r="AC131" s="182" t="s">
        <v>753</v>
      </c>
      <c r="AD131" s="194">
        <v>43122</v>
      </c>
      <c r="AE131" s="194">
        <v>43272</v>
      </c>
      <c r="AF131" s="182" t="s">
        <v>769</v>
      </c>
      <c r="AG131" s="182" t="s">
        <v>770</v>
      </c>
    </row>
    <row r="132" spans="1:33" ht="116.25" x14ac:dyDescent="0.25">
      <c r="A132" s="183">
        <f t="shared" ref="A132:A137" si="7">SUM(A131+1)</f>
        <v>102</v>
      </c>
      <c r="B132" s="175" t="s">
        <v>150</v>
      </c>
      <c r="C132" s="176">
        <v>80101706</v>
      </c>
      <c r="D132" s="177" t="s">
        <v>445</v>
      </c>
      <c r="E132" s="175" t="s">
        <v>48</v>
      </c>
      <c r="F132" s="175">
        <v>1</v>
      </c>
      <c r="G132" s="178" t="s">
        <v>73</v>
      </c>
      <c r="H132" s="179">
        <v>5</v>
      </c>
      <c r="I132" s="175" t="s">
        <v>61</v>
      </c>
      <c r="J132" s="175" t="s">
        <v>66</v>
      </c>
      <c r="K132" s="175" t="s">
        <v>384</v>
      </c>
      <c r="L132" s="180">
        <v>36750000</v>
      </c>
      <c r="M132" s="181">
        <v>36750000</v>
      </c>
      <c r="N132" s="174" t="s">
        <v>51</v>
      </c>
      <c r="O132" s="174" t="s">
        <v>36</v>
      </c>
      <c r="P132" s="174" t="s">
        <v>444</v>
      </c>
      <c r="Q132" s="53"/>
      <c r="R132" s="182" t="s">
        <v>775</v>
      </c>
      <c r="S132" s="182" t="s">
        <v>776</v>
      </c>
      <c r="T132" s="194">
        <v>43109</v>
      </c>
      <c r="U132" s="182" t="s">
        <v>777</v>
      </c>
      <c r="V132" s="182" t="s">
        <v>578</v>
      </c>
      <c r="W132" s="195">
        <v>36750000</v>
      </c>
      <c r="X132" s="182">
        <v>0</v>
      </c>
      <c r="Y132" s="195">
        <v>36750000</v>
      </c>
      <c r="Z132" s="195">
        <v>36750000</v>
      </c>
      <c r="AA132" s="182" t="s">
        <v>778</v>
      </c>
      <c r="AB132" s="182" t="s">
        <v>1212</v>
      </c>
      <c r="AC132" s="182" t="s">
        <v>599</v>
      </c>
      <c r="AD132" s="194">
        <v>43118</v>
      </c>
      <c r="AE132" s="194">
        <v>43268</v>
      </c>
      <c r="AF132" s="182" t="s">
        <v>769</v>
      </c>
      <c r="AG132" s="182" t="s">
        <v>770</v>
      </c>
    </row>
    <row r="133" spans="1:33" ht="92.45" customHeight="1" x14ac:dyDescent="0.25">
      <c r="A133" s="183">
        <f t="shared" si="7"/>
        <v>103</v>
      </c>
      <c r="B133" s="175" t="s">
        <v>449</v>
      </c>
      <c r="C133" s="176">
        <v>80101706</v>
      </c>
      <c r="D133" s="177" t="s">
        <v>450</v>
      </c>
      <c r="E133" s="175" t="s">
        <v>48</v>
      </c>
      <c r="F133" s="175">
        <v>1</v>
      </c>
      <c r="G133" s="178" t="s">
        <v>73</v>
      </c>
      <c r="H133" s="179">
        <v>5</v>
      </c>
      <c r="I133" s="175" t="s">
        <v>61</v>
      </c>
      <c r="J133" s="175" t="s">
        <v>66</v>
      </c>
      <c r="K133" s="175" t="s">
        <v>384</v>
      </c>
      <c r="L133" s="180">
        <v>23500000</v>
      </c>
      <c r="M133" s="181">
        <v>23500000</v>
      </c>
      <c r="N133" s="174" t="s">
        <v>51</v>
      </c>
      <c r="O133" s="174" t="s">
        <v>36</v>
      </c>
      <c r="P133" s="174" t="s">
        <v>451</v>
      </c>
      <c r="Q133" s="53"/>
      <c r="R133" s="182" t="s">
        <v>779</v>
      </c>
      <c r="S133" s="182" t="s">
        <v>780</v>
      </c>
      <c r="T133" s="194">
        <v>43110</v>
      </c>
      <c r="U133" s="182" t="s">
        <v>781</v>
      </c>
      <c r="V133" s="182" t="s">
        <v>578</v>
      </c>
      <c r="W133" s="195">
        <v>23500000</v>
      </c>
      <c r="X133" s="182">
        <v>0</v>
      </c>
      <c r="Y133" s="195">
        <v>23500000</v>
      </c>
      <c r="Z133" s="195">
        <v>23500000</v>
      </c>
      <c r="AA133" s="182" t="s">
        <v>782</v>
      </c>
      <c r="AB133" s="182" t="s">
        <v>1203</v>
      </c>
      <c r="AC133" s="182" t="s">
        <v>599</v>
      </c>
      <c r="AD133" s="194">
        <v>43115</v>
      </c>
      <c r="AE133" s="194">
        <v>43265</v>
      </c>
      <c r="AF133" s="182" t="s">
        <v>783</v>
      </c>
      <c r="AG133" s="182" t="s">
        <v>449</v>
      </c>
    </row>
    <row r="134" spans="1:33" ht="92.45" customHeight="1" x14ac:dyDescent="0.25">
      <c r="A134" s="183">
        <f t="shared" si="7"/>
        <v>104</v>
      </c>
      <c r="B134" s="175" t="s">
        <v>449</v>
      </c>
      <c r="C134" s="176">
        <v>80101706</v>
      </c>
      <c r="D134" s="177" t="s">
        <v>450</v>
      </c>
      <c r="E134" s="175" t="s">
        <v>48</v>
      </c>
      <c r="F134" s="175">
        <v>1</v>
      </c>
      <c r="G134" s="178" t="s">
        <v>73</v>
      </c>
      <c r="H134" s="179">
        <v>5</v>
      </c>
      <c r="I134" s="175" t="s">
        <v>61</v>
      </c>
      <c r="J134" s="175" t="s">
        <v>66</v>
      </c>
      <c r="K134" s="175" t="s">
        <v>384</v>
      </c>
      <c r="L134" s="180">
        <v>19000000</v>
      </c>
      <c r="M134" s="181">
        <v>19000000</v>
      </c>
      <c r="N134" s="174" t="s">
        <v>51</v>
      </c>
      <c r="O134" s="174" t="s">
        <v>36</v>
      </c>
      <c r="P134" s="174" t="s">
        <v>451</v>
      </c>
      <c r="Q134" s="53"/>
      <c r="R134" s="182" t="s">
        <v>784</v>
      </c>
      <c r="S134" s="182" t="s">
        <v>785</v>
      </c>
      <c r="T134" s="194">
        <v>43109</v>
      </c>
      <c r="U134" s="182" t="s">
        <v>786</v>
      </c>
      <c r="V134" s="182" t="s">
        <v>578</v>
      </c>
      <c r="W134" s="195">
        <v>19000000</v>
      </c>
      <c r="X134" s="182">
        <v>0</v>
      </c>
      <c r="Y134" s="195">
        <v>19000000</v>
      </c>
      <c r="Z134" s="195">
        <v>19000000</v>
      </c>
      <c r="AA134" s="182" t="s">
        <v>787</v>
      </c>
      <c r="AB134" s="182" t="s">
        <v>1213</v>
      </c>
      <c r="AC134" s="182" t="s">
        <v>599</v>
      </c>
      <c r="AD134" s="194">
        <v>43116</v>
      </c>
      <c r="AE134" s="194">
        <v>43266</v>
      </c>
      <c r="AF134" s="182" t="s">
        <v>783</v>
      </c>
      <c r="AG134" s="182" t="s">
        <v>449</v>
      </c>
    </row>
    <row r="135" spans="1:33" ht="94.15" customHeight="1" x14ac:dyDescent="0.25">
      <c r="A135" s="183">
        <f t="shared" si="7"/>
        <v>105</v>
      </c>
      <c r="B135" s="175" t="s">
        <v>449</v>
      </c>
      <c r="C135" s="176">
        <v>80101706</v>
      </c>
      <c r="D135" s="177" t="s">
        <v>450</v>
      </c>
      <c r="E135" s="175" t="s">
        <v>48</v>
      </c>
      <c r="F135" s="175">
        <v>1</v>
      </c>
      <c r="G135" s="178" t="s">
        <v>73</v>
      </c>
      <c r="H135" s="179">
        <v>5</v>
      </c>
      <c r="I135" s="175" t="s">
        <v>61</v>
      </c>
      <c r="J135" s="175" t="s">
        <v>66</v>
      </c>
      <c r="K135" s="175" t="s">
        <v>384</v>
      </c>
      <c r="L135" s="180">
        <v>21000000</v>
      </c>
      <c r="M135" s="181">
        <v>21000000</v>
      </c>
      <c r="N135" s="174" t="s">
        <v>51</v>
      </c>
      <c r="O135" s="174" t="s">
        <v>36</v>
      </c>
      <c r="P135" s="174" t="s">
        <v>451</v>
      </c>
      <c r="Q135" s="53"/>
      <c r="R135" s="182" t="s">
        <v>788</v>
      </c>
      <c r="S135" s="182" t="s">
        <v>789</v>
      </c>
      <c r="T135" s="194">
        <v>43109</v>
      </c>
      <c r="U135" s="182" t="s">
        <v>790</v>
      </c>
      <c r="V135" s="182" t="s">
        <v>578</v>
      </c>
      <c r="W135" s="195">
        <v>21000000</v>
      </c>
      <c r="X135" s="182">
        <v>0</v>
      </c>
      <c r="Y135" s="195">
        <v>21000000</v>
      </c>
      <c r="Z135" s="195">
        <v>21000000</v>
      </c>
      <c r="AA135" s="182" t="s">
        <v>791</v>
      </c>
      <c r="AB135" s="182" t="s">
        <v>1214</v>
      </c>
      <c r="AC135" s="182" t="s">
        <v>599</v>
      </c>
      <c r="AD135" s="194">
        <v>43112</v>
      </c>
      <c r="AE135" s="194">
        <v>43262</v>
      </c>
      <c r="AF135" s="182" t="s">
        <v>783</v>
      </c>
      <c r="AG135" s="182" t="s">
        <v>449</v>
      </c>
    </row>
    <row r="136" spans="1:33" ht="116.25" x14ac:dyDescent="0.25">
      <c r="A136" s="183">
        <f t="shared" si="7"/>
        <v>106</v>
      </c>
      <c r="B136" s="175" t="s">
        <v>150</v>
      </c>
      <c r="C136" s="176">
        <v>81100000</v>
      </c>
      <c r="D136" s="177" t="s">
        <v>60</v>
      </c>
      <c r="E136" s="175" t="s">
        <v>48</v>
      </c>
      <c r="F136" s="175">
        <v>1</v>
      </c>
      <c r="G136" s="178" t="s">
        <v>159</v>
      </c>
      <c r="H136" s="179">
        <v>12</v>
      </c>
      <c r="I136" s="175" t="s">
        <v>55</v>
      </c>
      <c r="J136" s="175" t="s">
        <v>35</v>
      </c>
      <c r="K136" s="175" t="s">
        <v>38</v>
      </c>
      <c r="L136" s="180">
        <v>6000000</v>
      </c>
      <c r="M136" s="181">
        <v>6000000</v>
      </c>
      <c r="N136" s="124" t="s">
        <v>51</v>
      </c>
      <c r="O136" s="124" t="s">
        <v>36</v>
      </c>
      <c r="P136" s="124" t="s">
        <v>444</v>
      </c>
      <c r="Q136" s="53"/>
      <c r="R136" s="182" t="s">
        <v>128</v>
      </c>
      <c r="S136" s="182" t="s">
        <v>128</v>
      </c>
      <c r="T136" s="194" t="s">
        <v>128</v>
      </c>
      <c r="U136" s="182" t="s">
        <v>128</v>
      </c>
      <c r="V136" s="182" t="s">
        <v>128</v>
      </c>
      <c r="W136" s="195">
        <v>0</v>
      </c>
      <c r="X136" s="182">
        <v>0</v>
      </c>
      <c r="Y136" s="195">
        <v>0</v>
      </c>
      <c r="Z136" s="195">
        <v>0</v>
      </c>
      <c r="AA136" s="182" t="s">
        <v>128</v>
      </c>
      <c r="AB136" s="182" t="s">
        <v>128</v>
      </c>
      <c r="AC136" s="182" t="s">
        <v>128</v>
      </c>
      <c r="AD136" s="194" t="s">
        <v>128</v>
      </c>
      <c r="AE136" s="194" t="s">
        <v>128</v>
      </c>
      <c r="AF136" s="182" t="s">
        <v>128</v>
      </c>
      <c r="AG136" s="182" t="s">
        <v>128</v>
      </c>
    </row>
    <row r="137" spans="1:33" ht="116.25" x14ac:dyDescent="0.25">
      <c r="A137" s="183">
        <f t="shared" si="7"/>
        <v>107</v>
      </c>
      <c r="B137" s="175" t="s">
        <v>150</v>
      </c>
      <c r="C137" s="176" t="s">
        <v>446</v>
      </c>
      <c r="D137" s="177" t="s">
        <v>447</v>
      </c>
      <c r="E137" s="175" t="s">
        <v>48</v>
      </c>
      <c r="F137" s="175">
        <v>1</v>
      </c>
      <c r="G137" s="178" t="s">
        <v>79</v>
      </c>
      <c r="H137" s="179">
        <v>12</v>
      </c>
      <c r="I137" s="175" t="s">
        <v>55</v>
      </c>
      <c r="J137" s="175" t="s">
        <v>35</v>
      </c>
      <c r="K137" s="175" t="s">
        <v>350</v>
      </c>
      <c r="L137" s="180">
        <v>21000000</v>
      </c>
      <c r="M137" s="181">
        <v>21000000</v>
      </c>
      <c r="N137" s="124" t="s">
        <v>49</v>
      </c>
      <c r="O137" s="124" t="s">
        <v>356</v>
      </c>
      <c r="P137" s="124" t="s">
        <v>444</v>
      </c>
      <c r="Q137" s="53"/>
      <c r="R137" s="182" t="s">
        <v>128</v>
      </c>
      <c r="S137" s="182" t="s">
        <v>128</v>
      </c>
      <c r="T137" s="194" t="s">
        <v>128</v>
      </c>
      <c r="U137" s="182" t="s">
        <v>128</v>
      </c>
      <c r="V137" s="182" t="s">
        <v>128</v>
      </c>
      <c r="W137" s="195">
        <v>0</v>
      </c>
      <c r="X137" s="182">
        <v>0</v>
      </c>
      <c r="Y137" s="195">
        <v>0</v>
      </c>
      <c r="Z137" s="195">
        <v>0</v>
      </c>
      <c r="AA137" s="182" t="s">
        <v>128</v>
      </c>
      <c r="AB137" s="182" t="s">
        <v>128</v>
      </c>
      <c r="AC137" s="182" t="s">
        <v>128</v>
      </c>
      <c r="AD137" s="194" t="s">
        <v>128</v>
      </c>
      <c r="AE137" s="194" t="s">
        <v>128</v>
      </c>
      <c r="AF137" s="182" t="s">
        <v>128</v>
      </c>
      <c r="AG137" s="182" t="s">
        <v>128</v>
      </c>
    </row>
    <row r="138" spans="1:33" ht="214.5" x14ac:dyDescent="0.25">
      <c r="A138" s="183">
        <v>108</v>
      </c>
      <c r="B138" s="175" t="s">
        <v>401</v>
      </c>
      <c r="C138" s="176">
        <v>80101706</v>
      </c>
      <c r="D138" s="177" t="s">
        <v>448</v>
      </c>
      <c r="E138" s="175" t="s">
        <v>48</v>
      </c>
      <c r="F138" s="175">
        <v>1</v>
      </c>
      <c r="G138" s="178" t="s">
        <v>73</v>
      </c>
      <c r="H138" s="179">
        <v>5</v>
      </c>
      <c r="I138" s="175" t="s">
        <v>61</v>
      </c>
      <c r="J138" s="175" t="s">
        <v>66</v>
      </c>
      <c r="K138" s="175" t="s">
        <v>492</v>
      </c>
      <c r="L138" s="180">
        <v>21200000</v>
      </c>
      <c r="M138" s="181">
        <v>21200000</v>
      </c>
      <c r="N138" s="174" t="s">
        <v>51</v>
      </c>
      <c r="O138" s="174" t="s">
        <v>36</v>
      </c>
      <c r="P138" s="174" t="s">
        <v>277</v>
      </c>
      <c r="Q138" s="53"/>
      <c r="R138" s="182" t="s">
        <v>792</v>
      </c>
      <c r="S138" s="182" t="s">
        <v>482</v>
      </c>
      <c r="T138" s="194">
        <v>43105</v>
      </c>
      <c r="U138" s="182" t="s">
        <v>793</v>
      </c>
      <c r="V138" s="182" t="s">
        <v>578</v>
      </c>
      <c r="W138" s="195">
        <v>21200000</v>
      </c>
      <c r="X138" s="195">
        <v>16960000</v>
      </c>
      <c r="Y138" s="195">
        <f>W138-X138</f>
        <v>4240000</v>
      </c>
      <c r="Z138" s="195">
        <f>Y138</f>
        <v>4240000</v>
      </c>
      <c r="AA138" s="182" t="s">
        <v>794</v>
      </c>
      <c r="AB138" s="182" t="s">
        <v>1215</v>
      </c>
      <c r="AC138" s="182" t="s">
        <v>599</v>
      </c>
      <c r="AD138" s="194">
        <v>43105</v>
      </c>
      <c r="AE138" s="194">
        <v>43255</v>
      </c>
      <c r="AF138" s="182" t="s">
        <v>795</v>
      </c>
      <c r="AG138" s="182" t="s">
        <v>796</v>
      </c>
    </row>
    <row r="139" spans="1:33" ht="175.5" x14ac:dyDescent="0.25">
      <c r="A139" s="183">
        <f t="shared" ref="A139:A170" si="8">SUM(A138+1)</f>
        <v>109</v>
      </c>
      <c r="B139" s="175" t="s">
        <v>401</v>
      </c>
      <c r="C139" s="176">
        <v>80101706</v>
      </c>
      <c r="D139" s="177" t="s">
        <v>448</v>
      </c>
      <c r="E139" s="175" t="s">
        <v>48</v>
      </c>
      <c r="F139" s="175">
        <v>1</v>
      </c>
      <c r="G139" s="178" t="s">
        <v>73</v>
      </c>
      <c r="H139" s="179">
        <v>5</v>
      </c>
      <c r="I139" s="175" t="s">
        <v>61</v>
      </c>
      <c r="J139" s="175" t="s">
        <v>66</v>
      </c>
      <c r="K139" s="175" t="s">
        <v>492</v>
      </c>
      <c r="L139" s="180">
        <v>21200000</v>
      </c>
      <c r="M139" s="181">
        <v>21200000</v>
      </c>
      <c r="N139" s="174" t="s">
        <v>51</v>
      </c>
      <c r="O139" s="174" t="s">
        <v>36</v>
      </c>
      <c r="P139" s="174" t="s">
        <v>277</v>
      </c>
      <c r="Q139" s="53"/>
      <c r="R139" s="182" t="s">
        <v>797</v>
      </c>
      <c r="S139" s="182" t="s">
        <v>798</v>
      </c>
      <c r="T139" s="194">
        <v>43109</v>
      </c>
      <c r="U139" s="182" t="s">
        <v>799</v>
      </c>
      <c r="V139" s="182" t="s">
        <v>578</v>
      </c>
      <c r="W139" s="195">
        <v>21200000</v>
      </c>
      <c r="X139" s="182">
        <v>0</v>
      </c>
      <c r="Y139" s="195">
        <v>21200000</v>
      </c>
      <c r="Z139" s="195">
        <v>21200000</v>
      </c>
      <c r="AA139" s="182" t="s">
        <v>794</v>
      </c>
      <c r="AB139" s="182" t="s">
        <v>1207</v>
      </c>
      <c r="AC139" s="182" t="s">
        <v>599</v>
      </c>
      <c r="AD139" s="194">
        <v>43109</v>
      </c>
      <c r="AE139" s="194">
        <v>43259</v>
      </c>
      <c r="AF139" s="182" t="s">
        <v>795</v>
      </c>
      <c r="AG139" s="182" t="s">
        <v>796</v>
      </c>
    </row>
    <row r="140" spans="1:33" ht="195" x14ac:dyDescent="0.25">
      <c r="A140" s="183">
        <f t="shared" si="8"/>
        <v>110</v>
      </c>
      <c r="B140" s="175" t="s">
        <v>401</v>
      </c>
      <c r="C140" s="176">
        <v>80101706</v>
      </c>
      <c r="D140" s="177" t="s">
        <v>448</v>
      </c>
      <c r="E140" s="175" t="s">
        <v>48</v>
      </c>
      <c r="F140" s="175">
        <v>1</v>
      </c>
      <c r="G140" s="178" t="s">
        <v>73</v>
      </c>
      <c r="H140" s="179">
        <v>5</v>
      </c>
      <c r="I140" s="175" t="s">
        <v>61</v>
      </c>
      <c r="J140" s="175" t="s">
        <v>66</v>
      </c>
      <c r="K140" s="175" t="s">
        <v>492</v>
      </c>
      <c r="L140" s="180">
        <v>35000000</v>
      </c>
      <c r="M140" s="181">
        <v>35000000</v>
      </c>
      <c r="N140" s="174" t="s">
        <v>51</v>
      </c>
      <c r="O140" s="174" t="s">
        <v>36</v>
      </c>
      <c r="P140" s="174" t="s">
        <v>277</v>
      </c>
      <c r="Q140" s="53"/>
      <c r="R140" s="182" t="s">
        <v>800</v>
      </c>
      <c r="S140" s="182" t="s">
        <v>801</v>
      </c>
      <c r="T140" s="194">
        <v>43109</v>
      </c>
      <c r="U140" s="182" t="s">
        <v>802</v>
      </c>
      <c r="V140" s="182" t="s">
        <v>578</v>
      </c>
      <c r="W140" s="195">
        <v>35000000</v>
      </c>
      <c r="X140" s="182">
        <v>0</v>
      </c>
      <c r="Y140" s="195">
        <v>35000000</v>
      </c>
      <c r="Z140" s="195">
        <v>35000000</v>
      </c>
      <c r="AA140" s="182" t="s">
        <v>803</v>
      </c>
      <c r="AB140" s="182" t="s">
        <v>1216</v>
      </c>
      <c r="AC140" s="182" t="s">
        <v>599</v>
      </c>
      <c r="AD140" s="194">
        <v>43115</v>
      </c>
      <c r="AE140" s="194">
        <v>43265</v>
      </c>
      <c r="AF140" s="182" t="s">
        <v>804</v>
      </c>
      <c r="AG140" s="182" t="s">
        <v>796</v>
      </c>
    </row>
    <row r="141" spans="1:33" ht="175.5" x14ac:dyDescent="0.25">
      <c r="A141" s="183">
        <f t="shared" si="8"/>
        <v>111</v>
      </c>
      <c r="B141" s="175" t="s">
        <v>401</v>
      </c>
      <c r="C141" s="176">
        <v>80101706</v>
      </c>
      <c r="D141" s="177" t="s">
        <v>448</v>
      </c>
      <c r="E141" s="175" t="s">
        <v>48</v>
      </c>
      <c r="F141" s="175">
        <v>1</v>
      </c>
      <c r="G141" s="178" t="s">
        <v>73</v>
      </c>
      <c r="H141" s="179">
        <v>5</v>
      </c>
      <c r="I141" s="175" t="s">
        <v>61</v>
      </c>
      <c r="J141" s="175" t="s">
        <v>66</v>
      </c>
      <c r="K141" s="175" t="s">
        <v>492</v>
      </c>
      <c r="L141" s="180">
        <v>32550000</v>
      </c>
      <c r="M141" s="181">
        <v>32550000</v>
      </c>
      <c r="N141" s="174" t="s">
        <v>51</v>
      </c>
      <c r="O141" s="174" t="s">
        <v>36</v>
      </c>
      <c r="P141" s="174" t="s">
        <v>277</v>
      </c>
      <c r="Q141" s="53"/>
      <c r="R141" s="182" t="s">
        <v>805</v>
      </c>
      <c r="S141" s="182" t="s">
        <v>213</v>
      </c>
      <c r="T141" s="194">
        <v>43109</v>
      </c>
      <c r="U141" s="182" t="s">
        <v>806</v>
      </c>
      <c r="V141" s="182" t="s">
        <v>578</v>
      </c>
      <c r="W141" s="195">
        <v>32550000</v>
      </c>
      <c r="X141" s="182">
        <v>0</v>
      </c>
      <c r="Y141" s="195">
        <v>32550000</v>
      </c>
      <c r="Z141" s="195">
        <v>32550000</v>
      </c>
      <c r="AA141" s="182" t="s">
        <v>807</v>
      </c>
      <c r="AB141" s="182" t="s">
        <v>1217</v>
      </c>
      <c r="AC141" s="182" t="s">
        <v>599</v>
      </c>
      <c r="AD141" s="194">
        <v>43109</v>
      </c>
      <c r="AE141" s="194">
        <v>43259</v>
      </c>
      <c r="AF141" s="182" t="s">
        <v>808</v>
      </c>
      <c r="AG141" s="182" t="s">
        <v>796</v>
      </c>
    </row>
    <row r="142" spans="1:33" ht="175.5" x14ac:dyDescent="0.25">
      <c r="A142" s="183">
        <f t="shared" si="8"/>
        <v>112</v>
      </c>
      <c r="B142" s="175" t="s">
        <v>401</v>
      </c>
      <c r="C142" s="176">
        <v>80101706</v>
      </c>
      <c r="D142" s="177" t="s">
        <v>448</v>
      </c>
      <c r="E142" s="175" t="s">
        <v>48</v>
      </c>
      <c r="F142" s="175">
        <v>1</v>
      </c>
      <c r="G142" s="178" t="s">
        <v>73</v>
      </c>
      <c r="H142" s="179">
        <v>5</v>
      </c>
      <c r="I142" s="175" t="s">
        <v>61</v>
      </c>
      <c r="J142" s="175" t="s">
        <v>66</v>
      </c>
      <c r="K142" s="175" t="s">
        <v>492</v>
      </c>
      <c r="L142" s="180">
        <v>32550000</v>
      </c>
      <c r="M142" s="181">
        <v>32550000</v>
      </c>
      <c r="N142" s="174" t="s">
        <v>51</v>
      </c>
      <c r="O142" s="174" t="s">
        <v>36</v>
      </c>
      <c r="P142" s="174" t="s">
        <v>277</v>
      </c>
      <c r="Q142" s="53"/>
      <c r="R142" s="182" t="s">
        <v>809</v>
      </c>
      <c r="S142" s="182" t="s">
        <v>810</v>
      </c>
      <c r="T142" s="194">
        <v>43109</v>
      </c>
      <c r="U142" s="182" t="s">
        <v>811</v>
      </c>
      <c r="V142" s="182" t="s">
        <v>578</v>
      </c>
      <c r="W142" s="195">
        <v>32550000</v>
      </c>
      <c r="X142" s="182">
        <v>0</v>
      </c>
      <c r="Y142" s="195">
        <v>32550000</v>
      </c>
      <c r="Z142" s="195">
        <v>32550000</v>
      </c>
      <c r="AA142" s="182" t="s">
        <v>807</v>
      </c>
      <c r="AB142" s="182" t="s">
        <v>1218</v>
      </c>
      <c r="AC142" s="182" t="s">
        <v>599</v>
      </c>
      <c r="AD142" s="194">
        <v>43110</v>
      </c>
      <c r="AE142" s="194">
        <v>43260</v>
      </c>
      <c r="AF142" s="182" t="s">
        <v>812</v>
      </c>
      <c r="AG142" s="182" t="s">
        <v>796</v>
      </c>
    </row>
    <row r="143" spans="1:33" ht="175.5" x14ac:dyDescent="0.25">
      <c r="A143" s="183">
        <f t="shared" si="8"/>
        <v>113</v>
      </c>
      <c r="B143" s="175" t="s">
        <v>401</v>
      </c>
      <c r="C143" s="176">
        <v>80101706</v>
      </c>
      <c r="D143" s="177" t="s">
        <v>448</v>
      </c>
      <c r="E143" s="175" t="s">
        <v>48</v>
      </c>
      <c r="F143" s="175">
        <v>1</v>
      </c>
      <c r="G143" s="178" t="s">
        <v>73</v>
      </c>
      <c r="H143" s="179">
        <v>5</v>
      </c>
      <c r="I143" s="175" t="s">
        <v>61</v>
      </c>
      <c r="J143" s="175" t="s">
        <v>66</v>
      </c>
      <c r="K143" s="175" t="s">
        <v>492</v>
      </c>
      <c r="L143" s="180">
        <v>32550000</v>
      </c>
      <c r="M143" s="181">
        <v>32550000</v>
      </c>
      <c r="N143" s="174" t="s">
        <v>51</v>
      </c>
      <c r="O143" s="174" t="s">
        <v>36</v>
      </c>
      <c r="P143" s="174" t="s">
        <v>277</v>
      </c>
      <c r="Q143" s="53"/>
      <c r="R143" s="182" t="s">
        <v>813</v>
      </c>
      <c r="S143" s="182" t="s">
        <v>814</v>
      </c>
      <c r="T143" s="194">
        <v>43109</v>
      </c>
      <c r="U143" s="182" t="s">
        <v>806</v>
      </c>
      <c r="V143" s="182" t="s">
        <v>578</v>
      </c>
      <c r="W143" s="195">
        <v>32550000</v>
      </c>
      <c r="X143" s="182">
        <v>0</v>
      </c>
      <c r="Y143" s="195">
        <v>32550000</v>
      </c>
      <c r="Z143" s="195">
        <v>32550000</v>
      </c>
      <c r="AA143" s="182" t="s">
        <v>815</v>
      </c>
      <c r="AB143" s="182" t="s">
        <v>1219</v>
      </c>
      <c r="AC143" s="182" t="s">
        <v>599</v>
      </c>
      <c r="AD143" s="194">
        <v>43110</v>
      </c>
      <c r="AE143" s="194">
        <v>43260</v>
      </c>
      <c r="AF143" s="182" t="s">
        <v>804</v>
      </c>
      <c r="AG143" s="182" t="s">
        <v>796</v>
      </c>
    </row>
    <row r="144" spans="1:33" ht="156" x14ac:dyDescent="0.25">
      <c r="A144" s="183">
        <f t="shared" si="8"/>
        <v>114</v>
      </c>
      <c r="B144" s="175" t="s">
        <v>205</v>
      </c>
      <c r="C144" s="176">
        <v>80101706</v>
      </c>
      <c r="D144" s="177" t="s">
        <v>452</v>
      </c>
      <c r="E144" s="175" t="s">
        <v>48</v>
      </c>
      <c r="F144" s="175">
        <v>1</v>
      </c>
      <c r="G144" s="178" t="s">
        <v>73</v>
      </c>
      <c r="H144" s="179">
        <v>5</v>
      </c>
      <c r="I144" s="175" t="s">
        <v>61</v>
      </c>
      <c r="J144" s="175" t="s">
        <v>66</v>
      </c>
      <c r="K144" s="175" t="s">
        <v>384</v>
      </c>
      <c r="L144" s="180">
        <v>18020000</v>
      </c>
      <c r="M144" s="181">
        <v>18020000</v>
      </c>
      <c r="N144" s="174" t="s">
        <v>51</v>
      </c>
      <c r="O144" s="174" t="s">
        <v>36</v>
      </c>
      <c r="P144" s="174" t="s">
        <v>410</v>
      </c>
      <c r="Q144" s="53"/>
      <c r="R144" s="182" t="s">
        <v>816</v>
      </c>
      <c r="S144" s="182" t="s">
        <v>276</v>
      </c>
      <c r="T144" s="194">
        <v>43109</v>
      </c>
      <c r="U144" s="182" t="s">
        <v>817</v>
      </c>
      <c r="V144" s="182" t="s">
        <v>578</v>
      </c>
      <c r="W144" s="195">
        <v>18020000</v>
      </c>
      <c r="X144" s="182">
        <v>0</v>
      </c>
      <c r="Y144" s="195">
        <v>18020000</v>
      </c>
      <c r="Z144" s="195">
        <v>18020000</v>
      </c>
      <c r="AA144" s="182" t="s">
        <v>1157</v>
      </c>
      <c r="AB144" s="182" t="s">
        <v>1220</v>
      </c>
      <c r="AC144" s="182" t="s">
        <v>599</v>
      </c>
      <c r="AD144" s="194">
        <v>43110</v>
      </c>
      <c r="AE144" s="194">
        <v>43260</v>
      </c>
      <c r="AF144" s="182" t="s">
        <v>600</v>
      </c>
      <c r="AG144" s="182" t="s">
        <v>205</v>
      </c>
    </row>
    <row r="145" spans="1:33" ht="136.5" x14ac:dyDescent="0.25">
      <c r="A145" s="183">
        <f t="shared" si="8"/>
        <v>115</v>
      </c>
      <c r="B145" s="175" t="s">
        <v>205</v>
      </c>
      <c r="C145" s="176">
        <v>80101706</v>
      </c>
      <c r="D145" s="177" t="s">
        <v>452</v>
      </c>
      <c r="E145" s="175" t="s">
        <v>48</v>
      </c>
      <c r="F145" s="175">
        <v>1</v>
      </c>
      <c r="G145" s="178" t="s">
        <v>73</v>
      </c>
      <c r="H145" s="179">
        <v>5</v>
      </c>
      <c r="I145" s="175" t="s">
        <v>61</v>
      </c>
      <c r="J145" s="175" t="s">
        <v>66</v>
      </c>
      <c r="K145" s="175" t="s">
        <v>384</v>
      </c>
      <c r="L145" s="180">
        <v>27560000</v>
      </c>
      <c r="M145" s="181">
        <v>27560000</v>
      </c>
      <c r="N145" s="174" t="s">
        <v>51</v>
      </c>
      <c r="O145" s="174" t="s">
        <v>36</v>
      </c>
      <c r="P145" s="174" t="s">
        <v>410</v>
      </c>
      <c r="Q145" s="53"/>
      <c r="R145" s="182" t="s">
        <v>818</v>
      </c>
      <c r="S145" s="182" t="s">
        <v>819</v>
      </c>
      <c r="T145" s="194">
        <v>43109</v>
      </c>
      <c r="U145" s="182" t="s">
        <v>820</v>
      </c>
      <c r="V145" s="182" t="s">
        <v>578</v>
      </c>
      <c r="W145" s="195">
        <v>27560000</v>
      </c>
      <c r="X145" s="182">
        <v>0</v>
      </c>
      <c r="Y145" s="195">
        <v>27560000</v>
      </c>
      <c r="Z145" s="195">
        <v>27560000</v>
      </c>
      <c r="AA145" s="182" t="s">
        <v>821</v>
      </c>
      <c r="AB145" s="182" t="s">
        <v>1221</v>
      </c>
      <c r="AC145" s="182" t="s">
        <v>599</v>
      </c>
      <c r="AD145" s="194">
        <v>43111</v>
      </c>
      <c r="AE145" s="194">
        <v>43261</v>
      </c>
      <c r="AF145" s="182" t="s">
        <v>609</v>
      </c>
      <c r="AG145" s="182" t="s">
        <v>205</v>
      </c>
    </row>
    <row r="146" spans="1:33" ht="117" x14ac:dyDescent="0.25">
      <c r="A146" s="183">
        <f t="shared" si="8"/>
        <v>116</v>
      </c>
      <c r="B146" s="175" t="s">
        <v>205</v>
      </c>
      <c r="C146" s="176">
        <v>80101706</v>
      </c>
      <c r="D146" s="177" t="s">
        <v>452</v>
      </c>
      <c r="E146" s="175" t="s">
        <v>48</v>
      </c>
      <c r="F146" s="175">
        <v>1</v>
      </c>
      <c r="G146" s="178" t="s">
        <v>73</v>
      </c>
      <c r="H146" s="179">
        <v>5</v>
      </c>
      <c r="I146" s="175" t="s">
        <v>61</v>
      </c>
      <c r="J146" s="175" t="s">
        <v>66</v>
      </c>
      <c r="K146" s="175" t="s">
        <v>384</v>
      </c>
      <c r="L146" s="180">
        <v>25040000</v>
      </c>
      <c r="M146" s="181">
        <v>25040000</v>
      </c>
      <c r="N146" s="174" t="s">
        <v>51</v>
      </c>
      <c r="O146" s="174" t="s">
        <v>36</v>
      </c>
      <c r="P146" s="174" t="s">
        <v>410</v>
      </c>
      <c r="Q146" s="53"/>
      <c r="R146" s="182" t="s">
        <v>822</v>
      </c>
      <c r="S146" s="182" t="s">
        <v>823</v>
      </c>
      <c r="T146" s="194">
        <v>43109</v>
      </c>
      <c r="U146" s="182" t="s">
        <v>597</v>
      </c>
      <c r="V146" s="182" t="s">
        <v>578</v>
      </c>
      <c r="W146" s="195">
        <v>25040000</v>
      </c>
      <c r="X146" s="182">
        <v>0</v>
      </c>
      <c r="Y146" s="195">
        <v>25040000</v>
      </c>
      <c r="Z146" s="195">
        <v>25040000</v>
      </c>
      <c r="AA146" s="182" t="s">
        <v>824</v>
      </c>
      <c r="AB146" s="182" t="s">
        <v>1222</v>
      </c>
      <c r="AC146" s="182" t="s">
        <v>599</v>
      </c>
      <c r="AD146" s="194">
        <v>43118</v>
      </c>
      <c r="AE146" s="194">
        <v>43268</v>
      </c>
      <c r="AF146" s="182" t="s">
        <v>600</v>
      </c>
      <c r="AG146" s="182" t="s">
        <v>205</v>
      </c>
    </row>
    <row r="147" spans="1:33" ht="97.5" x14ac:dyDescent="0.25">
      <c r="A147" s="183">
        <f t="shared" si="8"/>
        <v>117</v>
      </c>
      <c r="B147" s="175" t="s">
        <v>234</v>
      </c>
      <c r="C147" s="176">
        <v>80101706</v>
      </c>
      <c r="D147" s="177" t="s">
        <v>412</v>
      </c>
      <c r="E147" s="175" t="s">
        <v>48</v>
      </c>
      <c r="F147" s="175">
        <v>1</v>
      </c>
      <c r="G147" s="178" t="s">
        <v>73</v>
      </c>
      <c r="H147" s="179">
        <v>3</v>
      </c>
      <c r="I147" s="175" t="s">
        <v>61</v>
      </c>
      <c r="J147" s="175" t="s">
        <v>66</v>
      </c>
      <c r="K147" s="175" t="s">
        <v>510</v>
      </c>
      <c r="L147" s="180">
        <v>21498000</v>
      </c>
      <c r="M147" s="181">
        <v>21498000</v>
      </c>
      <c r="N147" s="174" t="s">
        <v>51</v>
      </c>
      <c r="O147" s="174" t="s">
        <v>36</v>
      </c>
      <c r="P147" s="174" t="s">
        <v>413</v>
      </c>
      <c r="Q147" s="53"/>
      <c r="R147" s="182" t="s">
        <v>825</v>
      </c>
      <c r="S147" s="182" t="s">
        <v>826</v>
      </c>
      <c r="T147" s="194">
        <v>43117</v>
      </c>
      <c r="U147" s="182" t="s">
        <v>827</v>
      </c>
      <c r="V147" s="182" t="s">
        <v>578</v>
      </c>
      <c r="W147" s="195">
        <v>21498000</v>
      </c>
      <c r="X147" s="182">
        <v>0</v>
      </c>
      <c r="Y147" s="195">
        <v>21498000</v>
      </c>
      <c r="Z147" s="195">
        <v>21498000</v>
      </c>
      <c r="AA147" s="182" t="s">
        <v>828</v>
      </c>
      <c r="AB147" s="182" t="s">
        <v>1223</v>
      </c>
      <c r="AC147" s="182" t="s">
        <v>829</v>
      </c>
      <c r="AD147" s="194">
        <v>43122</v>
      </c>
      <c r="AE147" s="194">
        <v>43211</v>
      </c>
      <c r="AF147" s="182" t="s">
        <v>734</v>
      </c>
      <c r="AG147" s="182" t="s">
        <v>735</v>
      </c>
    </row>
    <row r="148" spans="1:33" ht="97.5" x14ac:dyDescent="0.25">
      <c r="A148" s="183">
        <f t="shared" si="8"/>
        <v>118</v>
      </c>
      <c r="B148" s="175" t="s">
        <v>234</v>
      </c>
      <c r="C148" s="176">
        <v>80101706</v>
      </c>
      <c r="D148" s="177" t="s">
        <v>412</v>
      </c>
      <c r="E148" s="175" t="s">
        <v>48</v>
      </c>
      <c r="F148" s="175">
        <v>1</v>
      </c>
      <c r="G148" s="178" t="s">
        <v>73</v>
      </c>
      <c r="H148" s="179">
        <v>3</v>
      </c>
      <c r="I148" s="175" t="s">
        <v>61</v>
      </c>
      <c r="J148" s="175" t="s">
        <v>66</v>
      </c>
      <c r="K148" s="175" t="s">
        <v>510</v>
      </c>
      <c r="L148" s="180">
        <v>15693000</v>
      </c>
      <c r="M148" s="181">
        <v>15693000</v>
      </c>
      <c r="N148" s="174" t="s">
        <v>51</v>
      </c>
      <c r="O148" s="174" t="s">
        <v>36</v>
      </c>
      <c r="P148" s="174" t="s">
        <v>413</v>
      </c>
      <c r="Q148" s="53"/>
      <c r="R148" s="182" t="s">
        <v>830</v>
      </c>
      <c r="S148" s="182" t="s">
        <v>831</v>
      </c>
      <c r="T148" s="194">
        <v>43117</v>
      </c>
      <c r="U148" s="182" t="s">
        <v>832</v>
      </c>
      <c r="V148" s="182" t="s">
        <v>578</v>
      </c>
      <c r="W148" s="195">
        <v>15693000</v>
      </c>
      <c r="X148" s="182">
        <v>0</v>
      </c>
      <c r="Y148" s="195">
        <v>15693000</v>
      </c>
      <c r="Z148" s="195">
        <v>15693000</v>
      </c>
      <c r="AA148" s="182" t="s">
        <v>833</v>
      </c>
      <c r="AB148" s="182" t="s">
        <v>1224</v>
      </c>
      <c r="AC148" s="182" t="s">
        <v>829</v>
      </c>
      <c r="AD148" s="194">
        <v>43122</v>
      </c>
      <c r="AE148" s="194">
        <v>43211</v>
      </c>
      <c r="AF148" s="182" t="s">
        <v>734</v>
      </c>
      <c r="AG148" s="182" t="s">
        <v>735</v>
      </c>
    </row>
    <row r="149" spans="1:33" ht="136.5" x14ac:dyDescent="0.25">
      <c r="A149" s="183">
        <f t="shared" si="8"/>
        <v>119</v>
      </c>
      <c r="B149" s="175" t="s">
        <v>234</v>
      </c>
      <c r="C149" s="176">
        <v>80101706</v>
      </c>
      <c r="D149" s="177" t="s">
        <v>412</v>
      </c>
      <c r="E149" s="175" t="s">
        <v>48</v>
      </c>
      <c r="F149" s="175">
        <v>1</v>
      </c>
      <c r="G149" s="178" t="s">
        <v>73</v>
      </c>
      <c r="H149" s="179">
        <v>3</v>
      </c>
      <c r="I149" s="175" t="s">
        <v>61</v>
      </c>
      <c r="J149" s="175" t="s">
        <v>66</v>
      </c>
      <c r="K149" s="175" t="s">
        <v>510</v>
      </c>
      <c r="L149" s="180">
        <v>19182000</v>
      </c>
      <c r="M149" s="181">
        <v>19182000</v>
      </c>
      <c r="N149" s="174" t="s">
        <v>51</v>
      </c>
      <c r="O149" s="174" t="s">
        <v>36</v>
      </c>
      <c r="P149" s="174" t="s">
        <v>413</v>
      </c>
      <c r="Q149" s="53"/>
      <c r="R149" s="182" t="s">
        <v>834</v>
      </c>
      <c r="S149" s="182" t="s">
        <v>835</v>
      </c>
      <c r="T149" s="194">
        <v>43117</v>
      </c>
      <c r="U149" s="182" t="s">
        <v>836</v>
      </c>
      <c r="V149" s="182" t="s">
        <v>578</v>
      </c>
      <c r="W149" s="195">
        <v>19182000</v>
      </c>
      <c r="X149" s="182">
        <v>0</v>
      </c>
      <c r="Y149" s="195">
        <v>19182000</v>
      </c>
      <c r="Z149" s="195">
        <v>19182000</v>
      </c>
      <c r="AA149" s="182" t="s">
        <v>837</v>
      </c>
      <c r="AB149" s="182" t="s">
        <v>1225</v>
      </c>
      <c r="AC149" s="182" t="s">
        <v>829</v>
      </c>
      <c r="AD149" s="194">
        <v>43122</v>
      </c>
      <c r="AE149" s="194">
        <v>43211</v>
      </c>
      <c r="AF149" s="182" t="s">
        <v>734</v>
      </c>
      <c r="AG149" s="182" t="s">
        <v>735</v>
      </c>
    </row>
    <row r="150" spans="1:33" ht="94.15" customHeight="1" x14ac:dyDescent="0.25">
      <c r="A150" s="183">
        <f t="shared" si="8"/>
        <v>120</v>
      </c>
      <c r="B150" s="175" t="s">
        <v>234</v>
      </c>
      <c r="C150" s="176">
        <v>80101706</v>
      </c>
      <c r="D150" s="177" t="s">
        <v>545</v>
      </c>
      <c r="E150" s="175" t="s">
        <v>48</v>
      </c>
      <c r="F150" s="175">
        <v>1</v>
      </c>
      <c r="G150" s="178" t="s">
        <v>73</v>
      </c>
      <c r="H150" s="179">
        <v>3</v>
      </c>
      <c r="I150" s="175" t="s">
        <v>61</v>
      </c>
      <c r="J150" s="175" t="s">
        <v>66</v>
      </c>
      <c r="K150" s="175" t="s">
        <v>510</v>
      </c>
      <c r="L150" s="180">
        <v>4050000</v>
      </c>
      <c r="M150" s="181">
        <f t="shared" ref="M150:M156" si="9">+L150</f>
        <v>4050000</v>
      </c>
      <c r="N150" s="174" t="s">
        <v>51</v>
      </c>
      <c r="O150" s="174" t="s">
        <v>36</v>
      </c>
      <c r="P150" s="174" t="s">
        <v>413</v>
      </c>
      <c r="Q150" s="53"/>
      <c r="R150" s="182" t="s">
        <v>838</v>
      </c>
      <c r="S150" s="182" t="s">
        <v>839</v>
      </c>
      <c r="T150" s="194">
        <v>43117</v>
      </c>
      <c r="U150" s="182" t="s">
        <v>840</v>
      </c>
      <c r="V150" s="182" t="s">
        <v>585</v>
      </c>
      <c r="W150" s="195">
        <v>4050000</v>
      </c>
      <c r="X150" s="182">
        <v>0</v>
      </c>
      <c r="Y150" s="195">
        <v>4050000</v>
      </c>
      <c r="Z150" s="195">
        <v>4050000</v>
      </c>
      <c r="AA150" s="182" t="s">
        <v>841</v>
      </c>
      <c r="AB150" s="182" t="s">
        <v>1226</v>
      </c>
      <c r="AC150" s="182" t="s">
        <v>829</v>
      </c>
      <c r="AD150" s="194">
        <v>43122</v>
      </c>
      <c r="AE150" s="194">
        <v>43211</v>
      </c>
      <c r="AF150" s="182" t="s">
        <v>734</v>
      </c>
      <c r="AG150" s="182" t="s">
        <v>735</v>
      </c>
    </row>
    <row r="151" spans="1:33" ht="90.6" customHeight="1" x14ac:dyDescent="0.25">
      <c r="A151" s="183">
        <f t="shared" si="8"/>
        <v>121</v>
      </c>
      <c r="B151" s="175" t="s">
        <v>234</v>
      </c>
      <c r="C151" s="176">
        <v>80101706</v>
      </c>
      <c r="D151" s="177" t="s">
        <v>412</v>
      </c>
      <c r="E151" s="175" t="s">
        <v>48</v>
      </c>
      <c r="F151" s="175">
        <v>1</v>
      </c>
      <c r="G151" s="178" t="s">
        <v>73</v>
      </c>
      <c r="H151" s="179">
        <v>5</v>
      </c>
      <c r="I151" s="175" t="s">
        <v>61</v>
      </c>
      <c r="J151" s="175" t="s">
        <v>66</v>
      </c>
      <c r="K151" s="175" t="s">
        <v>510</v>
      </c>
      <c r="L151" s="180">
        <v>10000000</v>
      </c>
      <c r="M151" s="181">
        <f t="shared" si="9"/>
        <v>10000000</v>
      </c>
      <c r="N151" s="174" t="s">
        <v>51</v>
      </c>
      <c r="O151" s="174" t="s">
        <v>36</v>
      </c>
      <c r="P151" s="174" t="s">
        <v>413</v>
      </c>
      <c r="Q151" s="53"/>
      <c r="R151" s="182" t="s">
        <v>842</v>
      </c>
      <c r="S151" s="182" t="s">
        <v>267</v>
      </c>
      <c r="T151" s="194">
        <v>43115</v>
      </c>
      <c r="U151" s="182" t="s">
        <v>843</v>
      </c>
      <c r="V151" s="182" t="s">
        <v>578</v>
      </c>
      <c r="W151" s="195">
        <v>10000000</v>
      </c>
      <c r="X151" s="182">
        <v>0</v>
      </c>
      <c r="Y151" s="195">
        <v>10000000</v>
      </c>
      <c r="Z151" s="195">
        <v>10000000</v>
      </c>
      <c r="AA151" s="182" t="s">
        <v>844</v>
      </c>
      <c r="AB151" s="182" t="s">
        <v>1227</v>
      </c>
      <c r="AC151" s="182" t="s">
        <v>599</v>
      </c>
      <c r="AD151" s="194">
        <v>43116</v>
      </c>
      <c r="AE151" s="194">
        <v>43266</v>
      </c>
      <c r="AF151" s="182" t="s">
        <v>845</v>
      </c>
      <c r="AG151" s="182" t="s">
        <v>588</v>
      </c>
    </row>
    <row r="152" spans="1:33" ht="98.45" customHeight="1" x14ac:dyDescent="0.25">
      <c r="A152" s="183">
        <f t="shared" si="8"/>
        <v>122</v>
      </c>
      <c r="B152" s="175" t="s">
        <v>414</v>
      </c>
      <c r="C152" s="176">
        <v>80101706</v>
      </c>
      <c r="D152" s="177" t="s">
        <v>415</v>
      </c>
      <c r="E152" s="175" t="s">
        <v>48</v>
      </c>
      <c r="F152" s="175">
        <v>1</v>
      </c>
      <c r="G152" s="178" t="s">
        <v>73</v>
      </c>
      <c r="H152" s="179">
        <v>8</v>
      </c>
      <c r="I152" s="175" t="s">
        <v>61</v>
      </c>
      <c r="J152" s="175" t="s">
        <v>66</v>
      </c>
      <c r="K152" s="175" t="s">
        <v>510</v>
      </c>
      <c r="L152" s="180">
        <v>31160000</v>
      </c>
      <c r="M152" s="181">
        <f t="shared" si="9"/>
        <v>31160000</v>
      </c>
      <c r="N152" s="174" t="s">
        <v>51</v>
      </c>
      <c r="O152" s="174" t="s">
        <v>36</v>
      </c>
      <c r="P152" s="174" t="s">
        <v>413</v>
      </c>
      <c r="Q152" s="53"/>
      <c r="R152" s="182" t="s">
        <v>846</v>
      </c>
      <c r="S152" s="182" t="s">
        <v>847</v>
      </c>
      <c r="T152" s="194">
        <v>43124</v>
      </c>
      <c r="U152" s="182" t="s">
        <v>848</v>
      </c>
      <c r="V152" s="182" t="s">
        <v>578</v>
      </c>
      <c r="W152" s="195">
        <v>31160000</v>
      </c>
      <c r="X152" s="182">
        <v>0</v>
      </c>
      <c r="Y152" s="195">
        <v>31160000</v>
      </c>
      <c r="Z152" s="195">
        <v>31160000</v>
      </c>
      <c r="AA152" s="182" t="s">
        <v>849</v>
      </c>
      <c r="AB152" s="182" t="s">
        <v>1228</v>
      </c>
      <c r="AC152" s="182" t="s">
        <v>587</v>
      </c>
      <c r="AD152" s="194">
        <v>43124</v>
      </c>
      <c r="AE152" s="194">
        <v>43366</v>
      </c>
      <c r="AF152" s="182" t="s">
        <v>1156</v>
      </c>
      <c r="AG152" s="182" t="s">
        <v>588</v>
      </c>
    </row>
    <row r="153" spans="1:33" ht="156" x14ac:dyDescent="0.25">
      <c r="A153" s="183">
        <f t="shared" si="8"/>
        <v>123</v>
      </c>
      <c r="B153" s="175" t="s">
        <v>235</v>
      </c>
      <c r="C153" s="176">
        <v>80101706</v>
      </c>
      <c r="D153" s="177" t="s">
        <v>437</v>
      </c>
      <c r="E153" s="175" t="s">
        <v>48</v>
      </c>
      <c r="F153" s="175">
        <v>1</v>
      </c>
      <c r="G153" s="178" t="s">
        <v>73</v>
      </c>
      <c r="H153" s="179" t="s">
        <v>558</v>
      </c>
      <c r="I153" s="175" t="s">
        <v>61</v>
      </c>
      <c r="J153" s="175" t="s">
        <v>66</v>
      </c>
      <c r="K153" s="175" t="s">
        <v>510</v>
      </c>
      <c r="L153" s="180">
        <v>29765000</v>
      </c>
      <c r="M153" s="181">
        <f t="shared" si="9"/>
        <v>29765000</v>
      </c>
      <c r="N153" s="174" t="s">
        <v>51</v>
      </c>
      <c r="O153" s="174" t="s">
        <v>36</v>
      </c>
      <c r="P153" s="174" t="s">
        <v>438</v>
      </c>
      <c r="Q153" s="53"/>
      <c r="R153" s="182" t="s">
        <v>850</v>
      </c>
      <c r="S153" s="182" t="s">
        <v>851</v>
      </c>
      <c r="T153" s="194">
        <v>43126</v>
      </c>
      <c r="U153" s="182" t="s">
        <v>852</v>
      </c>
      <c r="V153" s="182" t="s">
        <v>578</v>
      </c>
      <c r="W153" s="195">
        <v>29765000</v>
      </c>
      <c r="X153" s="182">
        <v>0</v>
      </c>
      <c r="Y153" s="195">
        <v>29765000</v>
      </c>
      <c r="Z153" s="195">
        <v>29765000</v>
      </c>
      <c r="AA153" s="182" t="s">
        <v>853</v>
      </c>
      <c r="AB153" s="182" t="s">
        <v>1167</v>
      </c>
      <c r="AC153" s="182" t="s">
        <v>599</v>
      </c>
      <c r="AD153" s="194">
        <v>43126</v>
      </c>
      <c r="AE153" s="194">
        <v>43276</v>
      </c>
      <c r="AF153" s="182" t="s">
        <v>1160</v>
      </c>
      <c r="AG153" s="182" t="s">
        <v>735</v>
      </c>
    </row>
    <row r="154" spans="1:33" ht="117" x14ac:dyDescent="0.25">
      <c r="A154" s="183">
        <f t="shared" si="8"/>
        <v>124</v>
      </c>
      <c r="B154" s="175" t="s">
        <v>235</v>
      </c>
      <c r="C154" s="176">
        <v>80101706</v>
      </c>
      <c r="D154" s="177" t="s">
        <v>437</v>
      </c>
      <c r="E154" s="175" t="s">
        <v>48</v>
      </c>
      <c r="F154" s="175">
        <v>1</v>
      </c>
      <c r="G154" s="178" t="s">
        <v>73</v>
      </c>
      <c r="H154" s="179">
        <v>2</v>
      </c>
      <c r="I154" s="175" t="s">
        <v>61</v>
      </c>
      <c r="J154" s="175" t="s">
        <v>66</v>
      </c>
      <c r="K154" s="175" t="s">
        <v>510</v>
      </c>
      <c r="L154" s="180">
        <v>15000000</v>
      </c>
      <c r="M154" s="181">
        <f t="shared" si="9"/>
        <v>15000000</v>
      </c>
      <c r="N154" s="174" t="s">
        <v>51</v>
      </c>
      <c r="O154" s="174" t="s">
        <v>36</v>
      </c>
      <c r="P154" s="174" t="s">
        <v>438</v>
      </c>
      <c r="Q154" s="53"/>
      <c r="R154" s="182" t="s">
        <v>854</v>
      </c>
      <c r="S154" s="182" t="s">
        <v>855</v>
      </c>
      <c r="T154" s="194">
        <v>43118</v>
      </c>
      <c r="U154" s="182" t="s">
        <v>856</v>
      </c>
      <c r="V154" s="182" t="s">
        <v>578</v>
      </c>
      <c r="W154" s="195">
        <v>15000000</v>
      </c>
      <c r="X154" s="182">
        <v>0</v>
      </c>
      <c r="Y154" s="195">
        <v>15000000</v>
      </c>
      <c r="Z154" s="195">
        <v>15000000</v>
      </c>
      <c r="AA154" s="182" t="s">
        <v>857</v>
      </c>
      <c r="AB154" s="182" t="s">
        <v>1229</v>
      </c>
      <c r="AC154" s="182" t="s">
        <v>858</v>
      </c>
      <c r="AD154" s="194">
        <v>43119</v>
      </c>
      <c r="AE154" s="194">
        <v>43179</v>
      </c>
      <c r="AF154" s="182" t="s">
        <v>734</v>
      </c>
      <c r="AG154" s="182" t="s">
        <v>735</v>
      </c>
    </row>
    <row r="155" spans="1:33" ht="195" x14ac:dyDescent="0.25">
      <c r="A155" s="183">
        <f t="shared" si="8"/>
        <v>125</v>
      </c>
      <c r="B155" s="175" t="s">
        <v>235</v>
      </c>
      <c r="C155" s="176">
        <v>80101706</v>
      </c>
      <c r="D155" s="177" t="s">
        <v>437</v>
      </c>
      <c r="E155" s="175" t="s">
        <v>48</v>
      </c>
      <c r="F155" s="175">
        <v>1</v>
      </c>
      <c r="G155" s="178" t="s">
        <v>73</v>
      </c>
      <c r="H155" s="179">
        <v>2</v>
      </c>
      <c r="I155" s="175" t="s">
        <v>61</v>
      </c>
      <c r="J155" s="175" t="s">
        <v>66</v>
      </c>
      <c r="K155" s="175" t="s">
        <v>510</v>
      </c>
      <c r="L155" s="180">
        <v>15000000</v>
      </c>
      <c r="M155" s="181">
        <f t="shared" si="9"/>
        <v>15000000</v>
      </c>
      <c r="N155" s="174" t="s">
        <v>51</v>
      </c>
      <c r="O155" s="174" t="s">
        <v>36</v>
      </c>
      <c r="P155" s="174" t="s">
        <v>438</v>
      </c>
      <c r="Q155" s="53"/>
      <c r="R155" s="182" t="s">
        <v>859</v>
      </c>
      <c r="S155" s="182" t="s">
        <v>860</v>
      </c>
      <c r="T155" s="194">
        <v>43123</v>
      </c>
      <c r="U155" s="182" t="s">
        <v>861</v>
      </c>
      <c r="V155" s="182" t="s">
        <v>578</v>
      </c>
      <c r="W155" s="195">
        <v>15000000</v>
      </c>
      <c r="X155" s="182">
        <v>0</v>
      </c>
      <c r="Y155" s="195">
        <v>15000000</v>
      </c>
      <c r="Z155" s="195">
        <v>15000000</v>
      </c>
      <c r="AA155" s="182" t="s">
        <v>612</v>
      </c>
      <c r="AB155" s="182" t="s">
        <v>1230</v>
      </c>
      <c r="AC155" s="182" t="s">
        <v>858</v>
      </c>
      <c r="AD155" s="194">
        <v>43125</v>
      </c>
      <c r="AE155" s="194">
        <v>43183</v>
      </c>
      <c r="AF155" s="182" t="s">
        <v>734</v>
      </c>
      <c r="AG155" s="182" t="s">
        <v>735</v>
      </c>
    </row>
    <row r="156" spans="1:33" ht="156" x14ac:dyDescent="0.25">
      <c r="A156" s="183">
        <f t="shared" si="8"/>
        <v>126</v>
      </c>
      <c r="B156" s="175" t="s">
        <v>235</v>
      </c>
      <c r="C156" s="176">
        <v>80101706</v>
      </c>
      <c r="D156" s="177" t="s">
        <v>546</v>
      </c>
      <c r="E156" s="175" t="s">
        <v>48</v>
      </c>
      <c r="F156" s="175">
        <v>1</v>
      </c>
      <c r="G156" s="178" t="s">
        <v>73</v>
      </c>
      <c r="H156" s="179">
        <v>8</v>
      </c>
      <c r="I156" s="175" t="s">
        <v>61</v>
      </c>
      <c r="J156" s="175" t="s">
        <v>66</v>
      </c>
      <c r="K156" s="175" t="s">
        <v>510</v>
      </c>
      <c r="L156" s="180">
        <v>15272000</v>
      </c>
      <c r="M156" s="181">
        <f t="shared" si="9"/>
        <v>15272000</v>
      </c>
      <c r="N156" s="174" t="s">
        <v>51</v>
      </c>
      <c r="O156" s="174" t="s">
        <v>36</v>
      </c>
      <c r="P156" s="174" t="s">
        <v>438</v>
      </c>
      <c r="Q156" s="53"/>
      <c r="R156" s="182" t="s">
        <v>862</v>
      </c>
      <c r="S156" s="182" t="s">
        <v>863</v>
      </c>
      <c r="T156" s="194">
        <v>43118</v>
      </c>
      <c r="U156" s="182" t="s">
        <v>864</v>
      </c>
      <c r="V156" s="182" t="s">
        <v>585</v>
      </c>
      <c r="W156" s="195">
        <v>15272000</v>
      </c>
      <c r="X156" s="182">
        <v>0</v>
      </c>
      <c r="Y156" s="195">
        <v>15272000</v>
      </c>
      <c r="Z156" s="195">
        <v>15272000</v>
      </c>
      <c r="AA156" s="182" t="s">
        <v>865</v>
      </c>
      <c r="AB156" s="182" t="s">
        <v>1231</v>
      </c>
      <c r="AC156" s="182" t="s">
        <v>587</v>
      </c>
      <c r="AD156" s="194">
        <v>43119</v>
      </c>
      <c r="AE156" s="194">
        <v>43361</v>
      </c>
      <c r="AF156" s="182" t="s">
        <v>734</v>
      </c>
      <c r="AG156" s="182" t="s">
        <v>735</v>
      </c>
    </row>
    <row r="157" spans="1:33" ht="175.5" x14ac:dyDescent="0.25">
      <c r="A157" s="183">
        <f t="shared" si="8"/>
        <v>127</v>
      </c>
      <c r="B157" s="175" t="s">
        <v>440</v>
      </c>
      <c r="C157" s="176">
        <v>80101706</v>
      </c>
      <c r="D157" s="177" t="s">
        <v>441</v>
      </c>
      <c r="E157" s="175" t="s">
        <v>48</v>
      </c>
      <c r="F157" s="175">
        <v>1</v>
      </c>
      <c r="G157" s="178" t="s">
        <v>73</v>
      </c>
      <c r="H157" s="179" t="s">
        <v>202</v>
      </c>
      <c r="I157" s="175" t="s">
        <v>61</v>
      </c>
      <c r="J157" s="175" t="s">
        <v>66</v>
      </c>
      <c r="K157" s="175" t="s">
        <v>510</v>
      </c>
      <c r="L157" s="180">
        <v>45000000</v>
      </c>
      <c r="M157" s="181">
        <v>45000000</v>
      </c>
      <c r="N157" s="174" t="s">
        <v>51</v>
      </c>
      <c r="O157" s="174" t="s">
        <v>36</v>
      </c>
      <c r="P157" s="174" t="s">
        <v>442</v>
      </c>
      <c r="Q157" s="53"/>
      <c r="R157" s="182" t="s">
        <v>866</v>
      </c>
      <c r="S157" s="182" t="s">
        <v>867</v>
      </c>
      <c r="T157" s="194">
        <v>43123</v>
      </c>
      <c r="U157" s="182" t="s">
        <v>868</v>
      </c>
      <c r="V157" s="182" t="s">
        <v>578</v>
      </c>
      <c r="W157" s="195">
        <v>45000000</v>
      </c>
      <c r="X157" s="182">
        <v>0</v>
      </c>
      <c r="Y157" s="195">
        <v>45000000</v>
      </c>
      <c r="Z157" s="195">
        <v>45000000</v>
      </c>
      <c r="AA157" s="182" t="s">
        <v>869</v>
      </c>
      <c r="AB157" s="182" t="s">
        <v>1232</v>
      </c>
      <c r="AC157" s="182" t="s">
        <v>829</v>
      </c>
      <c r="AD157" s="194">
        <v>43125</v>
      </c>
      <c r="AE157" s="194">
        <v>43214</v>
      </c>
      <c r="AF157" s="182" t="s">
        <v>870</v>
      </c>
      <c r="AG157" s="182" t="s">
        <v>749</v>
      </c>
    </row>
    <row r="158" spans="1:33" ht="273" x14ac:dyDescent="0.25">
      <c r="A158" s="183">
        <f t="shared" si="8"/>
        <v>128</v>
      </c>
      <c r="B158" s="175" t="s">
        <v>440</v>
      </c>
      <c r="C158" s="176">
        <v>80101706</v>
      </c>
      <c r="D158" s="177" t="s">
        <v>441</v>
      </c>
      <c r="E158" s="175" t="s">
        <v>48</v>
      </c>
      <c r="F158" s="175">
        <v>1</v>
      </c>
      <c r="G158" s="178" t="s">
        <v>73</v>
      </c>
      <c r="H158" s="179">
        <v>8</v>
      </c>
      <c r="I158" s="175" t="s">
        <v>61</v>
      </c>
      <c r="J158" s="175" t="s">
        <v>66</v>
      </c>
      <c r="K158" s="175" t="s">
        <v>510</v>
      </c>
      <c r="L158" s="180">
        <v>58800000</v>
      </c>
      <c r="M158" s="181">
        <f t="shared" ref="M158:M173" si="10">+L158</f>
        <v>58800000</v>
      </c>
      <c r="N158" s="174" t="s">
        <v>51</v>
      </c>
      <c r="O158" s="174" t="s">
        <v>36</v>
      </c>
      <c r="P158" s="174" t="s">
        <v>442</v>
      </c>
      <c r="Q158" s="53"/>
      <c r="R158" s="182" t="s">
        <v>871</v>
      </c>
      <c r="S158" s="182" t="s">
        <v>872</v>
      </c>
      <c r="T158" s="194">
        <v>43112</v>
      </c>
      <c r="U158" s="182" t="s">
        <v>873</v>
      </c>
      <c r="V158" s="182" t="s">
        <v>578</v>
      </c>
      <c r="W158" s="195">
        <v>58800000</v>
      </c>
      <c r="X158" s="182">
        <v>0</v>
      </c>
      <c r="Y158" s="195">
        <v>58800000</v>
      </c>
      <c r="Z158" s="195">
        <v>58800000</v>
      </c>
      <c r="AA158" s="182" t="s">
        <v>874</v>
      </c>
      <c r="AB158" s="182" t="s">
        <v>1233</v>
      </c>
      <c r="AC158" s="182" t="s">
        <v>875</v>
      </c>
      <c r="AD158" s="194">
        <v>43116</v>
      </c>
      <c r="AE158" s="194">
        <v>43358</v>
      </c>
      <c r="AF158" s="182" t="s">
        <v>754</v>
      </c>
      <c r="AG158" s="182" t="s">
        <v>749</v>
      </c>
    </row>
    <row r="159" spans="1:33" ht="136.5" x14ac:dyDescent="0.25">
      <c r="A159" s="183">
        <f t="shared" si="8"/>
        <v>129</v>
      </c>
      <c r="B159" s="175" t="s">
        <v>440</v>
      </c>
      <c r="C159" s="176">
        <v>80101706</v>
      </c>
      <c r="D159" s="177" t="s">
        <v>441</v>
      </c>
      <c r="E159" s="175" t="s">
        <v>48</v>
      </c>
      <c r="F159" s="175">
        <v>1</v>
      </c>
      <c r="G159" s="178" t="s">
        <v>73</v>
      </c>
      <c r="H159" s="179">
        <v>8</v>
      </c>
      <c r="I159" s="175" t="s">
        <v>61</v>
      </c>
      <c r="J159" s="175" t="s">
        <v>66</v>
      </c>
      <c r="K159" s="175" t="s">
        <v>510</v>
      </c>
      <c r="L159" s="180">
        <v>48000000</v>
      </c>
      <c r="M159" s="181">
        <f t="shared" si="10"/>
        <v>48000000</v>
      </c>
      <c r="N159" s="174" t="s">
        <v>51</v>
      </c>
      <c r="O159" s="174" t="s">
        <v>36</v>
      </c>
      <c r="P159" s="174" t="s">
        <v>442</v>
      </c>
      <c r="Q159" s="53"/>
      <c r="R159" s="182" t="s">
        <v>876</v>
      </c>
      <c r="S159" s="182" t="s">
        <v>877</v>
      </c>
      <c r="T159" s="194">
        <v>43115</v>
      </c>
      <c r="U159" s="182" t="s">
        <v>878</v>
      </c>
      <c r="V159" s="182" t="s">
        <v>578</v>
      </c>
      <c r="W159" s="195">
        <v>48000000</v>
      </c>
      <c r="X159" s="182">
        <v>0</v>
      </c>
      <c r="Y159" s="195">
        <v>48000000</v>
      </c>
      <c r="Z159" s="195">
        <v>48000000</v>
      </c>
      <c r="AA159" s="182" t="s">
        <v>879</v>
      </c>
      <c r="AB159" s="182" t="s">
        <v>1234</v>
      </c>
      <c r="AC159" s="182" t="s">
        <v>880</v>
      </c>
      <c r="AD159" s="194">
        <v>43118</v>
      </c>
      <c r="AE159" s="194">
        <v>43360</v>
      </c>
      <c r="AF159" s="182" t="s">
        <v>1115</v>
      </c>
      <c r="AG159" s="182" t="s">
        <v>749</v>
      </c>
    </row>
    <row r="160" spans="1:33" ht="90.6" customHeight="1" x14ac:dyDescent="0.25">
      <c r="A160" s="183">
        <f t="shared" si="8"/>
        <v>130</v>
      </c>
      <c r="B160" s="175" t="s">
        <v>401</v>
      </c>
      <c r="C160" s="176">
        <v>80101706</v>
      </c>
      <c r="D160" s="177" t="s">
        <v>448</v>
      </c>
      <c r="E160" s="175" t="s">
        <v>48</v>
      </c>
      <c r="F160" s="175">
        <v>1</v>
      </c>
      <c r="G160" s="178" t="s">
        <v>73</v>
      </c>
      <c r="H160" s="179">
        <v>5</v>
      </c>
      <c r="I160" s="175" t="s">
        <v>61</v>
      </c>
      <c r="J160" s="175" t="s">
        <v>66</v>
      </c>
      <c r="K160" s="175" t="s">
        <v>510</v>
      </c>
      <c r="L160" s="180">
        <v>32550000</v>
      </c>
      <c r="M160" s="181">
        <f t="shared" si="10"/>
        <v>32550000</v>
      </c>
      <c r="N160" s="174" t="s">
        <v>51</v>
      </c>
      <c r="O160" s="174" t="s">
        <v>36</v>
      </c>
      <c r="P160" s="174" t="s">
        <v>277</v>
      </c>
      <c r="Q160" s="53"/>
      <c r="R160" s="182" t="s">
        <v>881</v>
      </c>
      <c r="S160" s="182" t="s">
        <v>882</v>
      </c>
      <c r="T160" s="194">
        <v>43118</v>
      </c>
      <c r="U160" s="182" t="s">
        <v>883</v>
      </c>
      <c r="V160" s="182" t="s">
        <v>578</v>
      </c>
      <c r="W160" s="195">
        <v>32550000</v>
      </c>
      <c r="X160" s="182">
        <v>0</v>
      </c>
      <c r="Y160" s="195">
        <v>32550000</v>
      </c>
      <c r="Z160" s="195">
        <v>32550000</v>
      </c>
      <c r="AA160" s="182" t="s">
        <v>884</v>
      </c>
      <c r="AB160" s="182" t="s">
        <v>1235</v>
      </c>
      <c r="AC160" s="182" t="s">
        <v>753</v>
      </c>
      <c r="AD160" s="194">
        <v>43119</v>
      </c>
      <c r="AE160" s="194">
        <v>43269</v>
      </c>
      <c r="AF160" s="182" t="s">
        <v>812</v>
      </c>
      <c r="AG160" s="182" t="s">
        <v>796</v>
      </c>
    </row>
    <row r="161" spans="1:33" ht="84.6" customHeight="1" x14ac:dyDescent="0.25">
      <c r="A161" s="183">
        <f t="shared" si="8"/>
        <v>131</v>
      </c>
      <c r="B161" s="175" t="s">
        <v>401</v>
      </c>
      <c r="C161" s="176">
        <v>80101706</v>
      </c>
      <c r="D161" s="177" t="s">
        <v>448</v>
      </c>
      <c r="E161" s="175" t="s">
        <v>48</v>
      </c>
      <c r="F161" s="175">
        <v>1</v>
      </c>
      <c r="G161" s="178" t="s">
        <v>73</v>
      </c>
      <c r="H161" s="179">
        <v>8</v>
      </c>
      <c r="I161" s="175" t="s">
        <v>61</v>
      </c>
      <c r="J161" s="175" t="s">
        <v>66</v>
      </c>
      <c r="K161" s="175" t="s">
        <v>510</v>
      </c>
      <c r="L161" s="180">
        <v>42400000</v>
      </c>
      <c r="M161" s="181">
        <f t="shared" si="10"/>
        <v>42400000</v>
      </c>
      <c r="N161" s="174" t="s">
        <v>51</v>
      </c>
      <c r="O161" s="174" t="s">
        <v>36</v>
      </c>
      <c r="P161" s="174" t="s">
        <v>277</v>
      </c>
      <c r="Q161" s="53"/>
      <c r="R161" s="182" t="s">
        <v>885</v>
      </c>
      <c r="S161" s="182" t="s">
        <v>886</v>
      </c>
      <c r="T161" s="194">
        <v>43110</v>
      </c>
      <c r="U161" s="182" t="s">
        <v>887</v>
      </c>
      <c r="V161" s="182" t="s">
        <v>578</v>
      </c>
      <c r="W161" s="195">
        <v>42400000</v>
      </c>
      <c r="X161" s="182">
        <v>0</v>
      </c>
      <c r="Y161" s="195">
        <v>42400000</v>
      </c>
      <c r="Z161" s="195">
        <v>42400000</v>
      </c>
      <c r="AA161" s="182" t="s">
        <v>888</v>
      </c>
      <c r="AB161" s="182" t="s">
        <v>1236</v>
      </c>
      <c r="AC161" s="182" t="s">
        <v>875</v>
      </c>
      <c r="AD161" s="194">
        <v>43116</v>
      </c>
      <c r="AE161" s="194">
        <v>43358</v>
      </c>
      <c r="AF161" s="182" t="s">
        <v>889</v>
      </c>
      <c r="AG161" s="182" t="s">
        <v>796</v>
      </c>
    </row>
    <row r="162" spans="1:33" ht="88.15" customHeight="1" x14ac:dyDescent="0.25">
      <c r="A162" s="183">
        <f t="shared" si="8"/>
        <v>132</v>
      </c>
      <c r="B162" s="175" t="s">
        <v>401</v>
      </c>
      <c r="C162" s="176">
        <v>80101706</v>
      </c>
      <c r="D162" s="177" t="s">
        <v>448</v>
      </c>
      <c r="E162" s="175" t="s">
        <v>48</v>
      </c>
      <c r="F162" s="175">
        <v>1</v>
      </c>
      <c r="G162" s="178" t="s">
        <v>73</v>
      </c>
      <c r="H162" s="179">
        <v>8</v>
      </c>
      <c r="I162" s="175" t="s">
        <v>61</v>
      </c>
      <c r="J162" s="175" t="s">
        <v>66</v>
      </c>
      <c r="K162" s="175" t="s">
        <v>510</v>
      </c>
      <c r="L162" s="180">
        <v>52080000</v>
      </c>
      <c r="M162" s="181">
        <f t="shared" si="10"/>
        <v>52080000</v>
      </c>
      <c r="N162" s="174" t="s">
        <v>51</v>
      </c>
      <c r="O162" s="174" t="s">
        <v>36</v>
      </c>
      <c r="P162" s="174" t="s">
        <v>277</v>
      </c>
      <c r="Q162" s="53"/>
      <c r="R162" s="182" t="s">
        <v>890</v>
      </c>
      <c r="S162" s="182" t="s">
        <v>891</v>
      </c>
      <c r="T162" s="194">
        <v>43110</v>
      </c>
      <c r="U162" s="182" t="s">
        <v>892</v>
      </c>
      <c r="V162" s="182" t="s">
        <v>578</v>
      </c>
      <c r="W162" s="195">
        <v>52080000</v>
      </c>
      <c r="X162" s="182">
        <v>0</v>
      </c>
      <c r="Y162" s="195">
        <v>52080000</v>
      </c>
      <c r="Z162" s="195">
        <v>52080000</v>
      </c>
      <c r="AA162" s="182" t="s">
        <v>893</v>
      </c>
      <c r="AB162" s="182" t="s">
        <v>1237</v>
      </c>
      <c r="AC162" s="182" t="s">
        <v>599</v>
      </c>
      <c r="AD162" s="194">
        <v>43116</v>
      </c>
      <c r="AE162" s="194">
        <v>43266</v>
      </c>
      <c r="AF162" s="182" t="s">
        <v>889</v>
      </c>
      <c r="AG162" s="182" t="s">
        <v>796</v>
      </c>
    </row>
    <row r="163" spans="1:33" ht="214.5" x14ac:dyDescent="0.25">
      <c r="A163" s="183">
        <f t="shared" si="8"/>
        <v>133</v>
      </c>
      <c r="B163" s="175" t="s">
        <v>401</v>
      </c>
      <c r="C163" s="176">
        <v>80101706</v>
      </c>
      <c r="D163" s="177" t="s">
        <v>448</v>
      </c>
      <c r="E163" s="175" t="s">
        <v>48</v>
      </c>
      <c r="F163" s="175">
        <v>1</v>
      </c>
      <c r="G163" s="178" t="s">
        <v>73</v>
      </c>
      <c r="H163" s="179">
        <v>8</v>
      </c>
      <c r="I163" s="175" t="s">
        <v>61</v>
      </c>
      <c r="J163" s="175" t="s">
        <v>66</v>
      </c>
      <c r="K163" s="175" t="s">
        <v>510</v>
      </c>
      <c r="L163" s="180">
        <v>52080000</v>
      </c>
      <c r="M163" s="181">
        <f t="shared" si="10"/>
        <v>52080000</v>
      </c>
      <c r="N163" s="174" t="s">
        <v>51</v>
      </c>
      <c r="O163" s="174" t="s">
        <v>36</v>
      </c>
      <c r="P163" s="174" t="s">
        <v>277</v>
      </c>
      <c r="Q163" s="53"/>
      <c r="R163" s="182" t="s">
        <v>894</v>
      </c>
      <c r="S163" s="182" t="s">
        <v>895</v>
      </c>
      <c r="T163" s="194">
        <v>43110</v>
      </c>
      <c r="U163" s="182" t="s">
        <v>896</v>
      </c>
      <c r="V163" s="182" t="s">
        <v>578</v>
      </c>
      <c r="W163" s="195">
        <v>52080000</v>
      </c>
      <c r="X163" s="182">
        <v>0</v>
      </c>
      <c r="Y163" s="195">
        <v>52080000</v>
      </c>
      <c r="Z163" s="195">
        <v>52080000</v>
      </c>
      <c r="AA163" s="182" t="s">
        <v>893</v>
      </c>
      <c r="AB163" s="182" t="s">
        <v>1238</v>
      </c>
      <c r="AC163" s="182" t="s">
        <v>875</v>
      </c>
      <c r="AD163" s="194">
        <v>43116</v>
      </c>
      <c r="AE163" s="194">
        <v>43358</v>
      </c>
      <c r="AF163" s="182" t="s">
        <v>889</v>
      </c>
      <c r="AG163" s="182" t="s">
        <v>796</v>
      </c>
    </row>
    <row r="164" spans="1:33" ht="136.5" x14ac:dyDescent="0.25">
      <c r="A164" s="183">
        <f t="shared" si="8"/>
        <v>134</v>
      </c>
      <c r="B164" s="175" t="s">
        <v>449</v>
      </c>
      <c r="C164" s="176">
        <v>80101706</v>
      </c>
      <c r="D164" s="177" t="s">
        <v>450</v>
      </c>
      <c r="E164" s="175" t="s">
        <v>48</v>
      </c>
      <c r="F164" s="175">
        <v>1</v>
      </c>
      <c r="G164" s="178" t="s">
        <v>73</v>
      </c>
      <c r="H164" s="179">
        <v>8</v>
      </c>
      <c r="I164" s="175" t="s">
        <v>61</v>
      </c>
      <c r="J164" s="175" t="s">
        <v>66</v>
      </c>
      <c r="K164" s="175" t="s">
        <v>510</v>
      </c>
      <c r="L164" s="180">
        <v>48000000</v>
      </c>
      <c r="M164" s="181">
        <f t="shared" si="10"/>
        <v>48000000</v>
      </c>
      <c r="N164" s="174" t="s">
        <v>51</v>
      </c>
      <c r="O164" s="174" t="s">
        <v>36</v>
      </c>
      <c r="P164" s="174" t="s">
        <v>451</v>
      </c>
      <c r="Q164" s="53"/>
      <c r="R164" s="182" t="s">
        <v>897</v>
      </c>
      <c r="S164" s="182" t="s">
        <v>898</v>
      </c>
      <c r="T164" s="194">
        <v>43122</v>
      </c>
      <c r="U164" s="182" t="s">
        <v>899</v>
      </c>
      <c r="V164" s="182" t="s">
        <v>578</v>
      </c>
      <c r="W164" s="195">
        <v>48000000</v>
      </c>
      <c r="X164" s="182">
        <v>0</v>
      </c>
      <c r="Y164" s="195">
        <v>48000000</v>
      </c>
      <c r="Z164" s="195">
        <v>48000000</v>
      </c>
      <c r="AA164" s="182" t="s">
        <v>900</v>
      </c>
      <c r="AB164" s="182" t="s">
        <v>1239</v>
      </c>
      <c r="AC164" s="182" t="s">
        <v>587</v>
      </c>
      <c r="AD164" s="194">
        <v>43126</v>
      </c>
      <c r="AE164" s="194">
        <v>43368</v>
      </c>
      <c r="AF164" s="182" t="s">
        <v>783</v>
      </c>
      <c r="AG164" s="182" t="s">
        <v>449</v>
      </c>
    </row>
    <row r="165" spans="1:33" ht="117" x14ac:dyDescent="0.25">
      <c r="A165" s="183">
        <f t="shared" si="8"/>
        <v>135</v>
      </c>
      <c r="B165" s="175" t="s">
        <v>449</v>
      </c>
      <c r="C165" s="176">
        <v>80101706</v>
      </c>
      <c r="D165" s="177" t="s">
        <v>450</v>
      </c>
      <c r="E165" s="175" t="s">
        <v>48</v>
      </c>
      <c r="F165" s="175">
        <v>1</v>
      </c>
      <c r="G165" s="178" t="s">
        <v>73</v>
      </c>
      <c r="H165" s="179">
        <v>8</v>
      </c>
      <c r="I165" s="175" t="s">
        <v>61</v>
      </c>
      <c r="J165" s="175" t="s">
        <v>66</v>
      </c>
      <c r="K165" s="175" t="s">
        <v>510</v>
      </c>
      <c r="L165" s="180">
        <v>37600000</v>
      </c>
      <c r="M165" s="181">
        <f t="shared" si="10"/>
        <v>37600000</v>
      </c>
      <c r="N165" s="174" t="s">
        <v>51</v>
      </c>
      <c r="O165" s="174" t="s">
        <v>36</v>
      </c>
      <c r="P165" s="174" t="s">
        <v>451</v>
      </c>
      <c r="Q165" s="53"/>
      <c r="R165" s="182" t="s">
        <v>901</v>
      </c>
      <c r="S165" s="182" t="s">
        <v>902</v>
      </c>
      <c r="T165" s="194">
        <v>43117</v>
      </c>
      <c r="U165" s="182" t="s">
        <v>903</v>
      </c>
      <c r="V165" s="182" t="s">
        <v>578</v>
      </c>
      <c r="W165" s="195">
        <v>37600000</v>
      </c>
      <c r="X165" s="182">
        <v>0</v>
      </c>
      <c r="Y165" s="195">
        <v>37600000</v>
      </c>
      <c r="Z165" s="195">
        <v>37600000</v>
      </c>
      <c r="AA165" s="182" t="s">
        <v>904</v>
      </c>
      <c r="AB165" s="182" t="s">
        <v>1240</v>
      </c>
      <c r="AC165" s="182" t="s">
        <v>587</v>
      </c>
      <c r="AD165" s="194">
        <v>43119</v>
      </c>
      <c r="AE165" s="194">
        <v>43361</v>
      </c>
      <c r="AF165" s="182" t="s">
        <v>783</v>
      </c>
      <c r="AG165" s="182" t="s">
        <v>449</v>
      </c>
    </row>
    <row r="166" spans="1:33" ht="136.5" x14ac:dyDescent="0.25">
      <c r="A166" s="183">
        <f t="shared" si="8"/>
        <v>136</v>
      </c>
      <c r="B166" s="175" t="s">
        <v>511</v>
      </c>
      <c r="C166" s="176">
        <v>80101706</v>
      </c>
      <c r="D166" s="177" t="s">
        <v>512</v>
      </c>
      <c r="E166" s="175" t="s">
        <v>48</v>
      </c>
      <c r="F166" s="175">
        <v>1</v>
      </c>
      <c r="G166" s="178" t="s">
        <v>73</v>
      </c>
      <c r="H166" s="179">
        <v>8</v>
      </c>
      <c r="I166" s="175" t="s">
        <v>61</v>
      </c>
      <c r="J166" s="175" t="s">
        <v>66</v>
      </c>
      <c r="K166" s="175" t="s">
        <v>510</v>
      </c>
      <c r="L166" s="180">
        <v>74256000</v>
      </c>
      <c r="M166" s="181">
        <f t="shared" si="10"/>
        <v>74256000</v>
      </c>
      <c r="N166" s="174" t="s">
        <v>51</v>
      </c>
      <c r="O166" s="174" t="s">
        <v>36</v>
      </c>
      <c r="P166" s="174" t="s">
        <v>422</v>
      </c>
      <c r="Q166" s="53"/>
      <c r="R166" s="182" t="s">
        <v>905</v>
      </c>
      <c r="S166" s="182" t="s">
        <v>906</v>
      </c>
      <c r="T166" s="194">
        <v>43112</v>
      </c>
      <c r="U166" s="182" t="s">
        <v>907</v>
      </c>
      <c r="V166" s="182" t="s">
        <v>578</v>
      </c>
      <c r="W166" s="195">
        <v>74256000</v>
      </c>
      <c r="X166" s="182">
        <v>0</v>
      </c>
      <c r="Y166" s="195">
        <v>74256000</v>
      </c>
      <c r="Z166" s="195">
        <v>74256000</v>
      </c>
      <c r="AA166" s="182" t="s">
        <v>908</v>
      </c>
      <c r="AB166" s="182" t="s">
        <v>1241</v>
      </c>
      <c r="AC166" s="182" t="s">
        <v>875</v>
      </c>
      <c r="AD166" s="194">
        <v>43116</v>
      </c>
      <c r="AE166" s="194">
        <v>43358</v>
      </c>
      <c r="AF166" s="182" t="s">
        <v>909</v>
      </c>
      <c r="AG166" s="182" t="s">
        <v>217</v>
      </c>
    </row>
    <row r="167" spans="1:33" ht="117" x14ac:dyDescent="0.25">
      <c r="A167" s="183">
        <f t="shared" si="8"/>
        <v>137</v>
      </c>
      <c r="B167" s="175" t="s">
        <v>426</v>
      </c>
      <c r="C167" s="176">
        <v>80101706</v>
      </c>
      <c r="D167" s="177" t="s">
        <v>427</v>
      </c>
      <c r="E167" s="175" t="s">
        <v>48</v>
      </c>
      <c r="F167" s="175">
        <v>1</v>
      </c>
      <c r="G167" s="178" t="s">
        <v>73</v>
      </c>
      <c r="H167" s="179">
        <v>8</v>
      </c>
      <c r="I167" s="175" t="s">
        <v>61</v>
      </c>
      <c r="J167" s="175" t="s">
        <v>66</v>
      </c>
      <c r="K167" s="175" t="s">
        <v>510</v>
      </c>
      <c r="L167" s="180">
        <v>41848000</v>
      </c>
      <c r="M167" s="181">
        <f t="shared" si="10"/>
        <v>41848000</v>
      </c>
      <c r="N167" s="174" t="s">
        <v>51</v>
      </c>
      <c r="O167" s="174" t="s">
        <v>36</v>
      </c>
      <c r="P167" s="174" t="s">
        <v>428</v>
      </c>
      <c r="Q167" s="53"/>
      <c r="R167" s="182" t="s">
        <v>910</v>
      </c>
      <c r="S167" s="182" t="s">
        <v>911</v>
      </c>
      <c r="T167" s="194">
        <v>43117</v>
      </c>
      <c r="U167" s="182" t="s">
        <v>912</v>
      </c>
      <c r="V167" s="182" t="s">
        <v>578</v>
      </c>
      <c r="W167" s="195">
        <v>41848000</v>
      </c>
      <c r="X167" s="182">
        <v>0</v>
      </c>
      <c r="Y167" s="195">
        <v>41848000</v>
      </c>
      <c r="Z167" s="195">
        <v>41848000</v>
      </c>
      <c r="AA167" s="182" t="s">
        <v>913</v>
      </c>
      <c r="AB167" s="182" t="s">
        <v>1242</v>
      </c>
      <c r="AC167" s="182" t="s">
        <v>587</v>
      </c>
      <c r="AD167" s="194">
        <v>43117</v>
      </c>
      <c r="AE167" s="194">
        <v>43359</v>
      </c>
      <c r="AF167" s="182" t="s">
        <v>676</v>
      </c>
      <c r="AG167" s="182" t="s">
        <v>677</v>
      </c>
    </row>
    <row r="168" spans="1:33" ht="117" x14ac:dyDescent="0.25">
      <c r="A168" s="183">
        <f t="shared" si="8"/>
        <v>138</v>
      </c>
      <c r="B168" s="175" t="s">
        <v>426</v>
      </c>
      <c r="C168" s="176">
        <v>80101706</v>
      </c>
      <c r="D168" s="177" t="s">
        <v>427</v>
      </c>
      <c r="E168" s="175" t="s">
        <v>48</v>
      </c>
      <c r="F168" s="175">
        <v>1</v>
      </c>
      <c r="G168" s="178" t="s">
        <v>73</v>
      </c>
      <c r="H168" s="179">
        <v>8</v>
      </c>
      <c r="I168" s="175" t="s">
        <v>61</v>
      </c>
      <c r="J168" s="175" t="s">
        <v>66</v>
      </c>
      <c r="K168" s="175" t="s">
        <v>510</v>
      </c>
      <c r="L168" s="180">
        <v>41848000</v>
      </c>
      <c r="M168" s="181">
        <f t="shared" si="10"/>
        <v>41848000</v>
      </c>
      <c r="N168" s="174" t="s">
        <v>51</v>
      </c>
      <c r="O168" s="174" t="s">
        <v>36</v>
      </c>
      <c r="P168" s="174" t="s">
        <v>428</v>
      </c>
      <c r="Q168" s="53"/>
      <c r="R168" s="182" t="s">
        <v>914</v>
      </c>
      <c r="S168" s="182" t="s">
        <v>250</v>
      </c>
      <c r="T168" s="194">
        <v>43112</v>
      </c>
      <c r="U168" s="182" t="s">
        <v>912</v>
      </c>
      <c r="V168" s="182" t="s">
        <v>578</v>
      </c>
      <c r="W168" s="195">
        <v>41848000</v>
      </c>
      <c r="X168" s="182">
        <v>0</v>
      </c>
      <c r="Y168" s="195">
        <v>41848000</v>
      </c>
      <c r="Z168" s="195">
        <v>41848000</v>
      </c>
      <c r="AA168" s="182" t="s">
        <v>915</v>
      </c>
      <c r="AB168" s="182" t="s">
        <v>1243</v>
      </c>
      <c r="AC168" s="182" t="s">
        <v>875</v>
      </c>
      <c r="AD168" s="194">
        <v>43116</v>
      </c>
      <c r="AE168" s="194">
        <v>43358</v>
      </c>
      <c r="AF168" s="182" t="s">
        <v>676</v>
      </c>
      <c r="AG168" s="182" t="s">
        <v>677</v>
      </c>
    </row>
    <row r="169" spans="1:33" ht="97.5" x14ac:dyDescent="0.25">
      <c r="A169" s="183">
        <f t="shared" si="8"/>
        <v>139</v>
      </c>
      <c r="B169" s="175" t="s">
        <v>426</v>
      </c>
      <c r="C169" s="176">
        <v>80101706</v>
      </c>
      <c r="D169" s="177" t="s">
        <v>427</v>
      </c>
      <c r="E169" s="175" t="s">
        <v>48</v>
      </c>
      <c r="F169" s="175">
        <v>1</v>
      </c>
      <c r="G169" s="178" t="s">
        <v>73</v>
      </c>
      <c r="H169" s="179">
        <v>8</v>
      </c>
      <c r="I169" s="175" t="s">
        <v>61</v>
      </c>
      <c r="J169" s="175" t="s">
        <v>66</v>
      </c>
      <c r="K169" s="175" t="s">
        <v>510</v>
      </c>
      <c r="L169" s="180">
        <v>31160000</v>
      </c>
      <c r="M169" s="181">
        <f t="shared" si="10"/>
        <v>31160000</v>
      </c>
      <c r="N169" s="174" t="s">
        <v>51</v>
      </c>
      <c r="O169" s="174" t="s">
        <v>36</v>
      </c>
      <c r="P169" s="174" t="s">
        <v>428</v>
      </c>
      <c r="Q169" s="53"/>
      <c r="R169" s="182" t="s">
        <v>916</v>
      </c>
      <c r="S169" s="182" t="s">
        <v>917</v>
      </c>
      <c r="T169" s="194">
        <v>43115</v>
      </c>
      <c r="U169" s="182" t="s">
        <v>918</v>
      </c>
      <c r="V169" s="182" t="s">
        <v>578</v>
      </c>
      <c r="W169" s="195">
        <v>31160000</v>
      </c>
      <c r="X169" s="182">
        <v>0</v>
      </c>
      <c r="Y169" s="195">
        <v>31160000</v>
      </c>
      <c r="Z169" s="195">
        <v>31160000</v>
      </c>
      <c r="AA169" s="182" t="s">
        <v>919</v>
      </c>
      <c r="AB169" s="182" t="s">
        <v>1244</v>
      </c>
      <c r="AC169" s="182" t="s">
        <v>880</v>
      </c>
      <c r="AD169" s="194">
        <v>43117</v>
      </c>
      <c r="AE169" s="194">
        <v>43359</v>
      </c>
      <c r="AF169" s="182" t="s">
        <v>676</v>
      </c>
      <c r="AG169" s="182" t="s">
        <v>677</v>
      </c>
    </row>
    <row r="170" spans="1:33" ht="97.5" x14ac:dyDescent="0.25">
      <c r="A170" s="183">
        <f t="shared" si="8"/>
        <v>140</v>
      </c>
      <c r="B170" s="175" t="s">
        <v>426</v>
      </c>
      <c r="C170" s="176">
        <v>80101706</v>
      </c>
      <c r="D170" s="177" t="s">
        <v>427</v>
      </c>
      <c r="E170" s="175" t="s">
        <v>48</v>
      </c>
      <c r="F170" s="175">
        <v>1</v>
      </c>
      <c r="G170" s="178" t="s">
        <v>73</v>
      </c>
      <c r="H170" s="179">
        <v>8</v>
      </c>
      <c r="I170" s="175" t="s">
        <v>61</v>
      </c>
      <c r="J170" s="175" t="s">
        <v>66</v>
      </c>
      <c r="K170" s="175" t="s">
        <v>510</v>
      </c>
      <c r="L170" s="180">
        <v>31160000</v>
      </c>
      <c r="M170" s="181">
        <f t="shared" si="10"/>
        <v>31160000</v>
      </c>
      <c r="N170" s="174" t="s">
        <v>51</v>
      </c>
      <c r="O170" s="174" t="s">
        <v>36</v>
      </c>
      <c r="P170" s="174" t="s">
        <v>428</v>
      </c>
      <c r="Q170" s="53"/>
      <c r="R170" s="182" t="s">
        <v>920</v>
      </c>
      <c r="S170" s="182" t="s">
        <v>921</v>
      </c>
      <c r="T170" s="194">
        <v>43115</v>
      </c>
      <c r="U170" s="182" t="s">
        <v>918</v>
      </c>
      <c r="V170" s="182" t="s">
        <v>578</v>
      </c>
      <c r="W170" s="195">
        <v>31160000</v>
      </c>
      <c r="X170" s="182">
        <v>0</v>
      </c>
      <c r="Y170" s="195">
        <v>31160000</v>
      </c>
      <c r="Z170" s="195">
        <v>31160000</v>
      </c>
      <c r="AA170" s="182" t="s">
        <v>919</v>
      </c>
      <c r="AB170" s="182" t="s">
        <v>1245</v>
      </c>
      <c r="AC170" s="182" t="s">
        <v>880</v>
      </c>
      <c r="AD170" s="194">
        <v>43116</v>
      </c>
      <c r="AE170" s="194">
        <v>43358</v>
      </c>
      <c r="AF170" s="182" t="s">
        <v>676</v>
      </c>
      <c r="AG170" s="182" t="s">
        <v>677</v>
      </c>
    </row>
    <row r="171" spans="1:33" ht="97.5" x14ac:dyDescent="0.25">
      <c r="A171" s="183">
        <f t="shared" ref="A171:A202" si="11">SUM(A170+1)</f>
        <v>141</v>
      </c>
      <c r="B171" s="175" t="s">
        <v>426</v>
      </c>
      <c r="C171" s="176">
        <v>80101706</v>
      </c>
      <c r="D171" s="177" t="s">
        <v>427</v>
      </c>
      <c r="E171" s="175" t="s">
        <v>48</v>
      </c>
      <c r="F171" s="175">
        <v>1</v>
      </c>
      <c r="G171" s="178" t="s">
        <v>73</v>
      </c>
      <c r="H171" s="179">
        <v>8</v>
      </c>
      <c r="I171" s="175" t="s">
        <v>61</v>
      </c>
      <c r="J171" s="175" t="s">
        <v>66</v>
      </c>
      <c r="K171" s="175" t="s">
        <v>510</v>
      </c>
      <c r="L171" s="180">
        <v>31160000</v>
      </c>
      <c r="M171" s="181">
        <f t="shared" si="10"/>
        <v>31160000</v>
      </c>
      <c r="N171" s="174" t="s">
        <v>51</v>
      </c>
      <c r="O171" s="174" t="s">
        <v>36</v>
      </c>
      <c r="P171" s="174" t="s">
        <v>428</v>
      </c>
      <c r="Q171" s="53"/>
      <c r="R171" s="182" t="s">
        <v>922</v>
      </c>
      <c r="S171" s="182" t="s">
        <v>923</v>
      </c>
      <c r="T171" s="194">
        <v>43117</v>
      </c>
      <c r="U171" s="182" t="s">
        <v>918</v>
      </c>
      <c r="V171" s="182" t="s">
        <v>578</v>
      </c>
      <c r="W171" s="195">
        <v>31160000</v>
      </c>
      <c r="X171" s="182">
        <v>0</v>
      </c>
      <c r="Y171" s="195">
        <v>31160000</v>
      </c>
      <c r="Z171" s="195">
        <v>31160000</v>
      </c>
      <c r="AA171" s="182" t="s">
        <v>919</v>
      </c>
      <c r="AB171" s="182" t="s">
        <v>1246</v>
      </c>
      <c r="AC171" s="182" t="s">
        <v>587</v>
      </c>
      <c r="AD171" s="194">
        <v>43118</v>
      </c>
      <c r="AE171" s="194">
        <v>43360</v>
      </c>
      <c r="AF171" s="182" t="s">
        <v>676</v>
      </c>
      <c r="AG171" s="182" t="s">
        <v>677</v>
      </c>
    </row>
    <row r="172" spans="1:33" ht="117" x14ac:dyDescent="0.25">
      <c r="A172" s="183">
        <f t="shared" si="11"/>
        <v>142</v>
      </c>
      <c r="B172" s="175" t="s">
        <v>513</v>
      </c>
      <c r="C172" s="176">
        <v>80101706</v>
      </c>
      <c r="D172" s="177" t="s">
        <v>514</v>
      </c>
      <c r="E172" s="175" t="s">
        <v>48</v>
      </c>
      <c r="F172" s="175">
        <v>1</v>
      </c>
      <c r="G172" s="178" t="s">
        <v>73</v>
      </c>
      <c r="H172" s="179">
        <v>8</v>
      </c>
      <c r="I172" s="175" t="s">
        <v>61</v>
      </c>
      <c r="J172" s="175" t="s">
        <v>66</v>
      </c>
      <c r="K172" s="175" t="s">
        <v>510</v>
      </c>
      <c r="L172" s="180">
        <v>40000000</v>
      </c>
      <c r="M172" s="181">
        <f t="shared" si="10"/>
        <v>40000000</v>
      </c>
      <c r="N172" s="174" t="s">
        <v>51</v>
      </c>
      <c r="O172" s="174" t="s">
        <v>36</v>
      </c>
      <c r="P172" s="174" t="s">
        <v>285</v>
      </c>
      <c r="Q172" s="53"/>
      <c r="R172" s="182" t="s">
        <v>924</v>
      </c>
      <c r="S172" s="182" t="s">
        <v>925</v>
      </c>
      <c r="T172" s="194">
        <v>43119</v>
      </c>
      <c r="U172" s="182" t="s">
        <v>926</v>
      </c>
      <c r="V172" s="182" t="s">
        <v>578</v>
      </c>
      <c r="W172" s="195">
        <v>40000000</v>
      </c>
      <c r="X172" s="182">
        <v>0</v>
      </c>
      <c r="Y172" s="195">
        <v>40000000</v>
      </c>
      <c r="Z172" s="195">
        <v>40000000</v>
      </c>
      <c r="AA172" s="182" t="s">
        <v>927</v>
      </c>
      <c r="AB172" s="182" t="s">
        <v>1247</v>
      </c>
      <c r="AC172" s="182" t="s">
        <v>587</v>
      </c>
      <c r="AD172" s="194">
        <v>43123</v>
      </c>
      <c r="AE172" s="194">
        <v>43365</v>
      </c>
      <c r="AF172" s="182" t="s">
        <v>928</v>
      </c>
      <c r="AG172" s="182" t="s">
        <v>729</v>
      </c>
    </row>
    <row r="173" spans="1:33" ht="117" x14ac:dyDescent="0.25">
      <c r="A173" s="183">
        <f t="shared" si="11"/>
        <v>143</v>
      </c>
      <c r="B173" s="175" t="s">
        <v>515</v>
      </c>
      <c r="C173" s="176">
        <v>80101706</v>
      </c>
      <c r="D173" s="177" t="s">
        <v>516</v>
      </c>
      <c r="E173" s="175" t="s">
        <v>48</v>
      </c>
      <c r="F173" s="175">
        <v>1</v>
      </c>
      <c r="G173" s="178" t="s">
        <v>73</v>
      </c>
      <c r="H173" s="179">
        <v>8</v>
      </c>
      <c r="I173" s="175" t="s">
        <v>61</v>
      </c>
      <c r="J173" s="175" t="s">
        <v>66</v>
      </c>
      <c r="K173" s="175" t="s">
        <v>510</v>
      </c>
      <c r="L173" s="180">
        <v>41848000</v>
      </c>
      <c r="M173" s="181">
        <f t="shared" si="10"/>
        <v>41848000</v>
      </c>
      <c r="N173" s="174" t="s">
        <v>51</v>
      </c>
      <c r="O173" s="174" t="s">
        <v>36</v>
      </c>
      <c r="P173" s="174" t="s">
        <v>517</v>
      </c>
      <c r="Q173" s="53"/>
      <c r="R173" s="182" t="s">
        <v>929</v>
      </c>
      <c r="S173" s="182" t="s">
        <v>518</v>
      </c>
      <c r="T173" s="194">
        <v>43116</v>
      </c>
      <c r="U173" s="182" t="s">
        <v>930</v>
      </c>
      <c r="V173" s="182" t="s">
        <v>578</v>
      </c>
      <c r="W173" s="195">
        <v>41848000</v>
      </c>
      <c r="X173" s="182">
        <v>0</v>
      </c>
      <c r="Y173" s="195">
        <v>41848000</v>
      </c>
      <c r="Z173" s="195">
        <v>41848000</v>
      </c>
      <c r="AA173" s="182" t="s">
        <v>931</v>
      </c>
      <c r="AB173" s="182" t="s">
        <v>1248</v>
      </c>
      <c r="AC173" s="182" t="s">
        <v>880</v>
      </c>
      <c r="AD173" s="194">
        <v>43118</v>
      </c>
      <c r="AE173" s="194">
        <v>43360</v>
      </c>
      <c r="AF173" s="182" t="s">
        <v>932</v>
      </c>
      <c r="AG173" s="182" t="s">
        <v>933</v>
      </c>
    </row>
    <row r="174" spans="1:33" ht="93" x14ac:dyDescent="0.25">
      <c r="A174" s="184">
        <f t="shared" si="11"/>
        <v>144</v>
      </c>
      <c r="B174" s="185" t="s">
        <v>149</v>
      </c>
      <c r="C174" s="186">
        <v>80101706</v>
      </c>
      <c r="D174" s="187" t="s">
        <v>435</v>
      </c>
      <c r="E174" s="185" t="s">
        <v>48</v>
      </c>
      <c r="F174" s="185">
        <v>1</v>
      </c>
      <c r="G174" s="188" t="s">
        <v>73</v>
      </c>
      <c r="H174" s="189">
        <v>7</v>
      </c>
      <c r="I174" s="185" t="s">
        <v>61</v>
      </c>
      <c r="J174" s="185" t="s">
        <v>66</v>
      </c>
      <c r="K174" s="185" t="s">
        <v>510</v>
      </c>
      <c r="L174" s="190"/>
      <c r="M174" s="191"/>
      <c r="N174" s="185" t="s">
        <v>51</v>
      </c>
      <c r="O174" s="185" t="s">
        <v>36</v>
      </c>
      <c r="P174" s="185" t="s">
        <v>436</v>
      </c>
      <c r="Q174" s="53"/>
      <c r="R174" s="182" t="s">
        <v>128</v>
      </c>
      <c r="S174" s="182" t="s">
        <v>128</v>
      </c>
      <c r="T174" s="194" t="s">
        <v>128</v>
      </c>
      <c r="U174" s="182" t="s">
        <v>128</v>
      </c>
      <c r="V174" s="182" t="s">
        <v>128</v>
      </c>
      <c r="W174" s="195">
        <v>0</v>
      </c>
      <c r="X174" s="182">
        <v>0</v>
      </c>
      <c r="Y174" s="195">
        <v>0</v>
      </c>
      <c r="Z174" s="195">
        <v>0</v>
      </c>
      <c r="AA174" s="182" t="s">
        <v>128</v>
      </c>
      <c r="AB174" s="182" t="s">
        <v>128</v>
      </c>
      <c r="AC174" s="182" t="s">
        <v>128</v>
      </c>
      <c r="AD174" s="194" t="s">
        <v>128</v>
      </c>
      <c r="AE174" s="194" t="s">
        <v>128</v>
      </c>
      <c r="AF174" s="182" t="s">
        <v>128</v>
      </c>
      <c r="AG174" s="182" t="s">
        <v>128</v>
      </c>
    </row>
    <row r="175" spans="1:33" ht="175.5" x14ac:dyDescent="0.25">
      <c r="A175" s="183">
        <f t="shared" si="11"/>
        <v>145</v>
      </c>
      <c r="B175" s="175" t="s">
        <v>149</v>
      </c>
      <c r="C175" s="176">
        <v>80101706</v>
      </c>
      <c r="D175" s="177" t="s">
        <v>435</v>
      </c>
      <c r="E175" s="175" t="s">
        <v>48</v>
      </c>
      <c r="F175" s="175">
        <v>1</v>
      </c>
      <c r="G175" s="178" t="s">
        <v>73</v>
      </c>
      <c r="H175" s="179">
        <v>6</v>
      </c>
      <c r="I175" s="175" t="s">
        <v>61</v>
      </c>
      <c r="J175" s="175" t="s">
        <v>66</v>
      </c>
      <c r="K175" s="175" t="s">
        <v>510</v>
      </c>
      <c r="L175" s="180">
        <v>39000000</v>
      </c>
      <c r="M175" s="181">
        <f t="shared" ref="M175:M189" si="12">+L175</f>
        <v>39000000</v>
      </c>
      <c r="N175" s="174" t="s">
        <v>51</v>
      </c>
      <c r="O175" s="174" t="s">
        <v>36</v>
      </c>
      <c r="P175" s="174" t="s">
        <v>436</v>
      </c>
      <c r="Q175" s="53"/>
      <c r="R175" s="182" t="s">
        <v>934</v>
      </c>
      <c r="S175" s="182" t="s">
        <v>935</v>
      </c>
      <c r="T175" s="194">
        <v>43116</v>
      </c>
      <c r="U175" s="182" t="s">
        <v>936</v>
      </c>
      <c r="V175" s="182" t="s">
        <v>578</v>
      </c>
      <c r="W175" s="195">
        <v>39000000</v>
      </c>
      <c r="X175" s="182">
        <v>0</v>
      </c>
      <c r="Y175" s="195">
        <v>39000000</v>
      </c>
      <c r="Z175" s="195">
        <v>39000000</v>
      </c>
      <c r="AA175" s="182" t="s">
        <v>937</v>
      </c>
      <c r="AB175" s="182" t="s">
        <v>1249</v>
      </c>
      <c r="AC175" s="182" t="s">
        <v>938</v>
      </c>
      <c r="AD175" s="194">
        <v>43118</v>
      </c>
      <c r="AE175" s="194">
        <v>43298</v>
      </c>
      <c r="AF175" s="182" t="s">
        <v>939</v>
      </c>
      <c r="AG175" s="182" t="s">
        <v>687</v>
      </c>
    </row>
    <row r="176" spans="1:33" ht="117" x14ac:dyDescent="0.25">
      <c r="A176" s="183">
        <f t="shared" si="11"/>
        <v>146</v>
      </c>
      <c r="B176" s="175" t="s">
        <v>270</v>
      </c>
      <c r="C176" s="176">
        <v>80101706</v>
      </c>
      <c r="D176" s="177" t="s">
        <v>420</v>
      </c>
      <c r="E176" s="175" t="s">
        <v>48</v>
      </c>
      <c r="F176" s="175">
        <v>1</v>
      </c>
      <c r="G176" s="178" t="s">
        <v>73</v>
      </c>
      <c r="H176" s="179">
        <v>8</v>
      </c>
      <c r="I176" s="175" t="s">
        <v>61</v>
      </c>
      <c r="J176" s="175" t="s">
        <v>66</v>
      </c>
      <c r="K176" s="175" t="s">
        <v>510</v>
      </c>
      <c r="L176" s="180">
        <v>64000000</v>
      </c>
      <c r="M176" s="181">
        <f t="shared" si="12"/>
        <v>64000000</v>
      </c>
      <c r="N176" s="174" t="s">
        <v>51</v>
      </c>
      <c r="O176" s="174" t="s">
        <v>36</v>
      </c>
      <c r="P176" s="174" t="s">
        <v>413</v>
      </c>
      <c r="Q176" s="53"/>
      <c r="R176" s="182" t="s">
        <v>940</v>
      </c>
      <c r="S176" s="182" t="s">
        <v>941</v>
      </c>
      <c r="T176" s="194">
        <v>43116</v>
      </c>
      <c r="U176" s="182" t="s">
        <v>942</v>
      </c>
      <c r="V176" s="182" t="s">
        <v>578</v>
      </c>
      <c r="W176" s="195">
        <v>64000000</v>
      </c>
      <c r="X176" s="182">
        <v>0</v>
      </c>
      <c r="Y176" s="195">
        <v>64000000</v>
      </c>
      <c r="Z176" s="195">
        <v>64000000</v>
      </c>
      <c r="AA176" s="182" t="s">
        <v>943</v>
      </c>
      <c r="AB176" s="182" t="s">
        <v>1250</v>
      </c>
      <c r="AC176" s="182" t="s">
        <v>880</v>
      </c>
      <c r="AD176" s="194">
        <v>43117</v>
      </c>
      <c r="AE176" s="194">
        <v>43359</v>
      </c>
      <c r="AF176" s="182" t="s">
        <v>944</v>
      </c>
      <c r="AG176" s="182" t="s">
        <v>270</v>
      </c>
    </row>
    <row r="177" spans="1:33" ht="195" x14ac:dyDescent="0.25">
      <c r="A177" s="183">
        <f t="shared" si="11"/>
        <v>147</v>
      </c>
      <c r="B177" s="175" t="s">
        <v>236</v>
      </c>
      <c r="C177" s="176">
        <v>80101706</v>
      </c>
      <c r="D177" s="177" t="s">
        <v>439</v>
      </c>
      <c r="E177" s="175" t="s">
        <v>48</v>
      </c>
      <c r="F177" s="175">
        <v>1</v>
      </c>
      <c r="G177" s="178" t="s">
        <v>73</v>
      </c>
      <c r="H177" s="179">
        <v>8</v>
      </c>
      <c r="I177" s="175" t="s">
        <v>61</v>
      </c>
      <c r="J177" s="175" t="s">
        <v>66</v>
      </c>
      <c r="K177" s="175" t="s">
        <v>510</v>
      </c>
      <c r="L177" s="180">
        <v>44000000</v>
      </c>
      <c r="M177" s="181">
        <f t="shared" si="12"/>
        <v>44000000</v>
      </c>
      <c r="N177" s="174" t="s">
        <v>51</v>
      </c>
      <c r="O177" s="174" t="s">
        <v>36</v>
      </c>
      <c r="P177" s="174" t="s">
        <v>455</v>
      </c>
      <c r="Q177" s="53"/>
      <c r="R177" s="182" t="s">
        <v>945</v>
      </c>
      <c r="S177" s="182" t="s">
        <v>946</v>
      </c>
      <c r="T177" s="194">
        <v>43119</v>
      </c>
      <c r="U177" s="182" t="s">
        <v>947</v>
      </c>
      <c r="V177" s="182" t="s">
        <v>578</v>
      </c>
      <c r="W177" s="195">
        <v>44000000</v>
      </c>
      <c r="X177" s="182">
        <v>0</v>
      </c>
      <c r="Y177" s="195">
        <v>44000000</v>
      </c>
      <c r="Z177" s="195">
        <v>44000000</v>
      </c>
      <c r="AA177" s="182" t="s">
        <v>948</v>
      </c>
      <c r="AB177" s="182" t="s">
        <v>1251</v>
      </c>
      <c r="AC177" s="182" t="s">
        <v>587</v>
      </c>
      <c r="AD177" s="194">
        <v>43122</v>
      </c>
      <c r="AE177" s="194">
        <v>43364</v>
      </c>
      <c r="AF177" s="182" t="s">
        <v>949</v>
      </c>
      <c r="AG177" s="182" t="s">
        <v>744</v>
      </c>
    </row>
    <row r="178" spans="1:33" ht="175.5" x14ac:dyDescent="0.25">
      <c r="A178" s="183">
        <f t="shared" si="11"/>
        <v>148</v>
      </c>
      <c r="B178" s="175" t="s">
        <v>236</v>
      </c>
      <c r="C178" s="176">
        <v>80101706</v>
      </c>
      <c r="D178" s="177" t="s">
        <v>439</v>
      </c>
      <c r="E178" s="175" t="s">
        <v>48</v>
      </c>
      <c r="F178" s="175">
        <v>1</v>
      </c>
      <c r="G178" s="178" t="s">
        <v>73</v>
      </c>
      <c r="H178" s="179">
        <v>8</v>
      </c>
      <c r="I178" s="175" t="s">
        <v>61</v>
      </c>
      <c r="J178" s="175" t="s">
        <v>66</v>
      </c>
      <c r="K178" s="175" t="s">
        <v>510</v>
      </c>
      <c r="L178" s="180">
        <v>44000000</v>
      </c>
      <c r="M178" s="181">
        <f t="shared" si="12"/>
        <v>44000000</v>
      </c>
      <c r="N178" s="174" t="s">
        <v>51</v>
      </c>
      <c r="O178" s="174" t="s">
        <v>36</v>
      </c>
      <c r="P178" s="174" t="s">
        <v>455</v>
      </c>
      <c r="Q178" s="53"/>
      <c r="R178" s="182" t="s">
        <v>950</v>
      </c>
      <c r="S178" s="182" t="s">
        <v>951</v>
      </c>
      <c r="T178" s="194">
        <v>43118</v>
      </c>
      <c r="U178" s="182" t="s">
        <v>952</v>
      </c>
      <c r="V178" s="182" t="s">
        <v>578</v>
      </c>
      <c r="W178" s="195">
        <v>44000000</v>
      </c>
      <c r="X178" s="182">
        <v>0</v>
      </c>
      <c r="Y178" s="195">
        <v>44000000</v>
      </c>
      <c r="Z178" s="195">
        <v>44000000</v>
      </c>
      <c r="AA178" s="182" t="s">
        <v>948</v>
      </c>
      <c r="AB178" s="182" t="s">
        <v>1252</v>
      </c>
      <c r="AC178" s="182" t="s">
        <v>587</v>
      </c>
      <c r="AD178" s="194">
        <v>43122</v>
      </c>
      <c r="AE178" s="194">
        <v>43364</v>
      </c>
      <c r="AF178" s="182" t="s">
        <v>949</v>
      </c>
      <c r="AG178" s="182" t="s">
        <v>744</v>
      </c>
    </row>
    <row r="179" spans="1:33" ht="136.5" x14ac:dyDescent="0.25">
      <c r="A179" s="183">
        <f t="shared" si="11"/>
        <v>149</v>
      </c>
      <c r="B179" s="175" t="s">
        <v>236</v>
      </c>
      <c r="C179" s="176">
        <v>80101706</v>
      </c>
      <c r="D179" s="177" t="s">
        <v>439</v>
      </c>
      <c r="E179" s="175" t="s">
        <v>48</v>
      </c>
      <c r="F179" s="175">
        <v>1</v>
      </c>
      <c r="G179" s="178" t="s">
        <v>73</v>
      </c>
      <c r="H179" s="179">
        <v>6</v>
      </c>
      <c r="I179" s="175" t="s">
        <v>61</v>
      </c>
      <c r="J179" s="175" t="s">
        <v>66</v>
      </c>
      <c r="K179" s="175" t="s">
        <v>510</v>
      </c>
      <c r="L179" s="180">
        <v>32100000</v>
      </c>
      <c r="M179" s="181">
        <f t="shared" si="12"/>
        <v>32100000</v>
      </c>
      <c r="N179" s="174" t="s">
        <v>51</v>
      </c>
      <c r="O179" s="174" t="s">
        <v>36</v>
      </c>
      <c r="P179" s="174" t="s">
        <v>455</v>
      </c>
      <c r="Q179" s="53"/>
      <c r="R179" s="182" t="s">
        <v>953</v>
      </c>
      <c r="S179" s="182" t="s">
        <v>954</v>
      </c>
      <c r="T179" s="194">
        <v>43123</v>
      </c>
      <c r="U179" s="182" t="s">
        <v>955</v>
      </c>
      <c r="V179" s="182" t="s">
        <v>578</v>
      </c>
      <c r="W179" s="195">
        <v>32100000</v>
      </c>
      <c r="X179" s="182">
        <v>0</v>
      </c>
      <c r="Y179" s="195">
        <v>32100000</v>
      </c>
      <c r="Z179" s="195">
        <v>32100000</v>
      </c>
      <c r="AA179" s="182" t="s">
        <v>956</v>
      </c>
      <c r="AB179" s="182" t="s">
        <v>1253</v>
      </c>
      <c r="AC179" s="182" t="s">
        <v>957</v>
      </c>
      <c r="AD179" s="194">
        <v>43125</v>
      </c>
      <c r="AE179" s="194">
        <v>43305</v>
      </c>
      <c r="AF179" s="182" t="s">
        <v>958</v>
      </c>
      <c r="AG179" s="182" t="s">
        <v>744</v>
      </c>
    </row>
    <row r="180" spans="1:33" ht="117" x14ac:dyDescent="0.25">
      <c r="A180" s="183">
        <f t="shared" si="11"/>
        <v>150</v>
      </c>
      <c r="B180" s="175" t="s">
        <v>236</v>
      </c>
      <c r="C180" s="176">
        <v>80101706</v>
      </c>
      <c r="D180" s="177" t="s">
        <v>439</v>
      </c>
      <c r="E180" s="175" t="s">
        <v>48</v>
      </c>
      <c r="F180" s="175">
        <v>1</v>
      </c>
      <c r="G180" s="178" t="s">
        <v>73</v>
      </c>
      <c r="H180" s="179">
        <v>8</v>
      </c>
      <c r="I180" s="175" t="s">
        <v>61</v>
      </c>
      <c r="J180" s="175" t="s">
        <v>66</v>
      </c>
      <c r="K180" s="175" t="s">
        <v>510</v>
      </c>
      <c r="L180" s="180">
        <v>29384000</v>
      </c>
      <c r="M180" s="181">
        <f t="shared" si="12"/>
        <v>29384000</v>
      </c>
      <c r="N180" s="174" t="s">
        <v>51</v>
      </c>
      <c r="O180" s="174" t="s">
        <v>36</v>
      </c>
      <c r="P180" s="174" t="s">
        <v>455</v>
      </c>
      <c r="Q180" s="53"/>
      <c r="R180" s="182" t="s">
        <v>959</v>
      </c>
      <c r="S180" s="182" t="s">
        <v>960</v>
      </c>
      <c r="T180" s="194">
        <v>43112</v>
      </c>
      <c r="U180" s="182" t="s">
        <v>961</v>
      </c>
      <c r="V180" s="182" t="s">
        <v>578</v>
      </c>
      <c r="W180" s="195">
        <v>29384000</v>
      </c>
      <c r="X180" s="182">
        <v>0</v>
      </c>
      <c r="Y180" s="195">
        <v>29384000</v>
      </c>
      <c r="Z180" s="195">
        <v>29384000</v>
      </c>
      <c r="AA180" s="182" t="s">
        <v>962</v>
      </c>
      <c r="AB180" s="182" t="s">
        <v>1254</v>
      </c>
      <c r="AC180" s="182" t="s">
        <v>875</v>
      </c>
      <c r="AD180" s="194">
        <v>43116</v>
      </c>
      <c r="AE180" s="194">
        <v>43358</v>
      </c>
      <c r="AF180" s="182" t="s">
        <v>963</v>
      </c>
      <c r="AG180" s="182" t="s">
        <v>744</v>
      </c>
    </row>
    <row r="181" spans="1:33" ht="117" x14ac:dyDescent="0.25">
      <c r="A181" s="183">
        <f t="shared" si="11"/>
        <v>151</v>
      </c>
      <c r="B181" s="175" t="s">
        <v>236</v>
      </c>
      <c r="C181" s="176">
        <v>80101706</v>
      </c>
      <c r="D181" s="177" t="s">
        <v>439</v>
      </c>
      <c r="E181" s="175" t="s">
        <v>48</v>
      </c>
      <c r="F181" s="175">
        <v>1</v>
      </c>
      <c r="G181" s="178" t="s">
        <v>73</v>
      </c>
      <c r="H181" s="179">
        <v>8</v>
      </c>
      <c r="I181" s="175" t="s">
        <v>61</v>
      </c>
      <c r="J181" s="175" t="s">
        <v>66</v>
      </c>
      <c r="K181" s="175" t="s">
        <v>510</v>
      </c>
      <c r="L181" s="180">
        <v>29384000</v>
      </c>
      <c r="M181" s="181">
        <f t="shared" si="12"/>
        <v>29384000</v>
      </c>
      <c r="N181" s="174" t="s">
        <v>51</v>
      </c>
      <c r="O181" s="174" t="s">
        <v>36</v>
      </c>
      <c r="P181" s="174" t="s">
        <v>455</v>
      </c>
      <c r="Q181" s="53"/>
      <c r="R181" s="182" t="s">
        <v>964</v>
      </c>
      <c r="S181" s="182" t="s">
        <v>965</v>
      </c>
      <c r="T181" s="194">
        <v>43115</v>
      </c>
      <c r="U181" s="182" t="s">
        <v>961</v>
      </c>
      <c r="V181" s="182" t="s">
        <v>578</v>
      </c>
      <c r="W181" s="195">
        <v>29384000</v>
      </c>
      <c r="X181" s="182">
        <v>0</v>
      </c>
      <c r="Y181" s="195">
        <v>29384000</v>
      </c>
      <c r="Z181" s="195">
        <v>29384000</v>
      </c>
      <c r="AA181" s="182" t="s">
        <v>962</v>
      </c>
      <c r="AB181" s="182" t="s">
        <v>1255</v>
      </c>
      <c r="AC181" s="182" t="s">
        <v>880</v>
      </c>
      <c r="AD181" s="194">
        <v>43117</v>
      </c>
      <c r="AE181" s="194">
        <v>43359</v>
      </c>
      <c r="AF181" s="182" t="s">
        <v>966</v>
      </c>
      <c r="AG181" s="182" t="s">
        <v>744</v>
      </c>
    </row>
    <row r="182" spans="1:33" ht="136.5" x14ac:dyDescent="0.25">
      <c r="A182" s="183">
        <f t="shared" si="11"/>
        <v>152</v>
      </c>
      <c r="B182" s="175" t="s">
        <v>236</v>
      </c>
      <c r="C182" s="176">
        <v>80101706</v>
      </c>
      <c r="D182" s="177" t="s">
        <v>543</v>
      </c>
      <c r="E182" s="175" t="s">
        <v>48</v>
      </c>
      <c r="F182" s="175">
        <v>1</v>
      </c>
      <c r="G182" s="178" t="s">
        <v>73</v>
      </c>
      <c r="H182" s="179">
        <v>8</v>
      </c>
      <c r="I182" s="175" t="s">
        <v>61</v>
      </c>
      <c r="J182" s="175" t="s">
        <v>66</v>
      </c>
      <c r="K182" s="175" t="s">
        <v>510</v>
      </c>
      <c r="L182" s="180">
        <v>15272000</v>
      </c>
      <c r="M182" s="181">
        <f t="shared" si="12"/>
        <v>15272000</v>
      </c>
      <c r="N182" s="174" t="s">
        <v>51</v>
      </c>
      <c r="O182" s="174" t="s">
        <v>36</v>
      </c>
      <c r="P182" s="174" t="s">
        <v>455</v>
      </c>
      <c r="Q182" s="53"/>
      <c r="R182" s="182" t="s">
        <v>967</v>
      </c>
      <c r="S182" s="182" t="s">
        <v>968</v>
      </c>
      <c r="T182" s="194">
        <v>43118</v>
      </c>
      <c r="U182" s="182" t="s">
        <v>969</v>
      </c>
      <c r="V182" s="182" t="s">
        <v>585</v>
      </c>
      <c r="W182" s="195">
        <v>15272000</v>
      </c>
      <c r="X182" s="182">
        <v>0</v>
      </c>
      <c r="Y182" s="195">
        <v>15272000</v>
      </c>
      <c r="Z182" s="195">
        <v>15272000</v>
      </c>
      <c r="AA182" s="182" t="s">
        <v>865</v>
      </c>
      <c r="AB182" s="182" t="s">
        <v>1256</v>
      </c>
      <c r="AC182" s="182" t="s">
        <v>587</v>
      </c>
      <c r="AD182" s="194">
        <v>43122</v>
      </c>
      <c r="AE182" s="194">
        <v>43364</v>
      </c>
      <c r="AF182" s="182" t="s">
        <v>958</v>
      </c>
      <c r="AG182" s="182" t="s">
        <v>744</v>
      </c>
    </row>
    <row r="183" spans="1:33" ht="117" x14ac:dyDescent="0.25">
      <c r="A183" s="183">
        <f t="shared" si="11"/>
        <v>153</v>
      </c>
      <c r="B183" s="175" t="s">
        <v>432</v>
      </c>
      <c r="C183" s="176">
        <v>80101706</v>
      </c>
      <c r="D183" s="177" t="s">
        <v>433</v>
      </c>
      <c r="E183" s="175" t="s">
        <v>48</v>
      </c>
      <c r="F183" s="175">
        <v>1</v>
      </c>
      <c r="G183" s="178" t="s">
        <v>73</v>
      </c>
      <c r="H183" s="179">
        <v>5</v>
      </c>
      <c r="I183" s="175" t="s">
        <v>61</v>
      </c>
      <c r="J183" s="175" t="s">
        <v>66</v>
      </c>
      <c r="K183" s="175" t="s">
        <v>510</v>
      </c>
      <c r="L183" s="180">
        <v>61800000</v>
      </c>
      <c r="M183" s="181">
        <f t="shared" si="12"/>
        <v>61800000</v>
      </c>
      <c r="N183" s="174" t="s">
        <v>51</v>
      </c>
      <c r="O183" s="174" t="s">
        <v>36</v>
      </c>
      <c r="P183" s="174" t="s">
        <v>434</v>
      </c>
      <c r="Q183" s="53"/>
      <c r="R183" s="182" t="s">
        <v>970</v>
      </c>
      <c r="S183" s="182" t="s">
        <v>971</v>
      </c>
      <c r="T183" s="194">
        <v>43118</v>
      </c>
      <c r="U183" s="182" t="s">
        <v>972</v>
      </c>
      <c r="V183" s="182" t="s">
        <v>578</v>
      </c>
      <c r="W183" s="195">
        <v>61800000</v>
      </c>
      <c r="X183" s="182">
        <v>0</v>
      </c>
      <c r="Y183" s="195">
        <v>61800000</v>
      </c>
      <c r="Z183" s="195">
        <v>61800000</v>
      </c>
      <c r="AA183" s="182" t="s">
        <v>973</v>
      </c>
      <c r="AB183" s="182" t="s">
        <v>1257</v>
      </c>
      <c r="AC183" s="182" t="s">
        <v>753</v>
      </c>
      <c r="AD183" s="194">
        <v>43122</v>
      </c>
      <c r="AE183" s="194">
        <v>43272</v>
      </c>
      <c r="AF183" s="182" t="s">
        <v>974</v>
      </c>
      <c r="AG183" s="182" t="s">
        <v>711</v>
      </c>
    </row>
    <row r="184" spans="1:33" ht="117" x14ac:dyDescent="0.25">
      <c r="A184" s="183">
        <f t="shared" si="11"/>
        <v>154</v>
      </c>
      <c r="B184" s="175" t="s">
        <v>432</v>
      </c>
      <c r="C184" s="176">
        <v>80101706</v>
      </c>
      <c r="D184" s="177" t="s">
        <v>433</v>
      </c>
      <c r="E184" s="175" t="s">
        <v>48</v>
      </c>
      <c r="F184" s="175">
        <v>1</v>
      </c>
      <c r="G184" s="178" t="s">
        <v>73</v>
      </c>
      <c r="H184" s="179">
        <v>5</v>
      </c>
      <c r="I184" s="175" t="s">
        <v>61</v>
      </c>
      <c r="J184" s="175" t="s">
        <v>66</v>
      </c>
      <c r="K184" s="175" t="s">
        <v>510</v>
      </c>
      <c r="L184" s="180">
        <v>61800000</v>
      </c>
      <c r="M184" s="181">
        <f t="shared" si="12"/>
        <v>61800000</v>
      </c>
      <c r="N184" s="174" t="s">
        <v>51</v>
      </c>
      <c r="O184" s="174" t="s">
        <v>36</v>
      </c>
      <c r="P184" s="174" t="s">
        <v>434</v>
      </c>
      <c r="Q184" s="53"/>
      <c r="R184" s="182" t="s">
        <v>975</v>
      </c>
      <c r="S184" s="182" t="s">
        <v>976</v>
      </c>
      <c r="T184" s="194">
        <v>43118</v>
      </c>
      <c r="U184" s="182" t="s">
        <v>972</v>
      </c>
      <c r="V184" s="182" t="s">
        <v>578</v>
      </c>
      <c r="W184" s="195">
        <v>61800000</v>
      </c>
      <c r="X184" s="182">
        <v>0</v>
      </c>
      <c r="Y184" s="195">
        <v>61800000</v>
      </c>
      <c r="Z184" s="195">
        <v>61800000</v>
      </c>
      <c r="AA184" s="182" t="s">
        <v>973</v>
      </c>
      <c r="AB184" s="182" t="s">
        <v>1258</v>
      </c>
      <c r="AC184" s="182" t="s">
        <v>753</v>
      </c>
      <c r="AD184" s="194">
        <v>43122</v>
      </c>
      <c r="AE184" s="194">
        <v>43272</v>
      </c>
      <c r="AF184" s="182" t="s">
        <v>974</v>
      </c>
      <c r="AG184" s="182" t="s">
        <v>711</v>
      </c>
    </row>
    <row r="185" spans="1:33" ht="117" x14ac:dyDescent="0.25">
      <c r="A185" s="183">
        <f t="shared" si="11"/>
        <v>155</v>
      </c>
      <c r="B185" s="175" t="s">
        <v>432</v>
      </c>
      <c r="C185" s="176">
        <v>80101706</v>
      </c>
      <c r="D185" s="177" t="s">
        <v>433</v>
      </c>
      <c r="E185" s="175" t="s">
        <v>48</v>
      </c>
      <c r="F185" s="175">
        <v>1</v>
      </c>
      <c r="G185" s="178" t="s">
        <v>73</v>
      </c>
      <c r="H185" s="179">
        <v>5</v>
      </c>
      <c r="I185" s="175" t="s">
        <v>61</v>
      </c>
      <c r="J185" s="175" t="s">
        <v>66</v>
      </c>
      <c r="K185" s="175" t="s">
        <v>510</v>
      </c>
      <c r="L185" s="180">
        <v>61800000</v>
      </c>
      <c r="M185" s="181">
        <f t="shared" si="12"/>
        <v>61800000</v>
      </c>
      <c r="N185" s="174" t="s">
        <v>51</v>
      </c>
      <c r="O185" s="174" t="s">
        <v>36</v>
      </c>
      <c r="P185" s="174" t="s">
        <v>434</v>
      </c>
      <c r="Q185" s="53"/>
      <c r="R185" s="182" t="s">
        <v>977</v>
      </c>
      <c r="S185" s="182" t="s">
        <v>978</v>
      </c>
      <c r="T185" s="194">
        <v>43118</v>
      </c>
      <c r="U185" s="182" t="s">
        <v>972</v>
      </c>
      <c r="V185" s="182" t="s">
        <v>578</v>
      </c>
      <c r="W185" s="195">
        <v>61800000</v>
      </c>
      <c r="X185" s="182">
        <v>0</v>
      </c>
      <c r="Y185" s="195">
        <v>61800000</v>
      </c>
      <c r="Z185" s="195">
        <v>61800000</v>
      </c>
      <c r="AA185" s="182" t="s">
        <v>973</v>
      </c>
      <c r="AB185" s="182" t="s">
        <v>1259</v>
      </c>
      <c r="AC185" s="182" t="s">
        <v>753</v>
      </c>
      <c r="AD185" s="194">
        <v>43122</v>
      </c>
      <c r="AE185" s="194">
        <v>43272</v>
      </c>
      <c r="AF185" s="182" t="s">
        <v>974</v>
      </c>
      <c r="AG185" s="182" t="s">
        <v>711</v>
      </c>
    </row>
    <row r="186" spans="1:33" ht="117" x14ac:dyDescent="0.25">
      <c r="A186" s="183">
        <f t="shared" si="11"/>
        <v>156</v>
      </c>
      <c r="B186" s="175" t="s">
        <v>432</v>
      </c>
      <c r="C186" s="176">
        <v>80101706</v>
      </c>
      <c r="D186" s="177" t="s">
        <v>433</v>
      </c>
      <c r="E186" s="175" t="s">
        <v>48</v>
      </c>
      <c r="F186" s="175">
        <v>1</v>
      </c>
      <c r="G186" s="178" t="s">
        <v>73</v>
      </c>
      <c r="H186" s="179">
        <v>5</v>
      </c>
      <c r="I186" s="175" t="s">
        <v>61</v>
      </c>
      <c r="J186" s="175" t="s">
        <v>66</v>
      </c>
      <c r="K186" s="175" t="s">
        <v>510</v>
      </c>
      <c r="L186" s="180">
        <v>61800000</v>
      </c>
      <c r="M186" s="181">
        <f t="shared" si="12"/>
        <v>61800000</v>
      </c>
      <c r="N186" s="174" t="s">
        <v>51</v>
      </c>
      <c r="O186" s="174" t="s">
        <v>36</v>
      </c>
      <c r="P186" s="174" t="s">
        <v>434</v>
      </c>
      <c r="Q186" s="53"/>
      <c r="R186" s="182" t="s">
        <v>979</v>
      </c>
      <c r="S186" s="182" t="s">
        <v>980</v>
      </c>
      <c r="T186" s="194">
        <v>43118</v>
      </c>
      <c r="U186" s="182" t="s">
        <v>972</v>
      </c>
      <c r="V186" s="182" t="s">
        <v>578</v>
      </c>
      <c r="W186" s="195">
        <v>61800000</v>
      </c>
      <c r="X186" s="182">
        <v>0</v>
      </c>
      <c r="Y186" s="195">
        <v>61800000</v>
      </c>
      <c r="Z186" s="195">
        <v>61800000</v>
      </c>
      <c r="AA186" s="182" t="s">
        <v>973</v>
      </c>
      <c r="AB186" s="182" t="s">
        <v>1260</v>
      </c>
      <c r="AC186" s="182" t="s">
        <v>753</v>
      </c>
      <c r="AD186" s="194">
        <v>43122</v>
      </c>
      <c r="AE186" s="194">
        <v>43272</v>
      </c>
      <c r="AF186" s="182" t="s">
        <v>974</v>
      </c>
      <c r="AG186" s="182" t="s">
        <v>711</v>
      </c>
    </row>
    <row r="187" spans="1:33" ht="116.25" x14ac:dyDescent="0.25">
      <c r="A187" s="183">
        <f t="shared" si="11"/>
        <v>157</v>
      </c>
      <c r="B187" s="175" t="s">
        <v>150</v>
      </c>
      <c r="C187" s="176">
        <v>80101706</v>
      </c>
      <c r="D187" s="177" t="s">
        <v>445</v>
      </c>
      <c r="E187" s="175" t="s">
        <v>48</v>
      </c>
      <c r="F187" s="175">
        <v>1</v>
      </c>
      <c r="G187" s="178" t="s">
        <v>73</v>
      </c>
      <c r="H187" s="179">
        <v>8</v>
      </c>
      <c r="I187" s="175" t="s">
        <v>61</v>
      </c>
      <c r="J187" s="175" t="s">
        <v>66</v>
      </c>
      <c r="K187" s="175" t="s">
        <v>510</v>
      </c>
      <c r="L187" s="180">
        <v>35616000</v>
      </c>
      <c r="M187" s="181">
        <f t="shared" si="12"/>
        <v>35616000</v>
      </c>
      <c r="N187" s="174" t="s">
        <v>51</v>
      </c>
      <c r="O187" s="174" t="s">
        <v>36</v>
      </c>
      <c r="P187" s="174" t="s">
        <v>444</v>
      </c>
      <c r="Q187" s="53"/>
      <c r="R187" s="182" t="s">
        <v>981</v>
      </c>
      <c r="S187" s="182" t="s">
        <v>982</v>
      </c>
      <c r="T187" s="194">
        <v>43112</v>
      </c>
      <c r="U187" s="182" t="s">
        <v>983</v>
      </c>
      <c r="V187" s="182" t="s">
        <v>578</v>
      </c>
      <c r="W187" s="195">
        <v>35616000</v>
      </c>
      <c r="X187" s="182">
        <v>0</v>
      </c>
      <c r="Y187" s="195">
        <v>35616000</v>
      </c>
      <c r="Z187" s="195">
        <v>35616000</v>
      </c>
      <c r="AA187" s="182" t="s">
        <v>984</v>
      </c>
      <c r="AB187" s="182" t="s">
        <v>1261</v>
      </c>
      <c r="AC187" s="182" t="s">
        <v>875</v>
      </c>
      <c r="AD187" s="194">
        <v>43116</v>
      </c>
      <c r="AE187" s="194">
        <v>43358</v>
      </c>
      <c r="AF187" s="182" t="s">
        <v>985</v>
      </c>
      <c r="AG187" s="182" t="s">
        <v>770</v>
      </c>
    </row>
    <row r="188" spans="1:33" ht="116.25" x14ac:dyDescent="0.25">
      <c r="A188" s="183">
        <f t="shared" si="11"/>
        <v>158</v>
      </c>
      <c r="B188" s="175" t="s">
        <v>150</v>
      </c>
      <c r="C188" s="176">
        <v>80101706</v>
      </c>
      <c r="D188" s="177" t="s">
        <v>445</v>
      </c>
      <c r="E188" s="175" t="s">
        <v>48</v>
      </c>
      <c r="F188" s="175">
        <v>1</v>
      </c>
      <c r="G188" s="178" t="s">
        <v>73</v>
      </c>
      <c r="H188" s="179">
        <v>8</v>
      </c>
      <c r="I188" s="175" t="s">
        <v>61</v>
      </c>
      <c r="J188" s="175" t="s">
        <v>66</v>
      </c>
      <c r="K188" s="175" t="s">
        <v>510</v>
      </c>
      <c r="L188" s="180">
        <v>35616000</v>
      </c>
      <c r="M188" s="181">
        <f t="shared" si="12"/>
        <v>35616000</v>
      </c>
      <c r="N188" s="174" t="s">
        <v>51</v>
      </c>
      <c r="O188" s="174" t="s">
        <v>36</v>
      </c>
      <c r="P188" s="174" t="s">
        <v>444</v>
      </c>
      <c r="Q188" s="53"/>
      <c r="R188" s="182" t="s">
        <v>986</v>
      </c>
      <c r="S188" s="182" t="s">
        <v>987</v>
      </c>
      <c r="T188" s="194">
        <v>43118</v>
      </c>
      <c r="U188" s="182" t="s">
        <v>988</v>
      </c>
      <c r="V188" s="182" t="s">
        <v>578</v>
      </c>
      <c r="W188" s="195">
        <v>35616000</v>
      </c>
      <c r="X188" s="182">
        <v>0</v>
      </c>
      <c r="Y188" s="195">
        <v>35616000</v>
      </c>
      <c r="Z188" s="195">
        <v>35616000</v>
      </c>
      <c r="AA188" s="182" t="s">
        <v>989</v>
      </c>
      <c r="AB188" s="182" t="s">
        <v>1262</v>
      </c>
      <c r="AC188" s="182" t="s">
        <v>587</v>
      </c>
      <c r="AD188" s="194">
        <v>43122</v>
      </c>
      <c r="AE188" s="194">
        <v>43364</v>
      </c>
      <c r="AF188" s="182" t="s">
        <v>769</v>
      </c>
      <c r="AG188" s="182" t="s">
        <v>770</v>
      </c>
    </row>
    <row r="189" spans="1:33" ht="116.25" x14ac:dyDescent="0.25">
      <c r="A189" s="183">
        <f t="shared" si="11"/>
        <v>159</v>
      </c>
      <c r="B189" s="175" t="s">
        <v>150</v>
      </c>
      <c r="C189" s="176">
        <v>80101706</v>
      </c>
      <c r="D189" s="177" t="s">
        <v>445</v>
      </c>
      <c r="E189" s="175" t="s">
        <v>48</v>
      </c>
      <c r="F189" s="175">
        <v>1</v>
      </c>
      <c r="G189" s="178" t="s">
        <v>73</v>
      </c>
      <c r="H189" s="179">
        <v>8</v>
      </c>
      <c r="I189" s="175" t="s">
        <v>61</v>
      </c>
      <c r="J189" s="175" t="s">
        <v>66</v>
      </c>
      <c r="K189" s="175" t="s">
        <v>510</v>
      </c>
      <c r="L189" s="180">
        <v>35616000</v>
      </c>
      <c r="M189" s="181">
        <f t="shared" si="12"/>
        <v>35616000</v>
      </c>
      <c r="N189" s="174" t="s">
        <v>51</v>
      </c>
      <c r="O189" s="174" t="s">
        <v>36</v>
      </c>
      <c r="P189" s="174" t="s">
        <v>444</v>
      </c>
      <c r="Q189" s="53"/>
      <c r="R189" s="182" t="s">
        <v>990</v>
      </c>
      <c r="S189" s="182" t="s">
        <v>991</v>
      </c>
      <c r="T189" s="194">
        <v>43118</v>
      </c>
      <c r="U189" s="182" t="s">
        <v>988</v>
      </c>
      <c r="V189" s="182" t="s">
        <v>578</v>
      </c>
      <c r="W189" s="195">
        <v>35616000</v>
      </c>
      <c r="X189" s="182">
        <v>0</v>
      </c>
      <c r="Y189" s="195">
        <v>35616000</v>
      </c>
      <c r="Z189" s="195">
        <v>35616000</v>
      </c>
      <c r="AA189" s="182" t="s">
        <v>989</v>
      </c>
      <c r="AB189" s="182" t="s">
        <v>1263</v>
      </c>
      <c r="AC189" s="182" t="s">
        <v>587</v>
      </c>
      <c r="AD189" s="194">
        <v>43122</v>
      </c>
      <c r="AE189" s="194">
        <v>43364</v>
      </c>
      <c r="AF189" s="182" t="s">
        <v>769</v>
      </c>
      <c r="AG189" s="182" t="s">
        <v>770</v>
      </c>
    </row>
    <row r="190" spans="1:33" ht="195" x14ac:dyDescent="0.25">
      <c r="A190" s="183">
        <f t="shared" si="11"/>
        <v>160</v>
      </c>
      <c r="B190" s="175" t="s">
        <v>150</v>
      </c>
      <c r="C190" s="176">
        <v>80101706</v>
      </c>
      <c r="D190" s="177" t="s">
        <v>445</v>
      </c>
      <c r="E190" s="175" t="s">
        <v>48</v>
      </c>
      <c r="F190" s="175">
        <v>1</v>
      </c>
      <c r="G190" s="178" t="s">
        <v>73</v>
      </c>
      <c r="H190" s="179">
        <v>8</v>
      </c>
      <c r="I190" s="175" t="s">
        <v>61</v>
      </c>
      <c r="J190" s="175" t="s">
        <v>66</v>
      </c>
      <c r="K190" s="175" t="s">
        <v>510</v>
      </c>
      <c r="L190" s="180">
        <v>48000000</v>
      </c>
      <c r="M190" s="181">
        <v>48000000</v>
      </c>
      <c r="N190" s="174" t="s">
        <v>51</v>
      </c>
      <c r="O190" s="174" t="s">
        <v>36</v>
      </c>
      <c r="P190" s="174" t="s">
        <v>444</v>
      </c>
      <c r="Q190" s="53"/>
      <c r="R190" s="182" t="s">
        <v>992</v>
      </c>
      <c r="S190" s="182" t="s">
        <v>209</v>
      </c>
      <c r="T190" s="194">
        <v>43125</v>
      </c>
      <c r="U190" s="182" t="s">
        <v>993</v>
      </c>
      <c r="V190" s="182" t="s">
        <v>578</v>
      </c>
      <c r="W190" s="195">
        <v>48000000</v>
      </c>
      <c r="X190" s="182">
        <v>0</v>
      </c>
      <c r="Y190" s="195">
        <v>48000000</v>
      </c>
      <c r="Z190" s="195">
        <v>48000000</v>
      </c>
      <c r="AA190" s="182" t="s">
        <v>994</v>
      </c>
      <c r="AB190" s="182" t="s">
        <v>1264</v>
      </c>
      <c r="AC190" s="182" t="s">
        <v>587</v>
      </c>
      <c r="AD190" s="194">
        <v>43126</v>
      </c>
      <c r="AE190" s="194">
        <v>43368</v>
      </c>
      <c r="AF190" s="182" t="s">
        <v>995</v>
      </c>
      <c r="AG190" s="182" t="s">
        <v>770</v>
      </c>
    </row>
    <row r="191" spans="1:33" ht="116.25" x14ac:dyDescent="0.25">
      <c r="A191" s="183">
        <f t="shared" si="11"/>
        <v>161</v>
      </c>
      <c r="B191" s="175" t="s">
        <v>150</v>
      </c>
      <c r="C191" s="176">
        <v>80101706</v>
      </c>
      <c r="D191" s="177" t="s">
        <v>445</v>
      </c>
      <c r="E191" s="175" t="s">
        <v>48</v>
      </c>
      <c r="F191" s="175">
        <v>1</v>
      </c>
      <c r="G191" s="178" t="s">
        <v>73</v>
      </c>
      <c r="H191" s="179">
        <v>8</v>
      </c>
      <c r="I191" s="175" t="s">
        <v>61</v>
      </c>
      <c r="J191" s="175" t="s">
        <v>66</v>
      </c>
      <c r="K191" s="175" t="s">
        <v>510</v>
      </c>
      <c r="L191" s="180">
        <v>35616000</v>
      </c>
      <c r="M191" s="181">
        <f t="shared" ref="M191:M227" si="13">+L191</f>
        <v>35616000</v>
      </c>
      <c r="N191" s="174" t="s">
        <v>51</v>
      </c>
      <c r="O191" s="174" t="s">
        <v>36</v>
      </c>
      <c r="P191" s="174" t="s">
        <v>444</v>
      </c>
      <c r="Q191" s="53"/>
      <c r="R191" s="182" t="s">
        <v>996</v>
      </c>
      <c r="S191" s="182" t="s">
        <v>997</v>
      </c>
      <c r="T191" s="194">
        <v>43119</v>
      </c>
      <c r="U191" s="182" t="s">
        <v>998</v>
      </c>
      <c r="V191" s="182" t="s">
        <v>578</v>
      </c>
      <c r="W191" s="195">
        <v>35616000</v>
      </c>
      <c r="X191" s="182">
        <v>0</v>
      </c>
      <c r="Y191" s="195">
        <v>35616000</v>
      </c>
      <c r="Z191" s="195">
        <v>35616000</v>
      </c>
      <c r="AA191" s="182" t="s">
        <v>989</v>
      </c>
      <c r="AB191" s="182" t="s">
        <v>1265</v>
      </c>
      <c r="AC191" s="182" t="s">
        <v>587</v>
      </c>
      <c r="AD191" s="194">
        <v>43122</v>
      </c>
      <c r="AE191" s="194">
        <v>43364</v>
      </c>
      <c r="AF191" s="182" t="s">
        <v>995</v>
      </c>
      <c r="AG191" s="182" t="s">
        <v>770</v>
      </c>
    </row>
    <row r="192" spans="1:33" ht="136.5" x14ac:dyDescent="0.25">
      <c r="A192" s="183">
        <f t="shared" si="11"/>
        <v>162</v>
      </c>
      <c r="B192" s="175" t="s">
        <v>150</v>
      </c>
      <c r="C192" s="176">
        <v>80101706</v>
      </c>
      <c r="D192" s="177" t="s">
        <v>445</v>
      </c>
      <c r="E192" s="175" t="s">
        <v>48</v>
      </c>
      <c r="F192" s="175">
        <v>1</v>
      </c>
      <c r="G192" s="178" t="s">
        <v>73</v>
      </c>
      <c r="H192" s="179">
        <v>8</v>
      </c>
      <c r="I192" s="175" t="s">
        <v>61</v>
      </c>
      <c r="J192" s="175" t="s">
        <v>66</v>
      </c>
      <c r="K192" s="175" t="s">
        <v>510</v>
      </c>
      <c r="L192" s="180">
        <v>73484000</v>
      </c>
      <c r="M192" s="181">
        <f t="shared" si="13"/>
        <v>73484000</v>
      </c>
      <c r="N192" s="174" t="s">
        <v>51</v>
      </c>
      <c r="O192" s="174" t="s">
        <v>36</v>
      </c>
      <c r="P192" s="174" t="s">
        <v>444</v>
      </c>
      <c r="Q192" s="53"/>
      <c r="R192" s="182" t="s">
        <v>999</v>
      </c>
      <c r="S192" s="182" t="s">
        <v>1000</v>
      </c>
      <c r="T192" s="194">
        <v>43111</v>
      </c>
      <c r="U192" s="182" t="s">
        <v>1001</v>
      </c>
      <c r="V192" s="182" t="s">
        <v>578</v>
      </c>
      <c r="W192" s="195">
        <v>45927500</v>
      </c>
      <c r="X192" s="182">
        <v>0</v>
      </c>
      <c r="Y192" s="195">
        <v>45927500</v>
      </c>
      <c r="Z192" s="195">
        <v>45927500</v>
      </c>
      <c r="AA192" s="182" t="s">
        <v>1002</v>
      </c>
      <c r="AB192" s="182" t="s">
        <v>1266</v>
      </c>
      <c r="AC192" s="182" t="s">
        <v>599</v>
      </c>
      <c r="AD192" s="194">
        <v>43117</v>
      </c>
      <c r="AE192" s="194">
        <v>43267</v>
      </c>
      <c r="AF192" s="182" t="s">
        <v>985</v>
      </c>
      <c r="AG192" s="182" t="s">
        <v>770</v>
      </c>
    </row>
    <row r="193" spans="1:33" ht="116.25" x14ac:dyDescent="0.25">
      <c r="A193" s="183">
        <f t="shared" si="11"/>
        <v>163</v>
      </c>
      <c r="B193" s="175" t="s">
        <v>432</v>
      </c>
      <c r="C193" s="176">
        <v>80101706</v>
      </c>
      <c r="D193" s="177" t="s">
        <v>433</v>
      </c>
      <c r="E193" s="175" t="s">
        <v>48</v>
      </c>
      <c r="F193" s="175">
        <v>1</v>
      </c>
      <c r="G193" s="178" t="s">
        <v>73</v>
      </c>
      <c r="H193" s="179">
        <v>8</v>
      </c>
      <c r="I193" s="175" t="s">
        <v>61</v>
      </c>
      <c r="J193" s="175" t="s">
        <v>66</v>
      </c>
      <c r="K193" s="175" t="s">
        <v>519</v>
      </c>
      <c r="L193" s="180">
        <v>34720000</v>
      </c>
      <c r="M193" s="181">
        <f t="shared" si="13"/>
        <v>34720000</v>
      </c>
      <c r="N193" s="174" t="s">
        <v>51</v>
      </c>
      <c r="O193" s="174" t="s">
        <v>36</v>
      </c>
      <c r="P193" s="174" t="s">
        <v>434</v>
      </c>
      <c r="Q193" s="53"/>
      <c r="R193" s="182" t="s">
        <v>1003</v>
      </c>
      <c r="S193" s="182" t="s">
        <v>1004</v>
      </c>
      <c r="T193" s="194">
        <v>43116</v>
      </c>
      <c r="U193" s="182" t="s">
        <v>1005</v>
      </c>
      <c r="V193" s="182" t="s">
        <v>578</v>
      </c>
      <c r="W193" s="195">
        <v>34720000</v>
      </c>
      <c r="X193" s="182">
        <v>0</v>
      </c>
      <c r="Y193" s="195">
        <v>34720000</v>
      </c>
      <c r="Z193" s="195">
        <v>34720000</v>
      </c>
      <c r="AA193" s="182" t="s">
        <v>1006</v>
      </c>
      <c r="AB193" s="182" t="s">
        <v>1267</v>
      </c>
      <c r="AC193" s="182" t="s">
        <v>587</v>
      </c>
      <c r="AD193" s="194">
        <v>43117</v>
      </c>
      <c r="AE193" s="194">
        <v>43359</v>
      </c>
      <c r="AF193" s="182" t="s">
        <v>974</v>
      </c>
      <c r="AG193" s="182" t="s">
        <v>711</v>
      </c>
    </row>
    <row r="194" spans="1:33" ht="136.5" x14ac:dyDescent="0.25">
      <c r="A194" s="183">
        <f t="shared" si="11"/>
        <v>164</v>
      </c>
      <c r="B194" s="175" t="s">
        <v>432</v>
      </c>
      <c r="C194" s="176">
        <v>80101706</v>
      </c>
      <c r="D194" s="177" t="s">
        <v>433</v>
      </c>
      <c r="E194" s="175" t="s">
        <v>48</v>
      </c>
      <c r="F194" s="175">
        <v>1</v>
      </c>
      <c r="G194" s="178" t="s">
        <v>73</v>
      </c>
      <c r="H194" s="179">
        <v>8</v>
      </c>
      <c r="I194" s="175" t="s">
        <v>61</v>
      </c>
      <c r="J194" s="175" t="s">
        <v>66</v>
      </c>
      <c r="K194" s="175" t="s">
        <v>519</v>
      </c>
      <c r="L194" s="180">
        <v>32000000</v>
      </c>
      <c r="M194" s="181">
        <f t="shared" si="13"/>
        <v>32000000</v>
      </c>
      <c r="N194" s="174" t="s">
        <v>51</v>
      </c>
      <c r="O194" s="174" t="s">
        <v>36</v>
      </c>
      <c r="P194" s="174" t="s">
        <v>434</v>
      </c>
      <c r="Q194" s="53"/>
      <c r="R194" s="182" t="s">
        <v>1007</v>
      </c>
      <c r="S194" s="182" t="s">
        <v>1008</v>
      </c>
      <c r="T194" s="194">
        <v>43122</v>
      </c>
      <c r="U194" s="182" t="s">
        <v>1009</v>
      </c>
      <c r="V194" s="182" t="s">
        <v>578</v>
      </c>
      <c r="W194" s="195">
        <v>32000000</v>
      </c>
      <c r="X194" s="182">
        <v>0</v>
      </c>
      <c r="Y194" s="195">
        <v>32000000</v>
      </c>
      <c r="Z194" s="195">
        <v>32000000</v>
      </c>
      <c r="AA194" s="182" t="s">
        <v>1010</v>
      </c>
      <c r="AB194" s="182" t="s">
        <v>1268</v>
      </c>
      <c r="AC194" s="182" t="s">
        <v>587</v>
      </c>
      <c r="AD194" s="194">
        <v>43124</v>
      </c>
      <c r="AE194" s="194">
        <v>43366</v>
      </c>
      <c r="AF194" s="182" t="s">
        <v>974</v>
      </c>
      <c r="AG194" s="182" t="s">
        <v>711</v>
      </c>
    </row>
    <row r="195" spans="1:33" ht="117" x14ac:dyDescent="0.25">
      <c r="A195" s="183">
        <f t="shared" si="11"/>
        <v>165</v>
      </c>
      <c r="B195" s="175" t="s">
        <v>432</v>
      </c>
      <c r="C195" s="176">
        <v>80101706</v>
      </c>
      <c r="D195" s="177" t="s">
        <v>433</v>
      </c>
      <c r="E195" s="175" t="s">
        <v>48</v>
      </c>
      <c r="F195" s="175">
        <v>1</v>
      </c>
      <c r="G195" s="178" t="s">
        <v>73</v>
      </c>
      <c r="H195" s="179">
        <v>8</v>
      </c>
      <c r="I195" s="175" t="s">
        <v>61</v>
      </c>
      <c r="J195" s="175" t="s">
        <v>66</v>
      </c>
      <c r="K195" s="175" t="s">
        <v>519</v>
      </c>
      <c r="L195" s="180">
        <v>16000000</v>
      </c>
      <c r="M195" s="181">
        <f t="shared" si="13"/>
        <v>16000000</v>
      </c>
      <c r="N195" s="174" t="s">
        <v>51</v>
      </c>
      <c r="O195" s="174" t="s">
        <v>36</v>
      </c>
      <c r="P195" s="174" t="s">
        <v>434</v>
      </c>
      <c r="Q195" s="53"/>
      <c r="R195" s="182" t="s">
        <v>1011</v>
      </c>
      <c r="S195" s="182" t="s">
        <v>1012</v>
      </c>
      <c r="T195" s="194">
        <v>43117</v>
      </c>
      <c r="U195" s="182" t="s">
        <v>1013</v>
      </c>
      <c r="V195" s="182" t="s">
        <v>585</v>
      </c>
      <c r="W195" s="195">
        <v>16000000</v>
      </c>
      <c r="X195" s="182">
        <v>0</v>
      </c>
      <c r="Y195" s="195">
        <v>16000000</v>
      </c>
      <c r="Z195" s="195">
        <v>16000000</v>
      </c>
      <c r="AA195" s="182" t="s">
        <v>1014</v>
      </c>
      <c r="AB195" s="182" t="s">
        <v>1269</v>
      </c>
      <c r="AC195" s="182" t="s">
        <v>587</v>
      </c>
      <c r="AD195" s="194">
        <v>43118</v>
      </c>
      <c r="AE195" s="194">
        <v>43360</v>
      </c>
      <c r="AF195" s="182" t="s">
        <v>974</v>
      </c>
      <c r="AG195" s="182" t="s">
        <v>711</v>
      </c>
    </row>
    <row r="196" spans="1:33" ht="136.5" x14ac:dyDescent="0.25">
      <c r="A196" s="183">
        <f t="shared" si="11"/>
        <v>166</v>
      </c>
      <c r="B196" s="175" t="s">
        <v>432</v>
      </c>
      <c r="C196" s="176">
        <v>80101706</v>
      </c>
      <c r="D196" s="177" t="s">
        <v>433</v>
      </c>
      <c r="E196" s="175" t="s">
        <v>48</v>
      </c>
      <c r="F196" s="175">
        <v>1</v>
      </c>
      <c r="G196" s="178" t="s">
        <v>73</v>
      </c>
      <c r="H196" s="179">
        <v>8</v>
      </c>
      <c r="I196" s="175" t="s">
        <v>61</v>
      </c>
      <c r="J196" s="175" t="s">
        <v>66</v>
      </c>
      <c r="K196" s="175" t="s">
        <v>519</v>
      </c>
      <c r="L196" s="180">
        <v>40000000</v>
      </c>
      <c r="M196" s="181">
        <f t="shared" si="13"/>
        <v>40000000</v>
      </c>
      <c r="N196" s="174" t="s">
        <v>51</v>
      </c>
      <c r="O196" s="174" t="s">
        <v>36</v>
      </c>
      <c r="P196" s="174" t="s">
        <v>434</v>
      </c>
      <c r="Q196" s="53"/>
      <c r="R196" s="182" t="s">
        <v>1015</v>
      </c>
      <c r="S196" s="182" t="s">
        <v>1016</v>
      </c>
      <c r="T196" s="194">
        <v>43117</v>
      </c>
      <c r="U196" s="182" t="s">
        <v>1017</v>
      </c>
      <c r="V196" s="182" t="s">
        <v>578</v>
      </c>
      <c r="W196" s="195">
        <v>40000000</v>
      </c>
      <c r="X196" s="182">
        <v>0</v>
      </c>
      <c r="Y196" s="195">
        <v>40000000</v>
      </c>
      <c r="Z196" s="195">
        <v>40000000</v>
      </c>
      <c r="AA196" s="182" t="s">
        <v>927</v>
      </c>
      <c r="AB196" s="182" t="s">
        <v>1270</v>
      </c>
      <c r="AC196" s="182" t="s">
        <v>587</v>
      </c>
      <c r="AD196" s="194">
        <v>43118</v>
      </c>
      <c r="AE196" s="194">
        <v>43360</v>
      </c>
      <c r="AF196" s="182" t="s">
        <v>974</v>
      </c>
      <c r="AG196" s="182" t="s">
        <v>711</v>
      </c>
    </row>
    <row r="197" spans="1:33" ht="136.5" x14ac:dyDescent="0.25">
      <c r="A197" s="183">
        <f t="shared" si="11"/>
        <v>167</v>
      </c>
      <c r="B197" s="175" t="s">
        <v>432</v>
      </c>
      <c r="C197" s="176">
        <v>80101706</v>
      </c>
      <c r="D197" s="177" t="s">
        <v>433</v>
      </c>
      <c r="E197" s="175" t="s">
        <v>48</v>
      </c>
      <c r="F197" s="175">
        <v>1</v>
      </c>
      <c r="G197" s="178" t="s">
        <v>73</v>
      </c>
      <c r="H197" s="179">
        <v>7</v>
      </c>
      <c r="I197" s="175" t="s">
        <v>61</v>
      </c>
      <c r="J197" s="175" t="s">
        <v>66</v>
      </c>
      <c r="K197" s="175" t="s">
        <v>519</v>
      </c>
      <c r="L197" s="180">
        <v>42000000</v>
      </c>
      <c r="M197" s="181">
        <f t="shared" si="13"/>
        <v>42000000</v>
      </c>
      <c r="N197" s="174" t="s">
        <v>51</v>
      </c>
      <c r="O197" s="174" t="s">
        <v>36</v>
      </c>
      <c r="P197" s="174" t="s">
        <v>434</v>
      </c>
      <c r="Q197" s="53"/>
      <c r="R197" s="182" t="s">
        <v>1018</v>
      </c>
      <c r="S197" s="182" t="s">
        <v>1019</v>
      </c>
      <c r="T197" s="194">
        <v>43122</v>
      </c>
      <c r="U197" s="182" t="s">
        <v>1020</v>
      </c>
      <c r="V197" s="182" t="s">
        <v>578</v>
      </c>
      <c r="W197" s="195">
        <v>42000000</v>
      </c>
      <c r="X197" s="182">
        <v>0</v>
      </c>
      <c r="Y197" s="195">
        <v>42000000</v>
      </c>
      <c r="Z197" s="195">
        <v>42000000</v>
      </c>
      <c r="AA197" s="182" t="s">
        <v>1021</v>
      </c>
      <c r="AB197" s="182" t="s">
        <v>1271</v>
      </c>
      <c r="AC197" s="182" t="s">
        <v>1022</v>
      </c>
      <c r="AD197" s="194">
        <v>43125</v>
      </c>
      <c r="AE197" s="194">
        <v>43333</v>
      </c>
      <c r="AF197" s="182" t="s">
        <v>974</v>
      </c>
      <c r="AG197" s="182" t="s">
        <v>711</v>
      </c>
    </row>
    <row r="198" spans="1:33" ht="116.25" x14ac:dyDescent="0.25">
      <c r="A198" s="183">
        <f t="shared" si="11"/>
        <v>168</v>
      </c>
      <c r="B198" s="175" t="s">
        <v>432</v>
      </c>
      <c r="C198" s="176">
        <v>80101706</v>
      </c>
      <c r="D198" s="177" t="s">
        <v>433</v>
      </c>
      <c r="E198" s="175" t="s">
        <v>48</v>
      </c>
      <c r="F198" s="175">
        <v>1</v>
      </c>
      <c r="G198" s="178" t="s">
        <v>73</v>
      </c>
      <c r="H198" s="179">
        <v>8</v>
      </c>
      <c r="I198" s="175" t="s">
        <v>61</v>
      </c>
      <c r="J198" s="175" t="s">
        <v>66</v>
      </c>
      <c r="K198" s="175" t="s">
        <v>519</v>
      </c>
      <c r="L198" s="180">
        <v>80000000</v>
      </c>
      <c r="M198" s="181">
        <f t="shared" si="13"/>
        <v>80000000</v>
      </c>
      <c r="N198" s="174" t="s">
        <v>51</v>
      </c>
      <c r="O198" s="174" t="s">
        <v>36</v>
      </c>
      <c r="P198" s="174" t="s">
        <v>434</v>
      </c>
      <c r="Q198" s="53"/>
      <c r="R198" s="182" t="s">
        <v>1023</v>
      </c>
      <c r="S198" s="182" t="s">
        <v>1024</v>
      </c>
      <c r="T198" s="194">
        <v>43116</v>
      </c>
      <c r="U198" s="182" t="s">
        <v>1025</v>
      </c>
      <c r="V198" s="182" t="s">
        <v>578</v>
      </c>
      <c r="W198" s="195">
        <v>80000000</v>
      </c>
      <c r="X198" s="182">
        <v>0</v>
      </c>
      <c r="Y198" s="195">
        <v>80000000</v>
      </c>
      <c r="Z198" s="195">
        <v>80000000</v>
      </c>
      <c r="AA198" s="182" t="s">
        <v>1026</v>
      </c>
      <c r="AB198" s="182" t="s">
        <v>1272</v>
      </c>
      <c r="AC198" s="182" t="s">
        <v>880</v>
      </c>
      <c r="AD198" s="194">
        <v>43122</v>
      </c>
      <c r="AE198" s="194">
        <v>43364</v>
      </c>
      <c r="AF198" s="182" t="s">
        <v>710</v>
      </c>
      <c r="AG198" s="182" t="s">
        <v>711</v>
      </c>
    </row>
    <row r="199" spans="1:33" ht="117" x14ac:dyDescent="0.25">
      <c r="A199" s="183">
        <f t="shared" si="11"/>
        <v>169</v>
      </c>
      <c r="B199" s="175" t="s">
        <v>432</v>
      </c>
      <c r="C199" s="176">
        <v>80101706</v>
      </c>
      <c r="D199" s="177" t="s">
        <v>433</v>
      </c>
      <c r="E199" s="175" t="s">
        <v>48</v>
      </c>
      <c r="F199" s="175">
        <v>1</v>
      </c>
      <c r="G199" s="178" t="s">
        <v>73</v>
      </c>
      <c r="H199" s="179">
        <v>8</v>
      </c>
      <c r="I199" s="175" t="s">
        <v>61</v>
      </c>
      <c r="J199" s="175" t="s">
        <v>66</v>
      </c>
      <c r="K199" s="175" t="s">
        <v>519</v>
      </c>
      <c r="L199" s="180">
        <v>72000000</v>
      </c>
      <c r="M199" s="181">
        <f t="shared" si="13"/>
        <v>72000000</v>
      </c>
      <c r="N199" s="174" t="s">
        <v>51</v>
      </c>
      <c r="O199" s="174" t="s">
        <v>36</v>
      </c>
      <c r="P199" s="174" t="s">
        <v>434</v>
      </c>
      <c r="Q199" s="53"/>
      <c r="R199" s="182" t="s">
        <v>1027</v>
      </c>
      <c r="S199" s="182" t="s">
        <v>1028</v>
      </c>
      <c r="T199" s="194">
        <v>43116</v>
      </c>
      <c r="U199" s="182" t="s">
        <v>1029</v>
      </c>
      <c r="V199" s="182" t="s">
        <v>578</v>
      </c>
      <c r="W199" s="195">
        <v>72000000</v>
      </c>
      <c r="X199" s="182">
        <v>0</v>
      </c>
      <c r="Y199" s="195">
        <v>72000000</v>
      </c>
      <c r="Z199" s="195">
        <v>72000000</v>
      </c>
      <c r="AA199" s="182" t="s">
        <v>1030</v>
      </c>
      <c r="AB199" s="182" t="s">
        <v>1273</v>
      </c>
      <c r="AC199" s="182" t="s">
        <v>880</v>
      </c>
      <c r="AD199" s="194">
        <v>43122</v>
      </c>
      <c r="AE199" s="194">
        <v>43364</v>
      </c>
      <c r="AF199" s="182" t="s">
        <v>710</v>
      </c>
      <c r="AG199" s="182" t="s">
        <v>711</v>
      </c>
    </row>
    <row r="200" spans="1:33" ht="117" x14ac:dyDescent="0.25">
      <c r="A200" s="183">
        <f t="shared" si="11"/>
        <v>170</v>
      </c>
      <c r="B200" s="175" t="s">
        <v>432</v>
      </c>
      <c r="C200" s="176">
        <v>80101706</v>
      </c>
      <c r="D200" s="177" t="s">
        <v>433</v>
      </c>
      <c r="E200" s="175" t="s">
        <v>48</v>
      </c>
      <c r="F200" s="175">
        <v>1</v>
      </c>
      <c r="G200" s="178" t="s">
        <v>73</v>
      </c>
      <c r="H200" s="179">
        <v>8</v>
      </c>
      <c r="I200" s="175" t="s">
        <v>61</v>
      </c>
      <c r="J200" s="175" t="s">
        <v>66</v>
      </c>
      <c r="K200" s="175" t="s">
        <v>519</v>
      </c>
      <c r="L200" s="180">
        <v>72000000</v>
      </c>
      <c r="M200" s="181">
        <f t="shared" si="13"/>
        <v>72000000</v>
      </c>
      <c r="N200" s="174" t="s">
        <v>51</v>
      </c>
      <c r="O200" s="174" t="s">
        <v>36</v>
      </c>
      <c r="P200" s="174" t="s">
        <v>434</v>
      </c>
      <c r="Q200" s="53"/>
      <c r="R200" s="182" t="s">
        <v>1031</v>
      </c>
      <c r="S200" s="182" t="s">
        <v>1032</v>
      </c>
      <c r="T200" s="194">
        <v>43115</v>
      </c>
      <c r="U200" s="182" t="s">
        <v>1029</v>
      </c>
      <c r="V200" s="182" t="s">
        <v>578</v>
      </c>
      <c r="W200" s="195">
        <v>72000000</v>
      </c>
      <c r="X200" s="182">
        <v>0</v>
      </c>
      <c r="Y200" s="195">
        <v>72000000</v>
      </c>
      <c r="Z200" s="195">
        <v>72000000</v>
      </c>
      <c r="AA200" s="182" t="s">
        <v>1030</v>
      </c>
      <c r="AB200" s="182" t="s">
        <v>1274</v>
      </c>
      <c r="AC200" s="182" t="s">
        <v>880</v>
      </c>
      <c r="AD200" s="194">
        <v>43122</v>
      </c>
      <c r="AE200" s="194">
        <v>43364</v>
      </c>
      <c r="AF200" s="182" t="s">
        <v>710</v>
      </c>
      <c r="AG200" s="182" t="s">
        <v>711</v>
      </c>
    </row>
    <row r="201" spans="1:33" ht="117" x14ac:dyDescent="0.25">
      <c r="A201" s="183">
        <f t="shared" si="11"/>
        <v>171</v>
      </c>
      <c r="B201" s="175" t="s">
        <v>432</v>
      </c>
      <c r="C201" s="176">
        <v>80101706</v>
      </c>
      <c r="D201" s="177" t="s">
        <v>433</v>
      </c>
      <c r="E201" s="175" t="s">
        <v>48</v>
      </c>
      <c r="F201" s="175">
        <v>1</v>
      </c>
      <c r="G201" s="178" t="s">
        <v>73</v>
      </c>
      <c r="H201" s="179">
        <v>8</v>
      </c>
      <c r="I201" s="175" t="s">
        <v>61</v>
      </c>
      <c r="J201" s="175" t="s">
        <v>66</v>
      </c>
      <c r="K201" s="175" t="s">
        <v>519</v>
      </c>
      <c r="L201" s="180">
        <v>72000000</v>
      </c>
      <c r="M201" s="181">
        <f t="shared" si="13"/>
        <v>72000000</v>
      </c>
      <c r="N201" s="174" t="s">
        <v>51</v>
      </c>
      <c r="O201" s="174" t="s">
        <v>36</v>
      </c>
      <c r="P201" s="174" t="s">
        <v>434</v>
      </c>
      <c r="Q201" s="53"/>
      <c r="R201" s="182" t="s">
        <v>1033</v>
      </c>
      <c r="S201" s="182" t="s">
        <v>1034</v>
      </c>
      <c r="T201" s="194">
        <v>43116</v>
      </c>
      <c r="U201" s="182" t="s">
        <v>1029</v>
      </c>
      <c r="V201" s="182" t="s">
        <v>578</v>
      </c>
      <c r="W201" s="195">
        <v>72000000</v>
      </c>
      <c r="X201" s="182">
        <v>0</v>
      </c>
      <c r="Y201" s="195">
        <v>72000000</v>
      </c>
      <c r="Z201" s="195">
        <v>72000000</v>
      </c>
      <c r="AA201" s="182" t="s">
        <v>1030</v>
      </c>
      <c r="AB201" s="182" t="s">
        <v>1275</v>
      </c>
      <c r="AC201" s="182" t="s">
        <v>880</v>
      </c>
      <c r="AD201" s="194">
        <v>43122</v>
      </c>
      <c r="AE201" s="194">
        <v>43364</v>
      </c>
      <c r="AF201" s="182" t="s">
        <v>974</v>
      </c>
      <c r="AG201" s="182" t="s">
        <v>711</v>
      </c>
    </row>
    <row r="202" spans="1:33" ht="117" x14ac:dyDescent="0.25">
      <c r="A202" s="183">
        <f t="shared" si="11"/>
        <v>172</v>
      </c>
      <c r="B202" s="175" t="s">
        <v>432</v>
      </c>
      <c r="C202" s="176">
        <v>80101706</v>
      </c>
      <c r="D202" s="177" t="s">
        <v>433</v>
      </c>
      <c r="E202" s="175" t="s">
        <v>48</v>
      </c>
      <c r="F202" s="175">
        <v>1</v>
      </c>
      <c r="G202" s="178" t="s">
        <v>73</v>
      </c>
      <c r="H202" s="179">
        <v>8</v>
      </c>
      <c r="I202" s="175" t="s">
        <v>61</v>
      </c>
      <c r="J202" s="175" t="s">
        <v>66</v>
      </c>
      <c r="K202" s="175" t="s">
        <v>519</v>
      </c>
      <c r="L202" s="180">
        <v>72000000</v>
      </c>
      <c r="M202" s="181">
        <f t="shared" si="13"/>
        <v>72000000</v>
      </c>
      <c r="N202" s="174" t="s">
        <v>51</v>
      </c>
      <c r="O202" s="174" t="s">
        <v>36</v>
      </c>
      <c r="P202" s="174" t="s">
        <v>434</v>
      </c>
      <c r="Q202" s="53"/>
      <c r="R202" s="182" t="s">
        <v>1035</v>
      </c>
      <c r="S202" s="182" t="s">
        <v>1036</v>
      </c>
      <c r="T202" s="194">
        <v>43122</v>
      </c>
      <c r="U202" s="182" t="s">
        <v>1029</v>
      </c>
      <c r="V202" s="182" t="s">
        <v>578</v>
      </c>
      <c r="W202" s="195">
        <v>72000000</v>
      </c>
      <c r="X202" s="182">
        <v>0</v>
      </c>
      <c r="Y202" s="195">
        <v>72000000</v>
      </c>
      <c r="Z202" s="195">
        <v>72000000</v>
      </c>
      <c r="AA202" s="182" t="s">
        <v>1037</v>
      </c>
      <c r="AB202" s="182" t="s">
        <v>1276</v>
      </c>
      <c r="AC202" s="182" t="s">
        <v>587</v>
      </c>
      <c r="AD202" s="194">
        <v>43124</v>
      </c>
      <c r="AE202" s="194">
        <v>43366</v>
      </c>
      <c r="AF202" s="182" t="s">
        <v>974</v>
      </c>
      <c r="AG202" s="182" t="s">
        <v>711</v>
      </c>
    </row>
    <row r="203" spans="1:33" ht="117" x14ac:dyDescent="0.25">
      <c r="A203" s="183">
        <f t="shared" ref="A203:A234" si="14">SUM(A202+1)</f>
        <v>173</v>
      </c>
      <c r="B203" s="175" t="s">
        <v>432</v>
      </c>
      <c r="C203" s="176">
        <v>80101706</v>
      </c>
      <c r="D203" s="177" t="s">
        <v>433</v>
      </c>
      <c r="E203" s="175" t="s">
        <v>48</v>
      </c>
      <c r="F203" s="175">
        <v>1</v>
      </c>
      <c r="G203" s="178" t="s">
        <v>73</v>
      </c>
      <c r="H203" s="179">
        <v>8</v>
      </c>
      <c r="I203" s="175" t="s">
        <v>61</v>
      </c>
      <c r="J203" s="175" t="s">
        <v>66</v>
      </c>
      <c r="K203" s="175" t="s">
        <v>519</v>
      </c>
      <c r="L203" s="180">
        <v>72000000</v>
      </c>
      <c r="M203" s="181">
        <f t="shared" si="13"/>
        <v>72000000</v>
      </c>
      <c r="N203" s="174" t="s">
        <v>51</v>
      </c>
      <c r="O203" s="174" t="s">
        <v>36</v>
      </c>
      <c r="P203" s="174" t="s">
        <v>434</v>
      </c>
      <c r="Q203" s="53"/>
      <c r="R203" s="182" t="s">
        <v>1038</v>
      </c>
      <c r="S203" s="182" t="s">
        <v>1039</v>
      </c>
      <c r="T203" s="194">
        <v>43116</v>
      </c>
      <c r="U203" s="182" t="s">
        <v>1029</v>
      </c>
      <c r="V203" s="182" t="s">
        <v>578</v>
      </c>
      <c r="W203" s="195">
        <v>72000000</v>
      </c>
      <c r="X203" s="182">
        <v>0</v>
      </c>
      <c r="Y203" s="195">
        <v>72000000</v>
      </c>
      <c r="Z203" s="195">
        <v>72000000</v>
      </c>
      <c r="AA203" s="182" t="s">
        <v>1030</v>
      </c>
      <c r="AB203" s="182" t="s">
        <v>1277</v>
      </c>
      <c r="AC203" s="182" t="s">
        <v>880</v>
      </c>
      <c r="AD203" s="194">
        <v>43122</v>
      </c>
      <c r="AE203" s="194">
        <v>43364</v>
      </c>
      <c r="AF203" s="182" t="s">
        <v>974</v>
      </c>
      <c r="AG203" s="182" t="s">
        <v>711</v>
      </c>
    </row>
    <row r="204" spans="1:33" ht="117" x14ac:dyDescent="0.25">
      <c r="A204" s="183">
        <f t="shared" si="14"/>
        <v>174</v>
      </c>
      <c r="B204" s="175" t="s">
        <v>432</v>
      </c>
      <c r="C204" s="176">
        <v>80101706</v>
      </c>
      <c r="D204" s="177" t="s">
        <v>433</v>
      </c>
      <c r="E204" s="175" t="s">
        <v>48</v>
      </c>
      <c r="F204" s="175">
        <v>1</v>
      </c>
      <c r="G204" s="178" t="s">
        <v>73</v>
      </c>
      <c r="H204" s="179">
        <v>8</v>
      </c>
      <c r="I204" s="175" t="s">
        <v>61</v>
      </c>
      <c r="J204" s="175" t="s">
        <v>66</v>
      </c>
      <c r="K204" s="175" t="s">
        <v>519</v>
      </c>
      <c r="L204" s="180">
        <v>72000000</v>
      </c>
      <c r="M204" s="181">
        <f t="shared" si="13"/>
        <v>72000000</v>
      </c>
      <c r="N204" s="174" t="s">
        <v>51</v>
      </c>
      <c r="O204" s="174" t="s">
        <v>36</v>
      </c>
      <c r="P204" s="174" t="s">
        <v>434</v>
      </c>
      <c r="Q204" s="53"/>
      <c r="R204" s="182" t="s">
        <v>1040</v>
      </c>
      <c r="S204" s="182" t="s">
        <v>1041</v>
      </c>
      <c r="T204" s="194">
        <v>43124</v>
      </c>
      <c r="U204" s="182" t="s">
        <v>1042</v>
      </c>
      <c r="V204" s="182" t="s">
        <v>578</v>
      </c>
      <c r="W204" s="195">
        <v>72000000</v>
      </c>
      <c r="X204" s="182">
        <v>0</v>
      </c>
      <c r="Y204" s="195">
        <v>72000000</v>
      </c>
      <c r="Z204" s="195">
        <v>72000000</v>
      </c>
      <c r="AA204" s="182" t="s">
        <v>1043</v>
      </c>
      <c r="AB204" s="182" t="s">
        <v>1277</v>
      </c>
      <c r="AC204" s="182" t="s">
        <v>587</v>
      </c>
      <c r="AD204" s="194">
        <v>43126</v>
      </c>
      <c r="AE204" s="194">
        <v>43368</v>
      </c>
      <c r="AF204" s="182" t="s">
        <v>974</v>
      </c>
      <c r="AG204" s="182" t="s">
        <v>711</v>
      </c>
    </row>
    <row r="205" spans="1:33" ht="136.5" x14ac:dyDescent="0.25">
      <c r="A205" s="183">
        <f t="shared" si="14"/>
        <v>175</v>
      </c>
      <c r="B205" s="175" t="s">
        <v>432</v>
      </c>
      <c r="C205" s="176">
        <v>80101706</v>
      </c>
      <c r="D205" s="177" t="s">
        <v>433</v>
      </c>
      <c r="E205" s="175" t="s">
        <v>48</v>
      </c>
      <c r="F205" s="175">
        <v>1</v>
      </c>
      <c r="G205" s="178" t="s">
        <v>73</v>
      </c>
      <c r="H205" s="179">
        <v>5</v>
      </c>
      <c r="I205" s="175" t="s">
        <v>61</v>
      </c>
      <c r="J205" s="175" t="s">
        <v>66</v>
      </c>
      <c r="K205" s="175" t="s">
        <v>510</v>
      </c>
      <c r="L205" s="180">
        <v>45000000</v>
      </c>
      <c r="M205" s="181">
        <f t="shared" si="13"/>
        <v>45000000</v>
      </c>
      <c r="N205" s="174" t="s">
        <v>51</v>
      </c>
      <c r="O205" s="174" t="s">
        <v>36</v>
      </c>
      <c r="P205" s="174" t="s">
        <v>434</v>
      </c>
      <c r="Q205" s="53"/>
      <c r="R205" s="182" t="s">
        <v>1044</v>
      </c>
      <c r="S205" s="182" t="s">
        <v>1045</v>
      </c>
      <c r="T205" s="194">
        <v>43118</v>
      </c>
      <c r="U205" s="182" t="s">
        <v>1046</v>
      </c>
      <c r="V205" s="182" t="s">
        <v>578</v>
      </c>
      <c r="W205" s="195">
        <v>45000000</v>
      </c>
      <c r="X205" s="182">
        <v>0</v>
      </c>
      <c r="Y205" s="195">
        <v>45000000</v>
      </c>
      <c r="Z205" s="195">
        <v>45000000</v>
      </c>
      <c r="AA205" s="182" t="s">
        <v>719</v>
      </c>
      <c r="AB205" s="182" t="s">
        <v>1278</v>
      </c>
      <c r="AC205" s="182" t="s">
        <v>753</v>
      </c>
      <c r="AD205" s="194">
        <v>43122</v>
      </c>
      <c r="AE205" s="194">
        <v>43272</v>
      </c>
      <c r="AF205" s="182" t="s">
        <v>974</v>
      </c>
      <c r="AG205" s="182" t="s">
        <v>711</v>
      </c>
    </row>
    <row r="206" spans="1:33" ht="117" x14ac:dyDescent="0.25">
      <c r="A206" s="183">
        <f t="shared" si="14"/>
        <v>176</v>
      </c>
      <c r="B206" s="175" t="s">
        <v>432</v>
      </c>
      <c r="C206" s="176">
        <v>80101706</v>
      </c>
      <c r="D206" s="177" t="s">
        <v>433</v>
      </c>
      <c r="E206" s="175" t="s">
        <v>48</v>
      </c>
      <c r="F206" s="175">
        <v>1</v>
      </c>
      <c r="G206" s="178" t="s">
        <v>73</v>
      </c>
      <c r="H206" s="179">
        <v>8</v>
      </c>
      <c r="I206" s="175" t="s">
        <v>61</v>
      </c>
      <c r="J206" s="175" t="s">
        <v>66</v>
      </c>
      <c r="K206" s="175" t="s">
        <v>519</v>
      </c>
      <c r="L206" s="180">
        <v>48000000</v>
      </c>
      <c r="M206" s="181">
        <f t="shared" si="13"/>
        <v>48000000</v>
      </c>
      <c r="N206" s="174" t="s">
        <v>51</v>
      </c>
      <c r="O206" s="174" t="s">
        <v>36</v>
      </c>
      <c r="P206" s="174" t="s">
        <v>434</v>
      </c>
      <c r="Q206" s="53"/>
      <c r="R206" s="182" t="s">
        <v>1047</v>
      </c>
      <c r="S206" s="182" t="s">
        <v>1048</v>
      </c>
      <c r="T206" s="194">
        <v>43116</v>
      </c>
      <c r="U206" s="182" t="s">
        <v>1049</v>
      </c>
      <c r="V206" s="182" t="s">
        <v>578</v>
      </c>
      <c r="W206" s="195">
        <v>48000000</v>
      </c>
      <c r="X206" s="182">
        <v>0</v>
      </c>
      <c r="Y206" s="195">
        <v>48000000</v>
      </c>
      <c r="Z206" s="195">
        <v>48000000</v>
      </c>
      <c r="AA206" s="182" t="s">
        <v>879</v>
      </c>
      <c r="AB206" s="182" t="s">
        <v>1279</v>
      </c>
      <c r="AC206" s="182" t="s">
        <v>880</v>
      </c>
      <c r="AD206" s="194">
        <v>43122</v>
      </c>
      <c r="AE206" s="194">
        <v>43364</v>
      </c>
      <c r="AF206" s="182" t="s">
        <v>974</v>
      </c>
      <c r="AG206" s="182" t="s">
        <v>711</v>
      </c>
    </row>
    <row r="207" spans="1:33" ht="117" x14ac:dyDescent="0.25">
      <c r="A207" s="183">
        <f t="shared" si="14"/>
        <v>177</v>
      </c>
      <c r="B207" s="175" t="s">
        <v>432</v>
      </c>
      <c r="C207" s="176">
        <v>80101706</v>
      </c>
      <c r="D207" s="177" t="s">
        <v>433</v>
      </c>
      <c r="E207" s="175" t="s">
        <v>48</v>
      </c>
      <c r="F207" s="175">
        <v>1</v>
      </c>
      <c r="G207" s="178" t="s">
        <v>73</v>
      </c>
      <c r="H207" s="179">
        <v>8</v>
      </c>
      <c r="I207" s="175" t="s">
        <v>61</v>
      </c>
      <c r="J207" s="175" t="s">
        <v>66</v>
      </c>
      <c r="K207" s="175" t="s">
        <v>519</v>
      </c>
      <c r="L207" s="180">
        <v>48000000</v>
      </c>
      <c r="M207" s="181">
        <f t="shared" si="13"/>
        <v>48000000</v>
      </c>
      <c r="N207" s="174" t="s">
        <v>51</v>
      </c>
      <c r="O207" s="174" t="s">
        <v>36</v>
      </c>
      <c r="P207" s="174" t="s">
        <v>434</v>
      </c>
      <c r="Q207" s="53"/>
      <c r="R207" s="182" t="s">
        <v>1050</v>
      </c>
      <c r="S207" s="182" t="s">
        <v>1051</v>
      </c>
      <c r="T207" s="194">
        <v>43118</v>
      </c>
      <c r="U207" s="182" t="s">
        <v>1049</v>
      </c>
      <c r="V207" s="182" t="s">
        <v>578</v>
      </c>
      <c r="W207" s="195">
        <v>48000000</v>
      </c>
      <c r="X207" s="182">
        <v>0</v>
      </c>
      <c r="Y207" s="195">
        <v>48000000</v>
      </c>
      <c r="Z207" s="195">
        <v>48000000</v>
      </c>
      <c r="AA207" s="182" t="s">
        <v>879</v>
      </c>
      <c r="AB207" s="182" t="s">
        <v>1280</v>
      </c>
      <c r="AC207" s="182" t="s">
        <v>587</v>
      </c>
      <c r="AD207" s="194">
        <v>43119</v>
      </c>
      <c r="AE207" s="194">
        <v>43361</v>
      </c>
      <c r="AF207" s="182" t="s">
        <v>974</v>
      </c>
      <c r="AG207" s="182" t="s">
        <v>711</v>
      </c>
    </row>
    <row r="208" spans="1:33" ht="117" x14ac:dyDescent="0.25">
      <c r="A208" s="183">
        <f t="shared" si="14"/>
        <v>178</v>
      </c>
      <c r="B208" s="175" t="s">
        <v>432</v>
      </c>
      <c r="C208" s="176">
        <v>80101706</v>
      </c>
      <c r="D208" s="177" t="s">
        <v>433</v>
      </c>
      <c r="E208" s="175" t="s">
        <v>48</v>
      </c>
      <c r="F208" s="175">
        <v>1</v>
      </c>
      <c r="G208" s="178" t="s">
        <v>73</v>
      </c>
      <c r="H208" s="179">
        <v>8</v>
      </c>
      <c r="I208" s="175" t="s">
        <v>61</v>
      </c>
      <c r="J208" s="175" t="s">
        <v>66</v>
      </c>
      <c r="K208" s="175" t="s">
        <v>519</v>
      </c>
      <c r="L208" s="180">
        <v>48000000</v>
      </c>
      <c r="M208" s="181">
        <f t="shared" si="13"/>
        <v>48000000</v>
      </c>
      <c r="N208" s="174" t="s">
        <v>51</v>
      </c>
      <c r="O208" s="174" t="s">
        <v>36</v>
      </c>
      <c r="P208" s="174" t="s">
        <v>434</v>
      </c>
      <c r="Q208" s="53"/>
      <c r="R208" s="182" t="s">
        <v>1052</v>
      </c>
      <c r="S208" s="182" t="s">
        <v>1053</v>
      </c>
      <c r="T208" s="194">
        <v>43117</v>
      </c>
      <c r="U208" s="182" t="s">
        <v>1049</v>
      </c>
      <c r="V208" s="182" t="s">
        <v>578</v>
      </c>
      <c r="W208" s="195">
        <v>48000000</v>
      </c>
      <c r="X208" s="182">
        <v>0</v>
      </c>
      <c r="Y208" s="195">
        <v>48000000</v>
      </c>
      <c r="Z208" s="195">
        <v>48000000</v>
      </c>
      <c r="AA208" s="182" t="s">
        <v>879</v>
      </c>
      <c r="AB208" s="182" t="s">
        <v>1281</v>
      </c>
      <c r="AC208" s="182" t="s">
        <v>880</v>
      </c>
      <c r="AD208" s="194">
        <v>43122</v>
      </c>
      <c r="AE208" s="194">
        <v>43364</v>
      </c>
      <c r="AF208" s="182" t="s">
        <v>974</v>
      </c>
      <c r="AG208" s="182" t="s">
        <v>711</v>
      </c>
    </row>
    <row r="209" spans="1:33" ht="117" x14ac:dyDescent="0.25">
      <c r="A209" s="183">
        <f t="shared" si="14"/>
        <v>179</v>
      </c>
      <c r="B209" s="175" t="s">
        <v>432</v>
      </c>
      <c r="C209" s="176">
        <v>80101706</v>
      </c>
      <c r="D209" s="177" t="s">
        <v>433</v>
      </c>
      <c r="E209" s="175" t="s">
        <v>48</v>
      </c>
      <c r="F209" s="175">
        <v>1</v>
      </c>
      <c r="G209" s="178" t="s">
        <v>73</v>
      </c>
      <c r="H209" s="179">
        <v>8</v>
      </c>
      <c r="I209" s="175" t="s">
        <v>61</v>
      </c>
      <c r="J209" s="175" t="s">
        <v>66</v>
      </c>
      <c r="K209" s="175" t="s">
        <v>519</v>
      </c>
      <c r="L209" s="180">
        <v>72000000</v>
      </c>
      <c r="M209" s="181">
        <f t="shared" si="13"/>
        <v>72000000</v>
      </c>
      <c r="N209" s="174" t="s">
        <v>51</v>
      </c>
      <c r="O209" s="174" t="s">
        <v>36</v>
      </c>
      <c r="P209" s="174" t="s">
        <v>434</v>
      </c>
      <c r="Q209" s="53"/>
      <c r="R209" s="182" t="s">
        <v>1054</v>
      </c>
      <c r="S209" s="182" t="s">
        <v>1055</v>
      </c>
      <c r="T209" s="194">
        <v>43117</v>
      </c>
      <c r="U209" s="182" t="s">
        <v>1056</v>
      </c>
      <c r="V209" s="182" t="s">
        <v>578</v>
      </c>
      <c r="W209" s="195">
        <v>72000000</v>
      </c>
      <c r="X209" s="182">
        <v>0</v>
      </c>
      <c r="Y209" s="195">
        <v>72000000</v>
      </c>
      <c r="Z209" s="195">
        <v>72000000</v>
      </c>
      <c r="AA209" s="182" t="s">
        <v>1030</v>
      </c>
      <c r="AB209" s="182" t="s">
        <v>1282</v>
      </c>
      <c r="AC209" s="182" t="s">
        <v>587</v>
      </c>
      <c r="AD209" s="194">
        <v>43118</v>
      </c>
      <c r="AE209" s="194">
        <v>43360</v>
      </c>
      <c r="AF209" s="182" t="s">
        <v>974</v>
      </c>
      <c r="AG209" s="182" t="s">
        <v>711</v>
      </c>
    </row>
    <row r="210" spans="1:33" ht="136.5" x14ac:dyDescent="0.25">
      <c r="A210" s="183">
        <f t="shared" si="14"/>
        <v>180</v>
      </c>
      <c r="B210" s="175" t="s">
        <v>432</v>
      </c>
      <c r="C210" s="176">
        <v>80101706</v>
      </c>
      <c r="D210" s="177" t="s">
        <v>433</v>
      </c>
      <c r="E210" s="175" t="s">
        <v>48</v>
      </c>
      <c r="F210" s="175">
        <v>1</v>
      </c>
      <c r="G210" s="178" t="s">
        <v>73</v>
      </c>
      <c r="H210" s="179">
        <v>7</v>
      </c>
      <c r="I210" s="175" t="s">
        <v>61</v>
      </c>
      <c r="J210" s="175" t="s">
        <v>66</v>
      </c>
      <c r="K210" s="175" t="s">
        <v>519</v>
      </c>
      <c r="L210" s="180">
        <v>59500000</v>
      </c>
      <c r="M210" s="181">
        <f t="shared" si="13"/>
        <v>59500000</v>
      </c>
      <c r="N210" s="174" t="s">
        <v>51</v>
      </c>
      <c r="O210" s="174" t="s">
        <v>36</v>
      </c>
      <c r="P210" s="174" t="s">
        <v>434</v>
      </c>
      <c r="Q210" s="53"/>
      <c r="R210" s="182" t="s">
        <v>1057</v>
      </c>
      <c r="S210" s="182" t="s">
        <v>1058</v>
      </c>
      <c r="T210" s="194">
        <v>43111</v>
      </c>
      <c r="U210" s="182" t="s">
        <v>1059</v>
      </c>
      <c r="V210" s="182" t="s">
        <v>578</v>
      </c>
      <c r="W210" s="195">
        <v>59500000</v>
      </c>
      <c r="X210" s="182">
        <v>0</v>
      </c>
      <c r="Y210" s="195">
        <v>59500000</v>
      </c>
      <c r="Z210" s="195">
        <v>59500000</v>
      </c>
      <c r="AA210" s="182" t="s">
        <v>1060</v>
      </c>
      <c r="AB210" s="182" t="s">
        <v>1283</v>
      </c>
      <c r="AC210" s="182" t="s">
        <v>1061</v>
      </c>
      <c r="AD210" s="194">
        <v>43122</v>
      </c>
      <c r="AE210" s="194">
        <v>43333</v>
      </c>
      <c r="AF210" s="182" t="s">
        <v>710</v>
      </c>
      <c r="AG210" s="182" t="s">
        <v>711</v>
      </c>
    </row>
    <row r="211" spans="1:33" ht="136.5" x14ac:dyDescent="0.25">
      <c r="A211" s="183">
        <f t="shared" si="14"/>
        <v>181</v>
      </c>
      <c r="B211" s="175" t="s">
        <v>432</v>
      </c>
      <c r="C211" s="176">
        <v>80101706</v>
      </c>
      <c r="D211" s="177" t="s">
        <v>433</v>
      </c>
      <c r="E211" s="175" t="s">
        <v>48</v>
      </c>
      <c r="F211" s="175">
        <v>1</v>
      </c>
      <c r="G211" s="178" t="s">
        <v>73</v>
      </c>
      <c r="H211" s="179">
        <v>7</v>
      </c>
      <c r="I211" s="175" t="s">
        <v>61</v>
      </c>
      <c r="J211" s="175" t="s">
        <v>66</v>
      </c>
      <c r="K211" s="175" t="s">
        <v>519</v>
      </c>
      <c r="L211" s="180">
        <v>59500000</v>
      </c>
      <c r="M211" s="181">
        <f t="shared" si="13"/>
        <v>59500000</v>
      </c>
      <c r="N211" s="174" t="s">
        <v>51</v>
      </c>
      <c r="O211" s="174" t="s">
        <v>36</v>
      </c>
      <c r="P211" s="174" t="s">
        <v>434</v>
      </c>
      <c r="Q211" s="53"/>
      <c r="R211" s="182" t="s">
        <v>1062</v>
      </c>
      <c r="S211" s="182" t="s">
        <v>1063</v>
      </c>
      <c r="T211" s="194">
        <v>43115</v>
      </c>
      <c r="U211" s="182" t="s">
        <v>1059</v>
      </c>
      <c r="V211" s="182" t="s">
        <v>578</v>
      </c>
      <c r="W211" s="195">
        <v>59500000</v>
      </c>
      <c r="X211" s="182">
        <v>0</v>
      </c>
      <c r="Y211" s="195">
        <v>59500000</v>
      </c>
      <c r="Z211" s="195">
        <v>59500000</v>
      </c>
      <c r="AA211" s="182" t="s">
        <v>1060</v>
      </c>
      <c r="AB211" s="182" t="s">
        <v>1284</v>
      </c>
      <c r="AC211" s="182" t="s">
        <v>1061</v>
      </c>
      <c r="AD211" s="194">
        <v>43122</v>
      </c>
      <c r="AE211" s="194">
        <v>43333</v>
      </c>
      <c r="AF211" s="182" t="s">
        <v>710</v>
      </c>
      <c r="AG211" s="182" t="s">
        <v>711</v>
      </c>
    </row>
    <row r="212" spans="1:33" ht="136.5" x14ac:dyDescent="0.25">
      <c r="A212" s="183">
        <f t="shared" si="14"/>
        <v>182</v>
      </c>
      <c r="B212" s="175" t="s">
        <v>432</v>
      </c>
      <c r="C212" s="176">
        <v>80101706</v>
      </c>
      <c r="D212" s="177" t="s">
        <v>433</v>
      </c>
      <c r="E212" s="175" t="s">
        <v>48</v>
      </c>
      <c r="F212" s="175">
        <v>1</v>
      </c>
      <c r="G212" s="178" t="s">
        <v>73</v>
      </c>
      <c r="H212" s="179">
        <v>7</v>
      </c>
      <c r="I212" s="175" t="s">
        <v>61</v>
      </c>
      <c r="J212" s="175" t="s">
        <v>66</v>
      </c>
      <c r="K212" s="175" t="s">
        <v>519</v>
      </c>
      <c r="L212" s="180">
        <v>59500000</v>
      </c>
      <c r="M212" s="181">
        <f t="shared" si="13"/>
        <v>59500000</v>
      </c>
      <c r="N212" s="174" t="s">
        <v>51</v>
      </c>
      <c r="O212" s="174" t="s">
        <v>36</v>
      </c>
      <c r="P212" s="174" t="s">
        <v>434</v>
      </c>
      <c r="Q212" s="53"/>
      <c r="R212" s="182" t="s">
        <v>1064</v>
      </c>
      <c r="S212" s="182" t="s">
        <v>1065</v>
      </c>
      <c r="T212" s="194">
        <v>43111</v>
      </c>
      <c r="U212" s="182" t="s">
        <v>1059</v>
      </c>
      <c r="V212" s="182" t="s">
        <v>578</v>
      </c>
      <c r="W212" s="195">
        <v>59500000</v>
      </c>
      <c r="X212" s="182">
        <v>0</v>
      </c>
      <c r="Y212" s="195">
        <v>59500000</v>
      </c>
      <c r="Z212" s="195">
        <v>59500000</v>
      </c>
      <c r="AA212" s="182" t="s">
        <v>1060</v>
      </c>
      <c r="AB212" s="182" t="s">
        <v>1285</v>
      </c>
      <c r="AC212" s="182" t="s">
        <v>1061</v>
      </c>
      <c r="AD212" s="194">
        <v>43122</v>
      </c>
      <c r="AE212" s="194">
        <v>43333</v>
      </c>
      <c r="AF212" s="182" t="s">
        <v>710</v>
      </c>
      <c r="AG212" s="182" t="s">
        <v>711</v>
      </c>
    </row>
    <row r="213" spans="1:33" ht="117" x14ac:dyDescent="0.25">
      <c r="A213" s="183">
        <f t="shared" si="14"/>
        <v>183</v>
      </c>
      <c r="B213" s="175" t="s">
        <v>432</v>
      </c>
      <c r="C213" s="176">
        <v>80101706</v>
      </c>
      <c r="D213" s="177" t="s">
        <v>433</v>
      </c>
      <c r="E213" s="175" t="s">
        <v>48</v>
      </c>
      <c r="F213" s="175">
        <v>1</v>
      </c>
      <c r="G213" s="178" t="s">
        <v>73</v>
      </c>
      <c r="H213" s="179">
        <v>7</v>
      </c>
      <c r="I213" s="175" t="s">
        <v>61</v>
      </c>
      <c r="J213" s="175" t="s">
        <v>66</v>
      </c>
      <c r="K213" s="175" t="s">
        <v>519</v>
      </c>
      <c r="L213" s="180">
        <v>59500000</v>
      </c>
      <c r="M213" s="181">
        <f t="shared" si="13"/>
        <v>59500000</v>
      </c>
      <c r="N213" s="174" t="s">
        <v>51</v>
      </c>
      <c r="O213" s="174" t="s">
        <v>36</v>
      </c>
      <c r="P213" s="174" t="s">
        <v>434</v>
      </c>
      <c r="Q213" s="53"/>
      <c r="R213" s="182" t="s">
        <v>1066</v>
      </c>
      <c r="S213" s="182" t="s">
        <v>1067</v>
      </c>
      <c r="T213" s="194">
        <v>43125</v>
      </c>
      <c r="U213" s="182" t="s">
        <v>1068</v>
      </c>
      <c r="V213" s="182" t="s">
        <v>578</v>
      </c>
      <c r="W213" s="195">
        <v>59500000</v>
      </c>
      <c r="X213" s="182">
        <v>0</v>
      </c>
      <c r="Y213" s="195">
        <v>59500000</v>
      </c>
      <c r="Z213" s="195">
        <v>59500000</v>
      </c>
      <c r="AA213" s="182" t="s">
        <v>1069</v>
      </c>
      <c r="AB213" s="182" t="s">
        <v>1286</v>
      </c>
      <c r="AC213" s="182" t="s">
        <v>1022</v>
      </c>
      <c r="AD213" s="194">
        <v>43126</v>
      </c>
      <c r="AE213" s="194">
        <v>43337</v>
      </c>
      <c r="AF213" s="182" t="s">
        <v>974</v>
      </c>
      <c r="AG213" s="182" t="s">
        <v>711</v>
      </c>
    </row>
    <row r="214" spans="1:33" ht="136.5" x14ac:dyDescent="0.25">
      <c r="A214" s="183">
        <f t="shared" si="14"/>
        <v>184</v>
      </c>
      <c r="B214" s="175" t="s">
        <v>432</v>
      </c>
      <c r="C214" s="176">
        <v>80101706</v>
      </c>
      <c r="D214" s="177" t="s">
        <v>433</v>
      </c>
      <c r="E214" s="175" t="s">
        <v>48</v>
      </c>
      <c r="F214" s="175">
        <v>1</v>
      </c>
      <c r="G214" s="178" t="s">
        <v>73</v>
      </c>
      <c r="H214" s="179">
        <v>7</v>
      </c>
      <c r="I214" s="175" t="s">
        <v>61</v>
      </c>
      <c r="J214" s="175" t="s">
        <v>66</v>
      </c>
      <c r="K214" s="175" t="s">
        <v>519</v>
      </c>
      <c r="L214" s="180">
        <v>59500000</v>
      </c>
      <c r="M214" s="181">
        <f t="shared" si="13"/>
        <v>59500000</v>
      </c>
      <c r="N214" s="174" t="s">
        <v>51</v>
      </c>
      <c r="O214" s="174" t="s">
        <v>36</v>
      </c>
      <c r="P214" s="174" t="s">
        <v>434</v>
      </c>
      <c r="Q214" s="53"/>
      <c r="R214" s="182" t="s">
        <v>1070</v>
      </c>
      <c r="S214" s="182" t="s">
        <v>1071</v>
      </c>
      <c r="T214" s="194">
        <v>43115</v>
      </c>
      <c r="U214" s="182" t="s">
        <v>1059</v>
      </c>
      <c r="V214" s="182" t="s">
        <v>578</v>
      </c>
      <c r="W214" s="195">
        <v>59500000</v>
      </c>
      <c r="X214" s="182">
        <v>0</v>
      </c>
      <c r="Y214" s="195">
        <v>59500000</v>
      </c>
      <c r="Z214" s="195">
        <v>59500000</v>
      </c>
      <c r="AA214" s="182" t="s">
        <v>1060</v>
      </c>
      <c r="AB214" s="182" t="s">
        <v>1287</v>
      </c>
      <c r="AC214" s="182" t="s">
        <v>1061</v>
      </c>
      <c r="AD214" s="194">
        <v>43122</v>
      </c>
      <c r="AE214" s="194">
        <v>43333</v>
      </c>
      <c r="AF214" s="182" t="s">
        <v>710</v>
      </c>
      <c r="AG214" s="182" t="s">
        <v>711</v>
      </c>
    </row>
    <row r="215" spans="1:33" ht="136.5" x14ac:dyDescent="0.25">
      <c r="A215" s="183">
        <f t="shared" si="14"/>
        <v>185</v>
      </c>
      <c r="B215" s="175" t="s">
        <v>432</v>
      </c>
      <c r="C215" s="176">
        <v>80101706</v>
      </c>
      <c r="D215" s="177" t="s">
        <v>433</v>
      </c>
      <c r="E215" s="175" t="s">
        <v>48</v>
      </c>
      <c r="F215" s="175">
        <v>1</v>
      </c>
      <c r="G215" s="178" t="s">
        <v>73</v>
      </c>
      <c r="H215" s="179">
        <v>7</v>
      </c>
      <c r="I215" s="175" t="s">
        <v>61</v>
      </c>
      <c r="J215" s="175" t="s">
        <v>66</v>
      </c>
      <c r="K215" s="175" t="s">
        <v>519</v>
      </c>
      <c r="L215" s="180">
        <v>59500000</v>
      </c>
      <c r="M215" s="181">
        <f t="shared" si="13"/>
        <v>59500000</v>
      </c>
      <c r="N215" s="174" t="s">
        <v>51</v>
      </c>
      <c r="O215" s="174" t="s">
        <v>36</v>
      </c>
      <c r="P215" s="174" t="s">
        <v>434</v>
      </c>
      <c r="Q215" s="53"/>
      <c r="R215" s="182" t="s">
        <v>1072</v>
      </c>
      <c r="S215" s="182" t="s">
        <v>1073</v>
      </c>
      <c r="T215" s="194">
        <v>43111</v>
      </c>
      <c r="U215" s="182" t="s">
        <v>1059</v>
      </c>
      <c r="V215" s="182" t="s">
        <v>578</v>
      </c>
      <c r="W215" s="195">
        <v>59500000</v>
      </c>
      <c r="X215" s="182">
        <v>0</v>
      </c>
      <c r="Y215" s="195">
        <v>59500000</v>
      </c>
      <c r="Z215" s="195">
        <v>59500000</v>
      </c>
      <c r="AA215" s="182" t="s">
        <v>1060</v>
      </c>
      <c r="AB215" s="182" t="s">
        <v>1288</v>
      </c>
      <c r="AC215" s="182" t="s">
        <v>1061</v>
      </c>
      <c r="AD215" s="194">
        <v>43122</v>
      </c>
      <c r="AE215" s="194">
        <v>43333</v>
      </c>
      <c r="AF215" s="182" t="s">
        <v>710</v>
      </c>
      <c r="AG215" s="182" t="s">
        <v>711</v>
      </c>
    </row>
    <row r="216" spans="1:33" ht="136.5" x14ac:dyDescent="0.25">
      <c r="A216" s="183">
        <f t="shared" si="14"/>
        <v>186</v>
      </c>
      <c r="B216" s="175" t="s">
        <v>432</v>
      </c>
      <c r="C216" s="176">
        <v>80101706</v>
      </c>
      <c r="D216" s="177" t="s">
        <v>433</v>
      </c>
      <c r="E216" s="175" t="s">
        <v>48</v>
      </c>
      <c r="F216" s="175">
        <v>1</v>
      </c>
      <c r="G216" s="178" t="s">
        <v>73</v>
      </c>
      <c r="H216" s="179">
        <v>7</v>
      </c>
      <c r="I216" s="175" t="s">
        <v>61</v>
      </c>
      <c r="J216" s="175" t="s">
        <v>66</v>
      </c>
      <c r="K216" s="175" t="s">
        <v>519</v>
      </c>
      <c r="L216" s="180">
        <v>59500000</v>
      </c>
      <c r="M216" s="181">
        <f t="shared" si="13"/>
        <v>59500000</v>
      </c>
      <c r="N216" s="174" t="s">
        <v>51</v>
      </c>
      <c r="O216" s="174" t="s">
        <v>36</v>
      </c>
      <c r="P216" s="174" t="s">
        <v>434</v>
      </c>
      <c r="Q216" s="53"/>
      <c r="R216" s="182" t="s">
        <v>1074</v>
      </c>
      <c r="S216" s="182" t="s">
        <v>1075</v>
      </c>
      <c r="T216" s="194">
        <v>43111</v>
      </c>
      <c r="U216" s="182" t="s">
        <v>1059</v>
      </c>
      <c r="V216" s="182" t="s">
        <v>578</v>
      </c>
      <c r="W216" s="195">
        <v>59500000</v>
      </c>
      <c r="X216" s="182">
        <v>0</v>
      </c>
      <c r="Y216" s="195">
        <v>59500000</v>
      </c>
      <c r="Z216" s="195">
        <v>59500000</v>
      </c>
      <c r="AA216" s="182" t="s">
        <v>1060</v>
      </c>
      <c r="AB216" s="182" t="s">
        <v>1289</v>
      </c>
      <c r="AC216" s="182" t="s">
        <v>1061</v>
      </c>
      <c r="AD216" s="194">
        <v>43122</v>
      </c>
      <c r="AE216" s="194">
        <v>43333</v>
      </c>
      <c r="AF216" s="182" t="s">
        <v>710</v>
      </c>
      <c r="AG216" s="182" t="s">
        <v>711</v>
      </c>
    </row>
    <row r="217" spans="1:33" ht="136.5" x14ac:dyDescent="0.25">
      <c r="A217" s="183">
        <f t="shared" si="14"/>
        <v>187</v>
      </c>
      <c r="B217" s="175" t="s">
        <v>432</v>
      </c>
      <c r="C217" s="176">
        <v>80101706</v>
      </c>
      <c r="D217" s="177" t="s">
        <v>433</v>
      </c>
      <c r="E217" s="175" t="s">
        <v>48</v>
      </c>
      <c r="F217" s="175">
        <v>1</v>
      </c>
      <c r="G217" s="178" t="s">
        <v>73</v>
      </c>
      <c r="H217" s="179">
        <v>7</v>
      </c>
      <c r="I217" s="175" t="s">
        <v>61</v>
      </c>
      <c r="J217" s="175" t="s">
        <v>66</v>
      </c>
      <c r="K217" s="175" t="s">
        <v>519</v>
      </c>
      <c r="L217" s="180">
        <v>59500000</v>
      </c>
      <c r="M217" s="181">
        <f t="shared" si="13"/>
        <v>59500000</v>
      </c>
      <c r="N217" s="174" t="s">
        <v>51</v>
      </c>
      <c r="O217" s="174" t="s">
        <v>36</v>
      </c>
      <c r="P217" s="174" t="s">
        <v>434</v>
      </c>
      <c r="Q217" s="53"/>
      <c r="R217" s="182" t="s">
        <v>1076</v>
      </c>
      <c r="S217" s="182" t="s">
        <v>1077</v>
      </c>
      <c r="T217" s="194">
        <v>43111</v>
      </c>
      <c r="U217" s="182" t="s">
        <v>1059</v>
      </c>
      <c r="V217" s="182" t="s">
        <v>578</v>
      </c>
      <c r="W217" s="195">
        <v>59500000</v>
      </c>
      <c r="X217" s="182">
        <v>0</v>
      </c>
      <c r="Y217" s="195">
        <v>59500000</v>
      </c>
      <c r="Z217" s="195">
        <v>59500000</v>
      </c>
      <c r="AA217" s="182" t="s">
        <v>1060</v>
      </c>
      <c r="AB217" s="182" t="s">
        <v>1290</v>
      </c>
      <c r="AC217" s="182" t="s">
        <v>1061</v>
      </c>
      <c r="AD217" s="194">
        <v>43122</v>
      </c>
      <c r="AE217" s="194">
        <v>43333</v>
      </c>
      <c r="AF217" s="182" t="s">
        <v>710</v>
      </c>
      <c r="AG217" s="182" t="s">
        <v>711</v>
      </c>
    </row>
    <row r="218" spans="1:33" ht="136.5" x14ac:dyDescent="0.25">
      <c r="A218" s="183">
        <f t="shared" si="14"/>
        <v>188</v>
      </c>
      <c r="B218" s="175" t="s">
        <v>432</v>
      </c>
      <c r="C218" s="176">
        <v>80101706</v>
      </c>
      <c r="D218" s="177" t="s">
        <v>433</v>
      </c>
      <c r="E218" s="175" t="s">
        <v>48</v>
      </c>
      <c r="F218" s="175">
        <v>1</v>
      </c>
      <c r="G218" s="178" t="s">
        <v>73</v>
      </c>
      <c r="H218" s="179">
        <v>7</v>
      </c>
      <c r="I218" s="175" t="s">
        <v>61</v>
      </c>
      <c r="J218" s="175" t="s">
        <v>66</v>
      </c>
      <c r="K218" s="175" t="s">
        <v>519</v>
      </c>
      <c r="L218" s="180">
        <v>59500000</v>
      </c>
      <c r="M218" s="181">
        <f t="shared" si="13"/>
        <v>59500000</v>
      </c>
      <c r="N218" s="174" t="s">
        <v>51</v>
      </c>
      <c r="O218" s="174" t="s">
        <v>36</v>
      </c>
      <c r="P218" s="174" t="s">
        <v>434</v>
      </c>
      <c r="Q218" s="53"/>
      <c r="R218" s="182" t="s">
        <v>1078</v>
      </c>
      <c r="S218" s="182" t="s">
        <v>1079</v>
      </c>
      <c r="T218" s="194">
        <v>43111</v>
      </c>
      <c r="U218" s="182" t="s">
        <v>1059</v>
      </c>
      <c r="V218" s="182" t="s">
        <v>578</v>
      </c>
      <c r="W218" s="195">
        <v>59500000</v>
      </c>
      <c r="X218" s="182">
        <v>0</v>
      </c>
      <c r="Y218" s="195">
        <v>59500000</v>
      </c>
      <c r="Z218" s="195">
        <v>59500000</v>
      </c>
      <c r="AA218" s="182" t="s">
        <v>1060</v>
      </c>
      <c r="AB218" s="182" t="s">
        <v>1291</v>
      </c>
      <c r="AC218" s="182" t="s">
        <v>1061</v>
      </c>
      <c r="AD218" s="194">
        <v>43122</v>
      </c>
      <c r="AE218" s="194">
        <v>43333</v>
      </c>
      <c r="AF218" s="182" t="s">
        <v>710</v>
      </c>
      <c r="AG218" s="182" t="s">
        <v>711</v>
      </c>
    </row>
    <row r="219" spans="1:33" ht="136.5" x14ac:dyDescent="0.25">
      <c r="A219" s="183">
        <f t="shared" si="14"/>
        <v>189</v>
      </c>
      <c r="B219" s="175" t="s">
        <v>432</v>
      </c>
      <c r="C219" s="176">
        <v>80101706</v>
      </c>
      <c r="D219" s="177" t="s">
        <v>433</v>
      </c>
      <c r="E219" s="175" t="s">
        <v>48</v>
      </c>
      <c r="F219" s="175">
        <v>1</v>
      </c>
      <c r="G219" s="178" t="s">
        <v>73</v>
      </c>
      <c r="H219" s="179">
        <v>7</v>
      </c>
      <c r="I219" s="175" t="s">
        <v>61</v>
      </c>
      <c r="J219" s="175" t="s">
        <v>66</v>
      </c>
      <c r="K219" s="175" t="s">
        <v>519</v>
      </c>
      <c r="L219" s="180">
        <v>59500000</v>
      </c>
      <c r="M219" s="181">
        <f t="shared" si="13"/>
        <v>59500000</v>
      </c>
      <c r="N219" s="174" t="s">
        <v>51</v>
      </c>
      <c r="O219" s="174" t="s">
        <v>36</v>
      </c>
      <c r="P219" s="174" t="s">
        <v>434</v>
      </c>
      <c r="Q219" s="53"/>
      <c r="R219" s="182" t="s">
        <v>1080</v>
      </c>
      <c r="S219" s="182" t="s">
        <v>1081</v>
      </c>
      <c r="T219" s="194">
        <v>43115</v>
      </c>
      <c r="U219" s="182" t="s">
        <v>1059</v>
      </c>
      <c r="V219" s="182" t="s">
        <v>578</v>
      </c>
      <c r="W219" s="195">
        <v>59500000</v>
      </c>
      <c r="X219" s="182">
        <v>0</v>
      </c>
      <c r="Y219" s="195">
        <v>59500000</v>
      </c>
      <c r="Z219" s="195">
        <v>59500000</v>
      </c>
      <c r="AA219" s="182" t="s">
        <v>1060</v>
      </c>
      <c r="AB219" s="182" t="s">
        <v>1292</v>
      </c>
      <c r="AC219" s="182" t="s">
        <v>1061</v>
      </c>
      <c r="AD219" s="194">
        <v>43122</v>
      </c>
      <c r="AE219" s="194">
        <v>43333</v>
      </c>
      <c r="AF219" s="182" t="s">
        <v>710</v>
      </c>
      <c r="AG219" s="182" t="s">
        <v>711</v>
      </c>
    </row>
    <row r="220" spans="1:33" ht="136.5" x14ac:dyDescent="0.25">
      <c r="A220" s="183">
        <f t="shared" si="14"/>
        <v>190</v>
      </c>
      <c r="B220" s="175" t="s">
        <v>432</v>
      </c>
      <c r="C220" s="176">
        <v>80101706</v>
      </c>
      <c r="D220" s="177" t="s">
        <v>433</v>
      </c>
      <c r="E220" s="175" t="s">
        <v>48</v>
      </c>
      <c r="F220" s="175">
        <v>1</v>
      </c>
      <c r="G220" s="178" t="s">
        <v>73</v>
      </c>
      <c r="H220" s="179">
        <v>7</v>
      </c>
      <c r="I220" s="175" t="s">
        <v>61</v>
      </c>
      <c r="J220" s="175" t="s">
        <v>66</v>
      </c>
      <c r="K220" s="175" t="s">
        <v>519</v>
      </c>
      <c r="L220" s="180">
        <v>59500000</v>
      </c>
      <c r="M220" s="181">
        <f t="shared" si="13"/>
        <v>59500000</v>
      </c>
      <c r="N220" s="174" t="s">
        <v>51</v>
      </c>
      <c r="O220" s="174" t="s">
        <v>36</v>
      </c>
      <c r="P220" s="174" t="s">
        <v>434</v>
      </c>
      <c r="Q220" s="53"/>
      <c r="R220" s="182" t="s">
        <v>1082</v>
      </c>
      <c r="S220" s="182" t="s">
        <v>1083</v>
      </c>
      <c r="T220" s="194">
        <v>43115</v>
      </c>
      <c r="U220" s="182" t="s">
        <v>1059</v>
      </c>
      <c r="V220" s="182" t="s">
        <v>578</v>
      </c>
      <c r="W220" s="195">
        <v>59500000</v>
      </c>
      <c r="X220" s="182">
        <v>0</v>
      </c>
      <c r="Y220" s="195">
        <v>59500000</v>
      </c>
      <c r="Z220" s="195">
        <v>59500000</v>
      </c>
      <c r="AA220" s="182" t="s">
        <v>1060</v>
      </c>
      <c r="AB220" s="182" t="s">
        <v>1293</v>
      </c>
      <c r="AC220" s="182" t="s">
        <v>1061</v>
      </c>
      <c r="AD220" s="194">
        <v>43122</v>
      </c>
      <c r="AE220" s="194">
        <v>43333</v>
      </c>
      <c r="AF220" s="182" t="s">
        <v>710</v>
      </c>
      <c r="AG220" s="182" t="s">
        <v>711</v>
      </c>
    </row>
    <row r="221" spans="1:33" ht="136.5" x14ac:dyDescent="0.25">
      <c r="A221" s="183">
        <f t="shared" si="14"/>
        <v>191</v>
      </c>
      <c r="B221" s="175" t="s">
        <v>432</v>
      </c>
      <c r="C221" s="176">
        <v>80101706</v>
      </c>
      <c r="D221" s="177" t="s">
        <v>433</v>
      </c>
      <c r="E221" s="175" t="s">
        <v>48</v>
      </c>
      <c r="F221" s="175">
        <v>1</v>
      </c>
      <c r="G221" s="178" t="s">
        <v>73</v>
      </c>
      <c r="H221" s="179">
        <v>7</v>
      </c>
      <c r="I221" s="175" t="s">
        <v>61</v>
      </c>
      <c r="J221" s="175" t="s">
        <v>66</v>
      </c>
      <c r="K221" s="175" t="s">
        <v>519</v>
      </c>
      <c r="L221" s="180">
        <v>59500000</v>
      </c>
      <c r="M221" s="181">
        <f t="shared" si="13"/>
        <v>59500000</v>
      </c>
      <c r="N221" s="174" t="s">
        <v>51</v>
      </c>
      <c r="O221" s="174" t="s">
        <v>36</v>
      </c>
      <c r="P221" s="174" t="s">
        <v>434</v>
      </c>
      <c r="Q221" s="53"/>
      <c r="R221" s="182" t="s">
        <v>1084</v>
      </c>
      <c r="S221" s="182" t="s">
        <v>1085</v>
      </c>
      <c r="T221" s="194">
        <v>43115</v>
      </c>
      <c r="U221" s="182" t="s">
        <v>1059</v>
      </c>
      <c r="V221" s="182" t="s">
        <v>578</v>
      </c>
      <c r="W221" s="195">
        <v>59500000</v>
      </c>
      <c r="X221" s="182">
        <v>0</v>
      </c>
      <c r="Y221" s="195">
        <v>59500000</v>
      </c>
      <c r="Z221" s="195">
        <v>59500000</v>
      </c>
      <c r="AA221" s="182" t="s">
        <v>1060</v>
      </c>
      <c r="AB221" s="182" t="s">
        <v>1294</v>
      </c>
      <c r="AC221" s="182" t="s">
        <v>1061</v>
      </c>
      <c r="AD221" s="194">
        <v>43122</v>
      </c>
      <c r="AE221" s="194">
        <v>43333</v>
      </c>
      <c r="AF221" s="182" t="s">
        <v>710</v>
      </c>
      <c r="AG221" s="182" t="s">
        <v>711</v>
      </c>
    </row>
    <row r="222" spans="1:33" ht="136.5" x14ac:dyDescent="0.25">
      <c r="A222" s="183">
        <f t="shared" si="14"/>
        <v>192</v>
      </c>
      <c r="B222" s="175" t="s">
        <v>432</v>
      </c>
      <c r="C222" s="176">
        <v>80101706</v>
      </c>
      <c r="D222" s="177" t="s">
        <v>433</v>
      </c>
      <c r="E222" s="175" t="s">
        <v>48</v>
      </c>
      <c r="F222" s="175">
        <v>1</v>
      </c>
      <c r="G222" s="178" t="s">
        <v>73</v>
      </c>
      <c r="H222" s="179">
        <v>7</v>
      </c>
      <c r="I222" s="175" t="s">
        <v>61</v>
      </c>
      <c r="J222" s="175" t="s">
        <v>66</v>
      </c>
      <c r="K222" s="175" t="s">
        <v>519</v>
      </c>
      <c r="L222" s="180">
        <v>59500000</v>
      </c>
      <c r="M222" s="181">
        <f t="shared" si="13"/>
        <v>59500000</v>
      </c>
      <c r="N222" s="174" t="s">
        <v>51</v>
      </c>
      <c r="O222" s="174" t="s">
        <v>36</v>
      </c>
      <c r="P222" s="174" t="s">
        <v>434</v>
      </c>
      <c r="Q222" s="53"/>
      <c r="R222" s="182" t="s">
        <v>1086</v>
      </c>
      <c r="S222" s="182" t="s">
        <v>1087</v>
      </c>
      <c r="T222" s="194">
        <v>43115</v>
      </c>
      <c r="U222" s="182" t="s">
        <v>1059</v>
      </c>
      <c r="V222" s="182" t="s">
        <v>578</v>
      </c>
      <c r="W222" s="195">
        <v>59500000</v>
      </c>
      <c r="X222" s="182">
        <v>0</v>
      </c>
      <c r="Y222" s="195">
        <v>59500000</v>
      </c>
      <c r="Z222" s="195">
        <v>59500000</v>
      </c>
      <c r="AA222" s="182" t="s">
        <v>1060</v>
      </c>
      <c r="AB222" s="182" t="s">
        <v>1295</v>
      </c>
      <c r="AC222" s="182" t="s">
        <v>1061</v>
      </c>
      <c r="AD222" s="194">
        <v>43122</v>
      </c>
      <c r="AE222" s="194">
        <v>43333</v>
      </c>
      <c r="AF222" s="182" t="s">
        <v>710</v>
      </c>
      <c r="AG222" s="182" t="s">
        <v>711</v>
      </c>
    </row>
    <row r="223" spans="1:33" ht="136.5" x14ac:dyDescent="0.25">
      <c r="A223" s="183">
        <f t="shared" si="14"/>
        <v>193</v>
      </c>
      <c r="B223" s="175" t="s">
        <v>432</v>
      </c>
      <c r="C223" s="176">
        <v>80101706</v>
      </c>
      <c r="D223" s="177" t="s">
        <v>433</v>
      </c>
      <c r="E223" s="175" t="s">
        <v>48</v>
      </c>
      <c r="F223" s="175">
        <v>1</v>
      </c>
      <c r="G223" s="178" t="s">
        <v>73</v>
      </c>
      <c r="H223" s="179">
        <v>7</v>
      </c>
      <c r="I223" s="175" t="s">
        <v>61</v>
      </c>
      <c r="J223" s="175" t="s">
        <v>66</v>
      </c>
      <c r="K223" s="175" t="s">
        <v>519</v>
      </c>
      <c r="L223" s="180">
        <v>59500000</v>
      </c>
      <c r="M223" s="181">
        <f t="shared" si="13"/>
        <v>59500000</v>
      </c>
      <c r="N223" s="174" t="s">
        <v>51</v>
      </c>
      <c r="O223" s="174" t="s">
        <v>36</v>
      </c>
      <c r="P223" s="174" t="s">
        <v>434</v>
      </c>
      <c r="Q223" s="53"/>
      <c r="R223" s="182" t="s">
        <v>1088</v>
      </c>
      <c r="S223" s="182" t="s">
        <v>1089</v>
      </c>
      <c r="T223" s="194">
        <v>43115</v>
      </c>
      <c r="U223" s="182" t="s">
        <v>1059</v>
      </c>
      <c r="V223" s="182" t="s">
        <v>578</v>
      </c>
      <c r="W223" s="195">
        <v>59500000</v>
      </c>
      <c r="X223" s="182">
        <v>0</v>
      </c>
      <c r="Y223" s="195">
        <v>59500000</v>
      </c>
      <c r="Z223" s="195">
        <v>59500000</v>
      </c>
      <c r="AA223" s="182" t="s">
        <v>1060</v>
      </c>
      <c r="AB223" s="182" t="s">
        <v>1296</v>
      </c>
      <c r="AC223" s="182" t="s">
        <v>1061</v>
      </c>
      <c r="AD223" s="194">
        <v>43122</v>
      </c>
      <c r="AE223" s="194">
        <v>43333</v>
      </c>
      <c r="AF223" s="182" t="s">
        <v>710</v>
      </c>
      <c r="AG223" s="182" t="s">
        <v>711</v>
      </c>
    </row>
    <row r="224" spans="1:33" ht="136.5" x14ac:dyDescent="0.25">
      <c r="A224" s="183">
        <f t="shared" si="14"/>
        <v>194</v>
      </c>
      <c r="B224" s="175" t="s">
        <v>432</v>
      </c>
      <c r="C224" s="176">
        <v>80101706</v>
      </c>
      <c r="D224" s="177" t="s">
        <v>433</v>
      </c>
      <c r="E224" s="175" t="s">
        <v>48</v>
      </c>
      <c r="F224" s="175">
        <v>1</v>
      </c>
      <c r="G224" s="178" t="s">
        <v>73</v>
      </c>
      <c r="H224" s="179">
        <v>7</v>
      </c>
      <c r="I224" s="175" t="s">
        <v>61</v>
      </c>
      <c r="J224" s="175" t="s">
        <v>66</v>
      </c>
      <c r="K224" s="175" t="s">
        <v>519</v>
      </c>
      <c r="L224" s="180">
        <v>59500000</v>
      </c>
      <c r="M224" s="181">
        <f t="shared" si="13"/>
        <v>59500000</v>
      </c>
      <c r="N224" s="174" t="s">
        <v>51</v>
      </c>
      <c r="O224" s="174" t="s">
        <v>36</v>
      </c>
      <c r="P224" s="174" t="s">
        <v>434</v>
      </c>
      <c r="Q224" s="53"/>
      <c r="R224" s="182" t="s">
        <v>1090</v>
      </c>
      <c r="S224" s="182" t="s">
        <v>1091</v>
      </c>
      <c r="T224" s="194">
        <v>43111</v>
      </c>
      <c r="U224" s="182" t="s">
        <v>1059</v>
      </c>
      <c r="V224" s="182" t="s">
        <v>578</v>
      </c>
      <c r="W224" s="195">
        <v>59500000</v>
      </c>
      <c r="X224" s="182">
        <v>0</v>
      </c>
      <c r="Y224" s="195">
        <v>59500000</v>
      </c>
      <c r="Z224" s="195">
        <v>59500000</v>
      </c>
      <c r="AA224" s="182" t="s">
        <v>1060</v>
      </c>
      <c r="AB224" s="182" t="s">
        <v>1297</v>
      </c>
      <c r="AC224" s="182" t="s">
        <v>1061</v>
      </c>
      <c r="AD224" s="194">
        <v>43122</v>
      </c>
      <c r="AE224" s="194">
        <v>43333</v>
      </c>
      <c r="AF224" s="182" t="s">
        <v>710</v>
      </c>
      <c r="AG224" s="182" t="s">
        <v>711</v>
      </c>
    </row>
    <row r="225" spans="1:33" ht="136.5" x14ac:dyDescent="0.25">
      <c r="A225" s="183">
        <f t="shared" si="14"/>
        <v>195</v>
      </c>
      <c r="B225" s="175" t="s">
        <v>432</v>
      </c>
      <c r="C225" s="176">
        <v>80101706</v>
      </c>
      <c r="D225" s="177" t="s">
        <v>433</v>
      </c>
      <c r="E225" s="175" t="s">
        <v>48</v>
      </c>
      <c r="F225" s="175">
        <v>1</v>
      </c>
      <c r="G225" s="178" t="s">
        <v>73</v>
      </c>
      <c r="H225" s="179">
        <v>7</v>
      </c>
      <c r="I225" s="175" t="s">
        <v>61</v>
      </c>
      <c r="J225" s="175" t="s">
        <v>66</v>
      </c>
      <c r="K225" s="175" t="s">
        <v>519</v>
      </c>
      <c r="L225" s="180">
        <v>59500000</v>
      </c>
      <c r="M225" s="181">
        <f t="shared" si="13"/>
        <v>59500000</v>
      </c>
      <c r="N225" s="174" t="s">
        <v>51</v>
      </c>
      <c r="O225" s="174" t="s">
        <v>36</v>
      </c>
      <c r="P225" s="174" t="s">
        <v>434</v>
      </c>
      <c r="Q225" s="53"/>
      <c r="R225" s="182" t="s">
        <v>1092</v>
      </c>
      <c r="S225" s="182" t="s">
        <v>1093</v>
      </c>
      <c r="T225" s="194">
        <v>43117</v>
      </c>
      <c r="U225" s="182" t="s">
        <v>1059</v>
      </c>
      <c r="V225" s="182" t="s">
        <v>578</v>
      </c>
      <c r="W225" s="195">
        <v>59500000</v>
      </c>
      <c r="X225" s="182">
        <v>0</v>
      </c>
      <c r="Y225" s="195">
        <v>59500000</v>
      </c>
      <c r="Z225" s="195">
        <v>59500000</v>
      </c>
      <c r="AA225" s="182" t="s">
        <v>1060</v>
      </c>
      <c r="AB225" s="182" t="s">
        <v>1298</v>
      </c>
      <c r="AC225" s="182" t="s">
        <v>587</v>
      </c>
      <c r="AD225" s="194">
        <v>43122</v>
      </c>
      <c r="AE225" s="194">
        <v>43364</v>
      </c>
      <c r="AF225" s="182" t="s">
        <v>974</v>
      </c>
      <c r="AG225" s="182" t="s">
        <v>711</v>
      </c>
    </row>
    <row r="226" spans="1:33" ht="136.5" x14ac:dyDescent="0.25">
      <c r="A226" s="183">
        <f t="shared" si="14"/>
        <v>196</v>
      </c>
      <c r="B226" s="175" t="s">
        <v>432</v>
      </c>
      <c r="C226" s="176">
        <v>80101706</v>
      </c>
      <c r="D226" s="177" t="s">
        <v>433</v>
      </c>
      <c r="E226" s="175" t="s">
        <v>48</v>
      </c>
      <c r="F226" s="175">
        <v>1</v>
      </c>
      <c r="G226" s="178" t="s">
        <v>73</v>
      </c>
      <c r="H226" s="179">
        <v>7</v>
      </c>
      <c r="I226" s="175" t="s">
        <v>61</v>
      </c>
      <c r="J226" s="175" t="s">
        <v>66</v>
      </c>
      <c r="K226" s="175" t="s">
        <v>519</v>
      </c>
      <c r="L226" s="180">
        <v>59500000</v>
      </c>
      <c r="M226" s="181">
        <f t="shared" si="13"/>
        <v>59500000</v>
      </c>
      <c r="N226" s="174" t="s">
        <v>51</v>
      </c>
      <c r="O226" s="174" t="s">
        <v>36</v>
      </c>
      <c r="P226" s="174" t="s">
        <v>434</v>
      </c>
      <c r="Q226" s="53"/>
      <c r="R226" s="182" t="s">
        <v>1094</v>
      </c>
      <c r="S226" s="182" t="s">
        <v>1095</v>
      </c>
      <c r="T226" s="194">
        <v>43111</v>
      </c>
      <c r="U226" s="182" t="s">
        <v>1059</v>
      </c>
      <c r="V226" s="182" t="s">
        <v>578</v>
      </c>
      <c r="W226" s="195">
        <v>59500000</v>
      </c>
      <c r="X226" s="182">
        <v>0</v>
      </c>
      <c r="Y226" s="195">
        <v>59500000</v>
      </c>
      <c r="Z226" s="195">
        <v>59500000</v>
      </c>
      <c r="AA226" s="182" t="s">
        <v>1060</v>
      </c>
      <c r="AB226" s="182" t="s">
        <v>1299</v>
      </c>
      <c r="AC226" s="182" t="s">
        <v>1061</v>
      </c>
      <c r="AD226" s="194">
        <v>43122</v>
      </c>
      <c r="AE226" s="194">
        <v>43333</v>
      </c>
      <c r="AF226" s="182" t="s">
        <v>710</v>
      </c>
      <c r="AG226" s="182" t="s">
        <v>711</v>
      </c>
    </row>
    <row r="227" spans="1:33" ht="156" x14ac:dyDescent="0.25">
      <c r="A227" s="183">
        <f t="shared" si="14"/>
        <v>197</v>
      </c>
      <c r="B227" s="175" t="s">
        <v>432</v>
      </c>
      <c r="C227" s="176">
        <v>80101706</v>
      </c>
      <c r="D227" s="177" t="s">
        <v>433</v>
      </c>
      <c r="E227" s="175" t="s">
        <v>48</v>
      </c>
      <c r="F227" s="175">
        <v>1</v>
      </c>
      <c r="G227" s="178" t="s">
        <v>73</v>
      </c>
      <c r="H227" s="179">
        <v>8</v>
      </c>
      <c r="I227" s="175" t="s">
        <v>61</v>
      </c>
      <c r="J227" s="175" t="s">
        <v>66</v>
      </c>
      <c r="K227" s="175" t="s">
        <v>519</v>
      </c>
      <c r="L227" s="180">
        <v>68000000</v>
      </c>
      <c r="M227" s="181">
        <f t="shared" si="13"/>
        <v>68000000</v>
      </c>
      <c r="N227" s="174" t="s">
        <v>51</v>
      </c>
      <c r="O227" s="174" t="s">
        <v>36</v>
      </c>
      <c r="P227" s="174" t="s">
        <v>434</v>
      </c>
      <c r="Q227" s="53"/>
      <c r="R227" s="182" t="s">
        <v>1096</v>
      </c>
      <c r="S227" s="182" t="s">
        <v>1097</v>
      </c>
      <c r="T227" s="194">
        <v>43116</v>
      </c>
      <c r="U227" s="182" t="s">
        <v>1098</v>
      </c>
      <c r="V227" s="182" t="s">
        <v>578</v>
      </c>
      <c r="W227" s="195">
        <v>68000000</v>
      </c>
      <c r="X227" s="182">
        <v>0</v>
      </c>
      <c r="Y227" s="195">
        <v>68000000</v>
      </c>
      <c r="Z227" s="195">
        <v>68000000</v>
      </c>
      <c r="AA227" s="182" t="s">
        <v>1099</v>
      </c>
      <c r="AB227" s="182" t="s">
        <v>1300</v>
      </c>
      <c r="AC227" s="182" t="s">
        <v>587</v>
      </c>
      <c r="AD227" s="194">
        <v>43117</v>
      </c>
      <c r="AE227" s="194">
        <v>43359</v>
      </c>
      <c r="AF227" s="182" t="s">
        <v>974</v>
      </c>
      <c r="AG227" s="182" t="s">
        <v>711</v>
      </c>
    </row>
    <row r="228" spans="1:33" ht="97.5" x14ac:dyDescent="0.25">
      <c r="A228" s="183">
        <f t="shared" si="14"/>
        <v>198</v>
      </c>
      <c r="B228" s="175" t="s">
        <v>282</v>
      </c>
      <c r="C228" s="176">
        <v>80141623</v>
      </c>
      <c r="D228" s="177" t="s">
        <v>525</v>
      </c>
      <c r="E228" s="175" t="s">
        <v>48</v>
      </c>
      <c r="F228" s="175">
        <v>1</v>
      </c>
      <c r="G228" s="178" t="s">
        <v>73</v>
      </c>
      <c r="H228" s="179" t="s">
        <v>156</v>
      </c>
      <c r="I228" s="175" t="s">
        <v>61</v>
      </c>
      <c r="J228" s="175" t="s">
        <v>35</v>
      </c>
      <c r="K228" s="175" t="s">
        <v>350</v>
      </c>
      <c r="L228" s="180">
        <v>1562484</v>
      </c>
      <c r="M228" s="181">
        <v>1562484</v>
      </c>
      <c r="N228" s="174" t="s">
        <v>51</v>
      </c>
      <c r="O228" s="174" t="s">
        <v>36</v>
      </c>
      <c r="P228" s="174" t="s">
        <v>286</v>
      </c>
      <c r="Q228" s="53"/>
      <c r="R228" s="182" t="s">
        <v>1161</v>
      </c>
      <c r="S228" s="182" t="s">
        <v>1122</v>
      </c>
      <c r="T228" s="194">
        <v>43126</v>
      </c>
      <c r="U228" s="182" t="s">
        <v>1123</v>
      </c>
      <c r="V228" s="182" t="s">
        <v>1124</v>
      </c>
      <c r="W228" s="195">
        <v>1562484</v>
      </c>
      <c r="X228" s="182">
        <v>0</v>
      </c>
      <c r="Y228" s="195">
        <v>1562484</v>
      </c>
      <c r="Z228" s="195">
        <v>1562484</v>
      </c>
      <c r="AA228" s="182" t="s">
        <v>36</v>
      </c>
      <c r="AB228" s="182" t="s">
        <v>36</v>
      </c>
      <c r="AC228" s="182" t="s">
        <v>1125</v>
      </c>
      <c r="AD228" s="194">
        <v>43126</v>
      </c>
      <c r="AE228" s="194">
        <v>43490</v>
      </c>
      <c r="AF228" s="182" t="s">
        <v>581</v>
      </c>
      <c r="AG228" s="182" t="s">
        <v>567</v>
      </c>
    </row>
    <row r="229" spans="1:33" ht="117" x14ac:dyDescent="0.25">
      <c r="A229" s="183">
        <f t="shared" si="14"/>
        <v>199</v>
      </c>
      <c r="B229" s="175" t="s">
        <v>523</v>
      </c>
      <c r="C229" s="176">
        <v>80101706</v>
      </c>
      <c r="D229" s="177" t="s">
        <v>247</v>
      </c>
      <c r="E229" s="175" t="s">
        <v>48</v>
      </c>
      <c r="F229" s="175">
        <v>1</v>
      </c>
      <c r="G229" s="178" t="s">
        <v>80</v>
      </c>
      <c r="H229" s="179" t="s">
        <v>524</v>
      </c>
      <c r="I229" s="175" t="s">
        <v>61</v>
      </c>
      <c r="J229" s="175" t="s">
        <v>66</v>
      </c>
      <c r="K229" s="175" t="s">
        <v>510</v>
      </c>
      <c r="L229" s="180">
        <v>500000000</v>
      </c>
      <c r="M229" s="181">
        <v>500000000</v>
      </c>
      <c r="N229" s="174" t="s">
        <v>51</v>
      </c>
      <c r="O229" s="174" t="s">
        <v>36</v>
      </c>
      <c r="P229" s="174" t="s">
        <v>286</v>
      </c>
      <c r="Q229" s="53"/>
      <c r="R229" s="182" t="s">
        <v>1100</v>
      </c>
      <c r="S229" s="182" t="s">
        <v>1101</v>
      </c>
      <c r="T229" s="194">
        <v>43125</v>
      </c>
      <c r="U229" s="182" t="s">
        <v>1102</v>
      </c>
      <c r="V229" s="182" t="s">
        <v>563</v>
      </c>
      <c r="W229" s="195">
        <v>500000000</v>
      </c>
      <c r="X229" s="182">
        <v>0</v>
      </c>
      <c r="Y229" s="195">
        <v>500000000</v>
      </c>
      <c r="Z229" s="195">
        <v>500000000</v>
      </c>
      <c r="AA229" s="182" t="s">
        <v>1103</v>
      </c>
      <c r="AB229" s="182" t="s">
        <v>1301</v>
      </c>
      <c r="AC229" s="182" t="s">
        <v>580</v>
      </c>
      <c r="AD229" s="194">
        <v>43130</v>
      </c>
      <c r="AE229" s="194">
        <v>43462</v>
      </c>
      <c r="AF229" s="182" t="s">
        <v>1104</v>
      </c>
      <c r="AG229" s="182" t="s">
        <v>567</v>
      </c>
    </row>
    <row r="230" spans="1:33" ht="141.75" customHeight="1" x14ac:dyDescent="0.25">
      <c r="A230" s="183">
        <f t="shared" si="14"/>
        <v>200</v>
      </c>
      <c r="B230" s="175" t="s">
        <v>401</v>
      </c>
      <c r="C230" s="176">
        <v>81111812</v>
      </c>
      <c r="D230" s="177" t="s">
        <v>144</v>
      </c>
      <c r="E230" s="175" t="s">
        <v>48</v>
      </c>
      <c r="F230" s="175">
        <v>1</v>
      </c>
      <c r="G230" s="178" t="s">
        <v>79</v>
      </c>
      <c r="H230" s="179">
        <v>12</v>
      </c>
      <c r="I230" s="175" t="s">
        <v>254</v>
      </c>
      <c r="J230" s="175" t="s">
        <v>66</v>
      </c>
      <c r="K230" s="175" t="s">
        <v>527</v>
      </c>
      <c r="L230" s="180">
        <v>31853134</v>
      </c>
      <c r="M230" s="180">
        <v>31853134</v>
      </c>
      <c r="N230" s="175" t="s">
        <v>51</v>
      </c>
      <c r="O230" s="175" t="s">
        <v>36</v>
      </c>
      <c r="P230" s="175" t="s">
        <v>277</v>
      </c>
      <c r="Q230" s="53"/>
      <c r="R230" s="182" t="s">
        <v>128</v>
      </c>
      <c r="S230" s="182" t="s">
        <v>128</v>
      </c>
      <c r="T230" s="194" t="s">
        <v>128</v>
      </c>
      <c r="U230" s="182" t="s">
        <v>128</v>
      </c>
      <c r="V230" s="182" t="s">
        <v>128</v>
      </c>
      <c r="W230" s="195">
        <v>0</v>
      </c>
      <c r="X230" s="182">
        <v>0</v>
      </c>
      <c r="Y230" s="195">
        <v>0</v>
      </c>
      <c r="Z230" s="195">
        <v>0</v>
      </c>
      <c r="AA230" s="182" t="s">
        <v>128</v>
      </c>
      <c r="AB230" s="182" t="s">
        <v>128</v>
      </c>
      <c r="AC230" s="182" t="s">
        <v>128</v>
      </c>
      <c r="AD230" s="194" t="s">
        <v>128</v>
      </c>
      <c r="AE230" s="194" t="s">
        <v>128</v>
      </c>
      <c r="AF230" s="182" t="s">
        <v>128</v>
      </c>
      <c r="AG230" s="182" t="s">
        <v>128</v>
      </c>
    </row>
    <row r="231" spans="1:33" ht="139.5" customHeight="1" x14ac:dyDescent="0.25">
      <c r="A231" s="183">
        <f t="shared" si="14"/>
        <v>201</v>
      </c>
      <c r="B231" s="175" t="s">
        <v>401</v>
      </c>
      <c r="C231" s="176">
        <v>81112501</v>
      </c>
      <c r="D231" s="177" t="s">
        <v>147</v>
      </c>
      <c r="E231" s="175" t="s">
        <v>48</v>
      </c>
      <c r="F231" s="175">
        <v>1</v>
      </c>
      <c r="G231" s="178" t="s">
        <v>77</v>
      </c>
      <c r="H231" s="179" t="s">
        <v>173</v>
      </c>
      <c r="I231" s="175" t="s">
        <v>254</v>
      </c>
      <c r="J231" s="175" t="s">
        <v>66</v>
      </c>
      <c r="K231" s="175" t="s">
        <v>527</v>
      </c>
      <c r="L231" s="180">
        <v>43000000</v>
      </c>
      <c r="M231" s="180">
        <v>43000000</v>
      </c>
      <c r="N231" s="124" t="s">
        <v>51</v>
      </c>
      <c r="O231" s="124" t="s">
        <v>36</v>
      </c>
      <c r="P231" s="124" t="s">
        <v>277</v>
      </c>
      <c r="Q231" s="53"/>
      <c r="R231" s="182" t="s">
        <v>128</v>
      </c>
      <c r="S231" s="182" t="s">
        <v>128</v>
      </c>
      <c r="T231" s="194" t="s">
        <v>128</v>
      </c>
      <c r="U231" s="182" t="s">
        <v>128</v>
      </c>
      <c r="V231" s="182" t="s">
        <v>128</v>
      </c>
      <c r="W231" s="195">
        <v>0</v>
      </c>
      <c r="X231" s="182">
        <v>0</v>
      </c>
      <c r="Y231" s="195">
        <v>0</v>
      </c>
      <c r="Z231" s="195">
        <v>0</v>
      </c>
      <c r="AA231" s="182" t="s">
        <v>128</v>
      </c>
      <c r="AB231" s="182" t="s">
        <v>128</v>
      </c>
      <c r="AC231" s="182" t="s">
        <v>128</v>
      </c>
      <c r="AD231" s="194" t="s">
        <v>128</v>
      </c>
      <c r="AE231" s="194" t="s">
        <v>128</v>
      </c>
      <c r="AF231" s="182" t="s">
        <v>128</v>
      </c>
      <c r="AG231" s="182" t="s">
        <v>128</v>
      </c>
    </row>
    <row r="232" spans="1:33" ht="125.25" customHeight="1" x14ac:dyDescent="0.25">
      <c r="A232" s="183">
        <f t="shared" si="14"/>
        <v>202</v>
      </c>
      <c r="B232" s="175" t="s">
        <v>401</v>
      </c>
      <c r="C232" s="176">
        <v>81112501</v>
      </c>
      <c r="D232" s="177" t="s">
        <v>528</v>
      </c>
      <c r="E232" s="175" t="s">
        <v>48</v>
      </c>
      <c r="F232" s="175">
        <v>1</v>
      </c>
      <c r="G232" s="178" t="s">
        <v>79</v>
      </c>
      <c r="H232" s="179">
        <v>24</v>
      </c>
      <c r="I232" s="175" t="s">
        <v>152</v>
      </c>
      <c r="J232" s="175" t="s">
        <v>66</v>
      </c>
      <c r="K232" s="175" t="s">
        <v>527</v>
      </c>
      <c r="L232" s="180">
        <v>408030000</v>
      </c>
      <c r="M232" s="180">
        <v>408030000</v>
      </c>
      <c r="N232" s="124" t="s">
        <v>51</v>
      </c>
      <c r="O232" s="124" t="s">
        <v>36</v>
      </c>
      <c r="P232" s="124" t="s">
        <v>277</v>
      </c>
      <c r="Q232" s="53"/>
      <c r="R232" s="182" t="s">
        <v>128</v>
      </c>
      <c r="S232" s="182" t="s">
        <v>128</v>
      </c>
      <c r="T232" s="194" t="s">
        <v>128</v>
      </c>
      <c r="U232" s="182" t="s">
        <v>128</v>
      </c>
      <c r="V232" s="182" t="s">
        <v>128</v>
      </c>
      <c r="W232" s="195">
        <v>0</v>
      </c>
      <c r="X232" s="182">
        <v>0</v>
      </c>
      <c r="Y232" s="195">
        <v>0</v>
      </c>
      <c r="Z232" s="195">
        <v>0</v>
      </c>
      <c r="AA232" s="182" t="s">
        <v>128</v>
      </c>
      <c r="AB232" s="182" t="s">
        <v>128</v>
      </c>
      <c r="AC232" s="182" t="s">
        <v>128</v>
      </c>
      <c r="AD232" s="194" t="s">
        <v>128</v>
      </c>
      <c r="AE232" s="194" t="s">
        <v>128</v>
      </c>
      <c r="AF232" s="182" t="s">
        <v>128</v>
      </c>
      <c r="AG232" s="182" t="s">
        <v>128</v>
      </c>
    </row>
    <row r="233" spans="1:33" ht="93" x14ac:dyDescent="0.25">
      <c r="A233" s="183">
        <f t="shared" si="14"/>
        <v>203</v>
      </c>
      <c r="B233" s="175" t="s">
        <v>401</v>
      </c>
      <c r="C233" s="176">
        <v>43231508</v>
      </c>
      <c r="D233" s="177" t="s">
        <v>264</v>
      </c>
      <c r="E233" s="175" t="s">
        <v>59</v>
      </c>
      <c r="F233" s="175">
        <v>1</v>
      </c>
      <c r="G233" s="178" t="s">
        <v>77</v>
      </c>
      <c r="H233" s="179" t="s">
        <v>173</v>
      </c>
      <c r="I233" s="175" t="s">
        <v>223</v>
      </c>
      <c r="J233" s="175" t="s">
        <v>66</v>
      </c>
      <c r="K233" s="175" t="s">
        <v>527</v>
      </c>
      <c r="L233" s="180">
        <v>81400000</v>
      </c>
      <c r="M233" s="180">
        <v>81400000</v>
      </c>
      <c r="N233" s="124" t="s">
        <v>51</v>
      </c>
      <c r="O233" s="124" t="s">
        <v>36</v>
      </c>
      <c r="P233" s="124" t="s">
        <v>277</v>
      </c>
      <c r="Q233" s="53"/>
      <c r="R233" s="182" t="s">
        <v>128</v>
      </c>
      <c r="S233" s="182" t="s">
        <v>128</v>
      </c>
      <c r="T233" s="194" t="s">
        <v>128</v>
      </c>
      <c r="U233" s="182" t="s">
        <v>128</v>
      </c>
      <c r="V233" s="182" t="s">
        <v>128</v>
      </c>
      <c r="W233" s="195">
        <v>0</v>
      </c>
      <c r="X233" s="182">
        <v>0</v>
      </c>
      <c r="Y233" s="195">
        <v>0</v>
      </c>
      <c r="Z233" s="195">
        <v>0</v>
      </c>
      <c r="AA233" s="182" t="s">
        <v>128</v>
      </c>
      <c r="AB233" s="182" t="s">
        <v>128</v>
      </c>
      <c r="AC233" s="182" t="s">
        <v>128</v>
      </c>
      <c r="AD233" s="194" t="s">
        <v>128</v>
      </c>
      <c r="AE233" s="194" t="s">
        <v>128</v>
      </c>
      <c r="AF233" s="182" t="s">
        <v>128</v>
      </c>
      <c r="AG233" s="182" t="s">
        <v>128</v>
      </c>
    </row>
    <row r="234" spans="1:33" ht="93" x14ac:dyDescent="0.25">
      <c r="A234" s="183">
        <f t="shared" si="14"/>
        <v>204</v>
      </c>
      <c r="B234" s="175" t="s">
        <v>401</v>
      </c>
      <c r="C234" s="176">
        <v>81112501</v>
      </c>
      <c r="D234" s="177" t="s">
        <v>529</v>
      </c>
      <c r="E234" s="175" t="s">
        <v>68</v>
      </c>
      <c r="F234" s="175">
        <v>1</v>
      </c>
      <c r="G234" s="178" t="s">
        <v>74</v>
      </c>
      <c r="H234" s="179" t="s">
        <v>173</v>
      </c>
      <c r="I234" s="175" t="s">
        <v>254</v>
      </c>
      <c r="J234" s="175" t="s">
        <v>66</v>
      </c>
      <c r="K234" s="175" t="s">
        <v>527</v>
      </c>
      <c r="L234" s="180">
        <v>30000000</v>
      </c>
      <c r="M234" s="180">
        <v>30000000</v>
      </c>
      <c r="N234" s="124" t="s">
        <v>51</v>
      </c>
      <c r="O234" s="124" t="s">
        <v>36</v>
      </c>
      <c r="P234" s="124" t="s">
        <v>277</v>
      </c>
      <c r="Q234" s="53"/>
      <c r="R234" s="182" t="s">
        <v>128</v>
      </c>
      <c r="S234" s="182" t="s">
        <v>128</v>
      </c>
      <c r="T234" s="194" t="s">
        <v>128</v>
      </c>
      <c r="U234" s="182" t="s">
        <v>128</v>
      </c>
      <c r="V234" s="182" t="s">
        <v>128</v>
      </c>
      <c r="W234" s="195">
        <v>0</v>
      </c>
      <c r="X234" s="182">
        <v>0</v>
      </c>
      <c r="Y234" s="195">
        <v>0</v>
      </c>
      <c r="Z234" s="195">
        <v>0</v>
      </c>
      <c r="AA234" s="182" t="s">
        <v>128</v>
      </c>
      <c r="AB234" s="182" t="s">
        <v>128</v>
      </c>
      <c r="AC234" s="182" t="s">
        <v>128</v>
      </c>
      <c r="AD234" s="194" t="s">
        <v>128</v>
      </c>
      <c r="AE234" s="194" t="s">
        <v>128</v>
      </c>
      <c r="AF234" s="182" t="s">
        <v>128</v>
      </c>
      <c r="AG234" s="182" t="s">
        <v>128</v>
      </c>
    </row>
    <row r="235" spans="1:33" ht="121.5" customHeight="1" x14ac:dyDescent="0.25">
      <c r="A235" s="183">
        <f t="shared" ref="A235:A250" si="15">SUM(A234+1)</f>
        <v>205</v>
      </c>
      <c r="B235" s="175" t="s">
        <v>401</v>
      </c>
      <c r="C235" s="176">
        <v>81112501</v>
      </c>
      <c r="D235" s="177" t="s">
        <v>530</v>
      </c>
      <c r="E235" s="175" t="s">
        <v>48</v>
      </c>
      <c r="F235" s="175">
        <v>1</v>
      </c>
      <c r="G235" s="178" t="s">
        <v>78</v>
      </c>
      <c r="H235" s="179">
        <v>12</v>
      </c>
      <c r="I235" s="175" t="s">
        <v>223</v>
      </c>
      <c r="J235" s="175" t="s">
        <v>66</v>
      </c>
      <c r="K235" s="175" t="s">
        <v>527</v>
      </c>
      <c r="L235" s="180">
        <v>11330000</v>
      </c>
      <c r="M235" s="180">
        <v>11330000</v>
      </c>
      <c r="N235" s="124" t="s">
        <v>51</v>
      </c>
      <c r="O235" s="124" t="s">
        <v>36</v>
      </c>
      <c r="P235" s="124" t="s">
        <v>277</v>
      </c>
      <c r="Q235" s="53"/>
      <c r="R235" s="182" t="s">
        <v>128</v>
      </c>
      <c r="S235" s="182" t="s">
        <v>128</v>
      </c>
      <c r="T235" s="194" t="s">
        <v>128</v>
      </c>
      <c r="U235" s="182" t="s">
        <v>128</v>
      </c>
      <c r="V235" s="182" t="s">
        <v>128</v>
      </c>
      <c r="W235" s="195">
        <v>0</v>
      </c>
      <c r="X235" s="182">
        <v>0</v>
      </c>
      <c r="Y235" s="195">
        <v>0</v>
      </c>
      <c r="Z235" s="195">
        <v>0</v>
      </c>
      <c r="AA235" s="182" t="s">
        <v>128</v>
      </c>
      <c r="AB235" s="182" t="s">
        <v>128</v>
      </c>
      <c r="AC235" s="182" t="s">
        <v>128</v>
      </c>
      <c r="AD235" s="194" t="s">
        <v>128</v>
      </c>
      <c r="AE235" s="194" t="s">
        <v>128</v>
      </c>
      <c r="AF235" s="182" t="s">
        <v>128</v>
      </c>
      <c r="AG235" s="182" t="s">
        <v>128</v>
      </c>
    </row>
    <row r="236" spans="1:33" ht="111" customHeight="1" x14ac:dyDescent="0.25">
      <c r="A236" s="183">
        <f t="shared" si="15"/>
        <v>206</v>
      </c>
      <c r="B236" s="175" t="s">
        <v>401</v>
      </c>
      <c r="C236" s="176">
        <v>43233205</v>
      </c>
      <c r="D236" s="177" t="s">
        <v>260</v>
      </c>
      <c r="E236" s="175" t="s">
        <v>68</v>
      </c>
      <c r="F236" s="175">
        <v>1</v>
      </c>
      <c r="G236" s="178" t="s">
        <v>77</v>
      </c>
      <c r="H236" s="179" t="s">
        <v>173</v>
      </c>
      <c r="I236" s="175" t="s">
        <v>223</v>
      </c>
      <c r="J236" s="175" t="s">
        <v>66</v>
      </c>
      <c r="K236" s="175" t="s">
        <v>527</v>
      </c>
      <c r="L236" s="180">
        <v>37400000</v>
      </c>
      <c r="M236" s="180">
        <v>37400000</v>
      </c>
      <c r="N236" s="124" t="s">
        <v>51</v>
      </c>
      <c r="O236" s="124" t="s">
        <v>36</v>
      </c>
      <c r="P236" s="124" t="s">
        <v>277</v>
      </c>
      <c r="Q236" s="53"/>
      <c r="R236" s="182" t="s">
        <v>128</v>
      </c>
      <c r="S236" s="182" t="s">
        <v>128</v>
      </c>
      <c r="T236" s="194" t="s">
        <v>128</v>
      </c>
      <c r="U236" s="182" t="s">
        <v>128</v>
      </c>
      <c r="V236" s="182" t="s">
        <v>128</v>
      </c>
      <c r="W236" s="195">
        <v>0</v>
      </c>
      <c r="X236" s="182">
        <v>0</v>
      </c>
      <c r="Y236" s="195">
        <v>0</v>
      </c>
      <c r="Z236" s="195">
        <v>0</v>
      </c>
      <c r="AA236" s="182" t="s">
        <v>128</v>
      </c>
      <c r="AB236" s="182" t="s">
        <v>128</v>
      </c>
      <c r="AC236" s="182" t="s">
        <v>128</v>
      </c>
      <c r="AD236" s="194" t="s">
        <v>128</v>
      </c>
      <c r="AE236" s="194" t="s">
        <v>128</v>
      </c>
      <c r="AF236" s="182" t="s">
        <v>128</v>
      </c>
      <c r="AG236" s="182" t="s">
        <v>128</v>
      </c>
    </row>
    <row r="237" spans="1:33" ht="93" x14ac:dyDescent="0.25">
      <c r="A237" s="183">
        <f t="shared" si="15"/>
        <v>207</v>
      </c>
      <c r="B237" s="185" t="s">
        <v>401</v>
      </c>
      <c r="C237" s="186">
        <v>43232703</v>
      </c>
      <c r="D237" s="187" t="s">
        <v>262</v>
      </c>
      <c r="E237" s="185" t="s">
        <v>68</v>
      </c>
      <c r="F237" s="185">
        <v>1</v>
      </c>
      <c r="G237" s="188" t="s">
        <v>78</v>
      </c>
      <c r="H237" s="189" t="s">
        <v>202</v>
      </c>
      <c r="I237" s="185" t="s">
        <v>223</v>
      </c>
      <c r="J237" s="185" t="s">
        <v>66</v>
      </c>
      <c r="K237" s="185" t="s">
        <v>527</v>
      </c>
      <c r="L237" s="190"/>
      <c r="M237" s="190"/>
      <c r="N237" s="173" t="s">
        <v>51</v>
      </c>
      <c r="O237" s="173" t="s">
        <v>36</v>
      </c>
      <c r="P237" s="173" t="s">
        <v>277</v>
      </c>
      <c r="Q237" s="53"/>
      <c r="R237" s="182" t="s">
        <v>128</v>
      </c>
      <c r="S237" s="182" t="s">
        <v>128</v>
      </c>
      <c r="T237" s="194" t="s">
        <v>128</v>
      </c>
      <c r="U237" s="182" t="s">
        <v>128</v>
      </c>
      <c r="V237" s="182" t="s">
        <v>128</v>
      </c>
      <c r="W237" s="195">
        <v>0</v>
      </c>
      <c r="X237" s="182">
        <v>0</v>
      </c>
      <c r="Y237" s="195">
        <v>0</v>
      </c>
      <c r="Z237" s="195">
        <v>0</v>
      </c>
      <c r="AA237" s="182" t="s">
        <v>128</v>
      </c>
      <c r="AB237" s="182" t="s">
        <v>128</v>
      </c>
      <c r="AC237" s="182" t="s">
        <v>128</v>
      </c>
      <c r="AD237" s="194" t="s">
        <v>128</v>
      </c>
      <c r="AE237" s="194" t="s">
        <v>128</v>
      </c>
      <c r="AF237" s="182" t="s">
        <v>128</v>
      </c>
      <c r="AG237" s="182" t="s">
        <v>128</v>
      </c>
    </row>
    <row r="238" spans="1:33" ht="93" x14ac:dyDescent="0.25">
      <c r="A238" s="183">
        <f t="shared" si="15"/>
        <v>208</v>
      </c>
      <c r="B238" s="175" t="s">
        <v>401</v>
      </c>
      <c r="C238" s="176" t="s">
        <v>544</v>
      </c>
      <c r="D238" s="177" t="s">
        <v>257</v>
      </c>
      <c r="E238" s="175" t="s">
        <v>68</v>
      </c>
      <c r="F238" s="175">
        <v>1</v>
      </c>
      <c r="G238" s="178" t="s">
        <v>74</v>
      </c>
      <c r="H238" s="179">
        <v>12</v>
      </c>
      <c r="I238" s="175" t="s">
        <v>254</v>
      </c>
      <c r="J238" s="175" t="s">
        <v>66</v>
      </c>
      <c r="K238" s="175" t="s">
        <v>527</v>
      </c>
      <c r="L238" s="180">
        <v>62100000</v>
      </c>
      <c r="M238" s="180">
        <v>62100000</v>
      </c>
      <c r="N238" s="124" t="s">
        <v>51</v>
      </c>
      <c r="O238" s="124" t="s">
        <v>36</v>
      </c>
      <c r="P238" s="124" t="s">
        <v>277</v>
      </c>
      <c r="Q238" s="53"/>
      <c r="R238" s="182" t="s">
        <v>128</v>
      </c>
      <c r="S238" s="182" t="s">
        <v>128</v>
      </c>
      <c r="T238" s="194" t="s">
        <v>128</v>
      </c>
      <c r="U238" s="182" t="s">
        <v>128</v>
      </c>
      <c r="V238" s="182" t="s">
        <v>128</v>
      </c>
      <c r="W238" s="195">
        <v>0</v>
      </c>
      <c r="X238" s="182">
        <v>0</v>
      </c>
      <c r="Y238" s="195">
        <v>0</v>
      </c>
      <c r="Z238" s="195">
        <v>0</v>
      </c>
      <c r="AA238" s="182" t="s">
        <v>128</v>
      </c>
      <c r="AB238" s="182" t="s">
        <v>128</v>
      </c>
      <c r="AC238" s="182" t="s">
        <v>128</v>
      </c>
      <c r="AD238" s="194" t="s">
        <v>128</v>
      </c>
      <c r="AE238" s="194" t="s">
        <v>128</v>
      </c>
      <c r="AF238" s="182" t="s">
        <v>128</v>
      </c>
      <c r="AG238" s="182" t="s">
        <v>128</v>
      </c>
    </row>
    <row r="239" spans="1:33" ht="126.6" customHeight="1" x14ac:dyDescent="0.25">
      <c r="A239" s="183">
        <f t="shared" si="15"/>
        <v>209</v>
      </c>
      <c r="B239" s="175" t="s">
        <v>532</v>
      </c>
      <c r="C239" s="176" t="s">
        <v>1347</v>
      </c>
      <c r="D239" s="177" t="s">
        <v>1120</v>
      </c>
      <c r="E239" s="175" t="s">
        <v>68</v>
      </c>
      <c r="F239" s="175">
        <v>1</v>
      </c>
      <c r="G239" s="178" t="s">
        <v>78</v>
      </c>
      <c r="H239" s="179">
        <v>12</v>
      </c>
      <c r="I239" s="175" t="s">
        <v>254</v>
      </c>
      <c r="J239" s="175" t="s">
        <v>66</v>
      </c>
      <c r="K239" s="175" t="s">
        <v>510</v>
      </c>
      <c r="L239" s="180">
        <v>273278560</v>
      </c>
      <c r="M239" s="181">
        <v>273278560</v>
      </c>
      <c r="N239" s="124" t="s">
        <v>51</v>
      </c>
      <c r="O239" s="124" t="s">
        <v>36</v>
      </c>
      <c r="P239" s="124" t="s">
        <v>277</v>
      </c>
      <c r="Q239" s="53"/>
      <c r="R239" s="182" t="s">
        <v>128</v>
      </c>
      <c r="S239" s="182" t="s">
        <v>128</v>
      </c>
      <c r="T239" s="194" t="s">
        <v>128</v>
      </c>
      <c r="U239" s="182" t="s">
        <v>128</v>
      </c>
      <c r="V239" s="182" t="s">
        <v>128</v>
      </c>
      <c r="W239" s="195">
        <v>0</v>
      </c>
      <c r="X239" s="182">
        <v>0</v>
      </c>
      <c r="Y239" s="195">
        <v>0</v>
      </c>
      <c r="Z239" s="195">
        <v>0</v>
      </c>
      <c r="AA239" s="182" t="s">
        <v>128</v>
      </c>
      <c r="AB239" s="182" t="s">
        <v>128</v>
      </c>
      <c r="AC239" s="182" t="s">
        <v>128</v>
      </c>
      <c r="AD239" s="194" t="s">
        <v>128</v>
      </c>
      <c r="AE239" s="194" t="s">
        <v>128</v>
      </c>
      <c r="AF239" s="182" t="s">
        <v>128</v>
      </c>
      <c r="AG239" s="182" t="s">
        <v>128</v>
      </c>
    </row>
    <row r="240" spans="1:33" ht="93" x14ac:dyDescent="0.25">
      <c r="A240" s="183">
        <f t="shared" si="15"/>
        <v>210</v>
      </c>
      <c r="B240" s="175" t="s">
        <v>532</v>
      </c>
      <c r="C240" s="176">
        <v>81112501</v>
      </c>
      <c r="D240" s="177" t="s">
        <v>239</v>
      </c>
      <c r="E240" s="175" t="s">
        <v>68</v>
      </c>
      <c r="F240" s="175">
        <v>1</v>
      </c>
      <c r="G240" s="178" t="s">
        <v>77</v>
      </c>
      <c r="H240" s="179">
        <v>12</v>
      </c>
      <c r="I240" s="175" t="s">
        <v>152</v>
      </c>
      <c r="J240" s="175" t="s">
        <v>66</v>
      </c>
      <c r="K240" s="175" t="s">
        <v>510</v>
      </c>
      <c r="L240" s="180">
        <v>370858400.00000006</v>
      </c>
      <c r="M240" s="181">
        <v>370858400.00000006</v>
      </c>
      <c r="N240" s="124" t="s">
        <v>51</v>
      </c>
      <c r="O240" s="124" t="s">
        <v>36</v>
      </c>
      <c r="P240" s="124" t="s">
        <v>277</v>
      </c>
      <c r="Q240" s="53"/>
      <c r="R240" s="182" t="s">
        <v>128</v>
      </c>
      <c r="S240" s="182" t="s">
        <v>128</v>
      </c>
      <c r="T240" s="194" t="s">
        <v>128</v>
      </c>
      <c r="U240" s="182" t="s">
        <v>128</v>
      </c>
      <c r="V240" s="182" t="s">
        <v>128</v>
      </c>
      <c r="W240" s="195">
        <v>0</v>
      </c>
      <c r="X240" s="182">
        <v>0</v>
      </c>
      <c r="Y240" s="195">
        <v>0</v>
      </c>
      <c r="Z240" s="195">
        <v>0</v>
      </c>
      <c r="AA240" s="182" t="s">
        <v>128</v>
      </c>
      <c r="AB240" s="182" t="s">
        <v>128</v>
      </c>
      <c r="AC240" s="182" t="s">
        <v>128</v>
      </c>
      <c r="AD240" s="194" t="s">
        <v>128</v>
      </c>
      <c r="AE240" s="194" t="s">
        <v>128</v>
      </c>
      <c r="AF240" s="182" t="s">
        <v>128</v>
      </c>
      <c r="AG240" s="182" t="s">
        <v>128</v>
      </c>
    </row>
    <row r="241" spans="1:33" ht="108" customHeight="1" x14ac:dyDescent="0.25">
      <c r="A241" s="183">
        <f t="shared" si="15"/>
        <v>211</v>
      </c>
      <c r="B241" s="185" t="s">
        <v>532</v>
      </c>
      <c r="C241" s="186">
        <v>81112501</v>
      </c>
      <c r="D241" s="187" t="s">
        <v>533</v>
      </c>
      <c r="E241" s="185" t="s">
        <v>68</v>
      </c>
      <c r="F241" s="185">
        <v>1</v>
      </c>
      <c r="G241" s="188" t="s">
        <v>76</v>
      </c>
      <c r="H241" s="189">
        <v>12</v>
      </c>
      <c r="I241" s="185" t="s">
        <v>61</v>
      </c>
      <c r="J241" s="185" t="s">
        <v>66</v>
      </c>
      <c r="K241" s="185" t="s">
        <v>510</v>
      </c>
      <c r="L241" s="190"/>
      <c r="M241" s="191"/>
      <c r="N241" s="173" t="s">
        <v>51</v>
      </c>
      <c r="O241" s="173" t="s">
        <v>36</v>
      </c>
      <c r="P241" s="173" t="s">
        <v>277</v>
      </c>
      <c r="Q241" s="53"/>
      <c r="R241" s="182" t="s">
        <v>128</v>
      </c>
      <c r="S241" s="182" t="s">
        <v>128</v>
      </c>
      <c r="T241" s="194" t="s">
        <v>128</v>
      </c>
      <c r="U241" s="182" t="s">
        <v>128</v>
      </c>
      <c r="V241" s="182" t="s">
        <v>128</v>
      </c>
      <c r="W241" s="195">
        <v>0</v>
      </c>
      <c r="X241" s="182">
        <v>0</v>
      </c>
      <c r="Y241" s="195">
        <v>0</v>
      </c>
      <c r="Z241" s="195">
        <v>0</v>
      </c>
      <c r="AA241" s="182" t="s">
        <v>128</v>
      </c>
      <c r="AB241" s="182" t="s">
        <v>128</v>
      </c>
      <c r="AC241" s="182" t="s">
        <v>128</v>
      </c>
      <c r="AD241" s="194" t="s">
        <v>128</v>
      </c>
      <c r="AE241" s="194" t="s">
        <v>128</v>
      </c>
      <c r="AF241" s="182" t="s">
        <v>128</v>
      </c>
      <c r="AG241" s="182" t="s">
        <v>128</v>
      </c>
    </row>
    <row r="242" spans="1:33" s="193" customFormat="1" ht="178.9" customHeight="1" x14ac:dyDescent="0.25">
      <c r="A242" s="183">
        <f t="shared" si="15"/>
        <v>212</v>
      </c>
      <c r="B242" s="175" t="s">
        <v>270</v>
      </c>
      <c r="C242" s="176" t="s">
        <v>71</v>
      </c>
      <c r="D242" s="177" t="s">
        <v>534</v>
      </c>
      <c r="E242" s="175" t="s">
        <v>48</v>
      </c>
      <c r="F242" s="175">
        <v>1</v>
      </c>
      <c r="G242" s="178" t="s">
        <v>75</v>
      </c>
      <c r="H242" s="179" t="s">
        <v>1119</v>
      </c>
      <c r="I242" s="175" t="s">
        <v>152</v>
      </c>
      <c r="J242" s="175" t="s">
        <v>66</v>
      </c>
      <c r="K242" s="175" t="s">
        <v>510</v>
      </c>
      <c r="L242" s="180">
        <v>40000000</v>
      </c>
      <c r="M242" s="180">
        <v>40000000</v>
      </c>
      <c r="N242" s="174" t="s">
        <v>535</v>
      </c>
      <c r="O242" s="174" t="s">
        <v>36</v>
      </c>
      <c r="P242" s="174" t="s">
        <v>413</v>
      </c>
      <c r="Q242" s="53"/>
      <c r="R242" s="182" t="s">
        <v>1337</v>
      </c>
      <c r="S242" s="182" t="s">
        <v>576</v>
      </c>
      <c r="T242" s="194">
        <v>43171</v>
      </c>
      <c r="U242" s="182" t="s">
        <v>534</v>
      </c>
      <c r="V242" s="182" t="s">
        <v>1129</v>
      </c>
      <c r="W242" s="195">
        <v>40000000</v>
      </c>
      <c r="X242" s="182">
        <v>0</v>
      </c>
      <c r="Y242" s="195">
        <v>40000000</v>
      </c>
      <c r="Z242" s="195">
        <v>40000000</v>
      </c>
      <c r="AA242" s="182" t="s">
        <v>1338</v>
      </c>
      <c r="AB242" s="182">
        <v>19818</v>
      </c>
      <c r="AC242" s="182" t="s">
        <v>1339</v>
      </c>
      <c r="AD242" s="194">
        <v>43171</v>
      </c>
      <c r="AE242" s="194">
        <v>43462</v>
      </c>
      <c r="AF242" s="182" t="s">
        <v>1340</v>
      </c>
      <c r="AG242" s="182" t="s">
        <v>270</v>
      </c>
    </row>
    <row r="243" spans="1:33" s="193" customFormat="1" ht="153.75" customHeight="1" x14ac:dyDescent="0.25">
      <c r="A243" s="183">
        <f t="shared" si="15"/>
        <v>213</v>
      </c>
      <c r="B243" s="175" t="s">
        <v>432</v>
      </c>
      <c r="C243" s="176" t="s">
        <v>71</v>
      </c>
      <c r="D243" s="177" t="s">
        <v>534</v>
      </c>
      <c r="E243" s="175" t="s">
        <v>48</v>
      </c>
      <c r="F243" s="175">
        <v>1</v>
      </c>
      <c r="G243" s="178" t="s">
        <v>80</v>
      </c>
      <c r="H243" s="179" t="s">
        <v>220</v>
      </c>
      <c r="I243" s="175" t="s">
        <v>152</v>
      </c>
      <c r="J243" s="175" t="s">
        <v>66</v>
      </c>
      <c r="K243" s="175" t="s">
        <v>519</v>
      </c>
      <c r="L243" s="180">
        <v>438000000</v>
      </c>
      <c r="M243" s="180">
        <v>438000000</v>
      </c>
      <c r="N243" s="174" t="s">
        <v>535</v>
      </c>
      <c r="O243" s="174" t="s">
        <v>36</v>
      </c>
      <c r="P243" s="174" t="s">
        <v>434</v>
      </c>
      <c r="Q243" s="53"/>
      <c r="R243" s="182" t="s">
        <v>1126</v>
      </c>
      <c r="S243" s="182" t="s">
        <v>1127</v>
      </c>
      <c r="T243" s="194">
        <v>43139</v>
      </c>
      <c r="U243" s="182" t="s">
        <v>1128</v>
      </c>
      <c r="V243" s="182" t="s">
        <v>1129</v>
      </c>
      <c r="W243" s="195">
        <v>438000000</v>
      </c>
      <c r="X243" s="182">
        <v>0</v>
      </c>
      <c r="Y243" s="195">
        <v>438000000</v>
      </c>
      <c r="Z243" s="195">
        <v>438000000</v>
      </c>
      <c r="AA243" s="182" t="s">
        <v>1130</v>
      </c>
      <c r="AB243" s="182" t="s">
        <v>1302</v>
      </c>
      <c r="AC243" s="182" t="s">
        <v>1131</v>
      </c>
      <c r="AD243" s="194">
        <v>43139</v>
      </c>
      <c r="AE243" s="194">
        <v>43462</v>
      </c>
      <c r="AF243" s="182" t="s">
        <v>728</v>
      </c>
      <c r="AG243" s="182" t="s">
        <v>729</v>
      </c>
    </row>
    <row r="244" spans="1:33" ht="145.15" customHeight="1" x14ac:dyDescent="0.25">
      <c r="A244" s="183">
        <f t="shared" si="15"/>
        <v>214</v>
      </c>
      <c r="B244" s="175" t="s">
        <v>233</v>
      </c>
      <c r="C244" s="176">
        <v>80101706</v>
      </c>
      <c r="D244" s="177" t="s">
        <v>547</v>
      </c>
      <c r="E244" s="175" t="s">
        <v>68</v>
      </c>
      <c r="F244" s="175">
        <v>1</v>
      </c>
      <c r="G244" s="178" t="s">
        <v>73</v>
      </c>
      <c r="H244" s="179" t="s">
        <v>185</v>
      </c>
      <c r="I244" s="175" t="s">
        <v>61</v>
      </c>
      <c r="J244" s="175" t="s">
        <v>66</v>
      </c>
      <c r="K244" s="175" t="s">
        <v>510</v>
      </c>
      <c r="L244" s="180">
        <v>36000000</v>
      </c>
      <c r="M244" s="180">
        <v>36000000</v>
      </c>
      <c r="N244" s="174" t="s">
        <v>51</v>
      </c>
      <c r="O244" s="174" t="s">
        <v>548</v>
      </c>
      <c r="P244" s="174" t="s">
        <v>549</v>
      </c>
      <c r="Q244" s="53"/>
      <c r="R244" s="182" t="s">
        <v>1105</v>
      </c>
      <c r="S244" s="182" t="s">
        <v>1104</v>
      </c>
      <c r="T244" s="194">
        <v>43123</v>
      </c>
      <c r="U244" s="182" t="s">
        <v>1106</v>
      </c>
      <c r="V244" s="182" t="s">
        <v>578</v>
      </c>
      <c r="W244" s="195">
        <v>36000000</v>
      </c>
      <c r="X244" s="182">
        <v>0</v>
      </c>
      <c r="Y244" s="195">
        <v>36000000</v>
      </c>
      <c r="Z244" s="195">
        <v>36000000</v>
      </c>
      <c r="AA244" s="182" t="s">
        <v>1107</v>
      </c>
      <c r="AB244" s="182" t="s">
        <v>1303</v>
      </c>
      <c r="AC244" s="182" t="s">
        <v>587</v>
      </c>
      <c r="AD244" s="194">
        <v>43126</v>
      </c>
      <c r="AE244" s="194">
        <v>43368</v>
      </c>
      <c r="AF244" s="182" t="s">
        <v>581</v>
      </c>
      <c r="AG244" s="182" t="s">
        <v>567</v>
      </c>
    </row>
    <row r="245" spans="1:33" ht="118.5" customHeight="1" x14ac:dyDescent="0.25">
      <c r="A245" s="183">
        <f t="shared" si="15"/>
        <v>215</v>
      </c>
      <c r="B245" s="175" t="s">
        <v>401</v>
      </c>
      <c r="C245" s="176">
        <v>43232703</v>
      </c>
      <c r="D245" s="177" t="s">
        <v>550</v>
      </c>
      <c r="E245" s="175" t="s">
        <v>551</v>
      </c>
      <c r="F245" s="175">
        <v>1</v>
      </c>
      <c r="G245" s="178" t="s">
        <v>78</v>
      </c>
      <c r="H245" s="179" t="s">
        <v>173</v>
      </c>
      <c r="I245" s="175" t="s">
        <v>55</v>
      </c>
      <c r="J245" s="175" t="s">
        <v>66</v>
      </c>
      <c r="K245" s="175" t="s">
        <v>527</v>
      </c>
      <c r="L245" s="180">
        <v>18000000</v>
      </c>
      <c r="M245" s="180">
        <v>18000000</v>
      </c>
      <c r="N245" s="124" t="s">
        <v>51</v>
      </c>
      <c r="O245" s="175" t="s">
        <v>36</v>
      </c>
      <c r="P245" s="175" t="s">
        <v>277</v>
      </c>
      <c r="Q245" s="53"/>
      <c r="R245" s="182" t="s">
        <v>128</v>
      </c>
      <c r="S245" s="182" t="s">
        <v>128</v>
      </c>
      <c r="T245" s="194" t="s">
        <v>128</v>
      </c>
      <c r="U245" s="182" t="s">
        <v>128</v>
      </c>
      <c r="V245" s="182" t="s">
        <v>128</v>
      </c>
      <c r="W245" s="195">
        <v>0</v>
      </c>
      <c r="X245" s="182">
        <v>0</v>
      </c>
      <c r="Y245" s="195">
        <v>0</v>
      </c>
      <c r="Z245" s="195">
        <v>0</v>
      </c>
      <c r="AA245" s="182" t="s">
        <v>128</v>
      </c>
      <c r="AB245" s="182" t="s">
        <v>128</v>
      </c>
      <c r="AC245" s="182" t="s">
        <v>128</v>
      </c>
      <c r="AD245" s="194" t="s">
        <v>128</v>
      </c>
      <c r="AE245" s="194" t="s">
        <v>128</v>
      </c>
      <c r="AF245" s="182" t="s">
        <v>128</v>
      </c>
      <c r="AG245" s="182" t="s">
        <v>128</v>
      </c>
    </row>
    <row r="246" spans="1:33" ht="145.15" customHeight="1" x14ac:dyDescent="0.25">
      <c r="A246" s="183">
        <f t="shared" si="15"/>
        <v>216</v>
      </c>
      <c r="B246" s="175" t="s">
        <v>270</v>
      </c>
      <c r="C246" s="175">
        <v>80101706</v>
      </c>
      <c r="D246" s="177" t="s">
        <v>555</v>
      </c>
      <c r="E246" s="175" t="s">
        <v>59</v>
      </c>
      <c r="F246" s="175">
        <v>1</v>
      </c>
      <c r="G246" s="178" t="s">
        <v>556</v>
      </c>
      <c r="H246" s="179" t="s">
        <v>185</v>
      </c>
      <c r="I246" s="175" t="s">
        <v>61</v>
      </c>
      <c r="J246" s="175" t="s">
        <v>66</v>
      </c>
      <c r="K246" s="175" t="s">
        <v>510</v>
      </c>
      <c r="L246" s="180">
        <f>5953000*8</f>
        <v>47624000</v>
      </c>
      <c r="M246" s="180">
        <f>5953000*8</f>
        <v>47624000</v>
      </c>
      <c r="N246" s="174" t="s">
        <v>557</v>
      </c>
      <c r="O246" s="174" t="s">
        <v>36</v>
      </c>
      <c r="P246" s="174" t="s">
        <v>413</v>
      </c>
      <c r="Q246" s="53"/>
      <c r="R246" s="182" t="s">
        <v>1108</v>
      </c>
      <c r="S246" s="182" t="s">
        <v>1109</v>
      </c>
      <c r="T246" s="194">
        <v>43124</v>
      </c>
      <c r="U246" s="182" t="s">
        <v>1110</v>
      </c>
      <c r="V246" s="182" t="s">
        <v>578</v>
      </c>
      <c r="W246" s="195">
        <v>47624000</v>
      </c>
      <c r="X246" s="182">
        <v>0</v>
      </c>
      <c r="Y246" s="195">
        <v>47624000</v>
      </c>
      <c r="Z246" s="195">
        <v>47624000</v>
      </c>
      <c r="AA246" s="182" t="s">
        <v>1111</v>
      </c>
      <c r="AB246" s="182" t="s">
        <v>1304</v>
      </c>
      <c r="AC246" s="182" t="s">
        <v>587</v>
      </c>
      <c r="AD246" s="194">
        <v>43126</v>
      </c>
      <c r="AE246" s="194">
        <v>43368</v>
      </c>
      <c r="AF246" s="182" t="s">
        <v>643</v>
      </c>
      <c r="AG246" s="182" t="s">
        <v>270</v>
      </c>
    </row>
    <row r="247" spans="1:33" ht="145.15" customHeight="1" x14ac:dyDescent="0.25">
      <c r="A247" s="183">
        <f t="shared" si="15"/>
        <v>217</v>
      </c>
      <c r="B247" s="175" t="s">
        <v>440</v>
      </c>
      <c r="C247" s="176">
        <v>80101706</v>
      </c>
      <c r="D247" s="177" t="s">
        <v>441</v>
      </c>
      <c r="E247" s="175" t="s">
        <v>48</v>
      </c>
      <c r="F247" s="175">
        <v>1</v>
      </c>
      <c r="G247" s="178" t="s">
        <v>73</v>
      </c>
      <c r="H247" s="179" t="s">
        <v>559</v>
      </c>
      <c r="I247" s="175" t="s">
        <v>61</v>
      </c>
      <c r="J247" s="175" t="s">
        <v>66</v>
      </c>
      <c r="K247" s="175" t="s">
        <v>384</v>
      </c>
      <c r="L247" s="180">
        <v>33075000</v>
      </c>
      <c r="M247" s="181">
        <v>33075000</v>
      </c>
      <c r="N247" s="174" t="s">
        <v>51</v>
      </c>
      <c r="O247" s="174" t="s">
        <v>36</v>
      </c>
      <c r="P247" s="174" t="s">
        <v>442</v>
      </c>
      <c r="Q247" s="53"/>
      <c r="R247" s="182" t="s">
        <v>1112</v>
      </c>
      <c r="S247" s="182" t="s">
        <v>762</v>
      </c>
      <c r="T247" s="194">
        <v>43126</v>
      </c>
      <c r="U247" s="182" t="s">
        <v>1113</v>
      </c>
      <c r="V247" s="182" t="s">
        <v>578</v>
      </c>
      <c r="W247" s="195">
        <v>33075000</v>
      </c>
      <c r="X247" s="182">
        <v>0</v>
      </c>
      <c r="Y247" s="195">
        <v>33075000</v>
      </c>
      <c r="Z247" s="195">
        <v>33075000</v>
      </c>
      <c r="AA247" s="182" t="s">
        <v>1114</v>
      </c>
      <c r="AB247" s="182" t="s">
        <v>1305</v>
      </c>
      <c r="AC247" s="182" t="s">
        <v>599</v>
      </c>
      <c r="AD247" s="194">
        <v>43126</v>
      </c>
      <c r="AE247" s="194">
        <v>43276</v>
      </c>
      <c r="AF247" s="182" t="s">
        <v>1115</v>
      </c>
      <c r="AG247" s="182" t="s">
        <v>749</v>
      </c>
    </row>
    <row r="248" spans="1:33" ht="137.44999999999999" customHeight="1" x14ac:dyDescent="0.25">
      <c r="A248" s="183">
        <f t="shared" si="15"/>
        <v>218</v>
      </c>
      <c r="B248" s="175" t="s">
        <v>418</v>
      </c>
      <c r="C248" s="176">
        <v>80101706</v>
      </c>
      <c r="D248" s="177" t="s">
        <v>419</v>
      </c>
      <c r="E248" s="175" t="s">
        <v>48</v>
      </c>
      <c r="F248" s="175">
        <v>1</v>
      </c>
      <c r="G248" s="178" t="s">
        <v>73</v>
      </c>
      <c r="H248" s="179" t="s">
        <v>559</v>
      </c>
      <c r="I248" s="175" t="s">
        <v>61</v>
      </c>
      <c r="J248" s="175" t="s">
        <v>66</v>
      </c>
      <c r="K248" s="175" t="s">
        <v>519</v>
      </c>
      <c r="L248" s="180">
        <v>13648500</v>
      </c>
      <c r="M248" s="181">
        <v>13648500</v>
      </c>
      <c r="N248" s="174" t="s">
        <v>51</v>
      </c>
      <c r="O248" s="174" t="s">
        <v>36</v>
      </c>
      <c r="P248" s="174" t="s">
        <v>413</v>
      </c>
      <c r="Q248" s="53"/>
      <c r="R248" s="182" t="s">
        <v>1132</v>
      </c>
      <c r="S248" s="182" t="s">
        <v>1133</v>
      </c>
      <c r="T248" s="194">
        <v>43126</v>
      </c>
      <c r="U248" s="182" t="s">
        <v>1134</v>
      </c>
      <c r="V248" s="182" t="s">
        <v>578</v>
      </c>
      <c r="W248" s="195">
        <v>13648500</v>
      </c>
      <c r="X248" s="182">
        <v>0</v>
      </c>
      <c r="Y248" s="195">
        <v>13648500</v>
      </c>
      <c r="Z248" s="195">
        <v>13648500</v>
      </c>
      <c r="AA248" s="182" t="s">
        <v>1135</v>
      </c>
      <c r="AB248" s="182" t="s">
        <v>1306</v>
      </c>
      <c r="AC248" s="182" t="s">
        <v>599</v>
      </c>
      <c r="AD248" s="194">
        <v>43126</v>
      </c>
      <c r="AE248" s="194">
        <v>43276</v>
      </c>
      <c r="AF248" s="182" t="s">
        <v>207</v>
      </c>
      <c r="AG248" s="182" t="s">
        <v>588</v>
      </c>
    </row>
    <row r="249" spans="1:33" ht="137.44999999999999" customHeight="1" x14ac:dyDescent="0.25">
      <c r="A249" s="183">
        <f t="shared" si="15"/>
        <v>219</v>
      </c>
      <c r="B249" s="175" t="s">
        <v>1116</v>
      </c>
      <c r="C249" s="175">
        <v>80111700</v>
      </c>
      <c r="D249" s="177" t="s">
        <v>1121</v>
      </c>
      <c r="E249" s="175" t="s">
        <v>48</v>
      </c>
      <c r="F249" s="175">
        <v>1</v>
      </c>
      <c r="G249" s="178" t="s">
        <v>79</v>
      </c>
      <c r="H249" s="179" t="s">
        <v>173</v>
      </c>
      <c r="I249" s="175" t="s">
        <v>61</v>
      </c>
      <c r="J249" s="175" t="s">
        <v>35</v>
      </c>
      <c r="K249" s="175" t="s">
        <v>1307</v>
      </c>
      <c r="L249" s="180">
        <v>240000000</v>
      </c>
      <c r="M249" s="180">
        <v>240000000</v>
      </c>
      <c r="N249" s="124" t="s">
        <v>51</v>
      </c>
      <c r="O249" s="124" t="s">
        <v>36</v>
      </c>
      <c r="P249" s="124" t="s">
        <v>285</v>
      </c>
      <c r="Q249" s="53"/>
      <c r="R249" s="182" t="s">
        <v>128</v>
      </c>
      <c r="S249" s="182" t="s">
        <v>128</v>
      </c>
      <c r="T249" s="194" t="s">
        <v>128</v>
      </c>
      <c r="U249" s="182" t="s">
        <v>128</v>
      </c>
      <c r="V249" s="182" t="s">
        <v>128</v>
      </c>
      <c r="W249" s="195">
        <v>0</v>
      </c>
      <c r="X249" s="182">
        <v>0</v>
      </c>
      <c r="Y249" s="195">
        <v>0</v>
      </c>
      <c r="Z249" s="195">
        <v>0</v>
      </c>
      <c r="AA249" s="182" t="s">
        <v>128</v>
      </c>
      <c r="AB249" s="182" t="s">
        <v>128</v>
      </c>
      <c r="AC249" s="182" t="s">
        <v>128</v>
      </c>
      <c r="AD249" s="194" t="s">
        <v>128</v>
      </c>
      <c r="AE249" s="194" t="s">
        <v>128</v>
      </c>
      <c r="AF249" s="182" t="s">
        <v>128</v>
      </c>
      <c r="AG249" s="182" t="s">
        <v>128</v>
      </c>
    </row>
    <row r="250" spans="1:33" s="203" customFormat="1" ht="152.1" customHeight="1" x14ac:dyDescent="0.25">
      <c r="A250" s="183">
        <f t="shared" si="15"/>
        <v>220</v>
      </c>
      <c r="B250" s="175" t="s">
        <v>387</v>
      </c>
      <c r="C250" s="176">
        <v>24102004</v>
      </c>
      <c r="D250" s="177" t="s">
        <v>1346</v>
      </c>
      <c r="E250" s="175" t="s">
        <v>48</v>
      </c>
      <c r="F250" s="175">
        <v>1</v>
      </c>
      <c r="G250" s="178" t="s">
        <v>79</v>
      </c>
      <c r="H250" s="179" t="s">
        <v>137</v>
      </c>
      <c r="I250" s="175" t="s">
        <v>55</v>
      </c>
      <c r="J250" s="175" t="s">
        <v>35</v>
      </c>
      <c r="K250" s="175" t="s">
        <v>265</v>
      </c>
      <c r="L250" s="180">
        <v>9000000</v>
      </c>
      <c r="M250" s="181">
        <v>9000000</v>
      </c>
      <c r="N250" s="124" t="s">
        <v>51</v>
      </c>
      <c r="O250" s="124" t="s">
        <v>36</v>
      </c>
      <c r="P250" s="124" t="s">
        <v>386</v>
      </c>
      <c r="Q250" s="53"/>
      <c r="R250" s="302"/>
      <c r="S250" s="302"/>
      <c r="T250" s="302"/>
      <c r="U250" s="302"/>
      <c r="V250" s="302"/>
      <c r="W250" s="302"/>
      <c r="X250" s="302"/>
      <c r="Y250" s="302"/>
      <c r="Z250" s="302"/>
      <c r="AA250" s="302"/>
      <c r="AB250" s="302"/>
      <c r="AC250" s="302"/>
      <c r="AD250" s="302"/>
      <c r="AE250" s="302"/>
      <c r="AF250" s="302"/>
      <c r="AG250" s="302"/>
    </row>
    <row r="251" spans="1:33" ht="152.1" customHeight="1" x14ac:dyDescent="0.25">
      <c r="A251" s="196"/>
      <c r="B251" s="197"/>
      <c r="C251" s="197"/>
      <c r="D251" s="198"/>
      <c r="E251" s="197"/>
      <c r="F251" s="197"/>
      <c r="G251" s="199"/>
      <c r="H251" s="200"/>
      <c r="I251" s="197"/>
      <c r="J251" s="197"/>
      <c r="K251" s="197"/>
      <c r="L251" s="201"/>
      <c r="M251" s="202"/>
      <c r="N251" s="197"/>
      <c r="O251" s="197"/>
      <c r="P251" s="197"/>
      <c r="Q251" s="203"/>
      <c r="R251" s="203"/>
    </row>
    <row r="252" spans="1:33" ht="138.6" customHeight="1" x14ac:dyDescent="0.25">
      <c r="D252" s="156" t="s">
        <v>498</v>
      </c>
      <c r="K252" s="156" t="s">
        <v>499</v>
      </c>
    </row>
  </sheetData>
  <autoFilter ref="A19:AG252"/>
  <mergeCells count="115">
    <mergeCell ref="A105:A106"/>
    <mergeCell ref="R105:R106"/>
    <mergeCell ref="S105:S106"/>
    <mergeCell ref="T105:T106"/>
    <mergeCell ref="U105:U106"/>
    <mergeCell ref="V105:V106"/>
    <mergeCell ref="AE105:AE106"/>
    <mergeCell ref="AF105:AF106"/>
    <mergeCell ref="AE103:AE104"/>
    <mergeCell ref="AD103:AD104"/>
    <mergeCell ref="AD105:AD106"/>
    <mergeCell ref="X105:X106"/>
    <mergeCell ref="AA105:AA106"/>
    <mergeCell ref="X103:X104"/>
    <mergeCell ref="AA103:AA104"/>
    <mergeCell ref="AB103:AB104"/>
    <mergeCell ref="AC103:AC104"/>
    <mergeCell ref="AB105:AB106"/>
    <mergeCell ref="AC105:AC106"/>
    <mergeCell ref="A103:A104"/>
    <mergeCell ref="R103:R104"/>
    <mergeCell ref="S103:S104"/>
    <mergeCell ref="T103:T104"/>
    <mergeCell ref="AG101:AG102"/>
    <mergeCell ref="AG105:AG106"/>
    <mergeCell ref="AF103:AF104"/>
    <mergeCell ref="AG103:AG104"/>
    <mergeCell ref="AD101:AD102"/>
    <mergeCell ref="AE101:AE102"/>
    <mergeCell ref="AF101:AF102"/>
    <mergeCell ref="V103:V104"/>
    <mergeCell ref="U101:U102"/>
    <mergeCell ref="V101:V102"/>
    <mergeCell ref="X101:X102"/>
    <mergeCell ref="AA101:AA102"/>
    <mergeCell ref="U103:U104"/>
    <mergeCell ref="B2:P2"/>
    <mergeCell ref="C4:D4"/>
    <mergeCell ref="D5:E5"/>
    <mergeCell ref="I5:M9"/>
    <mergeCell ref="D6:E6"/>
    <mergeCell ref="D7:E7"/>
    <mergeCell ref="AC101:AC102"/>
    <mergeCell ref="A86:A87"/>
    <mergeCell ref="A101:A102"/>
    <mergeCell ref="R101:R102"/>
    <mergeCell ref="S101:S102"/>
    <mergeCell ref="T101:T102"/>
    <mergeCell ref="J86:J87"/>
    <mergeCell ref="K86:K87"/>
    <mergeCell ref="N86:N87"/>
    <mergeCell ref="O86:O87"/>
    <mergeCell ref="A42:A43"/>
    <mergeCell ref="AB101:AB102"/>
    <mergeCell ref="L61:L66"/>
    <mergeCell ref="M61:M66"/>
    <mergeCell ref="N61:N66"/>
    <mergeCell ref="O61:O66"/>
    <mergeCell ref="P61:P66"/>
    <mergeCell ref="J61:J66"/>
    <mergeCell ref="D8:E8"/>
    <mergeCell ref="D9:E9"/>
    <mergeCell ref="D10:E10"/>
    <mergeCell ref="D11:E11"/>
    <mergeCell ref="C17:D17"/>
    <mergeCell ref="I11:M15"/>
    <mergeCell ref="D12:E12"/>
    <mergeCell ref="D13:E13"/>
    <mergeCell ref="D14:E14"/>
    <mergeCell ref="D15:E15"/>
    <mergeCell ref="G17:H17"/>
    <mergeCell ref="G18:H18"/>
    <mergeCell ref="A33:A34"/>
    <mergeCell ref="K65:K66"/>
    <mergeCell ref="B86:B87"/>
    <mergeCell ref="C86:C87"/>
    <mergeCell ref="D86:D87"/>
    <mergeCell ref="E86:E87"/>
    <mergeCell ref="F86:F87"/>
    <mergeCell ref="G86:G87"/>
    <mergeCell ref="B61:B66"/>
    <mergeCell ref="C61:C66"/>
    <mergeCell ref="D61:D66"/>
    <mergeCell ref="E61:E66"/>
    <mergeCell ref="I61:I66"/>
    <mergeCell ref="A61:A66"/>
    <mergeCell ref="P86:P87"/>
    <mergeCell ref="R86:R87"/>
    <mergeCell ref="S86:S87"/>
    <mergeCell ref="T44:T45"/>
    <mergeCell ref="S44:S45"/>
    <mergeCell ref="R44:R45"/>
    <mergeCell ref="H61:H66"/>
    <mergeCell ref="G61:G66"/>
    <mergeCell ref="F61:F66"/>
    <mergeCell ref="T86:T87"/>
    <mergeCell ref="AG44:AG45"/>
    <mergeCell ref="AA44:AA45"/>
    <mergeCell ref="AB44:AB45"/>
    <mergeCell ref="AC44:AC45"/>
    <mergeCell ref="AD44:AD45"/>
    <mergeCell ref="AE44:AE45"/>
    <mergeCell ref="U44:U45"/>
    <mergeCell ref="V44:V45"/>
    <mergeCell ref="AB86:AB87"/>
    <mergeCell ref="AD86:AD87"/>
    <mergeCell ref="AE86:AE87"/>
    <mergeCell ref="AF86:AF87"/>
    <mergeCell ref="AF44:AF45"/>
    <mergeCell ref="AG86:AG87"/>
    <mergeCell ref="AC86:AC87"/>
    <mergeCell ref="U86:U87"/>
    <mergeCell ref="V86:V87"/>
    <mergeCell ref="X86:X87"/>
    <mergeCell ref="AA86:AA87"/>
  </mergeCells>
  <printOptions horizontalCentered="1"/>
  <pageMargins left="0.51181102362204722" right="0.51181102362204722" top="0.55118110236220474" bottom="0.74803149606299213" header="0.31496062992125984" footer="0.31496062992125984"/>
  <pageSetup paperSize="14" scale="11" orientation="landscape" horizontalDpi="4294967294" verticalDpi="4294967294" r:id="rId1"/>
  <headerFooter>
    <oddFooter>&amp;C&amp;22Página &amp;P&amp;R&amp;22 2018-01-04_PAA_2018</oddFooter>
  </headerFooter>
  <rowBreaks count="6" manualBreakCount="6">
    <brk id="49" max="32" man="1"/>
    <brk id="85" max="32" man="1"/>
    <brk id="121" max="32" man="1"/>
    <brk id="153" max="32" man="1"/>
    <brk id="187" max="32" man="1"/>
    <brk id="222" max="32"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[4]LISTAS!#REF!</xm:f>
          </x14:formula1>
          <xm:sqref>AG61:AG67 AG24 AG38 AG33:AG34 AG43:AG44 AG86 AG242 AG80</xm:sqref>
        </x14:dataValidation>
        <x14:dataValidation type="list" allowBlank="1" showInputMessage="1" showErrorMessage="1">
          <x14:formula1>
            <xm:f>[5]LISTAS!#REF!</xm:f>
          </x14:formula1>
          <xm:sqref>AG105</xm:sqref>
        </x14:dataValidation>
        <x14:dataValidation type="list" allowBlank="1" showInputMessage="1" showErrorMessage="1">
          <x14:formula1>
            <xm:f>[1]LISTAS!#REF!</xm:f>
          </x14:formula1>
          <xm:sqref>AG101 AG103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Hoja1</vt:lpstr>
      <vt:lpstr>DISTRIBUCION PRESUP. 2018</vt:lpstr>
      <vt:lpstr>PLAN NECES DESPURADO 2-01-2018</vt:lpstr>
      <vt:lpstr>PAA -04-05-2018</vt:lpstr>
      <vt:lpstr>'PAA -04-05-2018'!Área_de_impresión</vt:lpstr>
      <vt:lpstr>'PAA -04-05-2018'!Títulos_a_imprimir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2018-05-04T22:01:28Z</cp:lastPrinted>
  <dcterms:created xsi:type="dcterms:W3CDTF">2015-12-14T22:18:47Z</dcterms:created>
  <dcterms:modified xsi:type="dcterms:W3CDTF">2018-05-04T22:01:45Z</dcterms:modified>
</cp:coreProperties>
</file>