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440" windowWidth="20490" windowHeight="2490" firstSheet="2" activeTab="2"/>
  </bookViews>
  <sheets>
    <sheet name="Gráfico2" sheetId="7" state="hidden" r:id="rId1"/>
    <sheet name="Gráfico1" sheetId="6" state="hidden" r:id="rId2"/>
    <sheet name="ACTIVOS" sheetId="1" r:id="rId3"/>
    <sheet name="C CONSTTUCIONAL" sheetId="3" state="hidden" r:id="rId4"/>
    <sheet name="ARCHIVADOS" sheetId="4" state="hidden" r:id="rId5"/>
    <sheet name="LISTA" sheetId="2" state="hidden" r:id="rId6"/>
  </sheets>
  <definedNames>
    <definedName name="_xlnm._FilterDatabase" localSheetId="2" hidden="1">ACTIVOS!$A$6:$F$375</definedName>
  </definedNames>
  <calcPr calcId="145621"/>
</workbook>
</file>

<file path=xl/calcChain.xml><?xml version="1.0" encoding="utf-8"?>
<calcChain xmlns="http://schemas.openxmlformats.org/spreadsheetml/2006/main">
  <c r="L73" i="4" l="1"/>
  <c r="L72" i="4" l="1"/>
  <c r="L71" i="4" l="1"/>
  <c r="L70" i="4" l="1"/>
  <c r="L68" i="4"/>
  <c r="L67" i="4"/>
  <c r="L66" i="4"/>
  <c r="L65" i="4"/>
  <c r="L64" i="4"/>
  <c r="L62" i="4" l="1"/>
  <c r="L61" i="4"/>
  <c r="L60" i="4"/>
  <c r="L59" i="4"/>
  <c r="L58" i="4"/>
  <c r="L57" i="4"/>
  <c r="L56" i="4"/>
  <c r="L55" i="4"/>
  <c r="L54" i="4"/>
  <c r="L53" i="4"/>
  <c r="L49" i="4"/>
  <c r="L45" i="4"/>
  <c r="L43" i="4"/>
  <c r="L28" i="4"/>
  <c r="A9" i="3" l="1"/>
  <c r="A10" i="3" s="1"/>
  <c r="A11" i="3" s="1"/>
  <c r="A12" i="3" s="1"/>
  <c r="A13" i="3" s="1"/>
  <c r="A14" i="3" s="1"/>
  <c r="A15" i="3" s="1"/>
  <c r="A16" i="3" s="1"/>
  <c r="A17" i="3" s="1"/>
  <c r="A18" i="3" s="1"/>
  <c r="A19" i="3" s="1"/>
  <c r="A20" i="3" s="1"/>
  <c r="B29" i="4" l="1"/>
  <c r="B30" i="4" s="1"/>
  <c r="B31" i="4" s="1"/>
  <c r="B32" i="4" s="1"/>
  <c r="B33" i="4" s="1"/>
  <c r="B34" i="4" s="1"/>
  <c r="B35" i="4" s="1"/>
  <c r="B78" i="4"/>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36" i="4" l="1"/>
  <c r="B37" i="4" s="1"/>
  <c r="B38" i="4" s="1"/>
  <c r="L34" i="4" l="1"/>
  <c r="L33" i="4"/>
  <c r="M38" i="4" l="1"/>
  <c r="L37" i="4"/>
  <c r="L42" i="4" l="1"/>
  <c r="L41" i="4"/>
  <c r="L40" i="4"/>
  <c r="L39" i="4"/>
  <c r="L77" i="4" l="1"/>
  <c r="L122" i="4" l="1"/>
  <c r="L121" i="4"/>
  <c r="L80" i="4" l="1"/>
  <c r="L79" i="4"/>
  <c r="L92" i="4" l="1"/>
  <c r="L113" i="4"/>
  <c r="L93" i="4" l="1"/>
  <c r="N223" i="4"/>
  <c r="K95" i="4"/>
  <c r="L95" i="4" s="1"/>
  <c r="L110" i="4" l="1"/>
  <c r="K103" i="4" l="1"/>
  <c r="L103" i="4" s="1"/>
  <c r="K102" i="4"/>
  <c r="L102" i="4" s="1"/>
  <c r="L101" i="4"/>
  <c r="L100" i="4"/>
  <c r="L99" i="4"/>
  <c r="L98" i="4"/>
  <c r="K106" i="4" l="1"/>
  <c r="L106" i="4" s="1"/>
  <c r="N192" i="4" l="1"/>
  <c r="J695" i="4"/>
  <c r="L623" i="4"/>
  <c r="L528" i="4"/>
  <c r="K433" i="4"/>
  <c r="K432" i="4"/>
  <c r="K376" i="4"/>
  <c r="K373" i="4"/>
  <c r="K372" i="4"/>
  <c r="A365" i="4"/>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8" i="4" s="1"/>
  <c r="B359" i="4"/>
  <c r="B354" i="4"/>
  <c r="B355" i="4" s="1"/>
  <c r="B356" i="4" s="1"/>
  <c r="B357" i="4" s="1"/>
  <c r="B343" i="4"/>
  <c r="B344" i="4" s="1"/>
  <c r="L261" i="4"/>
  <c r="B259" i="4"/>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N250" i="4"/>
  <c r="N231" i="4"/>
  <c r="N197" i="4"/>
  <c r="L185" i="4"/>
  <c r="N184" i="4"/>
  <c r="N181" i="4"/>
  <c r="N180" i="4"/>
  <c r="B180" i="4"/>
  <c r="B181" i="4" s="1"/>
  <c r="B182" i="4" s="1"/>
  <c r="B183" i="4" s="1"/>
  <c r="B184" i="4" s="1"/>
  <c r="B185" i="4" s="1"/>
  <c r="B186"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N179" i="4"/>
  <c r="A439" i="4" l="1"/>
  <c r="A441" i="4" s="1"/>
  <c r="A443" i="4" s="1"/>
  <c r="A445" i="4" s="1"/>
  <c r="A447"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C528" i="4" s="1"/>
  <c r="C530" i="4" s="1"/>
  <c r="C531" i="4" s="1"/>
  <c r="C532" i="4" s="1"/>
  <c r="C533" i="4" s="1"/>
  <c r="C534" i="4" s="1"/>
  <c r="C535" i="4" s="1"/>
  <c r="C536" i="4" s="1"/>
  <c r="C537" i="4" s="1"/>
  <c r="C538" i="4" s="1"/>
  <c r="C539" i="4" s="1"/>
  <c r="C540" i="4" s="1"/>
  <c r="C541" i="4" s="1"/>
  <c r="C542" i="4" s="1"/>
  <c r="C543" i="4" s="1"/>
  <c r="C544" i="4" s="1"/>
  <c r="C545" i="4" s="1"/>
  <c r="C546" i="4" s="1"/>
  <c r="C547" i="4" s="1"/>
  <c r="C548" i="4" s="1"/>
  <c r="C549" i="4" s="1"/>
  <c r="C550" i="4" s="1"/>
  <c r="C551" i="4" s="1"/>
  <c r="C552" i="4" s="1"/>
  <c r="C553" i="4" s="1"/>
  <c r="C554" i="4" s="1"/>
  <c r="C555" i="4" s="1"/>
  <c r="C556" i="4" s="1"/>
  <c r="C557" i="4" s="1"/>
  <c r="C558" i="4" s="1"/>
  <c r="C559" i="4" s="1"/>
  <c r="C560" i="4" s="1"/>
  <c r="C561" i="4" s="1"/>
  <c r="C562" i="4" s="1"/>
  <c r="C563" i="4" s="1"/>
  <c r="C564" i="4" s="1"/>
  <c r="C565" i="4" s="1"/>
  <c r="C566" i="4" s="1"/>
  <c r="C567" i="4" s="1"/>
  <c r="C568" i="4" s="1"/>
  <c r="C569" i="4" s="1"/>
  <c r="C570" i="4" s="1"/>
  <c r="C571" i="4" s="1"/>
  <c r="C572" i="4" s="1"/>
  <c r="C573" i="4" s="1"/>
  <c r="C574" i="4" s="1"/>
  <c r="C575" i="4" s="1"/>
  <c r="C576" i="4" s="1"/>
  <c r="C577" i="4" s="1"/>
  <c r="C578" i="4" s="1"/>
  <c r="C579" i="4" s="1"/>
  <c r="C580" i="4" s="1"/>
  <c r="C581" i="4" s="1"/>
  <c r="C582" i="4" s="1"/>
  <c r="C583" i="4" s="1"/>
  <c r="C584" i="4" s="1"/>
  <c r="C585" i="4" s="1"/>
  <c r="C586" i="4" s="1"/>
  <c r="C587" i="4" s="1"/>
  <c r="C588" i="4" s="1"/>
  <c r="C589" i="4" s="1"/>
  <c r="C590" i="4" s="1"/>
  <c r="C591" i="4" s="1"/>
  <c r="C592" i="4" s="1"/>
  <c r="C593" i="4" s="1"/>
  <c r="C594" i="4" s="1"/>
  <c r="C595" i="4" s="1"/>
  <c r="C596" i="4" s="1"/>
  <c r="C597" i="4" s="1"/>
  <c r="C598" i="4" s="1"/>
  <c r="C599" i="4" s="1"/>
  <c r="C600" i="4" s="1"/>
  <c r="C601" i="4" s="1"/>
  <c r="C602" i="4" s="1"/>
  <c r="C603" i="4" s="1"/>
  <c r="C604" i="4" s="1"/>
  <c r="C605" i="4" s="1"/>
  <c r="C606" i="4" s="1"/>
  <c r="C607" i="4" s="1"/>
  <c r="C608" i="4" s="1"/>
  <c r="C609" i="4" s="1"/>
  <c r="C611" i="4" s="1"/>
  <c r="C612" i="4" s="1"/>
  <c r="C613" i="4" s="1"/>
  <c r="C614" i="4" s="1"/>
  <c r="C615" i="4" s="1"/>
  <c r="C616" i="4" s="1"/>
  <c r="C617" i="4" s="1"/>
  <c r="C618" i="4" s="1"/>
  <c r="C619" i="4" s="1"/>
  <c r="C620" i="4" s="1"/>
  <c r="C621" i="4" s="1"/>
  <c r="C622" i="4" s="1"/>
  <c r="C623" i="4" s="1"/>
  <c r="C624" i="4" s="1"/>
  <c r="C626" i="4" s="1"/>
  <c r="C627" i="4" s="1"/>
  <c r="C628" i="4" s="1"/>
  <c r="C629" i="4" s="1"/>
  <c r="C630" i="4" s="1"/>
  <c r="C631" i="4" s="1"/>
  <c r="C632" i="4" s="1"/>
  <c r="C633" i="4" s="1"/>
  <c r="C634" i="4" s="1"/>
  <c r="C635" i="4" s="1"/>
  <c r="C636" i="4" s="1"/>
  <c r="C637" i="4" s="1"/>
  <c r="C638" i="4" s="1"/>
  <c r="C639" i="4" s="1"/>
  <c r="C640" i="4" s="1"/>
  <c r="C641" i="4" s="1"/>
  <c r="C642" i="4" s="1"/>
  <c r="C643" i="4" s="1"/>
  <c r="C644" i="4" s="1"/>
  <c r="A440" i="4"/>
  <c r="A442" i="4" s="1"/>
  <c r="A444" i="4" s="1"/>
  <c r="A446" i="4" s="1"/>
  <c r="A448" i="4" s="1"/>
  <c r="B338" i="4"/>
  <c r="B339" i="4" s="1"/>
  <c r="A362" i="4"/>
</calcChain>
</file>

<file path=xl/comments1.xml><?xml version="1.0" encoding="utf-8"?>
<comments xmlns="http://schemas.openxmlformats.org/spreadsheetml/2006/main">
  <authors>
    <author>Andry Marceli Osorio Betancourt</author>
    <author>Johanna Marcela Sanchez Parra</author>
    <author>dcastro</author>
    <author>Milena  Ramirez Barrera</author>
    <author>diana lucy castro tirado</author>
  </authors>
  <commentList>
    <comment ref="A10" authorId="0">
      <text>
        <r>
          <rPr>
            <b/>
            <sz val="8"/>
            <color indexed="81"/>
            <rFont val="Tahoma"/>
            <family val="2"/>
          </rPr>
          <t>proceso terminado en ekogui, ya esta para obedecer y cumplir pero se sigue con la vigilancia hasta que se ordene el archivo definitivo</t>
        </r>
        <r>
          <rPr>
            <sz val="9"/>
            <color indexed="81"/>
            <rFont val="Tahoma"/>
            <family val="2"/>
          </rPr>
          <t xml:space="preserve">
</t>
        </r>
      </text>
    </comment>
    <comment ref="A13" authorId="1">
      <text>
        <r>
          <rPr>
            <b/>
            <sz val="9"/>
            <color indexed="81"/>
            <rFont val="Tahoma"/>
            <family val="2"/>
          </rPr>
          <t>Johanna Marcela Sanchez Parra:</t>
        </r>
        <r>
          <rPr>
            <sz val="9"/>
            <color indexed="81"/>
            <rFont val="Tahoma"/>
            <family val="2"/>
          </rPr>
          <t xml:space="preserve">
Terminado en ekogui por desistimiento, se continua vigilancia hasta el archivo definitivo</t>
        </r>
      </text>
    </comment>
    <comment ref="A21" authorId="0">
      <text>
        <r>
          <rPr>
            <b/>
            <sz val="8"/>
            <color indexed="81"/>
            <rFont val="Tahoma"/>
            <family val="2"/>
          </rPr>
          <t>Aparece como terminado en eKogui porque se aceptó el desistimiento pero se sigue haciendo vigilancia, hasta que se ordene el archivo definitivo</t>
        </r>
        <r>
          <rPr>
            <sz val="9"/>
            <color indexed="81"/>
            <rFont val="Tahoma"/>
            <family val="2"/>
          </rPr>
          <t xml:space="preserve">
</t>
        </r>
      </text>
    </comment>
    <comment ref="C49" authorId="0">
      <text>
        <r>
          <rPr>
            <sz val="9"/>
            <color indexed="81"/>
            <rFont val="Tahoma"/>
            <family val="2"/>
          </rPr>
          <t xml:space="preserve">Este proceso se venía haciendo la vigilancia erroneamente al radicado 2012-103
</t>
        </r>
      </text>
    </comment>
    <comment ref="L107" authorId="2">
      <text>
        <r>
          <rPr>
            <b/>
            <sz val="8"/>
            <color indexed="81"/>
            <rFont val="Tahoma"/>
            <family val="2"/>
          </rPr>
          <t>dcastro:</t>
        </r>
        <r>
          <rPr>
            <sz val="8"/>
            <color indexed="81"/>
            <rFont val="Tahoma"/>
            <family val="2"/>
          </rPr>
          <t xml:space="preserve">
SE CANCELO EN EL MES DE DICIEMBRE DE 2009 LA PROVISION DE ACUERDO CON COMUNICACO INTERNO 003 DEL 6 DE ENERO DE 2010
</t>
        </r>
      </text>
    </comment>
    <comment ref="L111" authorId="2">
      <text>
        <r>
          <rPr>
            <b/>
            <sz val="8"/>
            <color indexed="81"/>
            <rFont val="Tahoma"/>
            <family val="2"/>
          </rPr>
          <t>dcastro:</t>
        </r>
        <r>
          <rPr>
            <sz val="8"/>
            <color indexed="81"/>
            <rFont val="Tahoma"/>
            <family val="2"/>
          </rPr>
          <t xml:space="preserve">
Se cancelo la provision en el mes de dcieimbre de 2009 según comunicaado interno 003 del 6 de enero de 2009</t>
        </r>
      </text>
    </comment>
    <comment ref="I209" authorId="2">
      <text>
        <r>
          <rPr>
            <b/>
            <sz val="8"/>
            <color indexed="81"/>
            <rFont val="Tahoma"/>
            <family val="2"/>
          </rPr>
          <t>dcastro:</t>
        </r>
        <r>
          <rPr>
            <sz val="8"/>
            <color indexed="81"/>
            <rFont val="Tahoma"/>
            <family val="2"/>
          </rPr>
          <t xml:space="preserve">
este proceso se empezó su provisión en el mes de mayo de 2009 don informe del ems de abril de 2009</t>
        </r>
      </text>
    </comment>
    <comment ref="F211" authorId="0">
      <text>
        <r>
          <rPr>
            <sz val="9"/>
            <color indexed="81"/>
            <rFont val="Tahoma"/>
            <family val="2"/>
          </rPr>
          <t xml:space="preserve">
SIGUE ACTIVO EN LITIGOB
</t>
        </r>
      </text>
    </comment>
    <comment ref="L260" authorId="3">
      <text>
        <r>
          <rPr>
            <b/>
            <sz val="9"/>
            <color indexed="81"/>
            <rFont val="Tahoma"/>
            <family val="2"/>
          </rPr>
          <t>Milena  Ramirez Barrera:</t>
        </r>
        <r>
          <rPr>
            <sz val="9"/>
            <color indexed="81"/>
            <rFont val="Tahoma"/>
            <family val="2"/>
          </rPr>
          <t xml:space="preserve">
NO SE VENDIO A CISA</t>
        </r>
      </text>
    </comment>
    <comment ref="J566" authorId="2">
      <text>
        <r>
          <rPr>
            <b/>
            <sz val="8"/>
            <color indexed="81"/>
            <rFont val="Tahoma"/>
            <family val="2"/>
          </rPr>
          <t>dcastro:</t>
        </r>
        <r>
          <rPr>
            <sz val="8"/>
            <color indexed="81"/>
            <rFont val="Tahoma"/>
            <family val="2"/>
          </rPr>
          <t xml:space="preserve">
ESTE PROCESO DE DIO INGRESO DENUEVO AL SSITEMA EN NOVIEMBRE 30 DE 2009 DE ACUERDOC ON CIOMUNICADO INTERNO 249 DEL 7 DE DICIEMBRE DE 2009 DE LA DJ</t>
        </r>
      </text>
    </comment>
    <comment ref="J567" authorId="4">
      <text>
        <r>
          <rPr>
            <b/>
            <sz val="9"/>
            <color indexed="81"/>
            <rFont val="Tahoma"/>
            <family val="2"/>
          </rPr>
          <t xml:space="preserve">diana lucy castro tirado: Se saca de la base </t>
        </r>
        <r>
          <rPr>
            <sz val="9"/>
            <color indexed="81"/>
            <rFont val="Tahoma"/>
            <family val="2"/>
          </rPr>
          <t xml:space="preserve">de acuerdo con comunicado interno de la Dirección Jurídica del 30 de diciembre de 2010 numero 20106000026053 </t>
        </r>
      </text>
    </comment>
    <comment ref="K624" authorId="2">
      <text>
        <r>
          <rPr>
            <b/>
            <sz val="8"/>
            <color indexed="81"/>
            <rFont val="Tahoma"/>
            <family val="2"/>
          </rPr>
          <t>dcastro:</t>
        </r>
        <r>
          <rPr>
            <sz val="8"/>
            <color indexed="81"/>
            <rFont val="Tahoma"/>
            <family val="2"/>
          </rPr>
          <t xml:space="preserve">
Este proceso se empezo a provisionar en Diciembre de 2009 de acuerdo con Comunicado Interno 03 del 6 de enero de 2010</t>
        </r>
      </text>
    </comment>
    <comment ref="I681" authorId="2">
      <text>
        <r>
          <rPr>
            <b/>
            <sz val="8"/>
            <color indexed="81"/>
            <rFont val="Tahoma"/>
            <family val="2"/>
          </rPr>
          <t>dcastro:</t>
        </r>
        <r>
          <rPr>
            <sz val="8"/>
            <color indexed="81"/>
            <rFont val="Tahoma"/>
            <family val="2"/>
          </rPr>
          <t xml:space="preserve">
Este proceso es empezo a provisionar en el mes de octubre de acuerdo con memo de Juridica del 6 de novfiembre de 2008</t>
        </r>
      </text>
    </comment>
    <comment ref="K681" authorId="2">
      <text>
        <r>
          <rPr>
            <b/>
            <sz val="8"/>
            <color indexed="81"/>
            <rFont val="Tahoma"/>
            <family val="2"/>
          </rPr>
          <t>dcastro:</t>
        </r>
        <r>
          <rPr>
            <sz val="8"/>
            <color indexed="81"/>
            <rFont val="Tahoma"/>
            <family val="2"/>
          </rPr>
          <t xml:space="preserve">
ESTE PROCESO SE TERMINO DE ACUEDO CON SENTENCIA DEL MES DE JULIO DE 2010 Y MEMORANDO DE LA DIRECCION JURIDICA DEL MES DE JULIO DE 2010 CON FECHA 8 DE AGOSTO DE 2010</t>
        </r>
      </text>
    </comment>
    <comment ref="J682" authorId="4">
      <text>
        <r>
          <rPr>
            <b/>
            <sz val="9"/>
            <color indexed="81"/>
            <rFont val="Tahoma"/>
            <family val="2"/>
          </rPr>
          <t>diana lucy castro tirado:</t>
        </r>
        <r>
          <rPr>
            <sz val="9"/>
            <color indexed="81"/>
            <rFont val="Tahoma"/>
            <family val="2"/>
          </rPr>
          <t xml:space="preserve">
Este proceso salio de la base de demandas en el mes de diciembre de 2009 de acuerdo con comunicado interno 006 de enro de 2010.  De 
acuerdo con Comun Inter 259 del 16 de dic de 2009. este proceso se empezo a provisionar en el mes de septiembre según comunicado interno 204 del 7 de octubre de 2009</t>
        </r>
      </text>
    </comment>
    <comment ref="O689" authorId="2">
      <text>
        <r>
          <rPr>
            <b/>
            <sz val="8"/>
            <color indexed="81"/>
            <rFont val="Tahoma"/>
            <family val="2"/>
          </rPr>
          <t>dcastro:</t>
        </r>
        <r>
          <rPr>
            <sz val="8"/>
            <color indexed="81"/>
            <rFont val="Tahoma"/>
            <family val="2"/>
          </rPr>
          <t xml:space="preserve">
ESTE PROCESO SE TERMINO A FAVOR DEL DEPARTAMENTO DE ACEURDO CON COMUNICADO DE LA DIRECCION JURIDICA DEL 8 DE AGOSTO DE 2010 Y CONTABILIZADO EN EL MES DE JULIO DE 2010</t>
        </r>
      </text>
    </comment>
    <comment ref="K730" authorId="2">
      <text>
        <r>
          <rPr>
            <b/>
            <sz val="8"/>
            <color indexed="81"/>
            <rFont val="Tahoma"/>
            <family val="2"/>
          </rPr>
          <t>dcastro:</t>
        </r>
        <r>
          <rPr>
            <sz val="8"/>
            <color indexed="81"/>
            <rFont val="Tahoma"/>
            <family val="2"/>
          </rPr>
          <t xml:space="preserve">
ESTE PROCESO SE TERMINO EN EL MES DE ABRIL DE 2010 DE ACUERDO CON COMUNICADO INTERNO DJ-602-105 </t>
        </r>
      </text>
    </comment>
    <comment ref="L730" authorId="2">
      <text>
        <r>
          <rPr>
            <b/>
            <sz val="8"/>
            <color indexed="81"/>
            <rFont val="Tahoma"/>
            <family val="2"/>
          </rPr>
          <t>dcastro:</t>
        </r>
        <r>
          <rPr>
            <sz val="8"/>
            <color indexed="81"/>
            <rFont val="Tahoma"/>
            <family val="2"/>
          </rPr>
          <t xml:space="preserve">
a provisionar en Diciembre de 2009 de acuerdo con Comunicado Interno 03 del 6 de enero de 2010</t>
        </r>
      </text>
    </comment>
    <comment ref="P750" authorId="2">
      <text>
        <r>
          <rPr>
            <b/>
            <sz val="8"/>
            <color indexed="81"/>
            <rFont val="Tahoma"/>
            <family val="2"/>
          </rPr>
          <t>dcastro:</t>
        </r>
        <r>
          <rPr>
            <sz val="8"/>
            <color indexed="81"/>
            <rFont val="Tahoma"/>
            <family val="2"/>
          </rPr>
          <t xml:space="preserve">
ESTENPROCESO SE TERMINO EN ABRIL DE 2010 DE ACUERDO CON COMUNICADO INTERNO DJ -602-105 DEL 4 DE MAYO DE 2010</t>
        </r>
      </text>
    </comment>
  </commentList>
</comments>
</file>

<file path=xl/sharedStrings.xml><?xml version="1.0" encoding="utf-8"?>
<sst xmlns="http://schemas.openxmlformats.org/spreadsheetml/2006/main" count="10310" uniqueCount="4982">
  <si>
    <t xml:space="preserve">PROCESO No. </t>
  </si>
  <si>
    <t>MAGISTRADO O JUEZ</t>
  </si>
  <si>
    <t xml:space="preserve">DEMANDADO </t>
  </si>
  <si>
    <t>DEMANDANTE</t>
  </si>
  <si>
    <t>ACCION</t>
  </si>
  <si>
    <t>AUTORIDAD JUDICIAL</t>
  </si>
  <si>
    <t>INSTANCIA</t>
  </si>
  <si>
    <t>PRETENSION</t>
  </si>
  <si>
    <t>VALOR DE LA PRETENSION</t>
  </si>
  <si>
    <t>CUENTA CONTABLE</t>
  </si>
  <si>
    <t>ESTADO ACTUAL DEL PROCESO</t>
  </si>
  <si>
    <t>ULTIMA ACTUACION</t>
  </si>
  <si>
    <t>CIUDAD</t>
  </si>
  <si>
    <t>DEPARTAMENTO</t>
  </si>
  <si>
    <t>APODERADO</t>
  </si>
  <si>
    <t xml:space="preserve">SEGUIMIENTO REPRESENTACIÓN JUDICIAL </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</si>
  <si>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</si>
  <si>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</si>
  <si>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</si>
  <si>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</si>
  <si>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</si>
  <si>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</si>
  <si>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</si>
  <si>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</si>
  <si>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</si>
  <si>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</si>
  <si>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</si>
  <si>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</si>
  <si>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</si>
  <si>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</si>
  <si>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</si>
  <si>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</si>
  <si>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</si>
  <si>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</si>
  <si>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</si>
  <si>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</si>
  <si>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</si>
  <si>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</si>
  <si>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</si>
  <si>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</si>
  <si>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</si>
  <si>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</si>
  <si>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</si>
  <si>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</si>
  <si>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</si>
  <si>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</si>
  <si>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</si>
  <si>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</si>
  <si>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</si>
  <si>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</si>
  <si>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</si>
  <si>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</si>
  <si>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</si>
  <si>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</si>
  <si>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</si>
  <si>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</si>
  <si>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</si>
  <si>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</si>
  <si>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</si>
  <si>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</si>
  <si>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</si>
  <si>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</si>
  <si>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</si>
  <si>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</si>
  <si>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</si>
  <si>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</si>
  <si>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</si>
  <si>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</si>
  <si>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</si>
  <si>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</si>
  <si>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</si>
  <si>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</si>
  <si>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</si>
  <si>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</si>
  <si>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</si>
  <si>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</si>
  <si>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</si>
  <si>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</si>
  <si>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</si>
  <si>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</si>
  <si>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</si>
  <si>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</si>
  <si>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</si>
  <si>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</si>
  <si>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</si>
  <si>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</si>
  <si>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</si>
  <si>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</si>
  <si>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</si>
  <si>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</si>
  <si>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</si>
  <si>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</si>
  <si>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110013105004-2003-00229-01</t>
  </si>
  <si>
    <t>JOSE MIGUEL RIVERA MALAGON</t>
  </si>
  <si>
    <t>MARIA RITA TORRES LOPEZ</t>
  </si>
  <si>
    <t xml:space="preserve">ROSA INES RENDON RAMIREZ </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</si>
  <si>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</si>
  <si>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</si>
  <si>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</si>
  <si>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</si>
  <si>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</si>
  <si>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Primera</t>
  </si>
  <si>
    <t>Pensión Sanción</t>
  </si>
  <si>
    <t>LUIS JORGE ALVAREZ PEÑA</t>
  </si>
  <si>
    <t>ELSY LEONOR DIAZ OÑATE, CNSC</t>
  </si>
  <si>
    <t>Sala de Conjueces de la Sección Segunda del Consejo de Estado</t>
  </si>
  <si>
    <t>Consejo de Estado</t>
  </si>
  <si>
    <t>Camilo Escovar</t>
  </si>
  <si>
    <t>MP. Gustavo Hernando Lopez Algarra.</t>
  </si>
  <si>
    <t>Tribunal Administrativo de Magdalena y DAFP</t>
  </si>
  <si>
    <t>Nacion- ESAP, DAFP y Presidencia de la República</t>
  </si>
  <si>
    <t xml:space="preserve">INSTITUTO DISTRITAL PARA LA RECREACION Y EL DEPORTE </t>
  </si>
  <si>
    <t>ALVARO QUINTERO SEPULVEDA</t>
  </si>
  <si>
    <t>MANUEL JULIAN NOGUERA ALZAMORA</t>
  </si>
  <si>
    <t>RICARDO VASQUEZ CALDERON</t>
  </si>
  <si>
    <t>BLANCA CLEMENCIA ROMERO ACEVEDO</t>
  </si>
  <si>
    <t>ESAP</t>
  </si>
  <si>
    <t>Nación, Presidencia de la República, Ministerio de Hacienda y Crédito Público, Departamento Administrativo de la Función Pública, Procuraduría General de la Nación</t>
  </si>
  <si>
    <t>MP. Jhon Erik Chavez Bravo</t>
  </si>
  <si>
    <t>Municipio de Armenia, Departamento Administrativo de la Función Pública</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</si>
  <si>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</si>
  <si>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</si>
  <si>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</si>
  <si>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</si>
  <si>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</si>
  <si>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</si>
  <si>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</si>
  <si>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Reconocimiento y pago de prima de servicios, incremento de antigüedad, bonificación por servicios y bonificación por recreación - Docente</t>
  </si>
  <si>
    <t>Guillermo Alfonso Arévalo Galán</t>
  </si>
  <si>
    <t>Min Comunicaciones - Min Hacienda  - DAFP</t>
  </si>
  <si>
    <t>Comisión Nacional del Servicio Civil, Departamento Administrativo de la Función Pública</t>
  </si>
  <si>
    <t>YANES JOSE PALMA GIL</t>
  </si>
  <si>
    <t>LEONOR DEL CARMEN IGLESIAS FREYLE</t>
  </si>
  <si>
    <t>INSTITUTO NACIONAL PARA LA RECREACIÓN Y EL DEPORTE</t>
  </si>
  <si>
    <t>Nulidad decreto 092 de 2010, por medio del cual se suprime el cargo ejecutivo que ocupaba la demandante en el Ministerio de Comunicaciones</t>
  </si>
  <si>
    <t>130013331010-2010-00215-00</t>
  </si>
  <si>
    <t>Empresa Social del Estado Hospital de Cartagena, Departamento Administrativo de la Función Pública</t>
  </si>
  <si>
    <t>Nación, Ministerio de Hacienda y Crédito Público, Departamento Administrativo de la Función Pública</t>
  </si>
  <si>
    <t>Rama Ejecutiva, Rama Legislativa, Ministerio de Hacienda y Crédito Público, Departamento Administrativo de la Función Pública, Fiscalía General de la Nación, Consejo Superior de la Judicatura</t>
  </si>
  <si>
    <t>Nación, Departamento Administrativo de la Función Pública, Hospital Universitario de Cartagena en Liquidación</t>
  </si>
  <si>
    <t>Presidenca de la Republica, Ministerio de Relaciones Exteriores, Ministerio de Hacienda y Crédito Público, Ministerio de Jusiticia y del Derecho, Ministerio de Defensa Nacional, Departamento Administrativo de la Función Pública y DAS</t>
  </si>
  <si>
    <t>Nacion- Departamento Administrativo de la Presidencia, Min. De Relaciones Exteriores, Min. De Hacienda y Crédito Público, Min. De Justicia y del Derecho, Min. De Defensa, Dafp, Unidad Administrativa Especial Migración y DAS</t>
  </si>
  <si>
    <t>Nación- DAFP, Caja de Prevision Social de la Universidad de Cartagena -La Universidad de Cartagena-, La CNSC</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</si>
  <si>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</si>
  <si>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</si>
  <si>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</si>
  <si>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</si>
  <si>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</si>
  <si>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</si>
  <si>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</si>
  <si>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</si>
  <si>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CLAUDIA LASTRA BENAVIDEZ</t>
  </si>
  <si>
    <t xml:space="preserve">Tribunal Administrativo de Bolivar, </t>
  </si>
  <si>
    <t>Supresion DAS</t>
  </si>
  <si>
    <t>Indemnización por perjuicios morales y materiales como consecuencia de una declaratoria de insubsistencia.</t>
  </si>
  <si>
    <t>MP. Ligia del Carmen Ramírez Castaño</t>
  </si>
  <si>
    <t>MP. Melissa González Angulo</t>
  </si>
  <si>
    <t xml:space="preserve">680013331008-2012-0015300
</t>
  </si>
  <si>
    <t>Jesus Eduardo Rodriguez Orozco</t>
  </si>
  <si>
    <t>Sandra Patricia Pinto Leguizmaon</t>
  </si>
  <si>
    <t xml:space="preserve">Mate Plata Vera </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</si>
  <si>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</si>
  <si>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</si>
  <si>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</si>
  <si>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</si>
  <si>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 xml:space="preserve">Nacion - Departamento Administrativo de la Funcion Publica, Departamento Administrativo de Seguridad, Fiscalia General de la Nacion. </t>
  </si>
  <si>
    <t>Nacion - Departamento Administrativo de la Funcion Publica,Ministerio de Hacienda y Credito Publixo , Insitituto Colombiano de Bienestar Familiar.</t>
  </si>
  <si>
    <t>Nacion - Departamento Administrativo de la Funcion Publica,Ministerio de Hacienda y Credito Publico, Departamento Administrativo de la Presidencia de la Republica, DAS en supresion</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</si>
  <si>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</si>
  <si>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</si>
  <si>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</si>
  <si>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</si>
  <si>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</si>
  <si>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CESAR AUGUSTO CASTELLANOS SANMIGUEL</t>
  </si>
  <si>
    <t>GISSELA ADRIANA DURAN FIELD</t>
  </si>
  <si>
    <t>RICHAR WILSON PAREDES MUÑOZ</t>
  </si>
  <si>
    <t>CLAUDIA CELMIRA MEJIA MUÑOZ</t>
  </si>
  <si>
    <t># Juzgado Septimo Administrativo de Descongestion de Bucaramanga</t>
  </si>
  <si>
    <t># Juzgado Sexto Administrativo de Descongestion de Bucaramanga</t>
  </si>
  <si>
    <t>Bonificación Procurador</t>
  </si>
  <si>
    <t>Defensores de Familia</t>
  </si>
  <si>
    <t>(MENCIONA, QUE LA CUANTIA ES EQUIVALENTE A " LAS DIFERENCIAS ENTRE LA ASIGNACION BASICA MENSUAL Y PRESTACIONES EXISTENTES ENTRE EL CARGO QUE OCUPA LA DEMANDANTE Y EL CARGO DE DEFENSORES DE FAMILIA GRADO 17"</t>
  </si>
  <si>
    <t>Nación, Ministerio de Hacienda y Crédito Público, Ministerio de Protección Social, Departamento Administrativo de la Función Pública, Empresa Social del Estado Antonio Nariño en liquidación</t>
  </si>
  <si>
    <t>COOPERATIVA DE TRABAJO ASOCIADO FENIX SALUD</t>
  </si>
  <si>
    <t>VICTOR MANUEL CHAPARRO BORDA</t>
  </si>
  <si>
    <t>VICTOR MANUEL ESQUIVEL LOZANO</t>
  </si>
  <si>
    <t>Nacion - Departmaento Administrativo de Seguridad DAS en Supresion</t>
  </si>
  <si>
    <t>LUIS FERNANDO ATEHORTUA CALVO</t>
  </si>
  <si>
    <t>DIEGO FERNANDO DOMINGUEZ BOLAÑOS</t>
  </si>
  <si>
    <t>GERMAN VALENCIA GOMEZ</t>
  </si>
  <si>
    <t>FRANCISCO POSADA QUINTERO</t>
  </si>
  <si>
    <t>Nidia Belén Quintero Gelves</t>
  </si>
  <si>
    <t>Nación, Ministerio de Hacienda y Crédito Público, Departamento Administrativo de la Función Pública, Procuraduría General de la Nación</t>
  </si>
  <si>
    <t>JAVIER FRANCISCO LIZCANO RIVAS</t>
  </si>
  <si>
    <t>$Tribunal Administrativo de Norte de Santander - Sección Primera; #Juzgado 4ª del Circuito de Cucuta</t>
  </si>
  <si>
    <t>Bonificación por compensación de procurador</t>
  </si>
  <si>
    <t>26,387,676</t>
  </si>
  <si>
    <t>540013331004-2008-00326-01</t>
  </si>
  <si>
    <t>730012331008 - 2009-00079-01</t>
  </si>
  <si>
    <t>Maria Elena Tamayo de Meneses</t>
  </si>
  <si>
    <t>Patrimonio Autónomo de Remanentes, Presidencia de la República, Ministerio de Hacienda y Crédito Público, Ministerio de Comunicaciones, Departamento Administrativo de la Función Pública</t>
  </si>
  <si>
    <t>YANETH CRISTINA GUZMAN VANEGAS</t>
  </si>
  <si>
    <t>#Juzgado Laboral del Circuito del Espinal</t>
  </si>
  <si>
    <t>Reintegro por fuero sindical</t>
  </si>
  <si>
    <t>252693331001-2012-00054-00</t>
  </si>
  <si>
    <t>Paola Andrea Camargo Gutierrez</t>
  </si>
  <si>
    <t>MP. Adriana Saavedra</t>
  </si>
  <si>
    <t>Nación, Departamento Administrativo de la Función Pública, Comisión Nacional del Servicio Civil, Departamento de Cundinamarca</t>
  </si>
  <si>
    <t>MYRIAM INÉS RAMIREZ MEDINA</t>
  </si>
  <si>
    <t>#Juzgado 3° Administrativo del Circuito de Descongestión de Facatativá</t>
  </si>
  <si>
    <t>Perdida de oportunidad de ejercer el cargo de carrera administrativa</t>
  </si>
  <si>
    <t>MYRIAM FRANCISCA ORTIZ TORRES</t>
  </si>
  <si>
    <t>DIOMAR NIETO BOHÓRQUEZ</t>
  </si>
  <si>
    <t>OLGA LUCÍA COLMENARES MALDONADO</t>
  </si>
  <si>
    <t>BERNARDA BELTRÁN RAMOS</t>
  </si>
  <si>
    <t xml:space="preserve">$Tribunal Administrativo, Sección Tercera; #Juzgado 1° Administrativo de Descongestión de  Facatativa </t>
  </si>
  <si>
    <t>MARIA ANGELICA HERNANDEZ ARDILA</t>
  </si>
  <si>
    <t>MARIA ISABEL DUQUE</t>
  </si>
  <si>
    <t>MARIA DE LOS ANGELES SANCHEZ</t>
  </si>
  <si>
    <t>NESTOR MIGUEL FIGUEROA</t>
  </si>
  <si>
    <t xml:space="preserve">18-09-2013: Auto que acepta el desistimiento de la demanda.10-07-2013: Se ordena reiterar oficio al Hospital San Antonio de la Vega por estado del 12 de julio de 2013.14-11-2012: Resuelve pone en conocimiento, ordena fijar en lista, requiere al apoderado de la parte demandada.  --- 14-09-2012: Resuelve auto avoca conocimiento. --- 04-05-2012: Se tiene por contestada la demanda. --- 23-04-2012: DAFP contesta demanda. --- 21-03-2012: DAFP notificado. 22-02-2012: Admision de la demanda. </t>
  </si>
  <si>
    <t>DESISTIMIENTO DEMANDA</t>
  </si>
  <si>
    <t xml:space="preserve">440012333002-2013-00013-00 </t>
  </si>
  <si>
    <t>CP Ferenc Alain Legitime Julio</t>
  </si>
  <si>
    <t>Nación, Procuraduría General de la Nación, Ministerio de Hacienda y Crédito Público, Departamento Administrativo de la Función Pública</t>
  </si>
  <si>
    <t>JUAN JACOBO BARROS FIGUEROA</t>
  </si>
  <si>
    <t>#Tribunal Administrativo de la Guajira</t>
  </si>
  <si>
    <t>Riohacha</t>
  </si>
  <si>
    <t>La Guajira</t>
  </si>
  <si>
    <t>HERNANDO MATIZ ESTRADA</t>
  </si>
  <si>
    <t>Rafael Humberto Pinilla Paez</t>
  </si>
  <si>
    <t>Nacion. Departamento Administrativo de la Funcion Publica, Policia Nacional</t>
  </si>
  <si>
    <t>ALIETH MAYELA BEDOYA ARIAS</t>
  </si>
  <si>
    <t>#Juzgado 8 Administrativo de Ibague</t>
  </si>
  <si>
    <t>Supresio del DAS</t>
  </si>
  <si>
    <t>730013333008-2013-00386-00</t>
  </si>
  <si>
    <t>JOSE DUBIEL SALAZAR SERNA</t>
  </si>
  <si>
    <t>050013331021-2012-00110-00</t>
  </si>
  <si>
    <t>Luz Stella Uribe Correa</t>
  </si>
  <si>
    <t>Instituto Colombiano de Bienestar Familiar, Ministerio de  Hacienda y Crédito Público, Departamento Administrativo de la Función Pública, Ministerio de Trabajo</t>
  </si>
  <si>
    <t>SANDRA LUCIA ZAPATA RESTREPO</t>
  </si>
  <si>
    <t xml:space="preserve">Tribunal Administrativo de Antioquia. --- Juzgado 4 Administrativo de Desconegstion de Medellin. #Juzgado 21 Administrativo del Circuito de Medellín </t>
  </si>
  <si>
    <t>Nivelación al cargo de Defensor de Familia 2125-17 y el pago de las diferencias salariales y prestacionales</t>
  </si>
  <si>
    <t>Claudia Patricia Otalvaro Berrio</t>
  </si>
  <si>
    <t>Instituto Colombiano de Bienestar Familiar, Ministerio de  Hacienda y Crédito Público, Departamento Administrativo de la Función Pública</t>
  </si>
  <si>
    <t>ADRIANA MARIA CHALARCA POSADA</t>
  </si>
  <si>
    <t>Tribunal Administrativo de Antioquia. # Juzgado 5 Administrativo del Circuito de Medellín</t>
  </si>
  <si>
    <t>Nivelación al cargo de Defensor de Familia 2125-15 y el pago de las diferencias salariales y prestacionales</t>
  </si>
  <si>
    <t>050013331005-2012-00168-00</t>
  </si>
  <si>
    <t>GIRLEY ORTIZ GIRALDO</t>
  </si>
  <si>
    <t>Tribunal Administrativo de Antioquia# Juzgado 5 Administrativo del Circuito de Medellín</t>
  </si>
  <si>
    <t>050013331029-2012-00118-00</t>
  </si>
  <si>
    <t>LUIS IGNACIO ZAPATA JARAMILLO</t>
  </si>
  <si>
    <t>CONRADO AGUIRRE DUQUE Y OTROS</t>
  </si>
  <si>
    <t>MARTHA LUCIA TOBON CASTRO</t>
  </si>
  <si>
    <t>GLORIA INES PUERTA CARVAJAL</t>
  </si>
  <si>
    <t>WILLIAM DAVID ARIAS DURANGO</t>
  </si>
  <si>
    <t>PGN, Univ. Sabana, CHUBB  de Colombia, CNSC, DAFP, Presidencia de la Repúblia</t>
  </si>
  <si>
    <t>ERIKA MARIA PINO CANO</t>
  </si>
  <si>
    <t>Nación, Ministerio de Hacienda y credito Publico  - Departamento Administrativo de la Funcion Publica - Contraloria General de la Republica</t>
  </si>
  <si>
    <t>CARMEN SOFIA VALVERDE</t>
  </si>
  <si>
    <t>230012331000-2006-00102</t>
  </si>
  <si>
    <t>Nadia Patricia Benítez Vega</t>
  </si>
  <si>
    <t>Min Interior, Min Justicia, Min Hacienda, Min Agricultura, DAFP, INAT.</t>
  </si>
  <si>
    <t>LUIS HERNANDO RIOS BRU</t>
  </si>
  <si>
    <t>#Juzgado 3° Administrativo de Montería</t>
  </si>
  <si>
    <t>Supresión cargo Instituto Nacional de Agricultura</t>
  </si>
  <si>
    <t>08-04-2010: Obedézcase y cúmplase lo resuelto por el Tribunal Administrativo de Montería. 18-03-2010: Se envió al juzgado tercero administrativo ---01-03-10 CONFIRMASE LA SENTENCIA AGOSTO 28 DE 2008 PROFERIDA POR EL JUZGADO 3 ADMINISTRATIVO POR MEDIO DE LA CUAL SE DENEGARON LAS PRETENCIONES DE LA DEMANDA, DECLARESE PROBADAS LAS EXCEPCIONES DE LEGALIDAD DE LOS ACTOS ADMINISTRATIVOS, PROPUESTA POR EL MINISTERIO DE HACIENDA Y CREDITO PUBLICO Y DE INDEBIDA REPRESENTACION POR PASIVA PROPUESTA POR EL MINISTERIO DEL INTERIOR Y DE JUSTICIA EN CONSECUENCIA SE LE EXCLUYE DEL PROCESO. 15-11-2009: Al despacho para fallo. 28-02-2006: Admision de la demanda,</t>
  </si>
  <si>
    <t xml:space="preserve">230012331000-2004-00255-01                </t>
  </si>
  <si>
    <t>CP. Luis Fernando Villegas Gutierrez</t>
  </si>
  <si>
    <t>Nación, Rama Judicial, Min Hacienda, Min Justicia, DAFP.</t>
  </si>
  <si>
    <t>JAIME MARQUEZ MENDOZA</t>
  </si>
  <si>
    <t>$Consejo de Estado - Sección Segunda – Procuraduría 2; #Tribunal Administrativo de Córdoba – Sección Segunda</t>
  </si>
  <si>
    <t>Apelación de sentencia del 31 de mayo de 2010</t>
  </si>
  <si>
    <t>09-05-13 ORDENA  cumplir lor resuelto por el consejo de estado quien CONFIRMO SENTENCIA, 03-05-13 AL DESPACHO para obedecimiento decisión del Consejo de Estado. 25-04-13 tribunal recibe expediente.08-04-2013: Se devuelve al Tribunal de Montería, oficio 1741. 15-03-2013: Se allega poder, Angélica Guzmán.´--- 01-02-2013: Al despacho. --- 14-01-2013: Se solicita aclaración de sentencia. --- 28-11-2012: Fallo, confirma sentencia apelada que accedió a las súplicas de la demanda por edicto del 07 al 11 de diciembre de 2012, tomo 1314, folio 352. --- 27-11-2012: Al despacho. --- 26-11-2012: Monica Serrato renuncia a poder. --- 13-04-2012: Al despacho para fallo. --- 26-03-2012: Cambio de ponente conjuez segunda por impedimento. --- 23-03-2012: Sorteo de conjuez para reemplazar a los magistrados.  --- 02-03-2012: Enviado a otra sección por competencia. --- 03-02-2012: Se acepta impedimento por estado del 14 de febrero de 2012. --- 26-01-2011: Apoderada DAFP, asiste a audiencia de conciliación, no hay ánimo conciliatorio de las partes. --- 23-09-2010: Ordena oficiar a procuraduría General para que nombre procurador. --- 21-09-2010: DAFP, deja radicado memorial. --- 21-09-2010: DAFP asiste a audiencia de conciliación que se aplazó debido a que le procurador renuncio porque se encontraba impedido. --- (art: 70 ley 1395 de 2010). --- 22-07-2009: Se envía solicitud de aplazamiento de conciliación, se envía por fax y por correo certificado DHL, recibido por la secretaria María del Carmen López. --- 17-07-2009: Llega citación a conciliación para el día 23 de julio de 2009. --- 22-07-2009: DAFP, contesta, envía contestación. --- 12-03-2009: Abre a pruebas 2006-09-08: ADMISION DE LA DEMANDA</t>
  </si>
  <si>
    <t>Busca la nulidad y el restablecimiento del derecho</t>
  </si>
  <si>
    <t>CARMEN ALICIA MUÑOZ HOYOS</t>
  </si>
  <si>
    <t>Municipio de Tumaco, Presidencia de la Republica, Ministerio de Hacienda y Credito Publico, Departamento Administrativo de la Funcion Publica, Ministerio de Educacion Nacional</t>
  </si>
  <si>
    <t>JUSTO WALBERTO ORTIZ SEVILLANO Y OTROS</t>
  </si>
  <si>
    <t>MARCO AURELIO ORTIZ ANGULO Y OTROS</t>
  </si>
  <si>
    <t>JOSE LENY REINA BENITES Y OTROS</t>
  </si>
  <si>
    <t>GUILLERMO EDUARDO TREJO Y OTROS</t>
  </si>
  <si>
    <t>EDINSON GUILLERMO CASANOVA Y OTROS</t>
  </si>
  <si>
    <t>ANDRES ALFONSO CAICEDO MARTINEZ</t>
  </si>
  <si>
    <t>LIBARDO JULIAN RUANO Y OTROS</t>
  </si>
  <si>
    <t>NICOLAS ANGULO VALENCIA Y OTROS</t>
  </si>
  <si>
    <t>520013331007-2009-00138-00</t>
  </si>
  <si>
    <t>Adriana Lucía Chaves Ortiz</t>
  </si>
  <si>
    <t>Nación, Ministerio del Interior y de Justicia, Ministerio de Hacienda y Crédito Público, Rama Judicial, Departamento Administrativo de la Función Pública</t>
  </si>
  <si>
    <t>JOSE GABRIEL SANTACRUZ MIRANDA</t>
  </si>
  <si>
    <t>#Juzgado 7° Administrativo del Circuito de Pasto</t>
  </si>
  <si>
    <t>Bonificación por compensación de magistrado</t>
  </si>
  <si>
    <t>520012331000-2008-00125-02</t>
  </si>
  <si>
    <t>CP. Ernesto Forero Vargas</t>
  </si>
  <si>
    <t>Nación. Rama Judicial, Departamento Administrativo de la Función Pública, Ministerio de Hacienda y Crédito Público, Ministerio del Interior y de Justicia</t>
  </si>
  <si>
    <t>FRANKLYN  FLORES CARVAJAL</t>
  </si>
  <si>
    <t>$Consejo de Estado - Sección segunda – Procuraduría 3; #Tribunal Administrativo de Nariño – Sección segunda</t>
  </si>
  <si>
    <t>Nulidad del decreto 4040 de 2004</t>
  </si>
  <si>
    <t>520012331000-2008-00394-02</t>
  </si>
  <si>
    <t>CP. Jorge Iván Acuña Arrieta</t>
  </si>
  <si>
    <t>Nación, Ministerio del Interior y de Justicia, Rama Judicial</t>
  </si>
  <si>
    <t>ALVARO MONTENEGRO CALVACHY</t>
  </si>
  <si>
    <t>$Consejo de Estado - Sección Segunda – Procuraduría 2; #Tribunal Administrativo de Nariño – Sección Segunda</t>
  </si>
  <si>
    <t>Apelación de sentencia del 11 de marzo de 2011</t>
  </si>
  <si>
    <t>Nación - Presidencia de la República, Min de Hacienda y Crédito Públoico, DAFP y Procuraduría General de la Nación.</t>
  </si>
  <si>
    <t xml:space="preserve">ISABEL CRISTINA SALDARRIAGA RIVERA </t>
  </si>
  <si>
    <t>LILIANA SALAZAR MONTOYA Y ESTHER BERRIO LOPERA</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</si>
  <si>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</si>
  <si>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</si>
  <si>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Procuraduría General de la Nación, Ministerio de Hacienda y Crédito Público, Departamento Administrativo de la Función Pública</t>
  </si>
  <si>
    <t>MANUEL MARIA MORON ROMERO Y OTRA</t>
  </si>
  <si>
    <t>GLADYS DEL CARMEN GARCIA MONTALVO</t>
  </si>
  <si>
    <t>Amparo Calderón Rolón</t>
  </si>
  <si>
    <t>Ministerio del Interior y de Justicia, Departamento Administrativo de la Función Pública, Registraduría Nacional del Estado Civil</t>
  </si>
  <si>
    <t xml:space="preserve"> MARTHA VICTORIA OBREDOR CARDONO</t>
  </si>
  <si>
    <t>#Juzgado 6° Administrativo del Circuito de Santa Marta</t>
  </si>
  <si>
    <t>Nulidad del Decreto 1012 del 6 de junio de 2000 y del Oficio 472 del 28 de diciembre del 2001 de la Registraduría Nacional del Estado Civil</t>
  </si>
  <si>
    <t>Nación, Ministerio de Hacienda y Crédito Público, Ministerio de Agricultura y Desarrollo Rural, Instituto Colombiano de Desarrollo Rural, Departamento Administrativo de la Función Pública</t>
  </si>
  <si>
    <t>JORGE LUIS VILLALOBOS SOTOMAYOR</t>
  </si>
  <si>
    <t>Reforma estructura Instituto Colombiano de Desarrollo Rural</t>
  </si>
  <si>
    <t>ALFONSO URIBE COTERA</t>
  </si>
  <si>
    <t>EDGAR DE JESUS UCROS PIEDRAHITA</t>
  </si>
  <si>
    <t xml:space="preserve">700013331005-2012-0006500
</t>
  </si>
  <si>
    <t>Luz Elena Petro Espitia</t>
  </si>
  <si>
    <t>MANUELA VICTORIA BUZON RODRIGUEZ</t>
  </si>
  <si>
    <t>#Juzgado 5º Administrativo de Descongestión del Circuito de Sincelejo</t>
  </si>
  <si>
    <t>Nivelación salarial defensor de familia</t>
  </si>
  <si>
    <t>Ligia Vergara Llach</t>
  </si>
  <si>
    <t>GINNA PAOLA SIERRA CAMPO</t>
  </si>
  <si>
    <t>#Juzgado 1º Administrativo de Descongestión del Circuito de Sincelejo</t>
  </si>
  <si>
    <t>MARIA CECILIA FERNANDEZ UCROS</t>
  </si>
  <si>
    <t>ROCIO OJEDA DUARTE</t>
  </si>
  <si>
    <t>MP. Javier Ortiz del Valle</t>
  </si>
  <si>
    <t>Universidad Pedagógica y Tecnológica de Colombia, Comisión Nacional del Servicio Civil, Departamento Administrativo de la Función Pública</t>
  </si>
  <si>
    <t>ALVARO ENRIQUE TORRES RODRIGUEZ</t>
  </si>
  <si>
    <t>$Tribunal Administrativo de Boyacá - Sección Primera;              #Juzgado 7° Administrativo del Circuito de Tunja;                  #Juzgado 1° Administrativo de Descongestión del Circuito de Tunja</t>
  </si>
  <si>
    <t>Nulidad de la Resolución 226 de 1998 de la CNSC, Desmejoramiento de condiciones laborales</t>
  </si>
  <si>
    <t>MP. Sandra Lisette Ibarra Lopez</t>
  </si>
  <si>
    <t>Gobernacion de Boyacá-Ministerio de Educacion, Ministerio de Hacienda y Crédito Público, Departamento Administrativo de la Función Pública</t>
  </si>
  <si>
    <t>HILDA ISABEL IRIARTE OVIEDO</t>
  </si>
  <si>
    <t>$Tribunal Administrativo de Boyaca - Sección Primera; #Juzgado 14 Administrativo del Circuito de Tunja</t>
  </si>
  <si>
    <t>Oficio DJ 3881 del 20 de diciembre de 2004, docente reclama prestaciones</t>
  </si>
  <si>
    <t xml:space="preserve">MP. Francisco Antonio Iregui Iregui   </t>
  </si>
  <si>
    <t>HECTOR ALFONSO AMAYA FLOREZ</t>
  </si>
  <si>
    <t>$Tribunal Administrativo de Boyacá -
Sección Primera;      #Juzgado 4° Administrativo del Circuito de Tunja</t>
  </si>
  <si>
    <t xml:space="preserve">MP. Francisco Antonio Iregui Iregui                     </t>
  </si>
  <si>
    <t>Departamento de Boyacá, Comisión Nacional del Servicio Civil,  Departamento Administrativo de la Función Pública</t>
  </si>
  <si>
    <t>$Tribunal Administrativo de Boyacá - Sección Primera;  #Juzgado 4° Administrativo del Circuito de Tunja</t>
  </si>
  <si>
    <t>Nulidad de actos administrativos,  reintegro y pago de salarios, prestaciones desde diciembre de 1995 Resoluciones de la CNSC que dejan parcialmente sin efecto procesos de selección del Servicio Seccional de Salud de Boyacá</t>
  </si>
  <si>
    <t>150001233000-1996-16195-01</t>
  </si>
  <si>
    <t>CARLOS EDUARDO CASTIBLANCO MATEUS</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</si>
  <si>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</si>
  <si>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Ministerio de Hacienda y Crédito Público, Departamento Administrativo de la Función Pública</t>
  </si>
  <si>
    <t>LUIS ARCESIO MELO SILVA</t>
  </si>
  <si>
    <t>La Nacion - Ministerio de Hacienda y Credito Publico - Ministerio de Justicia y del Derecho - Departamento Administrativo de la Funcion Publica - Rama Judicial - Direcciona Nacional de Administracion Judicial.</t>
  </si>
  <si>
    <t>MARIELA DEL CARMEN IGUARAN GAMEZ</t>
  </si>
  <si>
    <t>Nulidad del articulo 2 del Decreto 383 de 2013</t>
  </si>
  <si>
    <t xml:space="preserve"> </t>
  </si>
  <si>
    <t>Victor Ortega Villareal</t>
  </si>
  <si>
    <t>La Nación - Min. De Hacienda y Credito Publico, Min. De Justicia y del Derecho, DAFP, Rama Judicial, Depaetamento Nacional de Administración Judicial</t>
  </si>
  <si>
    <t>JENITH DEL SOCORRO RODRIGUEZ CHINCHIA</t>
  </si>
  <si>
    <t>Direccion Nacional de Administracion Judicial, Nacion - Ministerio de Hacienda y Credito Publico - Ministerio de Justicia y del Derecho, Departamento Administrativo de la Funcioon Publica.</t>
  </si>
  <si>
    <t>MARTHA DOLORES MANJARRES MARTINEZ</t>
  </si>
  <si>
    <t>200013333002-2013-00373-00</t>
  </si>
  <si>
    <t>JUAN FRANCISCO NAVARRO ARZUAGA</t>
  </si>
  <si>
    <t>Nación- Rama Judicial- Ministerio de Hacienda y Credito Publico - Ministerio de Justicia y del Derecho, Departamento Administrativo de la Funcion Publica.</t>
  </si>
  <si>
    <t>CONSEJO DE ESTADO</t>
  </si>
  <si>
    <t>110010324000-2006-00038-00</t>
  </si>
  <si>
    <t xml:space="preserve">CP. Marco Antonio Velilla Moreno </t>
  </si>
  <si>
    <t>Ministerio de la Protección Social, Ministerio de  Hacienda y Crédito Público, Ministerio de Comunicaciones, Departamento Administrativo de la Función Pública</t>
  </si>
  <si>
    <t xml:space="preserve">ASOCIACION DE MADRES CABEZA DE FAMILIA DE COLOMBIA </t>
  </si>
  <si>
    <t>*Consejo de Estado - Sección Primera</t>
  </si>
  <si>
    <t>Única</t>
  </si>
  <si>
    <t>Nulidad del decreto 4781 del 30 de diciembre de 2005, por el cual se modifica el decreto 1615 de 2003</t>
  </si>
  <si>
    <t>CP. Rafael Ostau de Lafont Pianeta</t>
  </si>
  <si>
    <t xml:space="preserve">Ministerio de Hacienda, Ministerio de Protección Social, Ministerio de Comunicaciones, Departamento Administrativo de la Función Pública </t>
  </si>
  <si>
    <t>ANTONIO BARRERA CARBONELL Y FABIO MORON DIAZ</t>
  </si>
  <si>
    <t>Nulidad del decreto 1609 de 2003 ( Por medio del cual se suprime TELECARTAGENA y ordena su disolucion y liquidacion.</t>
  </si>
  <si>
    <t>110010324000-2008-00168-00</t>
  </si>
  <si>
    <t>Maria Claudia Rojas Lasso</t>
  </si>
  <si>
    <t>Nación, Ministerio de Hacienda y Crédito Público, Ministerio de la Protección Social, Departamento Administrativo de la Función Pública</t>
  </si>
  <si>
    <t>ALBERTO PARDO BARRIOS</t>
  </si>
  <si>
    <t>Nulidad del decreto 600 del 29 de febrero de 2008, "por medio del cual se reglamenta el articulko 155 de la Ley 1151 de 2007, en materia de riesgos profesionales"</t>
  </si>
  <si>
    <t>110010324000-2005-00222-01                       Terminado</t>
  </si>
  <si>
    <t>MARTHA SOFIA SANZ TOBON</t>
  </si>
  <si>
    <t xml:space="preserve">CESAR AUGUSTO REINA SEGURA </t>
  </si>
  <si>
    <t>Nulidad del decreto 610 de 2005, liquidación y disolución del Banco Cafetero</t>
  </si>
  <si>
    <t>110010324000-2005-00172-01                    Terminado</t>
  </si>
  <si>
    <t>CP. Maria Claudia Rojas Lasso</t>
  </si>
  <si>
    <t>Ministerio de Hacienda y Crédito Público, Departamento Administrativo de la Función Pública, Banco Cafetero</t>
  </si>
  <si>
    <t>MANUEL ALFONSO LOPEZ ROJAS</t>
  </si>
  <si>
    <t>Ministerio de  Hacienda y Crédito Público, Departamento Administrativo de la Función Pública</t>
  </si>
  <si>
    <t>RAMON ELIAS AYALA RIVERA</t>
  </si>
  <si>
    <t>CP. Marco Antonio Velilla Moreno</t>
  </si>
  <si>
    <t>Banco del Estado, Departamento Administrativo de la Función Pública</t>
  </si>
  <si>
    <t xml:space="preserve">FRANCISCO JOSE VERGARA CARULLA       </t>
  </si>
  <si>
    <t>110010324000-2007-00229-00</t>
  </si>
  <si>
    <t xml:space="preserve">Maria Claudia Rojas Lasso </t>
  </si>
  <si>
    <t>Ministerio de Defensa, Departamento Administrativo de la Función Pública</t>
  </si>
  <si>
    <t xml:space="preserve">LEONARDO REYES CONTRERAS   </t>
  </si>
  <si>
    <t>Nulidad del decreto 4222 de 2006, Modifica parcialmente las estructura del Ministerio de Defensa</t>
  </si>
  <si>
    <t>*Consejo de Estado - Sección Segunda – Procuraduría 3</t>
  </si>
  <si>
    <t xml:space="preserve">110010324000-2007-00343-00  </t>
  </si>
  <si>
    <t>Ministerio de Agricultura y Desarrollo Rural, Departamento Administrativo de la Función Pública</t>
  </si>
  <si>
    <t>PATRICIA CASTRO</t>
  </si>
  <si>
    <t>Nulidad del decreto 3362 del 2006 del 06 de septiembre de 2007, Transición Incoder</t>
  </si>
  <si>
    <t>110010324000-2008-00175-00</t>
  </si>
  <si>
    <t>GUILLERMO FORERO ALVAREZ</t>
  </si>
  <si>
    <t>Nulidad del decreto 4902 del 21 de diciembre de 2007, estructura del incoder</t>
  </si>
  <si>
    <t>110010325000-2009-00029-00</t>
  </si>
  <si>
    <t>CP. Gerardo Arenas Monsalve</t>
  </si>
  <si>
    <t>Gobierno Nacional</t>
  </si>
  <si>
    <t>CARLOS ARTURO ARZUAGA GUERRERO</t>
  </si>
  <si>
    <t>Nulidad del artículo 2º del decreto 2863 del 27 de julio de 2007</t>
  </si>
  <si>
    <t>Nación, Ministerio de Defensa, Departamento Administrativo de la Función Pública, Fuerzas Militares de Colombia</t>
  </si>
  <si>
    <t>ASOPROCLUB FF.MM</t>
  </si>
  <si>
    <t>*Consejo de Estado, Sección Segunda</t>
  </si>
  <si>
    <t>Ministerio de Hacienda y Crédito Pública, Ministerio de Educación, Departamento Administrativo de la Función Pública</t>
  </si>
  <si>
    <t>ELIZABETH QUINTERO MOLINA</t>
  </si>
  <si>
    <t>110010315000-2001-00118-01</t>
  </si>
  <si>
    <t>CP. Alejandro Ordoñez Maldonado</t>
  </si>
  <si>
    <t>Ministerio de Hacienda y Crédito Público, Departamento Administrativo Nacional de Estadística, Departamento Administrativo de la Función Pública</t>
  </si>
  <si>
    <t>GEORGINA BALLERO ROVIRA</t>
  </si>
  <si>
    <t>&amp;Consejo de Estado - Secretaría General</t>
  </si>
  <si>
    <t>Nulidad del decreto 1174 de 1999</t>
  </si>
  <si>
    <t>110010325000-2007-00042-00</t>
  </si>
  <si>
    <t>CP. Carlos Arturo Orjuela Góngora</t>
  </si>
  <si>
    <t>GUSTAVO CALDERON HERRERA</t>
  </si>
  <si>
    <t>Nulidad del decreto 4040 de 2004, Bonificación de Gestión Judicial de Magistrados</t>
  </si>
  <si>
    <t>HERNANDO AUGUSTO MADRID MALO GARIZABAL</t>
  </si>
  <si>
    <t>*Consejo de Estado - Sección Segunda – Procuraduría 2</t>
  </si>
  <si>
    <t>PABLO CACERES CORRALES</t>
  </si>
  <si>
    <t xml:space="preserve">Ramiro de Jesus Pazos Guerrero. </t>
  </si>
  <si>
    <t>Nación - Presidencia - MinHacienda  - Min Agricultura- DAFP</t>
  </si>
  <si>
    <t xml:space="preserve">MIGUEL ANTONIO SALAZAR HERNANDEZ </t>
  </si>
  <si>
    <t>$Consejo de Estado - Sección Tercera; #Tribunal Administrativo. de Cundinamarca - Sección Tercera</t>
  </si>
  <si>
    <t>Decretos 1064 y 1065 del 26 de junio de 2005</t>
  </si>
  <si>
    <t>110010324000-2009-00407-00</t>
  </si>
  <si>
    <t>CP. Luis Rafael Vergara Quintero</t>
  </si>
  <si>
    <t>Empresa Social del Estado Francisco de Paula Santander</t>
  </si>
  <si>
    <t xml:space="preserve">Nulidad del decreto 4032 y 4033 de 2005, por el cual se modifica la estructura de planta de la ESE FRANCISCO DE PAULA SANTANDER. </t>
  </si>
  <si>
    <t>Autoridades Nacionales</t>
  </si>
  <si>
    <t>CP. Alfonso Vargas Rincón</t>
  </si>
  <si>
    <t xml:space="preserve">CRISTIAN FERNANDO JOAQUI TAPIA </t>
  </si>
  <si>
    <t>110010325000-2010-00137-00</t>
  </si>
  <si>
    <t xml:space="preserve">ABEL ENRIQUE JIMENEZ NEIRA </t>
  </si>
  <si>
    <t xml:space="preserve">Nulidad del decreto 248 de 1994, artículo 16, sistema de n0omenclatura remunerecion de la Aeronautica Civil. </t>
  </si>
  <si>
    <t>PAULA CATALINA RAMIREZ BARBOSA</t>
  </si>
  <si>
    <t>Nulidad del decreto 3905 de 2009</t>
  </si>
  <si>
    <t>ANTONIO MOYANO</t>
  </si>
  <si>
    <t>Nulidad del 2863 de 2007</t>
  </si>
  <si>
    <t>Gobierno Nacional.</t>
  </si>
  <si>
    <t>FERNANDO QUIROGA BOTERO</t>
  </si>
  <si>
    <t>110010325000-2005-00244-01                    Terminado</t>
  </si>
  <si>
    <t>CP. Carlos Arturo Orjuela</t>
  </si>
  <si>
    <t>JAIRO HERNAN VALCARCEL MONROY</t>
  </si>
  <si>
    <t>110010325000-2008-00001-00</t>
  </si>
  <si>
    <t>CP. Bertha Lucía Ramírez</t>
  </si>
  <si>
    <t>LUIS ALBERTO JIMENEZ POLANCO</t>
  </si>
  <si>
    <t>Nulidad del decreto 3782 de 2007</t>
  </si>
  <si>
    <t>110010324000-2008-00408-00</t>
  </si>
  <si>
    <t>CP. Bertha Lucía Ramírez de Páez</t>
  </si>
  <si>
    <t>JHON ALEXANDER LOPEZ MARTINEZ</t>
  </si>
  <si>
    <t>Decreto 357 de 2008, Reglamentación de evaluación y reelección de gerentes y directores de Empresa Social del Estado de nivel territorial</t>
  </si>
  <si>
    <t>110010325000-2011-00019-00</t>
  </si>
  <si>
    <t>Departamento Administrativo de la Función Pública, Servicio Nacional de Aprendizaje</t>
  </si>
  <si>
    <t>RICARDO ANTONIO ORJUELA PEÑA</t>
  </si>
  <si>
    <t>Nulidad de los decretos 38 de 1996, 1624 de 1998</t>
  </si>
  <si>
    <t>Ministerio de Relaciones Exteriores, Departamento Administrativo de la Función Pública</t>
  </si>
  <si>
    <t>HECTOR JULIO DUARTE DE FEX</t>
  </si>
  <si>
    <t>110010326000-2010-00027-00</t>
  </si>
  <si>
    <t>CP. Mauricio Fajardo Gomez</t>
  </si>
  <si>
    <t>CUSTODIO VALBUENA GUAURIYU</t>
  </si>
  <si>
    <t>*Consejo de Estado - Sección Tercera</t>
  </si>
  <si>
    <t>Nulidad del decreto 4994 de 2009</t>
  </si>
  <si>
    <t>LUISA FERNANDA BALLEN MARTINEZ</t>
  </si>
  <si>
    <t xml:space="preserve">JORGE ALBERTO JURADO MURILLO </t>
  </si>
  <si>
    <t>FRANCISCO JAVIER PEREZ RODRIGUEZ</t>
  </si>
  <si>
    <t>110010325000-2011-00067-00</t>
  </si>
  <si>
    <t xml:space="preserve">SINEDIAN </t>
  </si>
  <si>
    <t>CP Gustavo Eduardo Gomez Aranguren</t>
  </si>
  <si>
    <t>EFRAIN GOMEZ CARDONA</t>
  </si>
  <si>
    <t>ESTHER ELENA MERCADO JARAVA</t>
  </si>
  <si>
    <t>110010324000-2010-00212-00</t>
  </si>
  <si>
    <t>BERTTHA LUCIA RAMIREZ DE PAEZ</t>
  </si>
  <si>
    <t>OSCAR JOSE DUEÑAS RUIZ Y ALBERTO PARDO BARRIOS</t>
  </si>
  <si>
    <t>*Consejo de Estado - Sección Segunda</t>
  </si>
  <si>
    <t>Inravisión en Liquidación</t>
  </si>
  <si>
    <t>JORGE ENRIQUE CUELLAR MURCIA</t>
  </si>
  <si>
    <t>CP. Enrique Gil Botero</t>
  </si>
  <si>
    <t>Ministerio de Industria y Comercio, Departamento Administrativo de la Función Pública</t>
  </si>
  <si>
    <t>Procuraduría General de la Nación, Departamento Administrativo de la Función Pública</t>
  </si>
  <si>
    <t>CARLOS MARIO ISAZA SERRANO</t>
  </si>
  <si>
    <t>110010325000-2011-00066-00</t>
  </si>
  <si>
    <t>COMISION NACIONAL DEL SERVICIO CIVIL - CNSC</t>
  </si>
  <si>
    <t>Nulidad del decreto 2809 de 2010, modifica artículo 43 del decreto 1227 de 2005</t>
  </si>
  <si>
    <t>HENRY JOYA PINEDA</t>
  </si>
  <si>
    <t>JORGE ALBERTO JURADO MURILLO</t>
  </si>
  <si>
    <t>FUNDACION COLOMBIANA DE SENTIMIENTO PATRIO DE LOS SOLDADOS E INFANTES DE MARINA PROFESIONALES</t>
  </si>
  <si>
    <t>110010325000-2011-00033-00</t>
  </si>
  <si>
    <t>Procuraduría General de la Nación</t>
  </si>
  <si>
    <t>FABIO GUSTAVO ESPINOSA TRIANA</t>
  </si>
  <si>
    <t>Presidencia de la Republica, Departamento Administrativo de la Función Pública</t>
  </si>
  <si>
    <t>ZOILA MARIA SALAZAR CARREÑO Y OTRA</t>
  </si>
  <si>
    <t>110010324000-2010-00551-00</t>
  </si>
  <si>
    <t>CP. Maria Elizabeth García Gonzalez</t>
  </si>
  <si>
    <t>LUIS ANTONIO DE AVILA CERPA</t>
  </si>
  <si>
    <t>110010325000-2011-00301-00</t>
  </si>
  <si>
    <t>SINTRAFONDO</t>
  </si>
  <si>
    <t>110010325000-2011-00621-00</t>
  </si>
  <si>
    <t>SAMUEL ALBERTO SANDOVAL CAMACHO</t>
  </si>
  <si>
    <t>CP. Guillermo Vargas Ayala</t>
  </si>
  <si>
    <t>Ministerio de Minas y Energía, Ministerio de Hacienda y Crédito Público, Departamento Administrativo de la Función Pública</t>
  </si>
  <si>
    <t>RICARDO CORDOBA ACOSTA</t>
  </si>
  <si>
    <t>PEDRO ALBERTO PEREZ DURAN</t>
  </si>
  <si>
    <t>110010325000-2012-00071-00</t>
  </si>
  <si>
    <t>Ministerio de Hacienda y Crédito Público, Ministerio de Comunicaciones,    Departamento Administrativo de la Función Pública</t>
  </si>
  <si>
    <t>BETSY ROCIO VALENCIA CASAS Y OTROS</t>
  </si>
  <si>
    <t>110010325000-2012-00159-00</t>
  </si>
  <si>
    <t>LUIS ALFONSO PEDRAZA ANTOLINEZ</t>
  </si>
  <si>
    <t>*Consejo de Estado, Sección Segunda, Procuraduría 3</t>
  </si>
  <si>
    <t>DARIO GAITAN GARCIA</t>
  </si>
  <si>
    <t>JAIRO VILLEGAS ARBELAEZ</t>
  </si>
  <si>
    <t>CARLOS ANDRES GUTIERREZ MEJIA</t>
  </si>
  <si>
    <t>110010324000-2012-00348-00</t>
  </si>
  <si>
    <t>LUIS JAIME SALGAR VEGALARA</t>
  </si>
  <si>
    <t>*Consejo de Estado, Sección Primera</t>
  </si>
  <si>
    <t>EDIL MAURICIO BELTRAN PARDO</t>
  </si>
  <si>
    <t>Nación, Rama Judicial</t>
  </si>
  <si>
    <t>HUGO HERNANDO BURBANO TAJUMBINA</t>
  </si>
  <si>
    <t>Ministerio del Trabajo, Ministerio de Hacienda, Ministerio de Salud, Departamento Administrativo de la Función Pública</t>
  </si>
  <si>
    <t>CARLOS EDWARD OSORIO AGUILAR Y SAUL PEÑA</t>
  </si>
  <si>
    <t>Decreto 2013 de 2012. suprime ISS</t>
  </si>
  <si>
    <t>110010324000-2013-00655-00 (ACUMULADO)</t>
  </si>
  <si>
    <t>MP. Guillermo Vargas Ayala</t>
  </si>
  <si>
    <t>Nación, Ministerio de Hacienda y Crédito Público, Departamento Administrativo de la Función Pública, Ministerio de Salud, Ministerio del Trabajo</t>
  </si>
  <si>
    <t>SINDICATO TRABAJADORES DEL INSTITUTO DE SEGUROS SOCIALES</t>
  </si>
  <si>
    <t>Decreto 2013/2012, Supresion ISS</t>
  </si>
  <si>
    <t>ASOCAJAS</t>
  </si>
  <si>
    <t>ASOCIACION SINDICIAL TRABAJORES DE LA CONTRALORIA</t>
  </si>
  <si>
    <t>DAFP</t>
  </si>
  <si>
    <t>EDGAR OCHOA FLOREZ</t>
  </si>
  <si>
    <t>Unica</t>
  </si>
  <si>
    <t xml:space="preserve">Nacion - Ministerio de Hacienda y Credito Publico,  </t>
  </si>
  <si>
    <t>IGNACIO ABDON MONTENEGRO ALDANA</t>
  </si>
  <si>
    <t>Nacion - DAFP - CNSC</t>
  </si>
  <si>
    <t>IVAN ALEXANDER CHINCHILLA ALARCON</t>
  </si>
  <si>
    <t>RAUL ARGENIS CONTRERAS</t>
  </si>
  <si>
    <t>Nación, Rama Ejecutiva, Presidencia de la República, Ministerio del Interior y de Justicia, Ministerio de Hacienda y Crédito Público, Departamento Administrativo de la Función Pública</t>
  </si>
  <si>
    <t>YINILICETH ROA SARMIENTO  Y OTRO</t>
  </si>
  <si>
    <t>CNSC</t>
  </si>
  <si>
    <t>Nacion - Min Hacienda - DAFP</t>
  </si>
  <si>
    <t>CAMILO ARAQUE BLANCO</t>
  </si>
  <si>
    <t xml:space="preserve">Nación, Min Hacienda, DAFP, Procuraduria General </t>
  </si>
  <si>
    <t>MANUEL YARZAGARAY BANDERA</t>
  </si>
  <si>
    <t>680012331000-2010-00358-02</t>
  </si>
  <si>
    <t>MP. OLGA MELIDA VALLE DE LA HOZ</t>
  </si>
  <si>
    <t>Ministerio de Hacienda y Crédito Público, Procuraduría General de la Nación, Departamento Administrativo de la Función Publica</t>
  </si>
  <si>
    <t>YOLANDA VILLAREAL AMAYA</t>
  </si>
  <si>
    <t>Consejo de Estado Seccion Tercera. #Tribunal Administrativo de Santander</t>
  </si>
  <si>
    <t>540012331000-2010-00026-02</t>
  </si>
  <si>
    <t>CP. Dagoberto Colmenares Uribe</t>
  </si>
  <si>
    <t>CARLOS ARTURO TORRES RINCON</t>
  </si>
  <si>
    <t>Consejo de Estado. #Tribunal Administrativo de Norte de Santander – Sección Primera</t>
  </si>
  <si>
    <t>JANETH QUINTERO DE PACHECO</t>
  </si>
  <si>
    <t>CP. Jaime Alberto Galeano Garzón</t>
  </si>
  <si>
    <t>Incremento salarial de docentes</t>
  </si>
  <si>
    <t>Nacion, MinISTERIO DE Hacienda y Creditp Publico, Departamento Administrativo de la Funcio Publica, DAPRE</t>
  </si>
  <si>
    <t>SINDICATO NACIONAL DE TRABAJADORES DE LA CONTRALORIA GENERAL DE LA REPUBLICA</t>
  </si>
  <si>
    <t>FREDY ALEXANDER ZAPATA COTE</t>
  </si>
  <si>
    <t>Decreto 4070 de 2011 expedido por el Departamento Administrativo de Seguridad, en supresión</t>
  </si>
  <si>
    <t>JOSE ALBERTO MAESTRE APONTE</t>
  </si>
  <si>
    <t>CP. Laurentino Pérez Arregocés</t>
  </si>
  <si>
    <t>JOSEFA DOLORES COTES TORRES</t>
  </si>
  <si>
    <t>STEVENSON RAFAEL PIMIENTA</t>
  </si>
  <si>
    <t>Dirección de Impuestos y Aduanas Nacionales, Departamento Administrativo de la Función Pública</t>
  </si>
  <si>
    <t>SIUNEDIAN</t>
  </si>
  <si>
    <t>Departamento Administrativo de la Funcion Publica y DepartamentoAdministrativo de la Presidencia de la Republica.</t>
  </si>
  <si>
    <t>JUAN MANUEL CASTILLO LOPEZ</t>
  </si>
  <si>
    <t>Departamento Administrativo de a Funcion Publica, Ministerior Defensa Nacional.</t>
  </si>
  <si>
    <t>JAIRO ROBERTO ARCINIEGAS</t>
  </si>
  <si>
    <t>NIXON TORRES CARCAMO Y DIANA FERNANDA TRUJILLO CHAVEZ</t>
  </si>
  <si>
    <t xml:space="preserve">Nacion, Ministerio de l Trabajo, Ministerio de Salud y Departamento Administrativo de la Funcion Publica. </t>
  </si>
  <si>
    <t>JORGE OCTAVIO ROZO VALENZUELA</t>
  </si>
  <si>
    <t>Nacion, MINTIC, Departamento Administrativo de la Funcion Publica, Ministerio de Hacienda y Credito Publico.</t>
  </si>
  <si>
    <t>BETSY ROCIO VALENCIA CASA</t>
  </si>
  <si>
    <t xml:space="preserve">Nacion, Ministerio de Salud, Ministerio de Relaciones Exteriores, Departamento Administrativo de la Funcion Publica, Ministerio del Trabajo. </t>
  </si>
  <si>
    <t>FELIPE ORTEGA ESCOVAR</t>
  </si>
  <si>
    <t>Nacion, Departamento Administrativo de la Funcion Publica, Ministerio de Hacienda y Credito Publico.</t>
  </si>
  <si>
    <t xml:space="preserve">Nacion, Departamento Administrativo de la Funcion Publica, Ministerio de Hacienda y Credito Publico, Presidencia de la Republica. </t>
  </si>
  <si>
    <t>COMISION NACIONAL DEL SERVICIO CIVIL CNSC</t>
  </si>
  <si>
    <t xml:space="preserve">Nacion - Departamento Administrativo de la Funcion Publica, Ministerio de Hacienda y Credito Publico, Presidencia de la Republica, </t>
  </si>
  <si>
    <t>Nacion - Departamento Administrativo de la Funcion Publica, Ministerio de Hacienda y Credito Publico</t>
  </si>
  <si>
    <t>MIGUEL ARMANDO ADAIME VARGAS</t>
  </si>
  <si>
    <t>Nacion - Ministerio de Hacienda y Credito Publico,  Departamento Administrativo de la Funcion Publica,  Ministerio de Salud</t>
  </si>
  <si>
    <t>HILVO CARDENAS RUIZ</t>
  </si>
  <si>
    <t>NACION,  DEPARTAMENTO ADMINISTRATIVO DE LA FUNCION PUBLICA</t>
  </si>
  <si>
    <t>OSCAR ANDRES ACOSTA RAMOS</t>
  </si>
  <si>
    <t>NACION -  MINISTERIO DE HACIEDNDA, MINISTERIO DE TRABAJO, DEPARTAMENTO ADMINISTRATIVO DE LA FUNCION PUBLICA</t>
  </si>
  <si>
    <t xml:space="preserve">NACION , MINISTERIO DE HACIENDA Y CREDITO PUBLICO, MINISTERIO DE JUSTICIA Y DEL DERECHO, Y DEPARTAMENTO ADMINISTRATIVO DE LA FUNCION PUBLICA </t>
  </si>
  <si>
    <t xml:space="preserve">NICOLAS ALVARO ARENAS ECHEVERRI </t>
  </si>
  <si>
    <t xml:space="preserve">Nacion, Ministerio d Educacion Nacional </t>
  </si>
  <si>
    <t>EDDY LORENA TORRES CHITIVA</t>
  </si>
  <si>
    <t xml:space="preserve">GOBIERNO NACIONAL </t>
  </si>
  <si>
    <t>SINTRANIVELAR</t>
  </si>
  <si>
    <t>CESAR AUGUSTO SAAVEDRA MADRID</t>
  </si>
  <si>
    <t>LUIS EDISON BERTIN RAMIREZ Y NEFER TORO LENIS</t>
  </si>
  <si>
    <t>Consejo de Estado, Sección Segunda</t>
  </si>
  <si>
    <t>unica</t>
  </si>
  <si>
    <t>ALBERTO RAMOS GARBIRAS Y OTROS</t>
  </si>
  <si>
    <t>NACION-Min Hacienda, Min Justicia, Dire Ejecutivo Admon Judicial y DAFP</t>
  </si>
  <si>
    <t>MARIA CLAUDIA ROJAS LASSO</t>
  </si>
  <si>
    <t>NACION-Min Trabajo, Min Educación, Min Justicia, Min Hacienda, COLPENSIONES, FONPRECON,  DAFP</t>
  </si>
  <si>
    <t>FREDY ROLANDO PEREZ HUERTAS</t>
  </si>
  <si>
    <t>ARLEY MENDEZ DE LA ROSA</t>
  </si>
  <si>
    <t>NACION-Min Hacienda, Presidencia de la República y DAFP</t>
  </si>
  <si>
    <t>MIRYAM LEONOR RIAÑO COY</t>
  </si>
  <si>
    <t>NACION-Min Hacienda y DAFP</t>
  </si>
  <si>
    <t>CLAUDIA MERCEDES MONROY PATIÑO</t>
  </si>
  <si>
    <t>PABLO BUSTOS SANCHEZ</t>
  </si>
  <si>
    <t>NACION-Min Hacienda, Min Justicia  y DAFP</t>
  </si>
  <si>
    <t>JOAN SEBASTIAN MARQUEZ ROJAS</t>
  </si>
  <si>
    <t>Consejo de Estado, Sección Primera</t>
  </si>
  <si>
    <t>ROSALBA TORRES DE SOTO</t>
  </si>
  <si>
    <t xml:space="preserve">MARILU CELEMIN PERDOMO </t>
  </si>
  <si>
    <t>JOSE ALBERTO GARCIA CORTES</t>
  </si>
  <si>
    <t>#Tribunal Administrativo de Cundinamarca, Sección Segunda, Subsección "B"</t>
  </si>
  <si>
    <t>250002325000-2009-00602-01</t>
  </si>
  <si>
    <t>MP. Ernesto Villamizar Cajiao</t>
  </si>
  <si>
    <t>Nación, Procuraduría General de la Nación, Ministerio de Hacienda y Crédito Público y Departamento Administrativo de la Función Pública</t>
  </si>
  <si>
    <t>LUZ MARINA BORDA GUZMAN</t>
  </si>
  <si>
    <t>#Tribunal Administrativo de Cundinamarca, Sección Segunda, Subsección "C"</t>
  </si>
  <si>
    <t>Bonificación por compensación de Procurador</t>
  </si>
  <si>
    <t>206,325,751</t>
  </si>
  <si>
    <t>250002325000-2012-00945-00</t>
  </si>
  <si>
    <t>MP. German Rodolfo Acevedo Ramirez.</t>
  </si>
  <si>
    <t>Departamento Administrativo de Seguridad, en supresión, Departamento Administrativo de la Presidencia de la República, Departamento Administrativo de la Función Pública</t>
  </si>
  <si>
    <t>CARLOS ARTURO GRISALES MONTENEGRO</t>
  </si>
  <si>
    <t>#Tribunal Administrativo de Cundinamarca, Sección Segunda,  Subsección "A"</t>
  </si>
  <si>
    <t>110013331028-2011-00099-01</t>
  </si>
  <si>
    <t>MP. Carmelo Perdomo Cueter</t>
  </si>
  <si>
    <t>Nación, Procuraduría General de la Nación, Departamento Administrativo de la Función Pública</t>
  </si>
  <si>
    <t>DORA INES ALARCON LOZANO</t>
  </si>
  <si>
    <t>Incremento salarial, previsto en el artículo 2° del Decreto 2970 de 2010</t>
  </si>
  <si>
    <t>250002342000-2012-00194-00</t>
  </si>
  <si>
    <t>MP. Cesar Palomino Cortes</t>
  </si>
  <si>
    <t xml:space="preserve">Departamento Administrativo de Seguridad, Departamento Administrativo de la Función Pública, Migración Colombia </t>
  </si>
  <si>
    <t>YEISON MAURICIO MORALES GARCIA</t>
  </si>
  <si>
    <t>250002342000-2012-00824-00</t>
  </si>
  <si>
    <t>Nacion - Presidencia de la Republica, DAS, Min de Defensa, DAFP, Min de Justicia, Min de Relaciones Exteriores y Min de Hacienda</t>
  </si>
  <si>
    <t>OSCAR ANTONIO MARTELO CABEZA</t>
  </si>
  <si>
    <t>250002325000-2010-01137-01</t>
  </si>
  <si>
    <t>MP. Jose Roberto Sáchica Méndez</t>
  </si>
  <si>
    <t>MARIA CLEMENCIA BEJARANO VARGAS</t>
  </si>
  <si>
    <t>Bonificación procuradora</t>
  </si>
  <si>
    <t>250002342000-2012-00066-00</t>
  </si>
  <si>
    <t>NELSON BENJAMIN PORTILLA BOLAÑOS</t>
  </si>
  <si>
    <t>110013331017-2011-00121-01</t>
  </si>
  <si>
    <t>Fanny Contreras Espinoza. Zaida Katherine Martinez</t>
  </si>
  <si>
    <t>WILLIAM MILLAN MONSALVE</t>
  </si>
  <si>
    <t>Incremento salarial, previsto en el paragrafo del artículo 2° del Decreto 2970 de 2010</t>
  </si>
  <si>
    <t>110013335011-2012-00077-01</t>
  </si>
  <si>
    <t>Nacion, Departamento Administrativo de la Funcion Publica, DAS, Policia Nacional.</t>
  </si>
  <si>
    <t>SOLFIDIA TORRES RINCON</t>
  </si>
  <si>
    <t>$Tribunal Administrativo de Cundinamarca -Seccion Segunda 2 - Subseccion B</t>
  </si>
  <si>
    <t>MP. Lilia Aparicio Millan</t>
  </si>
  <si>
    <t>JULIO CESAR TAFUR CUELLAR</t>
  </si>
  <si>
    <t xml:space="preserve">Luceny Rojas Conde </t>
  </si>
  <si>
    <t>Nacion - Depto Aministrativo de la Presidencia, DAFP, DAS y Unidad Administrativa de Proteccion</t>
  </si>
  <si>
    <t>JORGE ADELMO DEL CAMPO GACHARNA</t>
  </si>
  <si>
    <t>Decreto 4070 de 2011, Departamento Administrativo de Seguridad - en liquidación</t>
  </si>
  <si>
    <t xml:space="preserve">MP. Fanny Contreras Espinoza. </t>
  </si>
  <si>
    <t>MELVIS INES SARMIENTO MANGA</t>
  </si>
  <si>
    <t>Mp. Jorge Hernan Sanchez Felizzola</t>
  </si>
  <si>
    <t>Instituto Colombiano de Bienestar Familiar, Departamento Administrativo de la Función Pública</t>
  </si>
  <si>
    <t>GRACIELA ARBOLEDA NARANJO</t>
  </si>
  <si>
    <t>$Tribunal Administrativo de Descongestión Cundinamarca -Seccion Segunda 2#Juzgado 10 Administrativo del Circuito Judicial de Descongestión de Bogotá</t>
  </si>
  <si>
    <t>Nivelación salarial a defensor de familia.</t>
  </si>
  <si>
    <t>Departamento Administrativo de Seguridad, Departamento Administrativo de la Función Pública</t>
  </si>
  <si>
    <t>GLADYS POLO FLOREZ</t>
  </si>
  <si>
    <t>11001333171220120016601</t>
  </si>
  <si>
    <t xml:space="preserve">MP. Lilia Aparicio Millan </t>
  </si>
  <si>
    <t>LUZ DARY TORRES OLAYA</t>
  </si>
  <si>
    <t>Nacion - Depto Admin. De la Presidencia de la Republica, DAFP, DAS y Unidad Administrativa Especial Migracion| Colombia</t>
  </si>
  <si>
    <t>EVER EDGARDO CAMELO GONZALEZ</t>
  </si>
  <si>
    <t>MARIA OFELIA PARDO GUEVARA</t>
  </si>
  <si>
    <t>110013331007-2006-00112-02</t>
  </si>
  <si>
    <t>Nación, Ministerio de Hacienda y Crédito Público, Ministerio de la  Protección Social, Departamento Administrativo de la Función Pública, Superintendencia de Salud</t>
  </si>
  <si>
    <t>Nulidad Decreto 2131 de 2006</t>
  </si>
  <si>
    <t>110013331712-20120022801</t>
  </si>
  <si>
    <t xml:space="preserve">MP. Martha Jannette Gonzalez Gutierrez </t>
  </si>
  <si>
    <t>LUIS JESUS SEPULVEDA MANRIQUE</t>
  </si>
  <si>
    <t>ZONIA STELLA RINCON</t>
  </si>
  <si>
    <t>$Tribunal Administrativo de Cundinamarca;#Juzgado 12 Administrativo de Descongestion del Circuito Judicial de Bogota</t>
  </si>
  <si>
    <t>110013331712-2012-00231-01</t>
  </si>
  <si>
    <t>MARTIN JOBANY PONTON MARTINEZ</t>
  </si>
  <si>
    <t>RUBEN DARIO MEJIA SALAZAR</t>
  </si>
  <si>
    <t>250002326000-2001-02690-01</t>
  </si>
  <si>
    <t>CP. Olga Melida Valle de la Hoz</t>
  </si>
  <si>
    <t xml:space="preserve">Nación, Presidencia de la República, Ministerio de Hacienda y Crédito Público, Ministerio de Agricultura, Departamento Administrativo de la Función Pública </t>
  </si>
  <si>
    <t>LUIS ALFREDO VILLAMIZAR JAIMES Y OTROS</t>
  </si>
  <si>
    <t>Decretos 1064 y 1065 del 26 de junio de 2003</t>
  </si>
  <si>
    <t>LUIS OLIVER GUTIERREZ MORENO</t>
  </si>
  <si>
    <t>Nación, Ministerio de  Proteccion Social, Instituto Nacional de Cancerología, Departamento Administrativo de la Función Pública</t>
  </si>
  <si>
    <t>SOFIA CAROLINA QUINTERO LEON</t>
  </si>
  <si>
    <t>Nacion -  Dpto Admin. De la Presidencia de la Republica, DAFP, DAS y Fiscalia General de la Nacion</t>
  </si>
  <si>
    <t>JUAN PABLO PEREZ BARRAGAN</t>
  </si>
  <si>
    <t>110013335009-2012-00337-01</t>
  </si>
  <si>
    <t>Nacion- Preseidencia de la Republica, Min de Relaciones Exteriores, Minde Hacienda y Credito Publico, Min de Justicia, Mins de defensa nacional, DAFP y DAS</t>
  </si>
  <si>
    <t>JAVIER DARIO SANABRIA MERCHAN</t>
  </si>
  <si>
    <t>JUAN CARLOS OROZCO GRAJALES</t>
  </si>
  <si>
    <t>250002326000-2001-02685-01</t>
  </si>
  <si>
    <t>CP. Hernán Andrade Rincón</t>
  </si>
  <si>
    <t>Nación, Presidencia de la República, Ministerio de Hacienda y Crédito Público, Ministerio de Agricultura, Departamento Administrativo de la Función Pública</t>
  </si>
  <si>
    <t xml:space="preserve">IDELFONSO JOSE TORRES CARDENAS </t>
  </si>
  <si>
    <t>Decretos 1064 y 1065 del 26 de junio de 2001</t>
  </si>
  <si>
    <t>Nación, Presidencia de la República, Departamento Administrativo de la Función Pública, SENA</t>
  </si>
  <si>
    <t>SINDICATO DE EMPLEADOS PUBLICOS DEL SENA</t>
  </si>
  <si>
    <t>JOSE FULGENCIO FUENTES MALDONADO</t>
  </si>
  <si>
    <t>LUIS HELMUTH QUIROGA</t>
  </si>
  <si>
    <t>$Tribunal Administrativo de Cundinamarca de Descongestión, Sección Segunda, #Juzgado 7 Administrativo de Descongestión de Bogotá</t>
  </si>
  <si>
    <t>11001333170720120012800</t>
  </si>
  <si>
    <t>GERARDO ENRIQUE GONZALEZ HENRIQUEZ</t>
  </si>
  <si>
    <t>11001333170720120019100</t>
  </si>
  <si>
    <t>MARILUZ QUINTANA BERMUDEZ</t>
  </si>
  <si>
    <t>EDINSON BONILLA JIMENEZ</t>
  </si>
  <si>
    <t>NATALIA SARDI MARIN</t>
  </si>
  <si>
    <t>1100133317072012-00152-00</t>
  </si>
  <si>
    <t>JUAN CARLOS ZULUAGA DUCUARA</t>
  </si>
  <si>
    <t>ELVIRA BELTRAN CALDERON</t>
  </si>
  <si>
    <t>MERY YOLANDA PULIDO CORTES</t>
  </si>
  <si>
    <t>JOSE ALEXANDER VILLAMIL BELTRAN</t>
  </si>
  <si>
    <t>LUZ BELEN RICARDO HERNANDEZ</t>
  </si>
  <si>
    <t>JONATHAN ALEXANDER LINARES ROJAS</t>
  </si>
  <si>
    <t>11001333170720120012700</t>
  </si>
  <si>
    <t>WILLIAM FERNANDO ROJO VARGAS</t>
  </si>
  <si>
    <t>Tribunal Administrativo de Cuindinamarca de Descongestion, Seccion Segunda. Juzgado 7 aAdministrativo de Descongestion de Bogota</t>
  </si>
  <si>
    <t>JUAN ANIBAL QUINTERO CALDERON</t>
  </si>
  <si>
    <t>JAIME HERRERA REINA</t>
  </si>
  <si>
    <t>OMAR HORACIO GARNICA SARMIENTO</t>
  </si>
  <si>
    <t>110013331015-2012-00204-00</t>
  </si>
  <si>
    <t>HENRYN OSWALDO NASAYO FRANCO</t>
  </si>
  <si>
    <t>GABRIEL ENRIQUE QUEMBA MARTINEZ</t>
  </si>
  <si>
    <t>Nacion- Presidencia de la Republica, DAS, DAFP y Min. De Defensa Nacional</t>
  </si>
  <si>
    <t>DUBERNEY SOLANO ANDRADE</t>
  </si>
  <si>
    <t>DORIS SERRATO</t>
  </si>
  <si>
    <t>Nacion- Presidencia de la Republica, Min de Relaciones Exteriores, Min de Hacienda, Min de Justicia, Min de Defensa Nacional, DAFP y DAS</t>
  </si>
  <si>
    <t>JOSE HERNAN RODRIGUEZ DEVIA</t>
  </si>
  <si>
    <t>250002324000-2011-00350-01</t>
  </si>
  <si>
    <t>Ministerio de Minas y Energía Eléctrica, Departamento Administrativo de la Función Pública</t>
  </si>
  <si>
    <t>$Consejo de Estado - Sección tercera; #Tribunal Administrativo de Cundinamarca Sección Primera</t>
  </si>
  <si>
    <t>Protección del derecho colectivo a la moralidad administrativa</t>
  </si>
  <si>
    <t>250002326000-2001-02694-01</t>
  </si>
  <si>
    <t>CP. Stella Conto Diaz del Castillo</t>
  </si>
  <si>
    <t xml:space="preserve">MARIA CRISTINA ROJAS CRUZ  Y OTRA </t>
  </si>
  <si>
    <t>Decretos 1064 y 1065 del 26 de junio de 2004</t>
  </si>
  <si>
    <t>250002326000-2001-02678-02</t>
  </si>
  <si>
    <t xml:space="preserve">BERNARDO VILLALBA LAYTON  Y OTRO </t>
  </si>
  <si>
    <t>Decretos 1064 y 1065 del 26 de junio de 2007</t>
  </si>
  <si>
    <t>250002326000-2001-02689-01</t>
  </si>
  <si>
    <t xml:space="preserve">Danilo Rojas Betancourt. </t>
  </si>
  <si>
    <t>CLEMENTE VARGAS</t>
  </si>
  <si>
    <t>Decretos 1064 y 1065 del 26 de junio de 2006</t>
  </si>
  <si>
    <t>LUIS ESTEBAN MONTAÑA BORJA</t>
  </si>
  <si>
    <t>Nacion-DAFP-DC-SEC DE EDUCACION</t>
  </si>
  <si>
    <t>MAGDA MILENA PARDO RODRIGUEZ</t>
  </si>
  <si>
    <t>Ncion- Incoder- AUNAP-PRESIDENCIA-MIN.AGRICULTURA-DAFP</t>
  </si>
  <si>
    <t>CARLOS ENRIQUE MOSQUERA ARANGO</t>
  </si>
  <si>
    <t>Nación - Min. Hacienda-Min.Educacion-DAFP</t>
  </si>
  <si>
    <t>JUAN BAUTISTA DE JESUS DAZA TURMEQUE</t>
  </si>
  <si>
    <t>Nación - DAS-Unidad Especial Migración Colombia</t>
  </si>
  <si>
    <t>ALEXANDER SERNA VARON</t>
  </si>
  <si>
    <t>250002325000-2004-06151-01</t>
  </si>
  <si>
    <t>Jose Antonio Figueroa Burbano</t>
  </si>
  <si>
    <t>Nación, Gob. Nacional,  Ministerio de Hacienda y Crédito Público, Min de la Proteccion Social, Departamento Administrativo de la Función Pública y SENA</t>
  </si>
  <si>
    <t>JUAN MIGUEL LEON MORALES</t>
  </si>
  <si>
    <t xml:space="preserve">#Juzgado 10 Administrativo del Circuito de Bogotá; #Juzgado 2° Administrativo del Circuito de Bogotá en Descongestión </t>
  </si>
  <si>
    <t>Nulidad Decreto 250 de 2004, Resolución 696 de 2004</t>
  </si>
  <si>
    <t xml:space="preserve">Carlos Arturo Serrato </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</si>
  <si>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</si>
  <si>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</si>
  <si>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ORLANDO JAIMES LOPEZ</t>
  </si>
  <si>
    <t>YOLANDA VELASCO GUTIERREZ</t>
  </si>
  <si>
    <t>Yanira Perdomo Osuna</t>
  </si>
  <si>
    <t>LUIS ALEJANDRO MONTENEGRO PUENTES</t>
  </si>
  <si>
    <t>DAFP - CNSC - Gobernacion de Cundinamarca.</t>
  </si>
  <si>
    <t>NANCY RODRIGUEZ FORERO</t>
  </si>
  <si>
    <t xml:space="preserve">Nacion - Rama Judicial- Consejo Superior de la Judicatura - Direccion Ejecutiva de la Administracion Judicial - minsiterio de Hacienda y Credito Publico - Departamento Administrativo de la Funcion Publica. </t>
  </si>
  <si>
    <t>MARTHA HELENA QUINTERO QUINTERO</t>
  </si>
  <si>
    <t xml:space="preserve">UGPP - DAFP </t>
  </si>
  <si>
    <t>TUTELA</t>
  </si>
  <si>
    <t>110010325000-2011-00235-00</t>
  </si>
  <si>
    <t>ADMISION REC APELACION</t>
  </si>
  <si>
    <t>CONCEDE REC APELACION</t>
  </si>
  <si>
    <r>
      <t xml:space="preserve">26-04-2012: El presente asunto se encuentra en </t>
    </r>
    <r>
      <rPr>
        <b/>
        <sz val="9"/>
        <rFont val="Arial Narrow"/>
        <family val="2"/>
      </rPr>
      <t xml:space="preserve">archivo suspenso </t>
    </r>
    <r>
      <rPr>
        <sz val="9"/>
        <rFont val="Arial Narrow"/>
        <family val="2"/>
      </rPr>
      <t xml:space="preserve"> desde el 24 septiembre de 2009- su último movimiento fue la celebración de la audiencia del Artículo 114 CST. 25-11-2011: Según informe presentado en esta fecha por el abogado Diego Pineda,  en el expediente se encontró que el PAR inició proceso ejecutivo en contra de la demandante por condena en costas por valor de $535,600 pesos, el informe de comisión correspondiente reposa en la carpeta de novedades procesales 2011. --- 12-09-2011: Auto acepta sustitución poder otro. --- 08-06-2011: Auto mediante el cual se libra mandamiento de pago en contra de la demandante y a favor de las entidades demandadas. --- 09-01-2011: Fallo, de segunda instancia en el Tribunal Superior del Distrito Judicial Sala de Decisión Laboral Ibagué, Se confirma la sentencia recurrida que nego las pretensiones de la demandan. --- 28-10-2010: Fallo de primera instancia niega las pretensiones de la demanda. --- 10-09-09: Audiencia de conciliación asiste Diego Pineda.</t>
    </r>
  </si>
  <si>
    <t>ACUMULADOS*Consejo de Estado - Sección Primera</t>
  </si>
  <si>
    <t>FALLO UNICA INSTANCIA</t>
  </si>
  <si>
    <t>Nulidad del decreto 4050 de 2008- materia salarial DIAN</t>
  </si>
  <si>
    <t>Nulidad del decreto 1251 de 2009-materia salarial RAMA JUDICIAL</t>
  </si>
  <si>
    <t>Nulidad del decreto 4488 de 2009, estructura de COLPENSIONES</t>
  </si>
  <si>
    <t>Nulidad del decreto 4404 de 2004- supresión INRAVISION</t>
  </si>
  <si>
    <t>Nulidad del decreto 2970 de 2010- sist. CONSOLIDACION TERRITORIAL</t>
  </si>
  <si>
    <t>Nulidad del decreto 1391 de 2010, salario PGN y DEFENSORIA</t>
  </si>
  <si>
    <t>Nulidad del decreto 249 del 28 de enero de 2004, estructura SENA</t>
  </si>
  <si>
    <t>Nulidad del decreto 1151 del 29 de junio de 1999, CGR</t>
  </si>
  <si>
    <t>Nulidad del decreto 4597 de 2006, ADPOSTAL</t>
  </si>
  <si>
    <t>Nulidad del decreto 1268 de 1999, artículos 5, 6 y 7 salario DIAN</t>
  </si>
  <si>
    <t>Decreto 4886 de 2001, artículo 21, estructura SUPER IND Y CO</t>
  </si>
  <si>
    <t>ACUMULADOS *Consejo de Estado, Sección Primera</t>
  </si>
  <si>
    <t>DECISION SUSP PROV</t>
  </si>
  <si>
    <t>TRASLADO EXCEPCIONES</t>
  </si>
  <si>
    <t>REC SÚPLICA</t>
  </si>
  <si>
    <t>REC EXTR. REVISIÓN</t>
  </si>
  <si>
    <t>ADICION SENTENCIA</t>
  </si>
  <si>
    <t>CORTE CONSTITUCIONAL</t>
  </si>
  <si>
    <t>N°</t>
  </si>
  <si>
    <t>D-10194</t>
  </si>
  <si>
    <t>MP. Luis Ernesto Vargas Silva</t>
  </si>
  <si>
    <t>Marlon David Muñoz Giraldo</t>
  </si>
  <si>
    <t>Accion Publica de Inconstitucionalidad</t>
  </si>
  <si>
    <t>*Corte Constitucional</t>
  </si>
  <si>
    <t>Ley 71 de 1988, articulo 7</t>
  </si>
  <si>
    <t>Bogotá</t>
  </si>
  <si>
    <t>Cundinamarca</t>
  </si>
  <si>
    <t xml:space="preserve">Sin apoderado. </t>
  </si>
  <si>
    <t xml:space="preserve">D-9173                                 </t>
  </si>
  <si>
    <t>MP. Gabriel Eduardo Mendoza Martelo</t>
  </si>
  <si>
    <t>Germán Calderón España</t>
  </si>
  <si>
    <t>ley 4 de 1992, art. 17 --prima especial Magistrados de las altas cortes, Contralor, Fiscal, Procurador, Defensor del Pueblo y Registrador Nal.</t>
  </si>
  <si>
    <t xml:space="preserve">11-02-2013: Se aceptan impedimentos presentados por los MP. Nilson Pinilla, Ernesto Vargas, Maria Victoria Calle y Jorge Ivan Palacio. --- 05-02-2013: Se acepta el impedimento del MP. Alexei Julio en su reemplazo se nombra como Conjuez Ponente Luis Fernando Alvarez Londoño. --- 24-01-2013: Se realiza la audiencia referente. --- 11-01-2013: Ejecutoria. --- 13-12-2012: Citación audiencia el 24 de enero de 2013, a las 8 am en la sala de audiencias, el DAFP no fue citado, por estado del 14 de diciembre de 2012. --- 16-10-2012: Registro proyecto de fallo. --- 02-10-2012: Al despacho con informe. --- 01-10-2012: Vencen pruebas. --- 20-09-2012: Ejecutoria. --- 13-09-2012: Auto que ordena pruebas por estado del 17 de septiembre de 2012. --- 14-08-2012: Se recibe concepto del Procurador General. --- 02-08-2012: DAFP interviene. --- 19-07-2012: Se fija en lista hasta el 02 de Agosto de 2012. --- 18-07-2012: DAFP notificado. </t>
  </si>
  <si>
    <t>23-01-2013: emite fallo C-258 de 2013 por edictod el 14 al 18 de julio de 2013. OK</t>
  </si>
  <si>
    <t xml:space="preserve">D-9183      ACUMULADA 9173                </t>
  </si>
  <si>
    <t>Dionisio Enrique Araujo Angulo</t>
  </si>
  <si>
    <t>MP. Mauricio Gonzalez Cuervo</t>
  </si>
  <si>
    <t xml:space="preserve">Juan Evangelista Soler Reyes </t>
  </si>
  <si>
    <t xml:space="preserve">Decreto 262 de 2000, articulo 182 (parcial)                        PROCURADURIA </t>
  </si>
  <si>
    <t>MP. Alexei Igor Julio Estrada</t>
  </si>
  <si>
    <t>Marco Romero Silva</t>
  </si>
  <si>
    <t>Ley 1448 de 2011, artículos 17, 19, 27, 28, 103, 124, 125, 127, 130 y 131</t>
  </si>
  <si>
    <t>D-9454                                31 de agosto</t>
  </si>
  <si>
    <t>MP. Jorge Ignacio Pretelt Chaljub</t>
  </si>
  <si>
    <t>Alejandro Patiño Vargas</t>
  </si>
  <si>
    <t>Ley 1579 de 2012, artículo 79 literal E) (parcial)</t>
  </si>
  <si>
    <t>Alejandro Cruz</t>
  </si>
  <si>
    <t>D-9662</t>
  </si>
  <si>
    <t>MP. Alberto Rojas Rios</t>
  </si>
  <si>
    <t>Carlos Alberto Arrazola Morales</t>
  </si>
  <si>
    <t>Ley 734 de 2002, artículo 57, inciso 3</t>
  </si>
  <si>
    <t>D-9775</t>
  </si>
  <si>
    <t>MP. Nilson Pinilla Pinilla</t>
  </si>
  <si>
    <t>Nilson Giovanny Moreno Lóprez</t>
  </si>
  <si>
    <t>Ley 1474 de 2011, artículo 90</t>
  </si>
  <si>
    <t>D-9885</t>
  </si>
  <si>
    <t>Gustavo Petro Urrego  y Juan Carlos Nemocon</t>
  </si>
  <si>
    <t>ley 1625 de 2013, articulo 139</t>
  </si>
  <si>
    <t>Sin apoderado.</t>
  </si>
  <si>
    <t>D-9828</t>
  </si>
  <si>
    <t>Jerson Eduardo Valencia Arango</t>
  </si>
  <si>
    <t>Articulo 9 de la Ley 938 de 2004</t>
  </si>
  <si>
    <t>D-9855</t>
  </si>
  <si>
    <t>SUELTC COK VANNESA</t>
  </si>
  <si>
    <t>Ley 890 de 2004, articulo7</t>
  </si>
  <si>
    <t>D-9856</t>
  </si>
  <si>
    <t>Jairo Villegas Arbelaez</t>
  </si>
  <si>
    <t>Ley 909 de 2004, articulo 21 parcial</t>
  </si>
  <si>
    <t>Maia Borja</t>
  </si>
  <si>
    <t>D-10011</t>
  </si>
  <si>
    <t>George Zabalate Tique</t>
  </si>
  <si>
    <t xml:space="preserve">Decreto  - Ley267 de 200, articulo 55 </t>
  </si>
  <si>
    <t>Andri Osorio</t>
  </si>
  <si>
    <t>D-9976</t>
  </si>
  <si>
    <t>Felipe Andres Clavijo Jimenez y otros.</t>
  </si>
  <si>
    <t xml:space="preserve">Decreto 4184 de 2011, articulos 1 (Parcial),2,3 (Parcial), 4 (Parcial), 5 (parcial) </t>
  </si>
  <si>
    <t>D-9913</t>
  </si>
  <si>
    <t>MP.Nilson Pinilla Pinilla</t>
  </si>
  <si>
    <t>ley 1474 incisio 1 y 3 (Parciales) y 4,5,6,7,8,9, del articulo 128 de la Ley 1474 de 2011.</t>
  </si>
  <si>
    <t>D-9873</t>
  </si>
  <si>
    <t>MP. Mauricio Gonzales</t>
  </si>
  <si>
    <t>Juan Bautista Osorio</t>
  </si>
  <si>
    <t>Decreto 1399 de 1990 articulo 3 y 4</t>
  </si>
  <si>
    <t>D-9958</t>
  </si>
  <si>
    <t>Nixon Torres Carcamo</t>
  </si>
  <si>
    <t>Nuemral 1o del articulo 44 de la Ley 734 de 2002.</t>
  </si>
  <si>
    <t>D-10012</t>
  </si>
  <si>
    <t>Decreto 268 de 200,a rticulo 3</t>
  </si>
  <si>
    <t>D-10029</t>
  </si>
  <si>
    <t>MP.Jorge Pretetlr Chaljub</t>
  </si>
  <si>
    <t>Ricardi Gomez Giraldo</t>
  </si>
  <si>
    <t>ley 1098 de 2006, articulos 73,79 y 84</t>
  </si>
  <si>
    <t>D-10039</t>
  </si>
  <si>
    <t>Decreto2025 de 2013, articulo 4</t>
  </si>
  <si>
    <t>D-10089</t>
  </si>
  <si>
    <t>Decreto 4173 de 2011, articulo 1,2,4,7</t>
  </si>
  <si>
    <t>D-10058</t>
  </si>
  <si>
    <t>Carlos Armando Silva Salinas</t>
  </si>
  <si>
    <t>Decreto 2025 de 2013</t>
  </si>
  <si>
    <t>D-10080</t>
  </si>
  <si>
    <t>Gobienro Nacional</t>
  </si>
  <si>
    <t>Luisa fernanda Gomez Jaimes</t>
  </si>
  <si>
    <t>Ley 1642 de 2013 , articulo 2</t>
  </si>
  <si>
    <t>D-10109</t>
  </si>
  <si>
    <t>Albeiro German Mauledoux</t>
  </si>
  <si>
    <t>Decreto 1858 de 2012</t>
  </si>
  <si>
    <t>D-10162</t>
  </si>
  <si>
    <t>Camilo Alberto Paez Ospina</t>
  </si>
  <si>
    <t>Decreto - Ley 4144 de 2001, articulo 2</t>
  </si>
  <si>
    <t>D-10151</t>
  </si>
  <si>
    <t>Decreto - Ley 274 de 2000, articulo 6</t>
  </si>
  <si>
    <t>D-9834</t>
  </si>
  <si>
    <t>Edgar Jose Namen Ayub</t>
  </si>
  <si>
    <t>Dcereto 019 de 2012, articulo 166</t>
  </si>
  <si>
    <t>D-10176</t>
  </si>
  <si>
    <t>MP. Jorge Ignacio Pretetl Vragas</t>
  </si>
  <si>
    <t>Edwin Palma Egea</t>
  </si>
  <si>
    <t xml:space="preserve">Codigo Sustantivo del Trabajo, articulo 430, literal h. </t>
  </si>
  <si>
    <t>D-10145</t>
  </si>
  <si>
    <t>Gobierno nacional</t>
  </si>
  <si>
    <t>Jorge Arando Otalora Gomez</t>
  </si>
  <si>
    <t>Articulo 131, ley 418 de 1997 y Otros</t>
  </si>
  <si>
    <t>23-04-2014: Fijacion en lista hasta el dia 7 de mayo de 2014. --- 22-04-2014: Dafp notificado.</t>
  </si>
  <si>
    <t>Sin apoderado-</t>
  </si>
  <si>
    <t>D-10191</t>
  </si>
  <si>
    <t xml:space="preserve">MP. Mauricio Gonzalez Cuervo </t>
  </si>
  <si>
    <t>Nixon Torrres Carcamo</t>
  </si>
  <si>
    <t>Ley 734 de 2002, articulo 48, numeral 39</t>
  </si>
  <si>
    <t xml:space="preserve">20-05-2014: DAFP interviene. --- 07-05-2014: Fijacion en lista hasta el 20 de mayo. --- 24-04-2014: Admite demanda. </t>
  </si>
  <si>
    <t>D-9385                                           28 Junio</t>
  </si>
  <si>
    <t>Hercules Cianci Sánchez</t>
  </si>
  <si>
    <t>Decreto 2400 de 1968, artículos 25, literal f y 31, retiro del servicio de persona civil</t>
  </si>
  <si>
    <t>06-02-2013: Se recibe concepto del Procurador General de la Nación. --- 11-01-2013: DAFP contesta demanda. --- 06-12-2012: Se fija en lista hasta el 11 de enero de 2013. --- 05-12-2012: DAFP notificado.</t>
  </si>
  <si>
    <t>D- 10120</t>
  </si>
  <si>
    <t>MP. Jorge Ivan Gonzalez Cuervo</t>
  </si>
  <si>
    <t>Miguel Santiago Jaimes Delgado</t>
  </si>
  <si>
    <t>DeCRETO 020 DE 2014,A RTICULOS 24,25,26 Y 30</t>
  </si>
  <si>
    <t>05-03-2014: Fijacion en lista hasta el 18 de marzo --- 21-02-2014: Admite</t>
  </si>
  <si>
    <t>D-10217</t>
  </si>
  <si>
    <t>Maria Fernanda Rodriguez Gutierrez</t>
  </si>
  <si>
    <t xml:space="preserve">Decreto - Ley 020 de 2014, articulo 24 y 25 </t>
  </si>
  <si>
    <t xml:space="preserve">29-05-2014: DAFP interviene. --- 20-05-2014: Fijacion en lista hasta el 03 de junio --- 05-05-2014: Admite demanda. </t>
  </si>
  <si>
    <t>D-10237</t>
  </si>
  <si>
    <t>Julio Andres Moya Moreno</t>
  </si>
  <si>
    <t>Decreto Ley 775 de 2005, artículos 38 y 40 (parciales).</t>
  </si>
  <si>
    <t>D-10461</t>
  </si>
  <si>
    <t>ERICK RINCON CARDENAS</t>
  </si>
  <si>
    <t xml:space="preserve">DECRETO 019 DE 2012, ARTICULOS 160, 161, 162 Y 163 (PARCIALES) </t>
  </si>
  <si>
    <t>D-10470</t>
  </si>
  <si>
    <t>MP. Jorge Ivan Palacio Palacio</t>
  </si>
  <si>
    <t>CESAR AUGUSTO TORRES</t>
  </si>
  <si>
    <t xml:space="preserve">DECRETO 765 DE 2005, ARTICULOS 9 (PARCIAL), 10, 11, 13 (PARCIAL), 14 (PARCIAL), 15 (PARCIAL), 16 (PARCIAL), 34 (PARCIAL), 37 (PARCIAL), 38 (PARCIAL), 47 (PARCIAL) Y 48 (PARCIAL) </t>
  </si>
  <si>
    <t>D-10092</t>
  </si>
  <si>
    <t>GERMÁN CALDERÓN ESPAÑA</t>
  </si>
  <si>
    <t xml:space="preserve">LEY 734 DE 2002, ARTICULO 25 </t>
  </si>
  <si>
    <t>D-10494</t>
  </si>
  <si>
    <t>MP. Martha Sáchica Méndez</t>
  </si>
  <si>
    <t>ABRAHAM ANTONIO HAYDAR BERROCAL</t>
  </si>
  <si>
    <t>04-12-14 DAFP es notificado</t>
  </si>
  <si>
    <t>D-10626</t>
  </si>
  <si>
    <t>MP. Mauricio González Cuervo</t>
  </si>
  <si>
    <t>FLAVIO EFREN GRANADOS MORA</t>
  </si>
  <si>
    <t>Artículo 86 (parcial) de la Ley 1474 de 2011</t>
  </si>
  <si>
    <t>24-02-15 DAFP radica contestación. 13-02-2015 DAFP es notificado</t>
  </si>
  <si>
    <t>D-10652</t>
  </si>
  <si>
    <t>MP. Martha Victoria Sachica Méndez</t>
  </si>
  <si>
    <t>CLAUDIA XIMENA GOMEZ AMAYA</t>
  </si>
  <si>
    <t>Ley 1740 de 2014, ARTICULO 67 y numerales 21, 22 y 26 del ARTICULO 189 de la CP</t>
  </si>
  <si>
    <t>D-10645</t>
  </si>
  <si>
    <t>BETTY PALOMA DOZA BOLIVAR</t>
  </si>
  <si>
    <t>Ley 1474 de 2011, artículo 59 parcial</t>
  </si>
  <si>
    <t>24-03-15 DAFP radico contestación, 09-03-2015 DAFP es notificado</t>
  </si>
  <si>
    <t>D-10643</t>
  </si>
  <si>
    <t>LUIS FERNANDO ALVAREZ JARAMILLO</t>
  </si>
  <si>
    <t>Decreto 19 de 2012, Articulo 109 (Parcial)</t>
  </si>
  <si>
    <t>20-03-15 DAFP radico contstación, 10-03-2015 DAFP es notificado</t>
  </si>
  <si>
    <t>DAFP Y DEPARTAMENTO ADMINISTRATIVO DE LA PRESIDENCIA DE LA REPUBLICA</t>
  </si>
  <si>
    <t>Solicitud de selección y revisión de tutela</t>
  </si>
  <si>
    <t>Fallo 16 de diciembre de 2014 (2 instancia)</t>
  </si>
  <si>
    <t>ARCHIVADOS 2015</t>
  </si>
  <si>
    <t>ID LITIGOB</t>
  </si>
  <si>
    <t>TIPO DE ACCION</t>
  </si>
  <si>
    <t>FALLO</t>
  </si>
  <si>
    <t>VALOR</t>
  </si>
  <si>
    <t>ULTIMA ACTUACIÓN</t>
  </si>
  <si>
    <t xml:space="preserve">DEPARTAMENTO </t>
  </si>
  <si>
    <t>389780</t>
  </si>
  <si>
    <t xml:space="preserve">7000133310032012-00113-00 
</t>
  </si>
  <si>
    <t>Nulidad y Restablecimiento del Derecho</t>
  </si>
  <si>
    <t>32,340,573,00</t>
  </si>
  <si>
    <r>
      <rPr>
        <b/>
        <sz val="9"/>
        <rFont val="Arial Narrow"/>
        <family val="2"/>
      </rPr>
      <t>15-01-15 ARCHIVO</t>
    </r>
    <r>
      <rPr>
        <sz val="9"/>
        <rFont val="Arial Narrow"/>
        <family val="2"/>
      </rPr>
      <t>. 28-11-14 remite a juzgado de origen. 30-09-14 FALLO: accede a las súplicas de la demanda. 24-04-2014: DAFP envia alegatos via fax. 09-04-2014: Traslado para alegar por estado del 11 de abril.  --- 19-12-13 abre a pruebas --- 2013-11-19: DAFP se pronuncia en torno al llamamiemto en garantia y contesta la demanda. --- 2013-11-15: DAFP notificado. 18-05-2012: Admision de la demanda</t>
    </r>
  </si>
  <si>
    <t>Sincelejo</t>
  </si>
  <si>
    <t>Sucre</t>
  </si>
  <si>
    <t>630013331002-2009-00112-00</t>
  </si>
  <si>
    <t>Nineyi Ospina Cubillos</t>
  </si>
  <si>
    <t>Clemencia Gómez Gómez</t>
  </si>
  <si>
    <r>
      <t xml:space="preserve">03-05-2012: Dicta sentencia de segunda instancia por edicto del 09 al 11 de mayo de 2012.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--- 16-09-2009: Se envía contestación por correo certificado en tiempo, fijación vence el 18 de septiembre de 2009, se confirma el recibido vía telefónica. --- 26-08-2009: DAFP, notificado</t>
    </r>
  </si>
  <si>
    <t>Armenia</t>
  </si>
  <si>
    <t xml:space="preserve">Quindío </t>
  </si>
  <si>
    <t>630013331002-2009-00113-00</t>
  </si>
  <si>
    <t>Sandra Liliana Arango Marín</t>
  </si>
  <si>
    <t>04-06-2012: Se envían oficios comunicando la decisión y se devuelve el expediente al despacho de origen. --- 03-05-2012: Dicta sentencia de segunda instancia, por edicto del 9 al 11 de mayo de 2012. --- 30-09-2011: Fallo, se niegan las pretensiones de la demanda, se declara la falta de legitimación en la causa por pasiva del DAFP. --- 23-08-2010: Al despacho para fallo. --- 29-07-2010: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</si>
  <si>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630013331002-2009-00053-00</t>
  </si>
  <si>
    <t>Martha Lucia Gonzalez Rincón</t>
  </si>
  <si>
    <t>18-05-2012: Se envían oficios comunicando la decisión y se devuelve el expediente al despacho de origen. --- 26-04-2012: Sentencia modificada por edicto del 3 al 7 de mayo de 2012. --- 17-01-2012: Al depacho. --- 24-11-2011: Admite recurso de apelación y traslado de alegatos por estado del 28 de noviembre de 2011. --- 01-11-2011: Envío expediente al Tribunal Administrativo del Quindío. --- 19-09-2011: Fallo, se niegan las pretensiones de la demanda, se declara la falta de legitimación en la causa por pasiva del DAFP. --- 21-06-2010: Al despacho para fallo. --- 27-05-2010: Traslado para alegar.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</si>
  <si>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630013331002-2009-00366-00</t>
  </si>
  <si>
    <t>Blanca Ligia Álzate Oronda</t>
  </si>
  <si>
    <t>03-05-2012: Sentencia modificada por edicto del 09 al 11 de mayo de 2012. --- 20-10-2011: Auto concede recurso de apelación. --- 19-09-2011: Fallo, se niegan las pretensiones de la demanda, se declara la falta de legitimación en la causa por pasiva del DAFP. --- 10-11-2010: Al despacho para fallo. --- 13-10-2010: Traslado para alegar. --- 12-03-2010: Auto abre a pruebas. --- 28-01-2010: DAFP, contesta la demanda.</t>
  </si>
  <si>
    <t>ARCHIVADOS 2014</t>
  </si>
  <si>
    <t>630013331002-2009-00372-00</t>
  </si>
  <si>
    <t>Gloria Inés Henao Buitrago</t>
  </si>
  <si>
    <r>
      <rPr>
        <b/>
        <sz val="9"/>
        <rFont val="Arial Narrow"/>
        <family val="2"/>
      </rPr>
      <t>19-12-14 ARCHIVO</t>
    </r>
    <r>
      <rPr>
        <sz val="9"/>
        <rFont val="Arial Narrow"/>
        <family val="2"/>
      </rPr>
      <t xml:space="preserve">. 23-10-14  auto avoca conociminto y obedezcase y cúmplase lo resuelto por el TAQ que modifico el numeral 4 de la providencia de 1a instancia. 24-09-2014: Devolucion al despacho de origen. 21-08-2014: Sentencia modificada mediante edicto del 27 al 29 de agosto.  --- 03-09-13: Al despacho. --- 18-07-2013: Corre termino para alegar de conclusion. --- 22-07-2013: Admite recurso de apelacion y corre traslado para alegar.  --- 28-02-2013: Sentencia de primera instancia que niega las pretensiones de la demanda por edicto del 06 al 08 de marzo de 2013. --- 18-04-2012: Corre traslado de alegatos por estado del 20 de abril de 2012. --- 13-09-2011: Auto amplia término probatorio por treinta días más. --- 08-06-2010: Auto abre a pruebas. --- 18-06-2010: DAFP, envía contestación. --- 16-04-2010: DAFP, notificado. 08-06-2009: Admision de la demanda. </t>
    </r>
  </si>
  <si>
    <t>630013331002-2009-00482-01</t>
  </si>
  <si>
    <t>Maria Luisa Echeverry Gomez</t>
  </si>
  <si>
    <t xml:space="preserve">Paola Andrea Valencia </t>
  </si>
  <si>
    <r>
      <rPr>
        <b/>
        <sz val="9"/>
        <rFont val="Arial Narrow"/>
        <family val="2"/>
      </rPr>
      <t>23-10-2014 ARCHIVO</t>
    </r>
    <r>
      <rPr>
        <sz val="9"/>
        <rFont val="Arial Narrow"/>
        <family val="2"/>
      </rPr>
      <t>. 10-10-2014: Auto de obdezcase y cumplase por estado del 15 de octubre. 12-09-2014: Recepcion del expediente. --- 10-07-2014: Sentencia que confirma lo dicho por el Aquo, emdiante edicto del 16 al 18 de julio.  ---- 18-07-13: Al despacho. --- 07-05-2013: Admite recurso de apelación y corre traslado de alegatos por estado del 09 de mayo de 2013. --- 11-04-2013: Al despacho. --- 10-04-2013: Radicación y reparto. --- 09-04-2013: Envió expediente al Tribunal Administrativo de Quindió. --- 22-10-2012: Sentencia de primera instancia niega pretensiones de la demanda por edicto del 26 al 30 de octubre de 2012. --- 01-10-2010: Al despacho para resolver sobre traslado para alegar de conclusión. --- 23-07-2010: Auto de apertura a pruebas. --- 27-04-2010: DAFP, contesta la demanda. --- 08-03-2010: DAFP, notificado. 18-08-2009: Auto admisorio de la demanda.</t>
    </r>
  </si>
  <si>
    <t>323411</t>
  </si>
  <si>
    <t>760013331010-2010-00097-00</t>
  </si>
  <si>
    <t xml:space="preserve">Paola Andrea Bejarano Vergara </t>
  </si>
  <si>
    <t>Nación, Ministerio de Hacienda y Crédito Público, Ministerio de Educación Nacional, Departamento Administrativo de la Función Público, Municipio de Cali</t>
  </si>
  <si>
    <t>Myriam Nelly Chacón Molina</t>
  </si>
  <si>
    <t>#Juzgado 7Administrativo del Circuito de Cali</t>
  </si>
  <si>
    <t>Ajuste de asignaciones salariales de los docentes</t>
  </si>
  <si>
    <t>7.213.807.92</t>
  </si>
  <si>
    <r>
      <rPr>
        <b/>
        <sz val="9"/>
        <rFont val="Arial Narrow"/>
        <family val="2"/>
      </rPr>
      <t>23-10-14 ARCHIVO</t>
    </r>
    <r>
      <rPr>
        <sz val="9"/>
        <rFont val="Arial Narrow"/>
        <family val="2"/>
      </rPr>
      <t xml:space="preserve">. 25-09-2014: Sentencia que niega las pretensiones de la demanda, mediante edicto del 1 al 3 de octubre de 2014.28-07-2014: Se reciben alegatops de ocnlusion por parte del DAFP. ---14-07-2014. Traslado para alegar de conclusion por estado del 17 de julio. --- 05-11-13 Juzgado 7o admtvo descongestión avoca conocimiento. --- ---  09-12-2013: auto que releva y nombra peritos por estado del 11 de diciembre. --- 16-08-2012: Resuelve no reponer el auto que abre a pruebas por estado del 19 de noviembre de 2012. --- 19-06-2012: Auto abre a pruebas pedidas, por la parte demandante documentos acompañados con la demanda por estado del 24 de julio de 2012. --- 04-07-2012: Se resuelve auto de pruebas pedidas. --- 06-06-2012: DAFP envía contestación a la demanda. --- 24-05-2012: Se fija en lista por 10 días hasta el 07 de junio de 2012. --- 09-05-2012: DAFP notificado. 15-12-2011 Admision de la demanda. </t>
    </r>
  </si>
  <si>
    <t>Cali</t>
  </si>
  <si>
    <t>Valle del Cauca</t>
  </si>
  <si>
    <t>235446</t>
  </si>
  <si>
    <t>110013331008-2012-00049-01</t>
  </si>
  <si>
    <t>Luz Nubia Gutierrez Rueda       M.P. Jorge Hernán Sanchez Felizzola</t>
  </si>
  <si>
    <t>Maria Cristina González Arenas</t>
  </si>
  <si>
    <t>Trinunal Administrativo de Descongestión, Sección II. #Juzgado 2° Administrativo de Descongestión del Circuito de Bogotá; #Juzgado 8 Administrativo del Circuito de Bogotá</t>
  </si>
  <si>
    <t>Nulidad  de la resolucion No 523 del 19 de julio de 2011</t>
  </si>
  <si>
    <t>24-10-14 ARCHIVO DEFINITIVO. 09-07-2014: Auto de obezcase y cumplase por estado del 11 de julio, 27-05-2014. Sentencia que revoca y niega, mediante edicto del 3 al 6 de junio.  --- 14-05-2014: Memorial allegado por la Procuraduria. --- 05-05-2014: DAFP allega intervencion frente a la prueba solicitada por la Procuraduria. --- 19-02-2014: AL despacho para proveeer.  --- 17-02-2014: Regresa con concepto del Ministerio Publico. --- 05-02-2014: Envio a la Procuraduria 131 para concepto. --- 03-02-2014: DAFP radica alegatos de conclusion. --- 17-01-2014: Auto que cocede termino para alegar de conclusion por estado del 21 de enero de 2014. --- 27-09-2013: Al despacho. --- 02-08-2013: Se admite recurso de apelacion por estado del 6 de agosto de 2013. --- 25-07-2013: Al despacho por reparto. ---  17-07-2013: Reparto y radiación. --- 28-06-2013: Envío al TAC oficio 448. ---  24-06-2013: DAFP asiste a audiencia de conciliación y se declara fallida, por no existir acuerdo conciliatorio por ninguna de las partes.04-06-2013: Se fija fecha para audiencia de conciliación para el 24 de junio de 2013, a las 8:30 a.m. --- 28-05-2013: DAFP allega recurso de apelación contra sentencia. --- 30-04-2013: Sentencia de primera instancia que accede a las pretensiones de la demanda por edicto del 10 al 15 de mayo de 2013. --- 15-02-2013: Al despacho para fallo. --- 16-01-2013: Auto corre traslado de alegatos por estado del 18 de enero de 2013. --- 13-08-2012: Auto que ordena poner en conocimiento que pasa al Juzgado 2 Administrativo de Descongestión por estado del 15 de agosto de 2012. --- 10-08-2012: Al despacho. --- 20-06-2012: Envía expediente a la oficina de apoyo según lo ordenado en el acuerdo PSAA 12-9454 de 2012. --- 19-06-2012: Gastos envió a otros despachos, valor de la transacción $40.500, número de referencia 67. --- 12-06-2012: Se asiste a la audiencia de testimonios con el fin de presentar los testigos presentados por el DAFP. --- 04-06-2012: Se asiste a la audiencia de testimonios, se recepcionan los testimonios presentados por el demandante y se aplaza la audiencia para el 12 de junio de 2012. --- 29-05-2012: DAFP allega respuesta oficios, se reciben memoriales. --- 23-05-2012: Auto que repone el auto del 02 de mayo de 2012 y fija fecha para testimonios el 04 de junio de 2012, por estado del 25 de mayo de 2012. --- 22-05-2012: Al despacho escrito de reposición presentado por la actora. --- 16-05-2012: DAFP radica memorial aportando la relación de las personas que rendirán testimonios. --- 14-05-2012: Fijación en lista del recurso de reposición. --- 10-05-2012: El DAFP interpone recurso de reposición. --- 08-05-2012: DAFP allega relación de personas a rendir testimonio. --- 02-05-2012: Auto que abre a pruebas el proceso por estado del 04 de mayo de 2012. --- 30-04-2012: Al despacho. --- 27-04-2012: El DAFP radica la contestación a la demanda. --- 26-04-2012: Notificaciones personales referencia número 3065 por valor de $13.000 y la referencia número 3066 por valor de $6.500. --- 13-04-2012: Se fija en lista por 10 días por estado del 16 al 27 de abril de 2012. --- 30-03-2012: Se notifica a Angelica Cicery. --- 29-03-2012: DAFP notificado. 22-02-2012: Admision de la demanda</t>
  </si>
  <si>
    <t>Jose Fernando Ceballos</t>
  </si>
  <si>
    <t>125025</t>
  </si>
  <si>
    <t>110013331035-2009-00207-00 (2009-00245)</t>
  </si>
  <si>
    <t>Gustavo Lanza Rodriguez</t>
  </si>
  <si>
    <t xml:space="preserve">Ministerio de Transporte, Concesión Runt, Departamento Administrativo de la Función Pública </t>
  </si>
  <si>
    <t>Royal &amp; Sun Alliance Seguros (Colombia) S.A. y Hernan Ramirez Arciniegas</t>
  </si>
  <si>
    <t xml:space="preserve">Acción Popular </t>
  </si>
  <si>
    <t>#Juzgado 35 Administrativo del Circuito de Bogotá</t>
  </si>
  <si>
    <t>Vulneración del acceso a los servicios públicos y su prestación eficiente y oportuna</t>
  </si>
  <si>
    <t xml:space="preserve">14-10-2014: Archivo de la demanda. 31-07-2014. Sentencia por edicto del del 6 al 11 de agosto. --- 19-11-2013: Al despacjo para sentencia. --- 05-11-2013: Auto que niega nulidad por estado del 6 de noviembre. --- 02-08-2013: Admite incidente de nulidad. --- 28-05-2013: Al despacho para fallo. --- 24-05-2013: DAFP allega alegatos. --- 16-05-2013: Traslado para alegatos por estado del 17 de mayo de 2013. --- 07-03-2013: Auto abre a pruebas el proceso por estado del 08 de marzo de 2013. --- 01-03-2013: Se declara fallida la audiencia de pacto de cumplimiento. --- 01-03-2013: Al despacho. --- 24-01-2013: Auto fija fecha 28 de febrero de 2013, a las 2:30 pm para pacto de cumplimiento por estado del 25 de enero de 2013. --- 22-01-2013: Al despacho. --- 10-10-2012: Allega memoriales. --- 27-09-2012: Se notifica por aviso. --- 14-09-2012: Notificación T 2219. --- 30-07-2012: Auto que ordena notificación personal por estado del 31 de julio de 2012. --- 21-06-2012: Al despacho. --- 07-06-2012: Informa nuevamente dirección para efectos de notificación. --- 19-04-2012: Auto que ordena poner en conocimiento la sustitución de poder otro por estado del 20 de abril de 2012. --- 26-03-2012: Al despacho. --- 05-03-2012: Allega sustitución de poder. --- 26-03-2011: Al despacho. --- 05-03-2012: Allega sustitución de poder. --- 20-06-2011: Informe notificador, dirección dada no coincide con la sociedad a notificar. --- 02-06-2011: Notificación en trámite. --- 24-02-2011: Auto ordena notificar personalmente. --- 15-02-2011: Al despacho con informe del notificador. --- 24-01-2011: Informe notificador que en la dirección aportada el inmueble se encuentra desocupado. --- 14-10-2010: Auto que decreta la nulidad de todo lo actuado, solicitud hecha por la procuradora 196 judicial y ordena dar cumplimiento al auto del 29 de abril de 2010, por estado del 15 de octubre de 2010. --- 05-10-2010: Al despacho para resolver sobre solicitud nulidad elevada por la procuradora. --- 23-09-2010: Audiencia de Pacto de Cumplimiento. --- 10-09-2010: Auto decreta la acumulación con el proceso de Hernan Ramirez Arciniegas, 2009-00245. --- 26-08-2010: Auto notificado por estado del 27 de agosto de 2010, se fija el 23 de septiembre de 2010 a las 2:00 de la tarde para que se lleve a cabo la audiencia de pacto de cumplimiento. --- 25-08-2010: Al despacho para fijar fecha y hora de audiencia de pacto de cumplimiento. --- 03-06-2010: Auto da por contestada la demanda, reconoce personería y ordena traslado al demandante para que se pronuncie sobre excepciones propuestas. --- 25-05-2010: Al despacho para proveer. --- 11-05-2010: Consignación gastos procesales. --- 28-04-2010: Al despacho. --- 11-03-2010: Auto da cinco 5 días para que alleguen certificados de existencia y representación por estado del 12 de marzo de 2010. --- 04-02-2010: Auto reitera auto anterior que suspende audiencia de pacto de cumplimiento. --- 26-01-2010: Al despacho. --- 25-11-2009: Auto suspende diligencia de pacto de cumplimiento programada para el 11 de diciembre de 2009. --- 12-11-2009: DAFP, asiste a la audiencia --- 19-10-2009: Se fija como fecha y hora para la celebración de audiencia de pacto de cumplimiento (art: 27 ley 472 de 1998) el día jueves 12 de noviembre de 2009. --- 22-09-2009: DAFP, contesta en tiempo. --- 09-09-2009: Fijación en lista, vence martes 22 de septiembre de 2009. --- 04-09-2009: DAFP, notificado. 31-07-2009: admision d ela demanda. </t>
  </si>
  <si>
    <t>228050</t>
  </si>
  <si>
    <t>150013331701-2009-00166-01</t>
  </si>
  <si>
    <t>Martha Cecilia Campuzano Pacheco.</t>
  </si>
  <si>
    <t xml:space="preserve">Escuela Superior de Administración Pública, Departamento Administrativo de la Función Pública </t>
  </si>
  <si>
    <t xml:space="preserve">Edmundo Flórez  Peñaranda </t>
  </si>
  <si>
    <t xml:space="preserve">$Tribunal Administrativo - Sección Primera;              #Juzgado 1° Administrativo de Descongestión de Tunja;                #Juzgado 6° Administrativo del Circuito de Tunja </t>
  </si>
  <si>
    <t xml:space="preserve">Se declare la nulidad de la Resolución 2071 del 23 de diciembre de 2008, Insubsistencia del Director Territorial de la ESAP de Boyacá </t>
  </si>
  <si>
    <t>01-10-2014: Achivo 21-05-2014: Auto de obdezcase y cumplase pór estado del 23 de mayo. ---11-03-2014: Sentencia que confirma lo decidio por el Aquo, mediante edicto del 26 de marzo.  --- 15-01-13: AL DESPACHO PARA FALLO. --- 11-12-12: DAFP envia alegatos. 05-10-12: alegatos de conclusión. 05-09-12: Admite recurso de apelación. 08-06-2012: Concede recurso de apelación en el efecto suspensivo.  --- 12-04-2012: Declarar probada la excepción de falta de legitimación en la causa por pasiva del DAFP. --- 30-03-2012: Sentencia de primera instancia por edicto del 12 al 16 de abril de 2012. --- 24-11-2011: Al despacho para sentencia. --- 05-10-2011: Se avoca conocimiento. --- 17-08-2011: Remite expediente a despachos de descongestión. --- 26-04-2011: Al despacho para resolver traslado para alegar de conclusión. --- 13-04-2011: Se requiere a la ESAP para que allegue los oficios solicitados con anterioridad. --- 08-04-2011: Al despacho para resolver sobre traslado para alegar de conclusión. --- 17-11-2010: Respuesta a oficio ESAP. --- 02-11-2010: Respuesta a telegrama ESAP. --- 15-09-2010: Notificaciones. --- 18-08-2010: Auto decreta pruebas, por estado del 20 de agosto de 2010. --- 18-05-2010: Al despacho para decretar pruebas. --- 07-05-2010: Demandante presenta escrito con excepciones. --- 03-05-2010: Traslado por 5 días para que se pronuncie el demandante frente a las excepciones propuestas. --- 22-04-2010: Se envía contestación por correo, se confirma recibido en tiempo el viernes 23 de abril al medio día. --- 12-03-2010: Fijación en lista, vence viernes 23 de abril de 2010. --- 19-03-2010: DAFP, notificado.  04-11-2009</t>
  </si>
  <si>
    <t>Tunja</t>
  </si>
  <si>
    <t>Boyacá</t>
  </si>
  <si>
    <t>120099</t>
  </si>
  <si>
    <t>250002326000-2001-02665-01</t>
  </si>
  <si>
    <t>Laurencio Gonzalez Forero</t>
  </si>
  <si>
    <t>Reparación Directa</t>
  </si>
  <si>
    <t>Decretos 1064 y 1065 del 26 de junio de 2002</t>
  </si>
  <si>
    <t>30-09-2014: ARCHIVO 22-07-2014: Auto de obedezcase y cumplase pór estado del 24 de julio.  --- 07-07-2014. Al despacho. --- 07-07-20014: Devuelto del Cosejo de estado. --- 11-06-2014: Devolcuion al TAC. --- 29-04-2014. AL despacho para aclaracion de la sentencia por parte de Magistrado. --- 09-04-2014: Fallo MODIFICAR LA SENTENCIA DEL 24 DE AGOSTO DE 2004, PROFERIDA POR EL TRIBUNAL ADMINISTRATIVO DE CUNDINAMARCA, CONFORME A LAS CONSIDERACIONES EXPUESTAS EN LA PARTE MOTIVA DE ESTA PROVIDENCIA, LA CUAL QUEDARÁ ASÍ: PRIMERO: DECLARAR NO PROBADA LA EXCEPCIÓN DE CADUCIDAD Y FALTA DE JURISDICCIÓN Y COMPETENCIA SEGUNDO: DECLARAR PROBADA LA EXCEPCIÓN DE FALTA DE LEGITIMACIÓN EN LA CAUSA POR ACTIVA DEL DEPARTAMENTO ADMINISTRATIVO DE LA PRESIDENCIA DE LA REPÚBLICA. TERCERO: NEGAR LAS PRETENSIONES CUARTO: SIN CONDENA EN COSTAS SEGUNDO: EJECUTORIADA ESTA PROVIDENCIA, DEVUELVASE EL EXPEDIENTE AL TRIBUNAL DE ORIGEN PARA SU CUMPLIMIENTO., por edicto del 24 al 28 de abril. --- 25-03-2014: Registra proyecto de fallo. --- 23-09-2010: Reasignación de Ponente  por reparto general de los procesos que cursan en la sección tercera del Consejo de Estado, entre los nueve Magistrados que hoy la integran en conformidad con lo dispuesto por la ley  1285. -- 20-06-2007: Al despacho para fallo. --- 18-04-2006: Cambio ponente por la MP. Ruth Stella Correa Palacio. --- 24-08-2004: Fallo, primera instancia, por edicto del 30 de agosto al 1 de septiembre. --- . 26-04-2004: Al despacho para setencia. --- 25-03-2004: Traslado d e alagar de conclusion, por estado del 30 de marzo de 2004. ---- 29-08-20002: Al despacho en cuanto las demandadas contestaron en terminos las demandas. ---- 26-02-2002: Radicacion del proceso.</t>
  </si>
  <si>
    <t>309766</t>
  </si>
  <si>
    <t>110013331019-2010-00221-00</t>
  </si>
  <si>
    <t>Departamento Nacional de Planeación, Superintendencia de Servicios Públicos Domiciliarios, Departamento Administrativo de la Función Pública</t>
  </si>
  <si>
    <t>Nayibe Saad Domínguez</t>
  </si>
  <si>
    <t>$Tribunal Administrativo de Cundinamarca de Descongestión, Sección Segunda, Subsección "F"; #Juzgado 11 Administrativo de descongestión del Circuito de Bogotá</t>
  </si>
  <si>
    <t>Nulidad del decreto 991 de 2002</t>
  </si>
  <si>
    <t>19-09-2014: Archivo 23-09-2013: Auto de obedezcase y cumplase por estado del 25 de septiembre de 2013. ---- 08-08-2013: Al despacho. --- 30-05-2013: Devolución al Juzgado 11 Administrativo de Descongestión de Bogotá. ---  27-05-2013: Oficio comunica la decisión.--- 23-01-2013: Se resuelve aclaración de sentencia por estado del 30 de enero de 2013. --- 25-09-2012: Al despacho. --- 12-09-2012: Se solicita aclaración de sentencia. --- 25-09-2012: Al despacho. --- 15-08-2012: Fallo, revoca sentencia que denegó las pretensiones de la demanda y en su lugar se accede a las pretensiones por edicto del 12 al 14 de septiembre de 2012. --- 30-05-2012: Se remite a Tribunal de Descongestión. --- 24-05-2012: Al despacho para sentencia. --- 18-05-2012: Regresa de la Procuraduría con concepto. --- 08-05-2012: DAFP radica alegatos de conclusión. --- 20-04-2012: Corre traslado para alegar por 10 días por estado del 24 de abril de 2012. --- 13-04-2012: Al despacho. --- 28-03-2012: Reparto y radicación. --- 21-03-2012: Se envía nuevamente al Tribunal Administrativo de Cundinamarca con oficio 360. --- 01-03-2012: Enviado al Tribunal Administrativo de Cundinamarca con oficio 257. --- 08-02-2012: Auto concede apelación por estado del 10-02-2012. --- 16-01-2012 Al despacho. --- 14-12-2011: Recibe apelación de la sentencia. --- 21-11-2011: Sentencia de primera instancia y edicto en estado de la misma fecha. --- 21-11-2011: Al despacho para sentencia. --- 31-08-2011: Se envío a Juzgados Administrativos de Descongestión. --- 19-05-2010: Enviado a juzgados administrativos para reparto. --- 22-04-2010: Por estado auto de obedézcase y cúmplase. --- 09-04-2010: Ingresa proceso al despacho proveniente del Consejo de Estado, sección segunda, declarando la nulidad de todo lo actuado a partir del auto del 1 de agosto de 2006, y en consecuencia pasa al despacho para resolver de conformidad. --- 10-03-2010: Devuelto al tribunal con oficio 840. --- 26-02-2010: Copiador tomo 1168 folio 371. --- 04-02-2010: Auto declara la nulidad de todo lo actuado y ordena al tribunal regresar el expediente al juzgado. --- 20-02-2009: Al despacho para proveer. --- 05-02-2009: Traslado de recurso de reposición por 2 días. --- 26-11-2008: Al despacho por reparto. --- 12-12-2008: A disposición de la parte contraria por el término de 2 días. --- 25-11-2008: Radicación y reparto del proceso (recurso de queja). --- 04-09-08: Auto rechaza por improcedente la reposición, y en subsidio ordena expedición de copias para recurso de queja. --- 0-05-07: Fallo, niega las súplicas de la demanda, declara probada la falta de legitimación en la causa por pasiva del DAFP por edicto del 16 de mayo de 2007.</t>
  </si>
  <si>
    <t xml:space="preserve">Camilo Escovar </t>
  </si>
  <si>
    <t>520012331001-2008-00350-00</t>
  </si>
  <si>
    <t>Paulo León España Pantoja</t>
  </si>
  <si>
    <t>Nación, Rama Judicial, Ministerio de Hacienda y Crédito Público, Ministerio del Interior y de Justicia, Departamento Administrativo de la Función Pública</t>
  </si>
  <si>
    <t>Milton Gonzalo Muñoz Muñoz</t>
  </si>
  <si>
    <t>#Juzgado 1° Administrativo de Pasto</t>
  </si>
  <si>
    <r>
      <rPr>
        <b/>
        <sz val="9"/>
        <rFont val="Arial Narrow"/>
        <family val="2"/>
      </rPr>
      <t>18-09-14 ARCHIVO</t>
    </r>
    <r>
      <rPr>
        <sz val="9"/>
        <rFont val="Arial Narrow"/>
        <family val="2"/>
      </rPr>
      <t xml:space="preserve">. 22-11-2011: Obedézcase y cúmplase lo resuelto por el superior en la providencia del 10 de octubre de 2011. 15-06-2011: Expediente remitido al Consejo de Estado para sorteo de conjueces. --- 15-06-2011: En Consejo de Estado para sorteo de conjuez ponente. --- 16-12-2010: Remite el Consejo de Estado por impedimento. --- 10-12-2010: Radicacion y reparto proceso en TAN. --- 25-11-2009: Se concede en efecto suspensivo recurso de apelación y se envia expediente al Tribunal. --- 29-10-2009: Fallo negar excepción de cosa juzgada, cobro de lo no debido, falta de objeto paras demandar y falta de competencia, por edicto del 29 de octubre de 2009. --- 05-10-2009: Por estado traslado para alegar de conclusión. --- 31-08-2009: Auto de animo conciliatorio para que en el termino de diez dias mediante escrito las partes informen si les asiste ánimo conciliatorio, requerir a la entidad demandada a fin de que allegue documentación solicitada. --- 24-03-2009: Auto de apertura a pruebas. --- 02-03-2009:  Auto ordena traslado de excepciones por cinco días. --- 04-02-2009: Traslado para contestar demanda. --- 10-12-2008: Auto acepta impedimento. --- 10-12-2008: Admision de la demanda. </t>
    </r>
  </si>
  <si>
    <t>Pasto</t>
  </si>
  <si>
    <t>Nariño</t>
  </si>
  <si>
    <t>229901</t>
  </si>
  <si>
    <t>630013331002-2009-00575-00</t>
  </si>
  <si>
    <t>MP. Rigoberto Reyes Gómez</t>
  </si>
  <si>
    <t>Paula Andrea Echeverry Obando</t>
  </si>
  <si>
    <t>02-09-14 ARCHIVO. 23-01-14: AUTO DE OBEDEZCASE Y CÚMPLASE31-10-2013: Sentencia revocada por edicto del 7 al 12 de noviembre. 29-01-2013: Al despacho para sentencia. --- 20-11-2012: Admite recurso de apelación y corre traslado de alegatos por estado del 22 de noviembre de 2012. --- 12-10-2012: Resuelve concede recurso de apelación. --- 31-08-2011: Concede término de alegatos de conclusión. --- 08-06-2010: Al despacho para resolver sobre término para alegatos. --- 18-06-2010: DAFP, envía contestación de la demanda. --- 16-04-2010: DAFP, notificado.</t>
  </si>
  <si>
    <t>229991</t>
  </si>
  <si>
    <t>630013331002-2009-00513-00</t>
  </si>
  <si>
    <t>Leonora González García</t>
  </si>
  <si>
    <t>02-09-14 ARCHIVO. 22-10-2013: Autod e obezcase y cumplase, revoco sentencia que nego por estado del 25 de octubre de 2013. 30-08-2013: Sentecia que es revocada por edicto del  5 al 9 de septiembre de 2013. --- 29-01-2013: Al despacho para sentencia. --- 27-11-2012: Admite apelación y corre traslado alegatos por estado del 29 de noviembre de 2012. --- 28-03-2011: Al despacho para fallo. --- 01-03-2011: Traslado para alegar. --- 30-04-2010: Auto abre a pruebas. --- 02-03-2010: DAFP, contesta la demanda. --- 05-02-2010: DAFP, notificado.</t>
  </si>
  <si>
    <t>325096</t>
  </si>
  <si>
    <t>110013335020-2012-00157-00</t>
  </si>
  <si>
    <t>Lucía Porras Velez</t>
  </si>
  <si>
    <t>Carlos Alberto Moreno Roa</t>
  </si>
  <si>
    <t>#Juzgado 4 Administrativo de Descongestión de Bogotá</t>
  </si>
  <si>
    <t>27-08-2014: ARCHIVO 10-06-2014: Al despacho. --- 31-01-2014: Sentencia que niega lasa pretensiones de la demanda por edicto del 6 al 10 de febrero de 2014. --- 14-01-14: AL DESAPCHO PARA FALLO. 16-12-2013: DAFP radica alegatos de conclusion. --- 04-12-2013: Traslado de los alegatos de conclusion por estado del 6 de diciembre. --- 11-09-2013: Al despacho --- 24-07-2013: Auto que decreta pruebas por estado del 26 de julio de 2013. --- 10-07-2013: Al despacho. --- 04-07-2013: DAFP radica contestación a la demanda.25-06-2013: Se fija en lista por 10 días hasta el 09 de julio de 2013. --- 12-06-2013: Se resuelve nulidad y reposición por estado del 14 de junio de 2013. --- 15-05-2013: Allega solicitud de nulidad. --- 12-04-2013: DAFP notificado.</t>
  </si>
  <si>
    <t>298330</t>
  </si>
  <si>
    <t>540012331000201000371-00</t>
  </si>
  <si>
    <t>CP. Carmen Rosa Mora Daza</t>
  </si>
  <si>
    <t>Rita Aldana Laguado</t>
  </si>
  <si>
    <t>#Tribunal Administrativo de Norte de Santander - Sección Primera</t>
  </si>
  <si>
    <t>186.412.283.00</t>
  </si>
  <si>
    <t>22-08-2014: ARCHIVO.25-03-14 SENTENCIA: Declara falta legitmiacion DAFP y condena PROCURADURIA. ---- 04-02-2014. DAFP radica alegatos de conclusion por fax y DHL. --- 23-01-14: ALEGATOS DE CONCLUSIÓN HASTA EL 5 DE FEBRERO DE 2014. --- 08-07-2013: Abre a pruebas. --- 06-08-2012: Se llama al tribunal y me informan que ellos no dan información por telefono. --- 17-07-2012: DAFP notificado. ---  2011-10-21: Admision de la demanda.</t>
  </si>
  <si>
    <t>Cucuta</t>
  </si>
  <si>
    <t>Norte de Santander</t>
  </si>
  <si>
    <t>397265</t>
  </si>
  <si>
    <t>250002341000-2013-01709-00</t>
  </si>
  <si>
    <t>Felipe Alirio Solarte Maya</t>
  </si>
  <si>
    <t>Departamento Administrativo de a Funcion Publica, Ministerior de Hacienda y credito Publico y Otros</t>
  </si>
  <si>
    <t>Hilvo Cardenas Ruiz</t>
  </si>
  <si>
    <t>Accion de Cumplimiento</t>
  </si>
  <si>
    <t>Consejo de Estado. $Tribunal Administrativo de Cundinamarca Seccion Primera</t>
  </si>
  <si>
    <t>Ley 314 de 1996.</t>
  </si>
  <si>
    <t>N.A.</t>
  </si>
  <si>
    <t>19-08-2014: Pasa para archivo. 22-07-2014: Auto de obedezcase y cumplase. --- 10-07-2014: Al despacho. --- 09-07-02014: devuelto del Consejo de Estado.. --- 21-05-2014. Fallo que niega las pretensiones de la demanda, por edicto del 30 de mayo al 4 de junio.  --- 21-04-2014: Al despacho por reraprto.  --- 03-04-2014: Envio al Consejo de Estado.  --- 28-032014: AUTO QUE CONCEDE RECURSO DE APELACION POR ESTADO DEL 31 DE MARZO. --- 27-02-2014: Fallo que nega las pretensiones de la demanda por edicto del 7 al 11 de marzo. --- 18-02-2014: Auto que no repone auto admisorio de la demanda, y pasa al despacho para fallo por estado del 19 de febrero. ---  23-01-2014: Al despacho. --- 13-01-2014: DAFP contesta demanda. --- 18-12-2013: DAFP notificado.  15-07-2013: Admision de la demanda.</t>
  </si>
  <si>
    <t>Maia Borja.</t>
  </si>
  <si>
    <t>225710</t>
  </si>
  <si>
    <t>110013331015-2011-00103-01</t>
  </si>
  <si>
    <t>MP. Cerveleon Padilla Linares</t>
  </si>
  <si>
    <t>Nación, Presidencia de la República, Ministerio de Hacienda y Crédito Público, Procuraduría General de la Nación, Departamento Administrativo de la Función Pública</t>
  </si>
  <si>
    <t>Cesar Augusto Duarte Acosta</t>
  </si>
  <si>
    <t>#Tribunal Administrativo de Cundinamarca, Sección Segunda, Subsección "D"</t>
  </si>
  <si>
    <t>Incremento salarial para el 2010 conforme a la ley 4° de 1992</t>
  </si>
  <si>
    <t>14-08-2014: ARCHIVO 20-01-2014: Auto de obdezcase y cumplase. --- 15-11-2013: Al despacho. --- 11-11-2013: Auto de obedescase y cumplase. --- 04-10-2013: Devolucion al despacho de origen Juzgado Quinto Administrativo de Descongestion de Bogota.. --- 15-08-2013: Sentencia por medio de la cual se confirma el fallo de primera instanciapor edicto del 24 al 26 de septiembre de 2013. --- 18-03-2013: Se allega poder, Alejandro Cruz. --- 27-11-2012: Al despacho. --- 26-11-2012: Monica Serrato renuncia a poder. --- 30-08-2012: Al despacho para sentencia. --- 28-08-2012: DAFP presenta alegatos de conclusión. --- 10-08-2012: Corre traslado a las partes por 10 días por estado del 14 al 28 de Agosto de 2012. --- 26-07-2012: Al despacho. --- 06-07-2012: Admite recurso de apelación por estado del 17 de julio de 2012. --- 08-06-2012: Al despacho. --- 30-05-2012: Reparto y radicación. --- 18-05-2012: Envío al Tribunal Administrativo de Cundinamarca con oficio 636. --- 27-04-2012: Auto concede la apelación por estado del 02 de mayo de 2012. --- 23-04-2012: Al despacho. --- 29-03-2012: Se allega recurso de apelación. --- 12-03-2012: Sentencia de primera instancia por edicto del 16 de Marzo de 2012. --- 25-01-2012: Al despacho para sentencia. --- 18-11-2011: Al despacho. --- 24-10-2011: Auto remite a juzgados administrativos. --- 12-10-2011: Al despacho. --- 19-09-2011: Gastos de notificaciones personales por valor de $13.000 pesos, referencia notificación de junio de 2011. --- 14-09-2011: Auto que tiene como prueba las aportadas al proceso en el expediente, notificado por estado del 16 de septiembre de 2011. --- 07-09-2011: Al despacho. --- 31-08-2011: DAFP, radica contestación a la demanda. --- 13-06-2011: DAFP, notificado.</t>
  </si>
  <si>
    <t>229910</t>
  </si>
  <si>
    <t>630013331002-2009-00533-00</t>
  </si>
  <si>
    <t>Mario Fernando Rodríguez Reina</t>
  </si>
  <si>
    <t xml:space="preserve"> Elena Cañón Agudelo</t>
  </si>
  <si>
    <t>08-08-14 ARCHIVO. 27-11-13: AUTO DE OBEDEZCASE Y CÚMPLASE19-09-2013: Sentencia Confirma el numeral 1 y revoca todo lo demas 16-04-2013: Corre traslado alegatos por estado del 18 de abril de 2013. --- 19-02-2013: Admite recurso de apelación por estado del 21 de febrero de 2013. --- 30-09-2011: Sentencia de primera instancia que niega las pretensiones de la demanda por edicto del 10 al 12 de agosto de 2011. --- 20-08-2011: Corre traslado de alegatos por estado del 31 de agosto de 2011. --- 23-07-2010: Auto de apertura a pruebas. --- 27-04-2010: DAFP, contesta la demanda. --- 18-03-2010: DAFP, notificado.</t>
  </si>
  <si>
    <t>229908</t>
  </si>
  <si>
    <t>630013331002-2009-00596-00</t>
  </si>
  <si>
    <t>Julio Roberto Cuellar Villa</t>
  </si>
  <si>
    <t>08-08-14 ARCHIVO. 15-01-14: AUTO OBEDEZCASE Y CÚMPLASE31-10-2013: Sentencia que confirma el numeral 1 y revoca todo lo demas por edicto del 7 al 12 de noviembre de 2013. 22-01-2013: Al despacho. --- 23-10-2012: Admite recurso de apelación y corre traslado de alegatos por estado del 25 de octubre de 2012. --- 20-04-2012: Concede término de alegatos de conclusión. --- 13-09-2011: Término probatorio es ampliado por treinta días más. --- 23-07-2010: Auto que abre a pruebas. --- 27-04-2010: DAFP, contesta la demanda. --- 29-03-2010: DAFP, notificado.</t>
  </si>
  <si>
    <t>229975</t>
  </si>
  <si>
    <t>630013331002-2009-00582-00</t>
  </si>
  <si>
    <t>MP. Mario Fernando Rodriguez Reina</t>
  </si>
  <si>
    <t>Margarita Rengifo Mancera</t>
  </si>
  <si>
    <t>08-08-14 ARCHIVO. 11-10-2013: Auto de obezcase y cumplase por estado del 15 de octubre. 15-08-2013:Se remite al Juzgado de Origen. --- 25-07-2013: Sentencia confirmada, en cuanto alas pretensiones, recova en cuanto a las prima de servicios, por edicto del 31 de julio al 2 de agosto. --- 05-02-2013: Al despacho para sentencia. --- 13-11-2012: Remite expediente al Tribunal. --- 10-10-2012: Concede apelación. --- 21-10-2011: Fallo, se niegan las pretensiones de la demanda, se declara la falta de legitimación en la causa por pasiva del DAFP. --- 14-04-2011: Al despacho para fallo. --- 09-03-2011: Traslado para alegar. --- 28-08-2010: Al despacho para resolver sobre término para alegar de conclusión. --- 30-04-2010: Auto apertura a pruebas. --- 02-03-2010: DAFP, contesta. --- 12-02-2010: DAFP, notificado.</t>
  </si>
  <si>
    <t>229985</t>
  </si>
  <si>
    <t>630013331002-2009-00541-00</t>
  </si>
  <si>
    <t>Olga Lucia Cortes de Molina</t>
  </si>
  <si>
    <t>08-08-14 ARCHIVO. 25-11-2013: Auto de obezcase y cumplase por estado del 27 de noviembre de 2013. 19-09-2013: Sentencia revocada por edictod el 25 al 27 de septiembre de 2013. --- 05-02-2013: Al despacho para sentencia. --- 27-11-2012: Admite apelación y corre traslado alegatos por estado del 29 de noviembre de 2012. --- 14-10-2011: Fallo, se niegan las pretensiones de la demanda, se declara la falta de legitimación en la causa por pasiva del DAFP. --- 14-04-2011: Al despacho para fallo. --- 15-03-2011: Traslado para alegar de conclusión. --- 30-08-2010: Al despacho para resolver sobre término para alegar de conclusión. --- 06-07-2010: Auto abre a pruebas. ---02-03-2010: DAFP, contesta la demanda. --- 25-02-2010: DAFP, notificado.</t>
  </si>
  <si>
    <t>142475</t>
  </si>
  <si>
    <t>150012331000-2004-01701-01</t>
  </si>
  <si>
    <t>Escuela Superior de Administración Pública, Departamento Administrativo de la Función Pública</t>
  </si>
  <si>
    <t>Octavio Galán Jiménez</t>
  </si>
  <si>
    <t>$Consejo de Estado, Sección Segunda - Procuraduría 3; #Tribunal Contencioso Administrativo de Boyacá - Sección Segunda</t>
  </si>
  <si>
    <t>Inaplicación del Decreto 220 de 2004, supresión de cargos</t>
  </si>
  <si>
    <t>40,000,000</t>
  </si>
  <si>
    <r>
      <rPr>
        <b/>
        <sz val="9"/>
        <rFont val="Arial Narrow"/>
        <family val="2"/>
      </rPr>
      <t>15-07-14 ARCHIVO DEFINITIVO</t>
    </r>
    <r>
      <rPr>
        <sz val="9"/>
        <rFont val="Arial Narrow"/>
        <family val="2"/>
      </rPr>
      <t xml:space="preserve"> 06-06-14: OBEDEZCASE Y CUMPLASE, en firne proceso, archivese, 11-04-2014: Ordena la devolucion alTribunal de boyaca..21-11-2013: Fallo que revoca, deniega las suplicas de la demanda y declara la falta de legitimacion en la causa por pasiva, por edicto del 28 al 4 de marzo de 2014. --- 26-06-2012: Al despacho para fallo.  --- 13-06-2012: DAFP presenta alegatos. --- 10-05-2012: Auto traslado partes 10 días por estado del 31 de mayo de 2012. --- 27-03-2012: Al despacho. --- 10-02-2012: Se admite recurso de apelación. --- 25-01-2012: Al despacho por reparto. --- 23-01-212: Radicación y reparto en Consejo de Estado. --- 25-11-2011: Mediante oficio número JOV 834, se remite expediente a Consejo de Estado con el fin de surtir recurso de apelación. --- 09-11-2011: Auto que concede recurso de apelación ante Consejo de Estado. --- 28-10-2011: Al despacho para considerar conceder recurso de apelación. --- 28-09-2011: Tribunal Administrativo de Casanare devuelve documento para ser anexado al expediente. --- 21-09-2011: Fallo se abstiene de pronunciarse de fondo respecto de las pretensiones de la demanda, por edicto del 27 al 29 de septiembre de 2011. --- 19-09-2011: Regresa expediente del Tribunal Administrativo de Casanare. --- 14-06-2011: Se envía por descongestión al Tribunal Administrativo del Casanare. --- 11-11-2009: Cambio de Magistrado, MP Javier Ortiz del Valle. --- 16-06-2006: Al despacho para fallo. --- 27-05-2005: Al despacho con contestación. --- 05-04-2005:  Se fija en lista.</t>
    </r>
  </si>
  <si>
    <t>235742</t>
  </si>
  <si>
    <t>110010315000-2010-01080-00 (Rad origen 250002325000200003182-01)</t>
  </si>
  <si>
    <t>CP. Jaime Orlando Santofimio Gamboa</t>
  </si>
  <si>
    <t>Juan Manuel Botero Herrera</t>
  </si>
  <si>
    <t>RECURSO EXTRAORDINARIO DE REVISION CONTRA LA PROVIDENCIA DE 4 DE SEPTIEMBRE DE 2008 PROFERIDA POR EL CONSEJO DE ESTADO SECCION SEGUNDA SUBSECCION-A</t>
  </si>
  <si>
    <t xml:space="preserve">Consejo de Estado. $Tribunal Administrativo de Cundinamarca </t>
  </si>
  <si>
    <t>Sentencia del 4 de septiembre de 2008, que confirmó la sentencia del  Tribunal Administrativo de Cundinamarca que negó las suplicas de la demanda</t>
  </si>
  <si>
    <t>02-07-14 ARCHIVO. 26-06-2014: Devolcuion al Tribunal d e origen. 11-04-2014: Fallo que niega el recurso de revision mediante edicto del 11 al 22 de abril. --- 12-04-2013: Registro proyecto de fallo. --- 06-09-2011: Al despacho. --- 22-08-2011: Auto de prueba, al tenor del artículo 192 del CCA, procede el despacho a decretar las siguientes pruebas: de la parte demandante tener como prueba en cuanto sean pertinentes y conducentes los documentos allegados con la demanda de la parte demandada tener como prueba en cuanto sean pertinentes y conducentes los documentos allegados con la contestación de la demanda de otra parte por impertinente se niega la solicitud de información a la secretaria general del ICFES sobre el concurso 1245-070 convocado para la provisión del cargo de profesional especializado 3010-10 en el cual el demandante participó y quedó en la lista de los elegibles, como quiera que las actuaciones realizadas dentro del mismo no son objeto de controversia dentro del presente proceso notifíquese y cúmplase. --- 06-09-2011: Al despacho. --- 22-08-2011: Auto que ordena decretar como pruebas las documentales aportadas por las partes con la demanda y la contestación de la demanda, se ordena correr traslado para que las partes si consideran tachen de falsos los documentos aportados, traslado por cinco días por estado del 29 de agosto de 2011. --- 31-05-2011: Al despacho. --- 30-05-2011: DAFP, contesta en tiempo. --- 17-05-2011: Fijación en lista, vence el 30 de mayo de 2011. --- 02-05-2011: admite el recurso de revisión interpuesto contra la sentencia del 4 de septiembre de 20008, de la Sección Segunda del Consejo de Estado.</t>
  </si>
  <si>
    <t>228486</t>
  </si>
  <si>
    <t>110010325000-2006-00004-00 Terminado</t>
  </si>
  <si>
    <t>Presidencia de la República, Ministerio de Hacienda y Crédito Pública, Ministerio de Protección Social, Departamento Administrativo de la Función Pública</t>
  </si>
  <si>
    <t>Asociación Nacional Sindical de Trabajadores Públicos de la Salud Seguridad Social</t>
  </si>
  <si>
    <t>Simple Nulidad</t>
  </si>
  <si>
    <t>Nulidad del decreto 165 de 2004</t>
  </si>
  <si>
    <t>20-06-14 ARCHIVO . 01-08-2013: Fallo que declara probada la falta de elgitimacion en la causa por pasiva respecto del Min de Proteccion Soicial, solamente respecto de la nulidad de la Reosluicon 62 de 2004, mediante edicto del 30-08-2013. --- 09-02-2012: Poder otro. ---08-03-2010: Al despacho. --- 05-03-2010: Memorial de demandado con poder y anexos. --- 27-03-2009: Al despacho para proveer. --- 20-01-2009: Al despacho para fallo.</t>
  </si>
  <si>
    <t>110013331013-2010-00270-01</t>
  </si>
  <si>
    <t>MP. Amparo Oviedo Pinto</t>
  </si>
  <si>
    <t>Nación, Instituto Nacional de Cancerología, Departamento Administrativo de la Función Pública</t>
  </si>
  <si>
    <t>Hugo Yesid Gordillo Góngora</t>
  </si>
  <si>
    <t>$Tribunal Administrativo de Cundinamarca, Sección Segunda; #Juzgado 13 Administrativo del Circuito de Bogotá</t>
  </si>
  <si>
    <t>Supresión de cargo del Instituto Nacional de Cancerología</t>
  </si>
  <si>
    <t>10-06-2014: Archivo .26-02-2014: Auto de obedezcase y cumplase por estado del 28 de febrero de 2014. --- 24-02-2014: Al despacho. --- 12-02-2014: Recibe expediente del TAC. --- 08-02-2014: envia al Juzgado Administrativo. --- 22-11-13: FALLO: confirma que niega las pretensiones. Edicto: 06-12-1308-05-2013: Al despacho. --- 05-04-2013: Monica Serrato allega renuncia de poder y se allega poder, Angelica Guzman. --- 28-01-2013: Al despacho para sentencia. --- 17-01-2013: DAFP radica alegatos. --- 06-11-2012: Traslado por 10 días por estado del 12 diciembre de 2012. --- 24-10-2012: Al despacho por reparto. --- 22-10-2012: Radicación. --- 10-08-2012: Enviado al Tribunal Administrativo de Cundinamarca. --- 16-05-2012: Auto concede apelación por estado del 18 de mayo de 2012. --- 17-04-2012: Al despacho. --- 11-04-2012: Allega recurso de apelación. --- 12-03-2012: Sentencia de primera instancia por edicto del 16 de Marzo de 2012. --- 25-11-2011: Se registra constancia secretarial del 16 de noviembre de 2011, que remite proceso al Juzgado 4 de Descongestión para sentencia. --- 18-11-2011: Al despacho para sentencia. --- 16-11-2011: Constancia secretarial, enviado proceso al Juzgado 4° Administrativo de Descongestión en Bogotá, para fallo. --- 27-10-2011: DAFP presenta alegatos. --- 19-10-2011: Auto que ordena traslado para alegar, por estado del 21 de octubre de 2011, término para alegar vence el viernes 4 de noviembre de 2011. --- 03-10-2011: Gastos de notificación personal por valor de $13,000 pesos, referencia notificada en junio de 2011. --- 27-07-2011: Auto que abre a pruebas el proceso. --- 28-06-2011: DAFP contesta la demanda en tiempo. --- 13-06-2011: DAFP, notificado.</t>
  </si>
  <si>
    <t>440012331002-2004-01012-00</t>
  </si>
  <si>
    <t>Fernando Gonzalez Carrizosa</t>
  </si>
  <si>
    <t>Ministerio del Interior y de Justicia</t>
  </si>
  <si>
    <t>Dubin José Camargo Almenares</t>
  </si>
  <si>
    <t>$Tribunal Administrativo de la Guajira – Sección Primera;           #Juzgado 1° Administrativo de Descongestión del Circuito de Riohacha</t>
  </si>
  <si>
    <t>Decreto 1683 de 2003, supresión del cargo profesional especializado 3010 grado 12</t>
  </si>
  <si>
    <t>09-06-2014. Informa litigando que el proceso fue ARCHIVADO el dia 16 de noviembre de 2011, 26-10-2011: Declaran no probada las excepciones de falta de jurisdicción y competencia de caducidad y falta de agotamiento propuestas por el Ministerio de Hacienda y falta de legitimidad en la causa por pasiva de Ministerio Hacienda y Ministerio del Interior y Justicia. --- 16-08-2011: Se encuentra que el expediente se encuentra al despacho para emitir sentencia. --- 07-06-2011: Traslado para alegar de conclusión. --- 12-05-2010: Auto de apertura a pruebas. --- 04-08-09: Contestación enviada por correo certificado, Radicado de salida 2009EE8089 del 03 de agosto de 2009.</t>
  </si>
  <si>
    <t>110013105010-2004-00802-01</t>
  </si>
  <si>
    <t>Maria del Carmen Bermúdez</t>
  </si>
  <si>
    <t>Ordinario Laboral</t>
  </si>
  <si>
    <t>&amp;Corte Suprema de Justicia - Sala Laboral;                $Tribunal  Superior de Bogotá - Sala Laboral;               #Juzgado 6° Laboral de Descongestión del Circuito de Bogotá</t>
  </si>
  <si>
    <t>Recurso Extraordinario de Casación</t>
  </si>
  <si>
    <t>09-05-2014. Archivo. 21-03-2014: Envio al Juzgado de origen. --- 14-03-2014: Auto de obdezcase y cumplase por estado del 17 de marzo. --- 18-02-2014: Se remite el proceso al despacho de origen.  --- 22-10-2013: Sentencia - no casa la sentencia por edicto del 16 al 19 de diciembre de 2013. --- 20-09-2013: Cambio de Magistrado. --- 19-08-2010: Al despacho para fallo. --- 18-08-2010: DAFP anexa copia sentencia de casación solicitando sea tenida en cuenta al momento de resolver la litis. --- 10-03-2010: Al despacho para fallo sin oposición. --- 17-02-2010: Inicia traslado al opositor vence término el 9 de marzo de 2010. --- 10-02-2010: Por estado auto califica demanda, y ordena traslado al opositor. --- 05-02-2010: Al despacho para calificar demanda. --- 02-02-2010: DAFP presenta demanda de casación en tiempo y regresa expediente. --- 27-11-09: Traslado para presentar demanda de casación, auto ordena correr traslado al DAFP recurrente, por estado vence el 2 de febrero de 2010. --- 26-11-09: Constancia secretarial se da cumplimiento al auto del 9 de noviembre. --- 09-11-09: Auto por secretaria y acta de reparto, y corrase traslado al recurrente por estado del 11 de noviembre. --- 04-11-09: Al despacho para proveer. --- 29-10-09: Memorial DAFP, solicitud del DAFP mediante memorial para que se corrija el sistema y se restablezca el término. --- 28-10-09: El Doctor Luis Rojas, regresa el expediente y anexa memorial. --- 19-10-09: De manera equivoca el abogado de la contraparte retiro el expediente. --- 23-09-09: Inicia traslado al recurrente término para presentar demanda vence el  miecoles 4 de noviembre de 2009. --- 16-09-09: Admite recurso y ordena correr traslado. --- 31-07-09: Al despacho para admisión. --- 30-07-09: Reparto y radicación. --- 07-07-09: Enviado a la Corte Suprema de Justicia Sala Laboral con oficio #849 --- 01-07-09: Auto del 30 de julio  concede Recurso Extraordinario de Casación y se ordena remitir a la Corte Suprema. --- 22-05-2009: DAFP interpone recurso de casación en tiempo. --- 29-04-2009: Fallo condena al DAFP a pagar a la demandante pension sanción en cuantía de un salario mínimo mensual y al pago de costas de primera instancia. --- 15-08-08: Al Despacho. --- 23-07-08: Repartido en Tribunal. --- 30-05-08: Respuesta oficio. --- 16-04-08: Llevar oficios tramitados.</t>
  </si>
  <si>
    <t>110010324000-2006-00381-00                    Terminado</t>
  </si>
  <si>
    <t>CP. Martha Sofía Sanz Tobón</t>
  </si>
  <si>
    <t>Caja Nacional de Previsión Nacional, Departamento Administrativo de la Función Pública</t>
  </si>
  <si>
    <t>Oscar José Dueñas Ruíz</t>
  </si>
  <si>
    <t>Nulidad por Inconstitucionalidad</t>
  </si>
  <si>
    <t>Nulidad del decreto 3902 de 2006, artículo 4</t>
  </si>
  <si>
    <t>27-04-2014: Archivo. 10-05-2012: Se declara la nulidad del artículo 4, decreto 3902 de 2006, se devuelve al actor la suma de dinero depositada para gastos ordinarios del proceso que no fue utilizada, tomo 852, folios 199-211, por edicto del 06 de junio de 2012. --- 07-05-2012: Registra proyecto de fallo. --- 15-03-2010: Al despacho para fallo. --- 02-02-2010: Alegatos procurador. --- 22-01-2010: Traslado especial procurador. --- 21-01-2010: DAFP contesta en tiempo. --- Traslado para alegar de conclusión vence jueves 21 de enero de 2010. --- 27-11-2009: Traslado para alegar de conclusión. --- 17-11-2009: Al despacho. --- 14-08-2009: Auto tiene por contestada la demanda y reconoce personería a la doctora Maria Teresa Gil Cortes, y abre a pruebas, por  estado del 24 de agosto de 2009. --- 18-11-2008: Al despacho. --- 19-11-2007: Traslado recurso de reposición al auto que concede suspensión provisional. --- 19-11-2007: Al despacho. --- 03-09-2008: Registro proyecto de fallo. --- 07-10-2008: Confirma suspensión provisional. --- 23-10-2008: Se fija en lista.</t>
  </si>
  <si>
    <t>110010324000-2008-00219-00      (FALTA ARCHIVO)</t>
  </si>
  <si>
    <t>Pedro Jose Bautista Moller</t>
  </si>
  <si>
    <t>Nulidad del artículo 1 del decreto 4476 del 21 de noviembre de 2007 y el artículo 14 del Decreto 2772 de agosto 10 de 2005</t>
  </si>
  <si>
    <t>20-04-2014: Archivo 18-04-2013: Fallo, niega pretensiones. Tomo 610 folio 234, por edicto del 7 al 12 de junio de 2013. --- 15-04-2013: Registro proyecto de fallo. --- 15-03-2013: DAFP allega poder de Alejandro Cruz. --- 12-02-2013: Oficio comunicando la renuncia. --- 18-01-2013: Se admite la renuncia de poder. --- 28-11-2012: Al despacho. --- 26-11-2012: Monica Serrato allega renuncia a poder. ---- 14-05-2012: Al despacho para fallo. --- 10-05-2012: DAFP allega renuncia de poder. --- 25-04-2012: Oficio que da cumplimiento a una providencia, se libró marconigrama No. 83 al DAFP. --- 27-03-2012: Se admite la renuncia de Diego Pineda y se ordena requerir a un nuevo abogado, por estado del 09 de abril de 2012. --- 25-01-2012: Renuncia apoderado DAFP, al despacho. --- 19-01-2012: Renuncia apoderado DAFP, Diego Pineda. --- 16-08-2011: Al despacho para fallo. --- 10-08-2011: Recibe alegatos. --- 28-07-2011: Traslado especial procuraduría. --- 25-07-2011: DAFP allega memorial de alegatos. --- 12-07-2011: Traslado para alegar de conclusión. --- 01-07-2011: Auto que ordena correr traslado para alegar de conclusión. --- 11-04-2011: Al despacho. --- 03-02-2011: Mediante oficio 319 se solicitó al DAFP envió de antecedentes administrativos. --- 17-01-2011: Auto tiene por contestada la demanda, reconoce personería y ordena requerir a entidad demandada. --- 06-10-2010: Respuesta oficio por parte del DAFP. --- 20-09-2010: Al despacho para proveer. --- 09-09-2010: DAFP radica contestación en tiempo. --- 31-08-2010: Fijación en lista para contestar demanda, vence el 10 de septiembre de 2010. --- 27-08-2010: Solicitud de antecedentes dirigida al DAFP --- 29-07-2010. Auto interlocutorio de sala decide no reponer auto recurrido. --- 26-07-2010: Registro proyecto auto interlocutorio. --- 18-05-09: Al despacho. --- Pendiente de fijación en lista. --- 29-04-09: DAFP notificado.</t>
  </si>
  <si>
    <t xml:space="preserve">110010325000-2008-00029-00   </t>
  </si>
  <si>
    <t>Alberto Pardo Barrios</t>
  </si>
  <si>
    <t>Nulidad parcial de los artículos 12 parágrafo, 13 y 14, numerales 1 y 2 del decreto 3202 del 24 de agosto de 2007</t>
  </si>
  <si>
    <t>04-04-2014: Archivo. 24-05-2013: Fallo por edicto 150 del 07 al 12 de junio de 2013. Tomo 1339 folio 240. --- 13-04-2010: Al despacho para fallo. --- 09-04-2010: Concepto procurador. --- 19-03-2010: Traslado especial procurador. --- 18-03-2010: DAFP, alega en tiempo. --- 26-02-2010: Auto ordena correr traslado para alegar de conclusión por estado del 04 al 18 de marzo de 2010. --- 02-07-2009: Decreta y tiene en cuenta pruebas, ordena librar oficios. --- 08-06-2009: DAFP, allega contestación en tiempo. --- 26-05-2009: Fijación en lista vence el 08 de junio de 2009. --- 15-05-2009: DAFP notificado.</t>
  </si>
  <si>
    <t>110010325000-2009-00134-00 Terminado</t>
  </si>
  <si>
    <t xml:space="preserve">CP. Bertha Lucía Ramírez de Páez </t>
  </si>
  <si>
    <t>Carlos Mario Izasa Serrano</t>
  </si>
  <si>
    <t>Nulidad del decreto 2374 de 2006</t>
  </si>
  <si>
    <t>04-04-2014: Archivo. 01-08-2013: Fallo que declara nula la expresion sin carcter salarial para ningun efecto legal contenida en el articulo 1 del Decreto 2374 de 2006 por edicto del 30 al 3 de septiembre de 2013. --- 09-04-2013: Al despacho para fallo. --- 15-03-2013: Se allega poder, Angélica Guzmán. --- 18-12-2012: Se acepta la renuncia de poder de Mónica S por estado del 21 de febrero de 2013. --- 27-11-2012: Al despacho. --- 26-11-2012: Mónica Serrato renuncia a poder. --- 18-10-2011: Al despacho para fallo. --- 13-10-2011: Regresa expediente con alegato número 202. --- 30-09-2011: Traslado especial procurador, retiro expediente por el procurador segundo. --- 29-09-2011: DAFP, presenta alegatos. --- 28-09-2011: Memorial solicitud traslado especial suscrito por el procurador delegado. --- 15-09-2011: Por estado traslado para alegar vence el 29 de septiembre de 2011. --- 02-09-2011: Traslado para alegar. --- 06-05-2011: Al despacho para proveer. --- 29-04-2011: Oficio dirección de desarrollo organizacional DAFP. --- 03-02-2011: Auto tiene en cuenta pruebas y reconoce personerías. --- 30-11-2010: Al despacho. --- 23-11-2010: DAFP, radica memorial en tiempo. --- 04-08-2010: Auto admisorio por estado del 21 de septiembre de 2010.</t>
  </si>
  <si>
    <t>110010325000-2010-00157-00</t>
  </si>
  <si>
    <t>Teresa de Jesús Restrepo Sanchez</t>
  </si>
  <si>
    <t>Nulidad de los decretos 1077 y 903 de 1992</t>
  </si>
  <si>
    <t>04-04-2014: Archivo. 01-09-2013: Fallo que declara la nuldiad de la norma demandada. --- 17-09-2013: Se allega poder de la Dra. Andri Osorio. --- 18-03-2013: Al despacho. --- 15-03-2013: Se allega poder, Angélica Guzmán. --- 26-11-2012: Monica Serrato renuncia a poder. --- 10-04-2012: Al despacho. --- 01-03-2012: Se acepta la renuncia del poder. --- 10-02-2012: Reconoce personería y acepta renuncia por estado del 01 de marzo de 2012. --- 20-01-2012: Al despacho. --- 19-01-212: Memorial DAFP renuncia apoderado Diego Pineda. --- 02-09-2011: Al despacho. --- 26-08-2011: Concepto procurador, alegato número 172. --- 11-08-2011: Traslado al procurador delegado. --- 11-08-2011: DAFP allega alegatos de conclusión. --- 28-07-2011: Traslado para alegar de conclusión vence el 11 de agosto de 2011. --- 15-03-2011: Al despacho para proveer. --- 07-03-2011: DAFP, contesta en tiempo. --- 22-02-2011: Fijación en lista, vence 7 de marzo de 2011. --- 22-02-2011: DAFP, notificado.</t>
  </si>
  <si>
    <t>250002341000-2012-00416-00</t>
  </si>
  <si>
    <t>MP. Claudia Elizabeth Lozzi</t>
  </si>
  <si>
    <t>Ministerio de Trabajo, Departamento Administrativo de la Función Pública</t>
  </si>
  <si>
    <t>Felipe Andres Bernal Tovar</t>
  </si>
  <si>
    <t>Acción Popular</t>
  </si>
  <si>
    <t>#Tribunal Administrativo de Cundinamarca - Sección primera</t>
  </si>
  <si>
    <t>Colpensiones</t>
  </si>
  <si>
    <t xml:space="preserve">27-03-2014: Pasa para archivo.13-02-2014: Fallo que declara que no hubo amenaza de los derechos colectivos, mediante edicto del 20 al 24 de febrero. -- 05-12-2013: Al despacho. --- 24-10-2013: Traslado para alegar de conclusion por estado, DAFP radica alegatos de conclusion. --- 09-08-2013: Auto que decreta pruebas por estado del 13 de agosto de 2013. ---- 01-08-2013: Al despacho. --- 23-07-2013: DAFP asiste a audicencia. --- 18-06-2013: Audiencia pacto de cumplimiento 23 de julio de 2013, a las 9:00 a.m.24-05-2013: No repone auto del 09 de octubre por estado del 28 de mayo de 2013. --- 29-04-2013: Al despacho. --- 16-04-2013: DAFP contesta la acción. --- 01-08-2013: A partir de esta fecha se cuentan 10 días hasta el 16 de abril de 2013. --- 01-08-2013: DAFP notificado. 09-10-2012: Admite demanda. </t>
  </si>
  <si>
    <t>110010324000-2004-00412-01 (Terminado)</t>
  </si>
  <si>
    <t>Ministerio de Comunicaciones, Departamento Administrativo de la Función Pública</t>
  </si>
  <si>
    <t>Jaime Niño Diez</t>
  </si>
  <si>
    <t>Nulidad del decreto 3525 de 2004</t>
  </si>
  <si>
    <t>07-03-2014: Archivo 24-04-2012: Mediante oficio No. 653 se comunicó a la CNTV, 652 a la RTVC, 651 a Adpostal, 650 a Inravision, 649 al Procurador delegado, 648 al DAFP, 647 al TIC y 646 al Min Hacienda y Crédito Público. --- 16-03-2012: Fallo se declara la excepción de cosa juzgada estese a lo resuelto con lo proferido por la sentencia del 27 de enero de 2011 proferida por la sección primera de esta corporación, tomo 577 folios 294-305, por edicto del 13 al 17 de abril de 2012. --- 27-02-2012: Se registra proyecto de fallo. --- 08-06-2010: Al despacho para fallo. --- 24-03-2010: DAFP, alega en tiempo. --- 08-02-2010. Al despacho. --- 05-02-2010: Auto ordena correr traslado para alegar de conclusión. --- 16-04-2009: Cambio de magistrado. --- 18-08-2006: Tiene por contestada la demanda, reconoce personería y decreta pruebas.</t>
  </si>
  <si>
    <t>110010324000-2005-00116-01                    Terminado</t>
  </si>
  <si>
    <t>CP. Martha Sofía Sáenz Tobón</t>
  </si>
  <si>
    <t xml:space="preserve">Ministerio de Comunicaciones, Ministerio de Hacienda y Crédito Público, Departamento Administrativo de la Función Pública </t>
  </si>
  <si>
    <t>Jorge Enrique Cuellar Murcia</t>
  </si>
  <si>
    <t>Nulidad del decreto 3550 de 2004 liquidación Inravision</t>
  </si>
  <si>
    <t>07-03-2014: Archivo.15-11-2012: Se declara probada de oficio la excepción de cosa juzgada por edicto del 24 al 28 de enero de 2013, tomo 601, folios 128 a 148. --- 06-11-2012: Registro proyecto de fallo. --- 08-08-2011: Al despacho para fallo. --- 15-03-2011: Se remite expediente al despacho de la Dra. Maria Claudia Rojas Lasso para estudiar acumulación por estado del 28 de marzo de 2012. --- 08-06-2010: Al despacho para fallo. --- 19-04-2010: Al despacho para fallo. --- 14-04-2010: Memorial procuraduría primera delegada, concepto. --- 23-03-2010: DAFP, allega alegatos en tiempo. --- 09-03-2010: Por estado se ordena correr traslado para alegar de conclusión, vence miércoles 24 de marzo de 2010. --- 05-02-2010: Auto ordena correr traslado para alegar de conclusión. --- 25-01-2010: Al despacho. --- 13-01-2010: Auto tiene por contestada demanda y prescinde del término probatorio. --- 16-04-2009: Cambio de magistrado. --- 22-11-2007: DAFP, radica contestación en tiempo. --- 22-01-2008: DAFP notificado.</t>
  </si>
  <si>
    <t>110010324000-2004-00034-00                    Terminado</t>
  </si>
  <si>
    <t>CP. Rafael Ostau de Lafont</t>
  </si>
  <si>
    <t>Presidencia de la República, Ministerio de Protección, Departamento Administrativo de la Función Pública</t>
  </si>
  <si>
    <t>Luis Oscar Rodríguez Ortiz</t>
  </si>
  <si>
    <t>Nulidad del decreto 3344 de 2003, reglamenta parcialmente el artículo 192 de la ley 100 de 1993</t>
  </si>
  <si>
    <t>10-03-2014: Archivo. 15-03-2013: Se allega poder, Angélica Guzmán. --- 23-08-2012: Fallo, niega las pretensiones de la demanda, tomo 592, folios 1 al 14 por edicto del 13 al 17 de septiembre de 2012. --- 12-07-2012: Registro proyecto de fallo. --- 02-05-2011: Al despacho para fallo. --- 26-04-2011: Procuraduría allega alegato 21 de 2011. --- 06-04-2011: Traslado especial a la Procuraduría. --- 04-04-2011: DAFP, radica alegatos en tiempo. --- 11-03-2011: Traslado para alegar de conclusión por estado, vence el miércoles 6 de abril de 2011. --- 22-11-2010: Al despacho. --- 05-11-2010: Auto valora pruebas. --- 26-10-2010: Auto abre a pruebas. --- 01-03-2010: Al despacho. --- 15-09-2009: Se ordena que el expediente permanezca en secretaria hasta que se cancelen gastos procesales, por estado del 18 de septiembre de 2009. --- 23-02-2009: Al despacho. --- 14-01-2008: Al despacho. --- 13-05-2008: DAFP notificado.</t>
  </si>
  <si>
    <t>Angélica Guzmán</t>
  </si>
  <si>
    <t>110010324000-2008-00252-00 Terminado</t>
  </si>
  <si>
    <t>Ministerio de Defensa, Ministerio de Hacienda y Crédito Público, Departamento Administrativo de la Función Pública</t>
  </si>
  <si>
    <t>Luis Gonzalo Pérez Montenegro</t>
  </si>
  <si>
    <t>Nulidad del decreto 2355 del 17 de julio de 2006, modifica estructura Super vigilancia y seguridad</t>
  </si>
  <si>
    <t>06-03-2014: ARCHIVO. 22-08-2013. Oficios 1915 197 que comunican la decision.. --- 06-06-2013: Fallo  Declara la nulidad por edicto del 13 al 15 de agosto. --- 20-05-2013: Registro proyecto de fallo.10-10-2011: Al despacho para fallo. --- 04-10-2011: Memorial alegato número 065 de 2011, procurador. --- 21-09-2011: Traslado especial procurador. --- 20-09-2011: DAFP radica alegatos. --- 06-09-2011: Traslado para alegar de conclusión, vence el martes 20 de septiembre. --- 31-08-2011: Auto ordena correr traslado para alegar de conclusión. --- 08-06-2009: Al despacho para proveer. --- 21-05-2009: Valoración pruebas, se tiene como pruebas los documentos aportados por las partes. ---- 04-05-2009: Al despacho. --- 24-03-2009: Se tiene por contestada demanda, por parte del DAFP, Super vigilancia y seguridad privada; y se reconoce personería al doctor Camilo Escovar Plata. --- 25-02-2009: DAFP, entrega en término contestación.</t>
  </si>
  <si>
    <t>110010325000-2004-00204-01 (TERMINADO)</t>
  </si>
  <si>
    <t>Nación, Ministerio de Hacienda y Crédito Público, Ministerio de la Protección Social, Ministerio de Comunicaciones, Departamento Administrativo de la Función Pública</t>
  </si>
  <si>
    <t>Dora Prieto Rojas</t>
  </si>
  <si>
    <t>Artículo 10 decreto 1615 de 2003, liquidación y disolución de Telecom</t>
  </si>
  <si>
    <t>07-03-2014: Archivo. 13-03-2013: Fallo, niega pretensiones de la demanda por edicto del 12 al 16 de abril de 2013. Tomo 607, folios 148-156. --- 30-05-2011: Al despacho para fallo. --- 24-05-2011: Procuraduría allega alegatos. --- 11-05-2011: Traslado especial procuraduría. --- 10-05-2011: DAFP, radica alegatos en tiempo. --- 26-04-2011: Traslado para alegar de conclusión vence el 10 de mayo de 2011. --- 24-01-2011: Al despacho. --- 05-11-2010: Auto que abre a pruebas. --- 01-03-2010: Al despacho. --- 25-06-09: Auto ordena que el expediente permanezca en secretaria hasta que el demandante sufrague los gastos ordinarios del proceso, por estado del 30 de junio. --- 04-09-2006: Auto que tiene por contestada la demanda. --- 23-02-2007: Auto que ordena requerir por segunda vez a la parte actora para que aporte las expensas del proceso por estado del 19 de febrero de 2007.</t>
  </si>
  <si>
    <t>10010324000-2009-00490-00</t>
  </si>
  <si>
    <t>Sintradian</t>
  </si>
  <si>
    <t>Decreto 4048 de 2008</t>
  </si>
  <si>
    <t>06-03-2014: Archivo 01-08-2013: Fallo que niega  las pretensiones de la demanda por edicto del 22 al 26 de agosto. --- 29/07/2013: Registro proyecto de fallo. --- 30-01-2012: Al despacho para fallo. --- 16-01-2012: DAFP radica alegatos. --- 13-12-2011: Auto que ordena traslado para alegar de conclusión hasta el 17 de enero de 2012. --- 25-07-2011: Al despacho. --- 11-07-2011: Auto que abre a pruebas --- 09-05-2011: Al despacho. --- 05-04-2011: Auto reconoce personería y tiene por contestada la demanda, por estado del 26 de abril de 2011. --- 28-03-2011: Al despacho. --- 17-03-2011: DAFP, contesta demanda. --- 04-03-2011: Término para contestar demanda vence el 17 de marzo de 2011. --- 25-02-2011: DAFP, notificado.</t>
  </si>
  <si>
    <t>1500023310002005-01650-00</t>
  </si>
  <si>
    <t>Elsa Betulia Estupiñán</t>
  </si>
  <si>
    <t>Nulidad del oficio DJ 3753 del 07 de diciembre de 2004, docente reclama prestaciones</t>
  </si>
  <si>
    <t>28-02-14 ARCHIVO DEFINITIVO --- 22-01-2014, notificado por estado del 24-01 el Juzgado 2º administrativo de descongestión avoca conocimiento, ordena obedecer y cumplir lo dispuesto por el Tribunal y posteriormente el archivo. (auto en litigando) --- 11-12-13: comunica decisión a las partes y ENVIA EXPEDIENTE A JUZGADO 004. 16-10-2013: Sentencia que Modifica el nmeral 1 de la sentencia apelada y confirma la sentencia apelada por edicto del 16 al 18 de octubre de 2013. --- 21-09-2012: Resuelve se ordena correr traslado común a las partes por un término de 10 días para que aleguen de conclusión, vencido el traslado de las partes, désele traslado al agente del Ministerio Publico para que emita su concepto por estado del 21 de septiembre de 2012. --- 24-08-2012: Admítase el recurso de apelación interpuesto por la demandante y demandada contra la sentencia proferida por el Juzgado 4° Administrativo del Circuito de Tunja, de fecha 24 de noviembre de 2011, advirtiendo a las partes que podrán solicitar pruebas. --- 08-06-2012: Se fija el día 19 de junio de 2012 a las 3:00 PM para llevar a cabo audiencia de conciliación. --- 11-05-2012: Resuelve 1. Dejar sin valor ni efecto el acta del 9 de febrero de 2012 en la cual se declara fracasada la audiencia de conciliación, 2. Se fija el día 31 de mayo de 2012 a las 9 AM para llevar a cabo la audiencia de conciliación anterior a la concesión del recurso de apelación. --- 24-11-2011: Sentencia de primera instancia que niega pretensiones. --- 17-06-2011: Al despacho para fallo. --- 18-05-2011: Traslado para alegar de conclusión. --- 12-04-2011: Al despacho para ordenar traslado para alegar de conclusión. --- 20-10-2010: Auto requiere a la Secretaria de Educación de Boyacá, por estado del 22 de octubre de 2010. --- 12-10-2010: Al despacho para requerir pruebas. --- 12-11-2008: DAFP, contesta en tiempo, se envía contestación por correo. --- 04-08-2008 DAFP es notificado. --- 12-11-2008: Abre a pruebas.</t>
  </si>
  <si>
    <t>110010325000-2010-00059-00</t>
  </si>
  <si>
    <t>Felipe Zuleta Lleras</t>
  </si>
  <si>
    <t>Decreto 801 de 1992 (parcial), 10% prima de salario</t>
  </si>
  <si>
    <t>21-02-2014: ARCHIVO. 01-08-2013: Declarese la nulidad del articulo 4 del Decreto 801 de  1992. --- 28-05-2013:  Al despacho para fallo. --- 29-04-2013: Se reconoce personería a Angelíca Guzmán por estado del 02 de mayo de 2013. --- 15-03-2013: Se allega poder, Angélica Guzmán. --- 18-01-2013: Se acepta la renuncia de poder de Monica S por estado del 28 de febrero de 2013. --- 27-11-2012: Al despacho. --- 26-11-2012: Mónica Serrato renuncia a poder. --- 06-09-2011: Al despacho para fallo. --- 02-09-2011: Concepto Procurador. --- 22-08-2011: Traslado especial procurador delegado. --- 19-08-2011: DAFP, radica alegatos de conclusión. --- 04-08-2011: Traslado para alegar de conclusión vence el 19 de agosto de 2011. --- 20-05-2011: Al despacho. --- 09-05-2011: DAFP, contesta en tiempo. --- 26-04-2011: Fijación en lista, vence el 9 de mayo de 2011. --- 11-03-2011: DAFP, notificado</t>
  </si>
  <si>
    <t>110010325000-2011-00204-00 terminado</t>
  </si>
  <si>
    <t>Universidad de Cundinamarca</t>
  </si>
  <si>
    <t>Nulidad del decreto 2489 de 2006, artículo 1</t>
  </si>
  <si>
    <t>21-02-2014: Archivo 01-08-2013: Fallo que niega las pretensiones de la demanda por edicto del 11 al 16 de octubre de 2013. --- 29-01-2013: Al despacho para fallo. --- 21-01-2013: Procuradora allega concepto número 008 de 2013. --- 14-12-2012: Traslado especial a la Procuraduría 3 Delegada por estado del 14 de diciembre de 2012 al 21 de enero de 2013. --- 12-12-2012: DAFP allega alegatos. --- 30-10-2012: Córrase traslado para alegar por estado del 29 de noviembre al 12 de diciembre de 2012. --- 06-07-2012: Al despacho para considerar traslado a las partes para alegar. --- 03-05-2012: No se decreta pruebas, se reconoce personería a Camilo Escovar por estado del 21 de junio de 2012. --- 27-01-2012: Al despacho. --- 16-01-2012: DAFP, contesta demanda. --- 13-12-2011: Fijación en lista, término para contestar demanda vence el 17 de enero de 2011. --- 29-11-2011: DAFP, notificado.</t>
  </si>
  <si>
    <t>110010325000-2012-00109-00  (TERMINADO)</t>
  </si>
  <si>
    <t>Sergio Antonio Escobar Jaimes</t>
  </si>
  <si>
    <t>Nulidad del decreto 1033 de 2011, artículos 9 y 10</t>
  </si>
  <si>
    <t xml:space="preserve">21-02-2014: archivo. 23-05-2013: Fallo, deniega las pretensiones de la demanda por edicto del 28 de junio al 03 de julio de 2013. --- 16-04-2013: Al despacho para fallo. --- 11-04-2013: Concepto No. 139 de 2013. --- 22-03-2013: Traslado a la Procuraduría General de la Nación. --- 15-03-2013: DAFP radica alegatos de conclusión. --- 30-01-2013: Traslado para alegar de conclusión por 10 días, por estado del 07 al 20 de marzo de 2013. --- 25-01-2013: Al despacho. --- 22-11-2012: No hay lugar a decretar pruebas por estado del 13 de diciembre de 2012. --- 09-11-2012: Al despacho. --- 30-10-2012: DAFP radica contestación a la demanda. --- 17-10-2012: Se fija en lista hasta el 30 de octubre de 2012. --- 03-10-2012: DAFP notificado. </t>
  </si>
  <si>
    <t>110010325000-2012-00298-00</t>
  </si>
  <si>
    <t>Álvaro Quintero Sepúlveda</t>
  </si>
  <si>
    <t>Nulidad del decreto 583 de 1995, artículo 1</t>
  </si>
  <si>
    <t>21-02-2014: ARCHIVO. 01-08-2013: Fallo que declara probada  la excepcion de cosa juzgada y por lo tanto estarse a lo resuelto en sentencia del 30 de junio de 2011, proferida dentro del expediente No. 2701-04, por edicto del 30 de octubre al 3 de septiembre de2013. --- 09-04-2013: Al despacho para fallo. --- 15-03-2013: Traslado a la Procuraduría General de la Nación del 15 de marzo al 04 de abril de 2013. --- 13-03-2013: DAFP allega alegatos. --- 07-02-2013: Se corre traslado por 10 días por estado del 28 de febrero al 13 de marzo de 2013. --- 22-01-2013: Al despacho. --- 03-12-2012: DAFP radica contestación a la demanda. --- 20-11-2012: Se fija en  lista por 10 días por estado del 20 de noviembre al 03 de diciembre de 2012. --- 08-11-2012: DAFP notificado.</t>
  </si>
  <si>
    <t>110010325000- 2010-00057-00 Terminado</t>
  </si>
  <si>
    <t>Nulidad del decreto 801 de 1992, 2304 de 1994, decreto 1921 de 1998</t>
  </si>
  <si>
    <t>21-02-2014: Archivo 01-09-2013: Fallo por edicto del 30 de agosto al 3 de septiembre de 2013. --- 09-04-2013: Al despacho para fallo.. --- 15-03-2013: Se allega poder de Alejandro Cruz. --- 04-03-2013: Se ordena al DAFP para que constituya nuevo apoderado. --- 22-02-2013: Al despacho. --- 04-12-2012: Auto que acepta la renuncia de poder por estado del 24 de enero de 2013. --- 27-11-2012: Al despacho. --- 26-11-2012: Monica Serrato renuncia a poder. --- 10-05-2011: Al despacho para fallo. --- 05-05-2011: Procuraduría allega concepto 074 de 2011. --- 15-04-2011: Traslado especial a la procuraduría --- 31-03-2011: Traslado para alegar de conclusión, DAFP, ya presento alegatos. --- 24-02-2011: DAFP, radica alegatos en tiempo. --- 09-03-2011: Auto de traslado para alegar de conclusión vence el 24 de febrero de 2011. --- 15-02-2011: Al despacho. --- 28-01-2011: Oficio número 5661 DAFP. --- 11-11-2010: Auto abre a pruebas ordena librar oficios y reconoce personerías. --- 22-10-2010: Auto pruebas --- 27-07-2010: Al despacho. --- 21-07-2010: DAFP, radica contestación en tiempo. --- 07-07-2010: Se fija en lista. --- 16-06-2010: DAFP, notificado.</t>
  </si>
  <si>
    <t>680013331003-2009-00129-01</t>
  </si>
  <si>
    <t>MP. Elsa  Martínez Rueda</t>
  </si>
  <si>
    <t>Ministerio de Defensa, Comisionado Nacional para la Policía Nacional, Ministerio de Hacienda y Crédito Público, Departamento Administrativo de la Función Publica</t>
  </si>
  <si>
    <t>Clemente Ortiz Fino</t>
  </si>
  <si>
    <t>$Tribunal Administrativo de Santander – Sección Primera;             #Juzgado 3º Administrativo del Circuito de Bucaramanga</t>
  </si>
  <si>
    <t>Supresión de la planta de personal de empleados públicos de la Oficina del Comisionado Nacional para la Policía Nacional</t>
  </si>
  <si>
    <t>29-01-14 ARCHIVO DEFINITIVO 24-06-2013: Obedezcase y cumplase lo resuelto por el superior. ---- 18-09-2012: Resuelve auto acepta impedimento de la MP. Elsa  Martínez Rueda. --- 18-09-2012: Resuelve auto acepta impedimento de la MP. Elsa  Martínez Rueda. --- 31-01-2012: Alegatos DAFP enviados por correo DHL. --- 11-01-2012: Traslado para alegar de conclusión por estado del 13 de enero de 2012. --- 27-01-2012: Se envían alegatos por fax y por correo. --- 13-12-2011: Al despacho. --- 23-11-2011: Auto admite apelación por estado del 25 de noviembre de 2011. --- 09-11-2011: Al despacho para considerar admisión de apelación interpuesta por el actor. --- 02-11-2011: Radicación proceso y reparto en TAS. --- 01-11-2011: Remitido al despacho de la Magistrada del TAS. --- 01-11-2011: Se envía expediente al Tribunal Administrativo de Santander al despacho de la MP. Francy del Pilar Pinilla. --- 27-10-2011: Se concede recurso de apelación por estado de la misma fecha. --- 14-10-2011: Memorial con recurso de apelación. --- 23-09-2011: Fallo de primera instancia por edicto del 29 de septiembre de 2011. --- 31-08-2011: Envío expediente al Juzgado 4° Administrativo de Descongestión. --- 06-10-2010: Corre traslado para alegar. --- 01-09-2010: Auto se fija por estado. --- 12-07-2010: Se emite acta de audiencia. ---21-06-2010: Auto requiere al apoderado de la parte demandante. --- 20-01-2010: Auto que decreta pruebas. --- 11-12-2009: Auto que niega nulidad. --- 02-12-2009: Traslado para resolver incidente de nulidad. --- 08-10-2009: Se fija en lista. --- 17-09-2009: DAFP notificado.</t>
  </si>
  <si>
    <t>Bucaramanga</t>
  </si>
  <si>
    <t>Santander</t>
  </si>
  <si>
    <t>250002325000-2003-08424-02</t>
  </si>
  <si>
    <t xml:space="preserve">Pedro Julio Gomez </t>
  </si>
  <si>
    <t>Ministerio de Hacienda y Crédito Público, Ministerio de Agricultura, Departamento Administrativo de la Función Pública, Instituto Nacional de Adecuación de Tierras - en liquidación</t>
  </si>
  <si>
    <t>Cesar Zapa Salgado</t>
  </si>
  <si>
    <t>#Juzgado 5° Administrativo del Circuito de Bogotá;       #Juzgado 30 Administrativo del Circuito de Bogotá; $Tribunal Administrativo de Cundinamarca - Sección Segunda - Subsección C</t>
  </si>
  <si>
    <t>Nulidad del Decreto 1683 de 2003</t>
  </si>
  <si>
    <t>18-02-2014;: Archivo 21-01-2014: Se informa que se realizo la liquidacion de gastos, y devuelto al juzgado con remanente de o$. --- 17-10-2013: Se envia el proceso a la oficina de apoyo para la liquidacion de gastos. --- 20-06-2012: Al despacho.  --- 29-04-2011: Enviado a oficina de apoyo para liquidación de gastos del proceso.  --- 18-03-2011: Auto de obedézcase y cúmplase. --- 07-03-2011: Con oficio 161 se devuelve expediente al Juzgado 30 Administrativo. --- 11-02-2011: Al despacho con decisión del superior, llega a juzgados. --- 03-02-2011: Expediente enviado a Juzgados Administrativos de Bogotá. --- 14-01-2011: Sentencia se envía al Ministerio Público. --- 02-12-2010: Fallo que niega las pretensiones de la demanda por edicto del 10 de diciembre. --- 01-12-2010: Se registra proyecto de fallo. --- 05-10-2009: Al despacho para fallo. --- 17-09-2009: DAFP, radica alegatos en tiempo. --- 03-09-2009: Traslado para alegar. --- 21-08-2009: Al despacho. --- 28-07-2009: Se admite recurso de apelación. --- 24-07-2009: Al despacho. --- 16-07-2009: Traslado al recurrente para que sustente recurso de apelación. --- 26-06-2009: Al despacho por reparto. --- 25-06-2009: Radicado en Tribunal. --- 18-03-2009: Enviado al Tribunal. --- 23-02-2009: El demandante interpone apelación. --- 03-06-2008: Al despacho para sentencia. --- 16-02-2009: Fallo, en Juzgado 5 Administrativo, niega pretensiones, por edicto del 20 de febrero.</t>
  </si>
  <si>
    <t>130012331001-2005-02596-00</t>
  </si>
  <si>
    <t>Maritza Cantillo Punche</t>
  </si>
  <si>
    <t>Colegio Mayor de Bolívar, Departamento Administrativo de la Función Pública</t>
  </si>
  <si>
    <t>Bernarda de la Concepción Puello Maestre</t>
  </si>
  <si>
    <t>$Tribunal Administrativo de Bolívar – Sección Primera;        #Juzgado 4° Administrativo de Cartagena</t>
  </si>
  <si>
    <t>Supresión de cargo Colegio Mayor de Bolívar</t>
  </si>
  <si>
    <t>2,031,203</t>
  </si>
  <si>
    <t>14-01-14 AUTO PONE EN CONOCIMIENTO A LA OFICINA DE APOYO DE LOS JUZGADOS ADMINISTRATIVOS PARA SU ARCHIVO DEFINITIVO. 15-11-2012: Obedézcase y cúmplase lo resuelto por el Tribunal Administrativo de Bolívar. 23-09-2011: Confirma sentencia de primera instancia que no acceden a las suplicas de la demanda. --- 03-12-2010: Se envía a tribunal con oficio 1528 con apelación. --- 18-11-2010: Con auto se reprograma la audiencia para el 3 de diciembre de 2010. --- 04-11-2010: Mediante auto se señala fecha para celebración audiencia de conciliación  para el día 24 de noviembre del mismo año quedando desvinculado el DAFP. --- 30-09-2010: Fallo, declara probada la excepción de falta  de legitimación en la causa por pasiva del DAFP, del Ministerio de Educación y Ministerio de Hacienda, declara probada excepción de ineptitud parcial de la demanda en relación con los decretos 2711 y 2712 de 2005, y el oficio 2466 de 2005 declara la nulidad parcial de la resolución 442 de 2005 expedida por la rectoría del Instituto en cuanto no incorporo a la actora a la planta de personal de dicha institución, y ordena su reintegro y el pago de salarios y prestaciones sociales. --- 05-08-2010: Al despacho para fallo. --- 22-10-2009: Ordena traslado para alegar de conclusión, DAFP presenta alegatos en tiempo.</t>
  </si>
  <si>
    <t>Cartagena</t>
  </si>
  <si>
    <t>Bolívar</t>
  </si>
  <si>
    <t>252693331001-2012-00027-00</t>
  </si>
  <si>
    <t>MP. Corina Duque Ayala</t>
  </si>
  <si>
    <t>Consuelo Gutierrez</t>
  </si>
  <si>
    <t>20-05-14 LITIGANDO INFORMA QUE EL PROCESO ESTA ARCHIVADO --- 09-10-2013: Al despacho. --- 06-11-2013: Auto de obdescase y cumplase lo resuelto por el superior que confirmo el fallo d eprimera instancia.  --- 08-08-2013. Sentencia por edicto del 8 de agosto de 2013. --- 16-07-2013: Al despacho para fallo. --- 04-07-2013: DAFP radica alegatos. --- 18-06-2013: Traslado alegatos por estado del 20 de junio al 05 de julio de 2013. --- 27-05-2013: Admite recurso de apelación por estado del 30 de mayo de 2013. --- 27-05-2013: Al despacho por reparto. --- 27-05-2013: Reparto y radicación. --- 30-04-2013: Concede recurso de apelación por estado del 03 de mayo de 2013. --- 01-04-2013: Sentencia de primera instancia que declaró probada la excepción de falta de legitimación en la causa por pasiva del DAFP, por edicto del 05 al 09 de abril de 2013. --- 04-03-2013: Corre traslado de alegatos por estado del 06 de marzo de 2013. --- 27-07-2012: Se avoca conocimiento del presente proceso. --- 18-05-2012: Auto decreta pruebas. --- 04-05-2012: Se tiene por contestada la demanda. --- 23-04-2012: DAFP contesta demanda. --- 21-03-2012: DAFP notificado.</t>
  </si>
  <si>
    <t>Facatativá</t>
  </si>
  <si>
    <t>252693331001-2012-00048-01</t>
  </si>
  <si>
    <t>MP. Laura Halima Liévano Jimenez</t>
  </si>
  <si>
    <t>Maria Lucy López de Romero</t>
  </si>
  <si>
    <t>20-05-14 LITIGANDO INFORMA QUE EL PROCESO ESTA ARCHIVADO 2013-02-05: Admite recurso de apelación y corre traslado de alegatos por estado del 07 de febrero de 2013. --- 29-01-2013: Reparto y radicación. --- 14-11-2012: Resuelve declárese probada la excepción de falta de legitimación en la causa por pasiva del DAFP por edicto del 16 de noviembre de 2012. --- 02-11-2012: DAFP radica alegatos. --- 19-10-2012: Resuelve auto corre traslado para alegatos de conclusión por estado del 19 de octubre al 2 de noviembre. --- 13-07-2012: Avocar conocimiento. --- 18-05-2012: Auto decreta pruebas. --- 04-05-2012: Se tiene por contestada la demanda. --- 23-04-2012: DAFP contesta demanda. --- 21-03-2012: DAFP notificado.</t>
  </si>
  <si>
    <t>252693331001-2012-00028-01</t>
  </si>
  <si>
    <t>Margarita Maria Bonilla Medina</t>
  </si>
  <si>
    <t>20-05-14 LITIGANDO INFORMA QUE EL PROCESO ESTA ARCHIVADO --- 20-09-13 AUTO OBEDEZCASE Y CÚMPLASE --- 02-09-2013: Envio al Juzgado. --- 06-08-2013: Dicta sentencia por edicto revocando fallo por indebida escogencia de la acción. --- 16-07-2013: Al despacho para sentencia. --- 21-06-2013: Envió a la Procuraduría para concepto.14-06-2013: DAFP allega alegatos de conclusión. --- 28-05-2013: Auto corre traslado para alegar por estado del 30 de mayo hasta el 14 de junio de 2013. --- 20-05-2013: Al despacho. --- 07-05-2013: Admite recurso de apelación por estado del 09 de mayo de 2013. --- 23-04-2013: Reparto y radicación. --- 09-11-2012: Auto que ordena oficiar al gerente del Hospital Salazar de Villeta. --- 27-07-2012: Avoca conocimiento dentro del presente proceso. --- 18-05-2012: Auto decreta pruebas. --- 04-05-2012: Se tiene por contestada la demanda. --- 23-04-2012: DAFP contesta demanda. --- 21-03-2012: DAFP notificado.</t>
  </si>
  <si>
    <t>252693331001-2012-00055-01</t>
  </si>
  <si>
    <t>Herminia Bolaños Peña</t>
  </si>
  <si>
    <t xml:space="preserve"> 15-05-14: PROCESO ARCHIVADO, SEGÚN CORREO DE LITIGANDO DE FECHA 25-10-13 AUTO OBEDEZCASE Y CÚMPLASE --- 09-10-2013: Se remite al Juzgado de Origen. --- 27-06-2013: Revoca fallo por indebida escogencia de la acción por edicto del 04 al 8 de julio de 2013. --- 17-06-2013: Al despacho para fallo. --- 04-06-2013: Traslado especial a la Procuraduría 137. --- 16-05-2013: DAFP allega alegatos de conclusión. --- 30-04-2013: Admite apelación y corre traslado de alegatos por estado del 03 al 17 de mayo de 2013. --- 17-04-2013: Reparto y radicación. --- 05-03-2013: Se allega recurso de apelación. --- 18-02-2013: Sentencia declara la legitimación en la causa del DAFP. --- 12-10-2012: Resuelve auto ordena a directora administrativa y financiera de la secretaria de salud de Cundinamarca para que allegue lo solicitado mediante oficio 2012 640. --- 13-07-2012: Avocar conocimiento. --- 18-05-2012: Auto decreta pruebas. --- 04-05-2012: Se tiene por contestada la demanda. --- 23-04-2012: DAFP contesta demanda. --- 21-03-2012: DAFP notificado.</t>
  </si>
  <si>
    <t xml:space="preserve">D-8121                                                                       </t>
  </si>
  <si>
    <t xml:space="preserve">MP. Diego Eduardo López Medina, Conjuez </t>
  </si>
  <si>
    <t>Martha Parada Noval</t>
  </si>
  <si>
    <t>Acción  Pública de Inconstitucionalidad</t>
  </si>
  <si>
    <t>ley 4 de 1992, art. 15 parcial. --prima especial Magistrados de las altas cortes, Contralor, Fiscal, Procurador, Defensor del Pueblo y Registrador Nal.</t>
  </si>
  <si>
    <t>25-09-2014: ARCHIVO. 22-04-2013: Fallo C-244 de 2013, edicto del 9 al 6 de septiembre.26-11-2012: Se suspenden términos por posesión de conjuez. --- 07-09-2012: Registro proyecto de fallo. --- 12-06-2012: Se recibe concepto del Procurador General Ad - hoc. --- 16-09-2011: Registro proyecto de auto. --- 06-07-2011: Oficio Policía Nacional. --- 01-07-2011: Se registra proyecto de fallo. --- 24-05-2011: DAFP, contesta en tiempo. --- 11-05-2011: Fijación en lista vence el 24 de mayo de 2011. --- 12-05-2011: DAFP, notificado.</t>
  </si>
  <si>
    <t>D-9332  ACUMULADA</t>
  </si>
  <si>
    <t>MP. Luis Guillermo Guerrero Perez</t>
  </si>
  <si>
    <t>Alfredo Beltrán Sierra</t>
  </si>
  <si>
    <t>Ley 1527 de 2012</t>
  </si>
  <si>
    <t>23-01-2014: Archivo30-10-2013: Se emite sentencia c-751/21013 --- 30/05/2013: Recibe concepto de la Procuraduria.  --- 03-05-2013: Se hace certificación de no intervención por no ser un tema de la competencia de este Departamento. --- 2013-04-19: Se fija en lista hasta el 03 de mayo de 2013. --- 23-04-2013: DAFP notificado.</t>
  </si>
  <si>
    <t>Sin apoderado</t>
  </si>
  <si>
    <t>D-9340   ACUMULADA</t>
  </si>
  <si>
    <t>Jorge Cerquera Durán</t>
  </si>
  <si>
    <t>Ley 1527 de 2013</t>
  </si>
  <si>
    <t>03-05-2013: Se hace certificación de no intervención por no ser un tema de la competencia de este Departamento.2013-04-19: Se fija en lista hasta el 03 de mayo de 2013. --- 23-04-2013: DAFP notificado.</t>
  </si>
  <si>
    <t xml:space="preserve">D-9445                     25 de julio     </t>
  </si>
  <si>
    <t>Decreto 4171 de 2011, Consejo Directivo de la DIAN</t>
  </si>
  <si>
    <t>30-10-2013: Archivo.24/07/2013: FALLO C-473/2013, por edicto del 22 al 24 de octubre de 2013. --- 24-04-2013: Registro proyecto de fallo. --- 27-02-2013: Se recibe concepto del Procurador General de la Nación. --- 07-02-2013: DAFP contesta demanda. --- 25-01-2013: Se fija en lista hasta el 07 de febrero de 2013. --- 24-01-2013: DAFP notificado.</t>
  </si>
  <si>
    <t>Angelica Guzman</t>
  </si>
  <si>
    <t xml:space="preserve">D-9463                                        25 de julio     </t>
  </si>
  <si>
    <t>MP. Maria Victoria Calle</t>
  </si>
  <si>
    <t>Carlos Humberto Moreno Bermudez</t>
  </si>
  <si>
    <t>Decreto 775 de 2005, artículos 16, 10.1, 14, 15, 17, 20, 21, 23, 28, 32, 33, 37 y 48</t>
  </si>
  <si>
    <t>01-10-2013: Archivo. 23/07/2013 FALLO C-471/2013,por edicto del 23 al 25 se septiembre de 2013. --- 25-04-2013: Registro proyecto de fallo. --- 06-03-2013: Se recibe concepto del Procurador General de la Nación. --- 07-02-2013: DAFP contesta demanda. --- 25-01-2013: Se fija en lista hasta el 07 de febrero de 2013. --- 24-01-2013: DAFP notificado.</t>
  </si>
  <si>
    <t>D-9515                     22 de agosto</t>
  </si>
  <si>
    <t>Marcela Patricia Jimenez Arango</t>
  </si>
  <si>
    <t>Ley 1592 de 2012, artículo 28, paragráfo (parcial), modificó el artículo 32 de la ley 975 de 2005</t>
  </si>
  <si>
    <t>20-01-2014: Archivo.15-08-2013: Sala emite la sentencia C-532/13, mediante edicto del 19 de diciembre al 14 de enero de 2014. -- 23-05-2013: Registro proyecto de fallo. --- 05-04-2013: Se recibe concepto del Procurador General de la Nación. --- 22-02-2013: Se hace certificación de no intervención por tratarse de temas distintos a la competencia de este Departamento. --- 20-02-2013:Se fija en lista hasta el 05 marzo de 2013. --- 19-02-2013: DAFP notificado.</t>
  </si>
  <si>
    <t xml:space="preserve">D-9573                     </t>
  </si>
  <si>
    <t>Carlos Alberto Lopez Cadena</t>
  </si>
  <si>
    <t>Ley 1562 de 2012, artículo 16, 17, 19 y 20 - Juntas Regionales y Calificación de Invalidez</t>
  </si>
  <si>
    <t>25-03-2014: Archivo. 04-12-2013: se aprueba fallo C-914/13, por edicto del 14 al 18 de marzo. =O55</t>
  </si>
  <si>
    <t>D-9582</t>
  </si>
  <si>
    <t>Hernan Arias Vidales</t>
  </si>
  <si>
    <t>Ley 1474 de 2011, artículo 128 (parcial)</t>
  </si>
  <si>
    <t xml:space="preserve"> 02-04-2014: Archivo. 13-11-2014, aprobacion del proyecto de fallo, edicto del 25 al 27 de marzo , C-824/13.  --- 30/05/2013: Recibe concepto procuraduria. 26/07/2013: Registra proyecto de fallo. 08-05-2013: DAFP radica intervención a la demanda. --- 2013-04-24: Se fija en lista hasta el 08 de mayo de 2013. --- 23-04-2013: DAFP notificado.</t>
  </si>
  <si>
    <t>D-9585</t>
  </si>
  <si>
    <t>Wilmar Quintero Bohorquez</t>
  </si>
  <si>
    <t>Ley 1551 de 2012, artículos 22, 24 (parcial) y 29 (Literal G)</t>
  </si>
  <si>
    <t>13-12-2013. Archivo. 16-10-2013: Sentencia C-699/13, emitida por la Sala Plena, por edicto del 5 al 9 de diciembre.  --- 22/07/2013: Registra proyecto de fallo. --- 05-06-2013: Se recibe concepto de la Procuraduría. --- 07-05-2013: DAFP radica contestación a la demanda. --- 23-04-2013: Se fija en lista hasta el 07 de mayo de 2013. --- 23-04-2013: DAFP notificado.</t>
  </si>
  <si>
    <t>D-9623</t>
  </si>
  <si>
    <t>Jorge Arango Mejía</t>
  </si>
  <si>
    <t>Ley 872 de 2003, artículos 1 y 2</t>
  </si>
  <si>
    <t>19-12-2013: fallo C-826/13 pro edicto del 19 de diciembre de 2013  al 14 de enero de 2014  --- 05-08-2013: Se registra proyecto de fallo, no obstante vence el termino para que al sala decida el dia 14 de noviembre de 2013. --- 17-06-2013: Se recibe concepto de Procurador.. --- 04-06-2013: DAFP contesta la demanda. --- 21-05-2013: Se fija en lista hasta el 04 de junio de 2013. --- 22-05-2013: DAFP notificado.</t>
  </si>
  <si>
    <t>D-9683</t>
  </si>
  <si>
    <t>Luis Jorge Garay</t>
  </si>
  <si>
    <t>Ley 1448 de 2011, artículos 9, 10, 123, 124, 125, 127, 130 y 131</t>
  </si>
  <si>
    <t>16-12-2013: Archivo.06-12-2013: Fallo C-912/13 , por edicto del 6 al 10 de diciembre. --- 23-09-2013: radica proyecto de fallo, no obtante la sala debe decidir hasta eñ 13 de nero de 2014. ---  11/07/2013 DAFP radica oficio de no intervención. --- 27-06-2013: Fijación en lista hasta el 11 de julio de 2013.28-06-2013: DAFP notificado.</t>
  </si>
  <si>
    <t>D-9791</t>
  </si>
  <si>
    <t>Andres de Zubiria Samper</t>
  </si>
  <si>
    <t>Ley 1654 de 2013, artículo 1</t>
  </si>
  <si>
    <t>03-03-2014: Archivo.21-02-2014: Se profiere fallo, C- 084/13, mediante edicto del 21 al 25 de febrero.  --- 26-11-2014: Registra Proyecto de Fallo. --- 02-09-2013: DAFP contesta demanda. -- 16-08-2013: DAFP notificado.</t>
  </si>
  <si>
    <t>D-9896</t>
  </si>
  <si>
    <t>Ley 1640 /2013, articulo 15</t>
  </si>
  <si>
    <t xml:space="preserve">C-386/14 .Edicto 29-31 julio/2014. 06-08-14 ARCHIVO.02-04-2014: registra proyecto de fallo. ---21-01-2014: DAFP contesta demanda.16-12-2013-: Fijacion en lista hasta el 21 de enero de 2014. --- 13-12-2013: DAFP notificado. ---- 21-10-2013: Admision de la demanda. </t>
  </si>
  <si>
    <t>080012331001-2012-00350-00</t>
  </si>
  <si>
    <t>Luis Eduardo Cerra Jiménez</t>
  </si>
  <si>
    <t>Instituto Nacional Penitenciario y Carcelario, Comisión Nacional del Servicio Civil, Departamento Administrativo de la Función Pública</t>
  </si>
  <si>
    <t>Fredy Patiño Hernandez</t>
  </si>
  <si>
    <t>Acción de Cumplimiento</t>
  </si>
  <si>
    <t>#Tribunal Administrativo del Atlántico – Sección Primera</t>
  </si>
  <si>
    <t>Cumplimiento de la ley 909 de 2004 y del Decreto ley 407 de 1994 en el concurso de ascensos del Instituto Nacional Penitenciario y Carcelario 2011</t>
  </si>
  <si>
    <r>
      <rPr>
        <b/>
        <sz val="9"/>
        <rFont val="Arial Narrow"/>
        <family val="2"/>
      </rPr>
      <t>PAQUETE 35 DE 2012: ARCHIVO</t>
    </r>
    <r>
      <rPr>
        <sz val="9"/>
        <rFont val="Arial Narrow"/>
        <family val="2"/>
      </rPr>
      <t>. 08-11-2012: Resuelve auto que rechaza por extemporánea la impugnación presentada por el accionante por estado del 20 de noviembre de 2012.29-10-2012: Se profiere sentencia deniegan las pretensiones de la acción. --- 31-05- 2012: Se adiciona auto de mayo 11 de 2012 en sentido de notificar la admisión de la demanda. --- 29-05-2012: DAFP contesta la demanda. --- 25-05-2012: DAFP notificado.11-05-2012: Admitir demanda</t>
    </r>
  </si>
  <si>
    <t>Barranquilla</t>
  </si>
  <si>
    <t>Atlántico</t>
  </si>
  <si>
    <t>191394</t>
  </si>
  <si>
    <t>080013331001-2002-01199-00</t>
  </si>
  <si>
    <t xml:space="preserve">Ariel de Jesús Cuspoca Ortiz </t>
  </si>
  <si>
    <t>Nación, Registraduría Nacional del Estado Civil, Ministerio del Interior y de Justicia, Ministerio de Hacienda y Crédito Público, Departamento Administrativo de la Función Pública</t>
  </si>
  <si>
    <t>Omar Enrique Luna Molina</t>
  </si>
  <si>
    <t>Nulidad y Reestablecimiento del Derecho</t>
  </si>
  <si>
    <t>#tTribunal Administrativo de Atlantico. #Juzgado 1 Administrativo de Descongestión del Circuito de Barranquilla   #Juzgado 3° Administrativo del Circuito de Barranquilla</t>
  </si>
  <si>
    <t>Nulidad del decreto 1012 del 06 de junio de 2000, artículo 1</t>
  </si>
  <si>
    <r>
      <rPr>
        <b/>
        <sz val="9"/>
        <rFont val="Arial Narrow"/>
        <family val="2"/>
      </rPr>
      <t>CAJA N. 155 DE 2014: ARCHIVO</t>
    </r>
    <r>
      <rPr>
        <sz val="9"/>
        <rFont val="Arial Narrow"/>
        <family val="2"/>
      </rPr>
      <t>. 26-06-2014. auto de obdezcase y cumplase.26-02-2014: Sentencia que confiRMA LA DECISION DEL aQUO. --- 03-02-2014: Se corre traslado para alegar, por estado del 5 de febrero de 2014. --- 23-10-2013: Auto que concede recurso de apelacion por estado del 26 de octubre de 2013.  --- 16-09-2013: Sentencia que deniega las suplicas de la demanda y declara probada la falta de legitimacion en la causa por pasiva a favor del DAFP. --- 28-06-2012: Se llama al Juzgado 3, teléfono 075 3410025, para averiguar si conforme a lo informado por la empresa litigando el proceso se fijo en lista el 29 de marzo de 2011, y no después del 07 de mayo de 2012 fecha en la que fuimos notificados sin embargo la secretaria del juzgado me informa que el juzgado permanece cerrado por la entrada en vigencia del nuevo código por lo que todos los procesos fueron enviados a la secretaria general para hacer nuevamente el reparto. --- 07-05-2012: DAFP notificado. 14-07-2010: Admision de la demanda.</t>
    </r>
  </si>
  <si>
    <t>323417</t>
  </si>
  <si>
    <t>080012331000-2013-00003-01</t>
  </si>
  <si>
    <t>CP. Alberto Yepes Barreiro</t>
  </si>
  <si>
    <t>Presidencia de la República, Ministerio de Justicia y del Derecho, Consejo Superior de la Carrera Notarial</t>
  </si>
  <si>
    <t>Fernando Téllez Lombana</t>
  </si>
  <si>
    <t>$Consejo de Estado - Secretaría General #Tribunal Administrativo del Atlántico – Sección Primera</t>
  </si>
  <si>
    <t>Cumplimiento de la Ley 960 de 1970, artículo 182, decreto ley 960 de 1970, artículo 1, Decreto 3047 de 1989 y ley 588 de 2000, artículo 3</t>
  </si>
  <si>
    <r>
      <rPr>
        <b/>
        <sz val="9"/>
        <rFont val="Arial Narrow"/>
        <family val="2"/>
      </rPr>
      <t>PAQUETE 21 DE 2014. ARCHIVO</t>
    </r>
    <r>
      <rPr>
        <sz val="9"/>
        <rFont val="Arial Narrow"/>
        <family val="2"/>
      </rPr>
      <t>. 29-07-2014: Auto de obedezcase y cumplae07-07-2014: Devolucion al Aquo.  --- 18-06-2014: Salvamento de voto suscrito por la Dra Susana Buitrago. --- 27-03-2014: fallo que revoca la sentencia dictada por el Aquo, por edicto del 1 de junio.                                                                                                                                                                                                                                                          --- 28-01-2014: AL DESPACHO.  --- 29-11-2013: Registra proyecto de fallo. --- 19-09-2013: Sustititucion de poder a Maia Borja. --- 31-08-2013: Acepta impedimento.  --- 01-04-2013: Al despacho por reparto. --- 22-03-2013: Se radica el proceso. --- 23-01-2013: Se envió contestación de la acción de cumplimiento por DHL. --- 18-01-2013: DAFP notificado. 14-012013: Admite demanda</t>
    </r>
  </si>
  <si>
    <t>080013331001201000-264-00</t>
  </si>
  <si>
    <t>Ministerio de Comunicaciones, Ministerio de Hacienda y Crédito Público, Departamento Administrativo de la Función Pública</t>
  </si>
  <si>
    <t>Monica Feres Moreno</t>
  </si>
  <si>
    <t>#Juzgado 4° Administrativo de Descongestión de Barranquilla</t>
  </si>
  <si>
    <t xml:space="preserve">100 sm.mmv </t>
  </si>
  <si>
    <r>
      <rPr>
        <b/>
        <sz val="9"/>
        <rFont val="Arial Narrow"/>
        <family val="2"/>
      </rPr>
      <t>CAJA N. 78 ARCHIVO</t>
    </r>
    <r>
      <rPr>
        <sz val="9"/>
        <rFont val="Arial Narrow"/>
        <family val="2"/>
      </rPr>
      <t xml:space="preserve">. 30-05-2013: Se dicta sentencia de primera instancia, declarando la excepción de inepta demanda, inhibiendose para fallar de fondo, por edicto del 14 al 18 de junio de 2013.03-08-2012: Se informa que conforme al acuerdo PSAA11-8947 se avoca conocimiento del presente proceso. --- 12-06-2012: Resuelve auto que ordena enviar proceso al centro de servicios para que sea repartido entre los juzgados escriturales. --- 10-08-2011: Se concede el amparo de pobreza. --- 08-08-2011: No se repone el auto de fecha 11-05-2011. --- 7-10-2010: Deja sin efecto auto del 11 de octubre de 2010 que ordena correr traslado para alegar y abre a pruebas por 20 días. --- 27-09-2010: Se envía contestación DAFP. --- 26-08-2010: DAFP notificado. 21-07-2010: Auto que admite demanda. </t>
    </r>
  </si>
  <si>
    <t>ARCHIVADOS 2013</t>
  </si>
  <si>
    <t xml:space="preserve">TRIBUNAL ADMINISTRATIVO DEL QUINDIO Y JUZGADOS ADMINISTRATIVOS DEL CIRCUITO DE ARMENIA </t>
  </si>
  <si>
    <t>110010315000-2003-00766-01 (TERMINADO)</t>
  </si>
  <si>
    <t>Ministerio de Defensa, Departamento Administrativo de la Función Pública, Departamento Administrativo de la Presidencia de la República</t>
  </si>
  <si>
    <t>Angela Patricia Ramírez Martínez</t>
  </si>
  <si>
    <t>R. Extraordinario de súplica</t>
  </si>
  <si>
    <t>*Consejo de Estado - Secretaría General</t>
  </si>
  <si>
    <t>Nulidad del decreto 2059 de 1997, recurso de súplica contra sentencia de agosto 15 de 2003</t>
  </si>
  <si>
    <t>02-04-2013: Al despacho.. --- 19-03-2013: Aclaración de voto, MP. Hugo Fernando Bastidas. --- 13-12-2012: Fallo, infirmase el numeral 2 de la parte resolutiva de la sentencia de 15 de agosto de 2002 por estado del 07 al 11 de marzo de 2012. --- 03-12-2010: Reparto MP. Hernán Andrade Rincón. --- 06-11-2010: Cambio de Magistrado ahora es el doctor Enrique Gil Botero. --- 21-09-2005: Al despacho. --- 01-09-2005: Admite recurso de súplica. --- 18-05-2008: Se registra proyecto de fallo. --- 15-12-2004. Traslado para alegar de conclusión.</t>
  </si>
  <si>
    <t>30-08-2013: Devolucion al TAC de Cundinamarca.</t>
  </si>
  <si>
    <t>323364</t>
  </si>
  <si>
    <t>540013331005-2010-00244-00</t>
  </si>
  <si>
    <t>Carmen Marleny Villamizar Portilla</t>
  </si>
  <si>
    <t>Ministerio de Educación Nacional, Departamento de Norte de Santander, Comisión Nacional del Servicio Civil</t>
  </si>
  <si>
    <t xml:space="preserve">Karen Viviana Suarez Olivares </t>
  </si>
  <si>
    <t>#Juzgado 5º Administrativo del Circuito Judicial de Cucuta</t>
  </si>
  <si>
    <t>EN ESTE PROCESO NO ESTA DEMANDADO EL DAFP SINO LA CNSC</t>
  </si>
  <si>
    <t xml:space="preserve">27-06-2013: Sentencia que niega las pretensiones de la accion por edicto del 9 de julio.10-05-2012: Se da traslado para alegatos de conclusión sin embargo el DAFP no responderá, debido a que no estamos vinculados.  --- 28-10-2011: Atendiendo el informe secretarial que antecede y revisado el expediente se ordena que por secretaria se reitere el oficio 01822 del 17/05/2012, a la secretaria de educación departamental de Norte de Santander por cuanto la respuesta allegada se envió en forma incompleta, en consecuencia ofíciese nuevamente para que remita los documentos solicitados. --- 27-02-2012: Se llama y dicen que le es imposible dar información por teléfono. --- 10-02-2011: Con comunicado externo 20116000012161, se remite copia integral del expediente al señor. Fridole Ballén Duque, Presidente de la CNSC, por haber sido radicada de manera equivoca en este Departamento Administrativo, y que en auto admisorio no está vinculado el DAFP, además esta información se confirmó vía telefónica en el Juzgado 5° Administrativo de Cucuta --- 10-02-2011: DAFP, notificado. 18-06-2010: Admision demanda, </t>
  </si>
  <si>
    <t>252693331001-2012-00046-01</t>
  </si>
  <si>
    <t>Maria del Rosario Pedraza de Figua</t>
  </si>
  <si>
    <t xml:space="preserve">$Tribunal Administrativo de Cundinamarca - Sección 3 #Juzgado 1° Administrativo de Descongestión de  Facatativa </t>
  </si>
  <si>
    <t xml:space="preserve"> --- 13-11-2013: Auto de obedezcase y cumplase, lo resuelto por el TAC de Cundinamarca que confirmo el fallo de primera instancia. --- 09-10-2013: Envio al Juzgado de origen. --- 20-09-2013: Sentencia por edicto del 26 al 30 de septiembre de2013.. --- 28-08-2013: Al despacho para sentencia.. --- 08-08-2013: DAFP radica alegatos de conclusion. --- 23-07-2013: Estado que fija para alegatos de conclusion por estado del 25 de julio de 2013. --- 25-06-2013: Admite recurso de apelación por estado del 27 de junio de 2013.17-04-2013: Reparto y radicación. --- 18-05-2012: Auto decreta pruebas. --- 04-05-2012: Se tiene por contestada la demanda. --- 23-04-2012: DAFP contesta demanda. --- 21-03-2012: DAFP notificado.</t>
  </si>
  <si>
    <t xml:space="preserve">21-05-14 LITIGANDO INFORMA QUE EL PROCESO FUE ARCHIVADO EL 11 de diciembre de 2013 </t>
  </si>
  <si>
    <t>252693331001-2012-00050-01</t>
  </si>
  <si>
    <t>Jaide Peña Peña</t>
  </si>
  <si>
    <t xml:space="preserve"> 08-11-13. AUTO OBEDEZCASE Y CÚMPLASE --- 28-11-13 remitida del TAC a los Juzgados de Facativa. 04-10-2013: sentencia que confirma el fallo del Aquo por edicto del 10 al 15 de octubre de 2013. --- 28-08-2013: Al despacho.. --- 23-07-2013: Envio a la procuradora 12. --- 15-07-2013: DAFP radica alegatos. --- 02-07-2013: Traslado para alegatos de conclusión por estado del 04 de julio de 2013. --- 14-05-2013: Admite recurso de apelación por estado del 16 de mayo de 2013. --- 18-04-2013: Al despacho. --- 17-04-2013: Reparto y radicación. --- 13-07-2012: Avocar conocimiento. 18-05-2012: Auto decreta pruebas. --- 04-05-2012: Se tiene por contestada la demanda. --- 23-04-2012: DAFP contesta demanda. --- 21-03-2012: DAFP notificado.</t>
  </si>
  <si>
    <t>12-12-13 ARCHIVO.</t>
  </si>
  <si>
    <t>110013331031-2006-01369-01</t>
  </si>
  <si>
    <t>Maria Helena Ramos López</t>
  </si>
  <si>
    <t>Ejecutivo Administrativo</t>
  </si>
  <si>
    <t>$Tribunal Administrativo de Cundinamarca; #Juzgado 31 Administrativo del Circuito de Bogotá</t>
  </si>
  <si>
    <t>Contrato de permuta número 064 Vehículos</t>
  </si>
  <si>
    <t>3.068.800</t>
  </si>
  <si>
    <r>
      <t xml:space="preserve">23-07-2013:Se remite al Juzgado de origen por  estado del 25 de julio de 2013. --- 26-04-2013: Se profiere sentencia de segunda instancia que confirma la sentencia proferida por el Juzgado 31 Administrativo por edicto del 30 de mayo al 04 de junio de 2013.15-04-2013: Al despacho para sentencia. --- 05-04-2013: DAFP radica alegatos. --- 18-02-2013: Traslado alegatos por estado del 21 de marzo de 2013. --- 12-02-2013: Al despacho. --- 11-01-2013: Avoca conocimiento por estado del 17 de enero de 2013. --- 06-12-2012: Al despacho por reparto. --- 10-10-2012: Radicación. --- 27-09-2012: Con oficio No. J31S31294 se remite el expediente al Tribunal Administrativo de Cundinamarca. --- 30-03-2012: Al despacho. --- 21-03-2012: Se allega contestación de la demanda. --- 07-03-2012: Se fija en lista desde el 08 de Marzo de 2012. --- 01-03-2012: La persona a notificar no se encontraba en el momento de la citación razón por la cual se le dejó con su hermano Salvador Ramos. --- 18-09-2012: Auto concede apelación por estado del 20 de septiembre de 2012. --- 28-08-2012: Al despacho. --- 13-08-2012: La demandada presenta recurso de apelación. --- 31-07-2012: Sentencia de primera instancia, ordena traspaso del vehículo, por edicto del 6 al 9 de Agosto de 2012. --- 12-07-2012: Al despacho para sentencia. --- 15-06-2012: DAFP presenta alegatos de conclusión. --- 12-06-2012: Se deja constancia que siendo las 4 pm se observa que dentro del presente proceso se hace necesario reimprimir el auto interlocutorio No. 550 del 05 de junio de 2012. --- 05-06-2012: Auto, abre a pruebas y concede término para alegatos de conclusión por estado del 07 de junio de 2012. --- 02-05-2012: Auto corre traslado de la excepción de prescripción o caducidad por estado del 04 de mayo de 2012. --- 30-03-2012: Al despacho. --- 21-03-2012: Se allega contestación a la demanda. --- 07-03-2012: Se fija en lista por 10 días por estado del 07 al 22 de marzo de 2012. --- 07-02-2012: Notificar personalmente el mandamiento de pago por estado del 07 al 09 de febrero de 2012. --- 02-02-2012: Al despacho. --- 17-01-2012: Auto que ordena poner en conocimiento por estado del 17 al 19 de enero de 2012. --- 16-01-2012: Allega recibo de consignación, valor de la transacción $100.000 y número del comprobante 216494643. --- 13-12-2011: Al despacho. --- 29-11-2011: Auto que ordena requerir por estado del 29 de noviembre al 01 de diciembre de 2011. --- 25-11-2011: Al despacho. --- 16-08-2011: Auto que ordena poner en conocimiento por estado del 16 al 18 de agosto de 2011. --- 06-05-2011: Al despacho. --- 10-05-2011: Auto que ordena cancelar los gastos de notificación por estado del 10 al 12 de mayo de 2011. --- 08-03-2011: Auto que ordena requerir por estado del 08 al 10 de marzo de 2011. --- 21-01-2011: Al despacho. --- 19-10-2010: Auto que ordena requerir por estado del 19 al 21 de octubre de 2010. --- 08-10-2010: Al despacho. --- 28-09-2010: Auto que ordena poner en conocimiento por estado del 28 al 30 de septiembre de 2010. --- 14-09-2010: Policía Nacional allega respuesta a oficio número J31-S3-0813. --- 10-09-2010: Al despacho. --- 25-08-2010: Oficio 813 solicitando a la Sijin División de Automotores. --- 22-07-2010: Oficio solicitando a la Sijin División de Automotores. --- 23-02-2010: Auto que ordena librar oficio del 23 al 25 de febrero de 2010. --- 19-02-2010: Al despacho. --- 18-02-2010: Respuesta a oficio. --- 19-01-2010: Auto que ordena poner en conocimiento por estado del 19 al 21 de enero de 2010. --- 15-01-2010: Respuesta a oficio 3388. --- 18-05-2009: Oficio solicitando a la Sijin automotores. --- 10-11-2009: Allega memorial a proceso. --- 08-09-2009: Auto que ordena requerir por estado del 08 al 10 de septiembre de 2009. --- 04-09-2009: Al despacho. --- 21-04-2009: Auto que ordena requerir por estado del 21 al 23 de abril de 2009. --- 17-04-2009: Al despacho. --- 25-03-2008: Devolución original/radicado. --- 26-02-2008: Auto de medidas cautelares número 141 por estado del 26 al 28 de febrero de 2008. --- 07-12-2007: Al despacho. --- 19-10-2007: Allega póliza de seguro. --- 12-10-2007: Solicitud de certificación. --- 04-09-2007: Auto ordena prestar caución número 312 por estado del 04 al 06 de septiembre de 2007. --- 31-08-2007: Al despacho. --- 22-08-2007: Se allega póliza judicial. --- 27-03-2009: </t>
    </r>
    <r>
      <rPr>
        <sz val="9"/>
        <color indexed="8"/>
        <rFont val="Arial Narrow"/>
        <family val="2"/>
      </rPr>
      <t xml:space="preserve">Auto que repone el auto del 07 de noviembre de 2006 y adiciona el auto que libra mandamiento de pago por estado del 29 de marzo de 2009 --- </t>
    </r>
    <r>
      <rPr>
        <sz val="9"/>
        <rFont val="Arial Narrow"/>
        <family val="2"/>
      </rPr>
      <t>21-11-2006: Se fija en lista el recurso de reposición por estado del 21 de noviembre de 2006. --- 10-11-2006: DAFP interpone recurso de reposición al auto que libró el mandamiento de pago. --- 22-11-2008: Se fija en lista recurso de reposición.07-11-2006: Auto libra mandamiento de pago y ordena prestar caución por valor de $150.000 por estado del 09 de noviembre de 2006. --- 27-10-2006: Al despacho. --- 28-06-2006: Al despacho por reparto. --- 16-08-2006: Radicación y reparto del proceso.</t>
    </r>
  </si>
  <si>
    <t>09-10-2013: Archivo.</t>
  </si>
  <si>
    <t>700013331007200800062-00</t>
  </si>
  <si>
    <t>Ligia del Carmen Ramírez Castaño</t>
  </si>
  <si>
    <t>Edgar Anaya Sierra</t>
  </si>
  <si>
    <t>#Juzgado 7º Administrativo del Circuito de Sincelejo</t>
  </si>
  <si>
    <t>20-11-09: Se envían alegatos de conclusión por correo certificado y vía fax en tiempo. --- 04-12-08: DAFP notificado.</t>
  </si>
  <si>
    <r>
      <rPr>
        <b/>
        <sz val="9"/>
        <rFont val="Arial Narrow"/>
        <family val="2"/>
      </rPr>
      <t xml:space="preserve">24-05-11: ARCHIVO. (rama judicial) </t>
    </r>
    <r>
      <rPr>
        <sz val="9"/>
        <rFont val="Arial Narrow"/>
        <family val="2"/>
      </rPr>
      <t>24-05-2011: Auto de obedézcase y cúmplase fallo del superior que revoco numeral primero de la sentencia de origen y declaro falta de legitimación en la causa por pasiva respecto de las demandadas.</t>
    </r>
  </si>
  <si>
    <t>630013331002-2009-00083-00</t>
  </si>
  <si>
    <t>Diana Teresa Guerrero Mejía</t>
  </si>
  <si>
    <r>
      <t xml:space="preserve">07-02-2013: Se envían oficios comunicando la decisión y se devuelve el expediente al despacho de origen. --- 03-011-2012: Se dicta sentencia de segunda instancia por edicto del 06 al 10 de diciembre de 2012. --- 08-11-2011: Admite recurso de apelación por estado del 10 de noviembre de 2011.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--- 16-09-09: Se envía contestación por correo certificado en tiempo, fijación vence el 18 de septiembre de 2009, se confirma el recibido vía telefónica. --- 26-08-09: DAFP, notificado</t>
    </r>
  </si>
  <si>
    <t>30-12-13 archivo. 28-02-2013: Obedézcase y cúmplase por estado del 04 de marzo de 2013.</t>
  </si>
  <si>
    <t>630013331002-2009-00386-00</t>
  </si>
  <si>
    <t>Rodrigo Trejos  Gonzalez</t>
  </si>
  <si>
    <t>30-11-2012: Dicta sentencia de segunda instancia por edicto del 6 al 10 de diciembre de 2012. --- 10-11-2011: Auto que concede recurso de apelación. --- 20-09-2011: Fallo, se niegan las pretensiones de la demanda, se declara la falta de legitimación en la causa por pasiva del DAFP. --- 05-11-2010: Al despacho para sentencia. --- 12-10-2010: Traslado para alegar de conclusión. --- 08-02-2010: Se envía memorial de alegatos de conclusión a través del servicio de correo de la entidad. --- 05-11-2010: Al despacho para fallo. --- 16-09-09: Se envía contestación por correo certificado en tiempo, fijación vence el 18 de septiembre de 2009, se confirma el recibido vía telefónica --- 26-08-09: DAFP, notificado</t>
  </si>
  <si>
    <t>30-12-13 archivo. 05-03-2013: Obedézcase y cúmplase. 08-02-2012: Se envían oficios comunicando la decisión y se devuelve el expediente al despacho de origen.</t>
  </si>
  <si>
    <t>630013331002-2009-00049-01</t>
  </si>
  <si>
    <t xml:space="preserve">Mario Arango Restrepo </t>
  </si>
  <si>
    <t>03-11-2012: Dicta sentencia de segunda instancia.  --- 15-12-2011: Auto admite recurso de apelacion.  --- 16-11-2011:  Envío expediente al Tribunal Administrativo del Quindio, con apelación --- 26-10-2011: auto concede apelación --- 23-09-2011:FALLO, se niegan las pretensiones de la demanda, se declara la falta de legitimación en la casa por pasiva del DAFP03-09-2010: Al despacho para fallo --- 12-08-2010: Traslado para alegar de conclusión --- 08-02-2010: Se envia memorial de Alegatos de Conclusión a travéz del servicio de correo de la entidad --- 03-09-2010: Al despacho para fallo --- 16-09-09:  Se envia contestación por correo certificado en tiempo, fijación vence el 18 de septiembre, se confirma el recibido vía teléfonica --- 26-08-09: DAFP, notificado</t>
  </si>
  <si>
    <t>630013331002-2009-00074-00</t>
  </si>
  <si>
    <t>Álvaro Lozano Ospina</t>
  </si>
  <si>
    <t>30-11-2012: Dicta sentencia de segunda instancia, confirma el numeral 1 y revoca los demás por edicto del 6 al 10 de diciembre de 2012. --- 10-11-2011: Auto concede apelación. --- 30-09-2011: Fallo, se niegan las pretensiones de la demanda, se declara la falta de legitimación en la causa por pasiva del DAFP. --- 13-10-2010: Al despacho para fallo. --- 23-09-2010: Traslado para alegar de conclusión. --- 08-02-2010: Se envía memorial de alegatos de conclusión a través del servicio de correo de la entidad. --- 13-10-2010: Al despacho para sentencia. --- 16-10-2010: DAFP contesta. --- 16-09-2009: DAFP, notificado.</t>
  </si>
  <si>
    <t>30-12-13 archivo. 28-02-13: Obedezcase y cúmplase. 18-01-2013: Se envían oficios comunicando la decisión y se devuelve el expediente al despacho de origen.</t>
  </si>
  <si>
    <t>630013331002-2009-00091-00</t>
  </si>
  <si>
    <t>MP. Luis Javier Rosero Villota</t>
  </si>
  <si>
    <t xml:space="preserve">Fanny Martínez Botero </t>
  </si>
  <si>
    <t>21-03-2013: Sentencia revocada por edicto del 03 al 05 de abril de 2013. --- 12-01-2012: Al despacho. --- 10-11-2011: Traslado alegatos por estado del 15 de noviembre de 2011. --- 08-11-2011: Al despacho. --- 04-11-2011: Radicación y reparto. --- 30-09-2011: Fallo, se niegan las pretensiones de la demanda, se declara la falta de legitimación en la causa por pasiva del DAFP. --- 11-10-2010: Al despacho para fallo. --- 16-09-2010: Traslado para alegar de conclusión --- 08-02-2010: Se envía memorial de alegatos de conclusión a través del servicio de correo de la entidad. --- 11-10-2010: Al despacho para fallo. --- 16-10-2009: Se envía contestación por correo certificado y se confirma el recibido el martes 20 de octubre de 2009. --- 06-10-09: Fijación en lista, vence el martes 20 de octubre de 2009. --- 16-09-2009: DAFP, notificado.</t>
  </si>
  <si>
    <t>30-12-13 archivo. 10-05-13: Obedézcase y cúmplase.19-04-2013: Se devuelve expediente al despacho de origen.</t>
  </si>
  <si>
    <t>630013331002-2009-00057-00</t>
  </si>
  <si>
    <t>Álvaro Arias Velásquez</t>
  </si>
  <si>
    <t>30-11-2012: Dicta sentencia de segunda instancia, por edicto del 6 al 10 de diciembre de 2012. --- 04-11-2011: Auto concede recurso de apelación. --- 30-09-2011: Fallo, se niegan las pretensiones de la demanda, se declara la falta de legitimación en la causa por pasiva del DAFP. --- 13-10-2010: Al despacho para fallo. --- 20-09-2010: Traslado para alegar de conclusión. --- 08-02-2010: Se envía memorial de alegatos de conclusión a través del servicio de correo de la entidad. --- 13-10-2010: Al despacho para fallo. --- 16-10-2009: Se envía contestación por correo certificado y se confirma el recibido el martes 20 de octubre. --- 06-10-2009: Fijación en lista, vence martes 20 de octubre de 2009. --- 16-09-2009: DAFP, notificado.</t>
  </si>
  <si>
    <t>30-12-13 archivo. 27-02-13: obedézcase y cúmplase. 07-02-2013: Se envían oficios comunicando la decisión y se devuelve el expediente al despacho de origen.</t>
  </si>
  <si>
    <t>630013331002-2009-00100-00</t>
  </si>
  <si>
    <t>Martha Isabel Gaitán Hernandez</t>
  </si>
  <si>
    <r>
      <rPr>
        <sz val="9"/>
        <rFont val="Arial Narrow"/>
        <family val="2"/>
      </rPr>
      <t>27-03-2012: Admisión y traslado por estado del 29 de marzo de 2012. --- 15-03-2012: Al despacho. --- 27-01-2012: Devolución al despacho de origen. --- 17-01-2012: Auto declara inadmisible apelación. --- 07-12-2011: Al despacho. --- 06-12-2011: Radicación y reparto. --- 26-10-2011: Auto concede recurso de apelación.</t>
    </r>
    <r>
      <rPr>
        <b/>
        <sz val="9"/>
        <rFont val="Arial Narrow"/>
        <family val="2"/>
      </rPr>
      <t xml:space="preserve"> </t>
    </r>
    <r>
      <rPr>
        <sz val="9"/>
        <rFont val="Arial Narrow"/>
        <family val="2"/>
      </rPr>
      <t>--- 23-09-2011: Fallo, se niegan las pretensiones de la demanda, se declara la falta de legitimación en la causa por pasiva del DAFP. --- 05-10-2010: Al despacho para fallo. --- 14-09-2009: Traslado para alegar de conclusión. --- 08-02-2010: Se envía memorial de alegatos de conclusión a través del servicio de correo de la entidad. --- 05-10-2010: Al despacho para fallo. --- 16-10-2009: Se envía contestación por correo certificado y se confirma el recibido el martes 20 de octubre. --- 06-10-2009: Fijación en lista, vence el martes 20 de octubre de 2009. --- 16-09-2009: DAFP, notificado.</t>
    </r>
  </si>
  <si>
    <t>30-12-13 archivo. 16-05-13 Obedézcase y cúmplase. 18/4/13 DEVOLUCION JUZGADO ORIGEN. 21/03/13: SENTENCIA REVOCADA  . 03-05-2012: Al despacho</t>
  </si>
  <si>
    <t>630013331002-2009-00048-00</t>
  </si>
  <si>
    <t xml:space="preserve">Maria Idaly Valencia Nieto </t>
  </si>
  <si>
    <t>19-02-2013: Se envían oficios comunicando la decisión y se devuelve el expediente al despacho de origen. --- 31-01-2013: Confirma sentencia por estado del 6 al 8 de febrero de 2013. --- 13-12-2011: Admite recurso de apelación por estado del 15 de diciembre de 2011. --- 01-11-2011: Se envía expediente al Tribunal Administrativo del Quindío con apelación. --- 19-09-2011: Fallo, se niegan las pretensiones de la demanda, se declara la falta de legitimación en la causa por pasiva del DAFP. --- 05-08-2011: Al despacho para fallo. --- 27-05-2010: Traslado para alegar de conclusión. --- 08-02-2010: Se envía memorial de alegatos de conclusión a través del servicio de correo de la entidad. --- 21-06-2010: Al despacho para fallo. --- 16-10-2009: Se envía contestación por correo certificado y se confirma el recibido el martes 20 de octubre. --- 06-10-2009: Fijación en lista, vence el martes 20 de octubre de 2009. --- 16-09-2009: DAFP, notificado.</t>
  </si>
  <si>
    <t>30-12-13 archivo. 12-04-2013: Obedézcase y cúmplase por estado del 16 de abril de 2013.</t>
  </si>
  <si>
    <t>630013331002-2009-00073-00</t>
  </si>
  <si>
    <t>Julieta Martínez Cano</t>
  </si>
  <si>
    <t>30-11-2012: Sentencia modificada por edicto del 6 al 10 de diciembre de 2012. --- 13-12-2012: Auto admite recurso de apelación y da traslado de alegatos por estado del 15 de diciembre de 2012. --- 22-11-2011: Auto concede recurso de apelación. --- 14-10-2011: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</si>
  <si>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27-02-13 Obedezcase y cúmplase. 01-02-2012: Se envían oficios comunicando la decisión y se devuelve el expediente al despacho de origen.</t>
  </si>
  <si>
    <t>630013331002-2009-00089-00</t>
  </si>
  <si>
    <t xml:space="preserve">Francisco Luis Orozco Muñoz </t>
  </si>
  <si>
    <t>21-02-2013: Se envían oficios comunicando la decisión y se devuelve el expediente al despacho de origen. --- 31-01-2013: Se dicta sentencia de segunda instancia por edicto del 6 al 8 de febrero de 2013. --- 30-09-2011: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</si>
  <si>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630013331002-2009-00092-00</t>
  </si>
  <si>
    <t>Cesar Augusto Olaya</t>
  </si>
  <si>
    <t>08-02-2013: Se envían oficios comunicando la decisión y se devuelve el expediente al despacho de origen. --- 30-11-2012: Sentencia modificada por edicto del 6 al 10 de diciembre de 2012. --- 08-11-2011: Auto admite recurso de apelación y traslado alegatos por estado del 10 de noviembre de 2011. --- 23-09-2011: Fallo, se niegan las pretensiones de la demanda, se declara la falta de legitimación en la causa por pasiva del DAFP. --- 05-10-2010: Al despacho para fallo. --- 14-09-2010: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</si>
  <si>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05-03-2013: Obedézcase y cumplase por estado del 07 de marzo de 2013.</t>
  </si>
  <si>
    <t>630013331002-2009-00047-00</t>
  </si>
  <si>
    <t>Carmen  Soto Rodríguez</t>
  </si>
  <si>
    <t>30-11-2012: Sentencia modificada por edicto del 6 de diciembre de 2012. --- 13-12-2011: Admite apelación y corre traslado de alegatos por estado del 15 de diciembre de 2011. --- 25-11-2011: Auto concede recurso de apelación. --- 30-09-2011: FALLO, se niegan las pretensiones de la demanda, se declara la falta de legitimación en la casa por pasiva del DAFP. --- 13-10-2010: Al despacho para fallo. --- 23-09-2010: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</si>
  <si>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 05-03-13 Obedézcase y cúmplase. 08-02-2013: Se envían oficios comunicando la decisión y se devuelve el expediente al despacho de origen.</t>
  </si>
  <si>
    <t>630013331002-2009-00061-00</t>
  </si>
  <si>
    <t xml:space="preserve">Ligia Buritica Acevedo </t>
  </si>
  <si>
    <t>21-03-2013: Sentencia modificada por estado del 03 al 05 de abril de 2013. --- 12-01-2012: Al despacho. --- 10-11-2011: Admite apelación y traslado alegatos por estado del 15 de noviembre de 2011. --- 23-09-2011: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</si>
  <si>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30-12-13 archivo.10-05-13 Obedézcase y cúmplase. 19-04-2013: Se envían oficios comunicando la decisión y se devuelve el expediente al despacho de origen.</t>
  </si>
  <si>
    <t>630013331002-2009-00042-00</t>
  </si>
  <si>
    <t>Martha Lucía de la Pava Correa</t>
  </si>
  <si>
    <t>31-01-2013: Sentencia confirmada por edicto del 6 al 8 de febrero de 2013. --- 07-02-2012: Al despacho. --- 06-12-2011: Admite recurso de apelación y alegatos por estado del 9 de diciembre de 2011. --- 01-11-2011: Se envía expediente al Tribunal Administrativo del Quindío. --- 19-09-2011: Fallo, se niegan las pretensiones de la demanda, se declara la falta de legitimación en la causa por pasiva del DAFP. --- 02-09-2010: Al despacho para fallo. --- 05-08-2010: Traslado de alegatos. --- 08-02-2010: Se envía memorial de alegatos de conclusión a través del servicio de correo de la entidad. --- 02-09-2010: Al despacho para fallo. --- 16-10-2009: Se envía contestación por correo certificado y se confirma el recibido el martes 20 de octubre de 2009. --- 06-10-2009: Fijación en lista, vence el martes 20 de octubre de 2009. --- 16-09-2009: DAFP, notificado.</t>
  </si>
  <si>
    <t>30-12-13 archivo. 10-04-13 Obedezcase y cúmplase. 26-02-2013: Se envían oficios comunicando la decisión y se devuelve el expediente al despacho de origen.</t>
  </si>
  <si>
    <t>630013331002-2009-00069-00</t>
  </si>
  <si>
    <t>Álvaro Iván Gaviria Burgos</t>
  </si>
  <si>
    <t>#Juzgado 2º Administrativo del Circuito de Armenia</t>
  </si>
  <si>
    <t>21-03-2013: Sentencia modificada por edicto del 01 al 03 de abril de 2013. --- 06-12-2011: Admite recurso de apelación y corre traslado de alegatos por estado del 09 de diciembre de 2011. --- 21-11-2011: Envió al Tribunal. --- 03-11-2011: Concede apelación por estado del 08 de noviembre de 2011. --- 23-09-2011: Fallo, se niegan las pretensiones de la demanda, se declara la falta de legitimación en la causa por pasiva del DAFP. --- 02-09-2010: Al despacho para fallo. --- 05-09-2010: Traslado para alegatos de conclusión. --- 08-02-2010: Se envía memorial de alegatos de conclusión a través del servicio de correo de la entidad. --- 02-09-2010: Al despacho para sentencia. ---- 16-10-2009: Se envía contestación por correo certificado y se confirma el recibido el martes 20 de octubre de 2009. --- 06-10-2009: Fijación en lista, vence  martes 20 de octubre de 2009. --- 16-09-09: DAFP, notificado.</t>
  </si>
  <si>
    <t>30-12-13 archivo. 16-05-13 Obedezcase y cúmplase. 18-04-2013: Se envían oficios comunicando la decisión y se devuelve el expediente al despacho de origen.</t>
  </si>
  <si>
    <t>630013331002-2009-00056-00</t>
  </si>
  <si>
    <t>Maria Eugenia Gutierrez Aristizabal</t>
  </si>
  <si>
    <t>13-12-2012: Se comunica la decisión y se devuelve al despacho de origen. --- 30-10-2012: Sentencia modificada por estado del 6 al 8 de noviembre de 2012. --- 02-02-2012: Al despacho. --- 29-11-2012: Se admite el recurso de apelación y se corre traslado de alegatos por estado del 01 de diciembre de 2012. --- 30-09-2011: Fallo, se niegan las pretensiones de la demanda, se declara la falta de legitimación en la causa por pasiva del DAFP. --- 11-10-2010: Al despacho para fallo. --- 16-09-2010: Traslado alegatos. --- 08-02-2010: Se envía memorial de alegatos de conclusión a través del servicio de correo de la entidad. --- 11-10-2010: Al despacho para fallo. --- 16-10-2009: Se envía contestación por correo certificado y se confirma el recibido el martes 20 de octubre de 2009. --- 06-10-2009: Fijación en lista, vence  martes 20 de octubre de 2009. --- 16-09-09: DAFP, notificado.</t>
  </si>
  <si>
    <t>30-12-13 archivo. 05-03-2013: Obedézcase y cúmplase por estado del 07 de marzo de 2013.</t>
  </si>
  <si>
    <t>630013331002-2009-00455-00</t>
  </si>
  <si>
    <t>Luz Stella López Salazar</t>
  </si>
  <si>
    <t>01-02-2013: Se envían oficios comunicando la decisión y se devuelve el expediente al despacho de origen. --- 30-11-2012: Sentencia modificada por edicto del 6 al 10 de diciembre de 2012. --- 10-11-2011: Admite recurso de apelación y corre traslado de alegatos por estado del 01 de diciembre de 2012. --- 08-11-2011: Auto concede recurso de apelación. --- 30-09-2011: Fallo, se niegan las pretensiones de la demanda, se declara la falta de legitimación en la causa por pasiva del DAFP. --- 14-04-2011: Al despacho para fallo. --- 07-03-2011: Traslado alegatos. --- 08-02-2010: Se envía memorial de alegatos de conclusión a través del servicio de correo de la entidad. --- 23-11-2010: Al despacho para fallo. ---06-10-2009: Fijacion en lista, vence martes 20 de octubre de 2009. --- 24-09-09: DAFP. notificado.</t>
  </si>
  <si>
    <t>30-12-13 archivo. 27-02-2013: Obedézcase y cúmplase por estado del 01 de marzo de 2013.</t>
  </si>
  <si>
    <t>630013331002-2009-00126-00</t>
  </si>
  <si>
    <t>Marisa Leonela Serna Bernal</t>
  </si>
  <si>
    <t>06-12-2012: Se envían oficios comunicando la decisión y se devuelve el expediente al despacho de origen. --- 30-10-2012: Sentencia modificada por edicto del 06 al 08 de noviembre de 2012. --- 24-05-2012: Se admite recurso de apelación y corre traslado de alegatos por estado del 28 de mayo de 2012. --- 30-09-2011: Fallo, se niegan las pretensiones de la demanda, se declara la falta de legitimación en la causa por pasiva del DAFP. --- 14-04-2011: Al despacho para fallo. --- 07-03-2011: Traslado para alegar. --- 08-02-2010: Se envía memorial de alegatos de conclusión a través del servicio de correo de la entidad. --- 21-08-2010: Al despacho para resolver traslado para alegar. --- 28-01-2010: DAFP contesta la demanda.</t>
  </si>
  <si>
    <t>30-12-13 archivo. 18-01-2013: Obedézcase y cúmplase por estado del 22 de enero de 2013.</t>
  </si>
  <si>
    <t>630013331002-2009-00587-00</t>
  </si>
  <si>
    <t>Hernán Darío Tintinago</t>
  </si>
  <si>
    <t>07-02-2013: Se envían oficios comunicando la decisión y se devuelve el expediente al despacho de origen. --- 30-11-2012: Sentencia modificada por edicto del 06 al 10 de diciembre de 2012. --- 13-12-2011: Admite recurso de apelación y corre traslado de alegatos por estado del 15 de diciembre de 2011. --- 28-10-2011: Fallo, se niegan las pretensiones de la demanda, se declara la falta de legitimación en la causa por pasiva del DAFP. --- 12-10-2010: Traslado para alegar de conclusión. --- 08-02-2010: Se envía memorial de alegatos de conclusión a través del servicio de correo de la entidad. --- 11-06-2010: Al despacho para resolver sobre traslado para alegar. --- 16-03-2010: Auto abre a pruebas. --- 28-01-2010: DAFP contesta la demanda.</t>
  </si>
  <si>
    <t>630013331002-2009-00384-00</t>
  </si>
  <si>
    <t xml:space="preserve">Antonio Zuluaga Ramírez </t>
  </si>
  <si>
    <t>19-02-2013: Se envían oficios comunicando la decisión y se devuelve el expediente al despacho de origen. --- 31-01-2013: Sentencia confirmada por edicto del 06 al 08 de febrero de 2013. --- 13-12-2011: Admite recurso de apelación y corre traslado de alegatos por estado del 15 de diciembre de 2011. --- 08-02-2010: Se envía memorial de alegatos de conclusión a través del servicio de correo de la entidad. --- 03-03-2010: Auto de apertura a pruebas. --- 28-01-2010: DAFP contesta la demanda.</t>
  </si>
  <si>
    <t>630013331002-2009-00378-00</t>
  </si>
  <si>
    <t>Luz Dary Cagua Castellanos</t>
  </si>
  <si>
    <t>18-02-2013: Se envían oficios comunicando la decisión y se devuelve el expediente al despacho de origen. --- 31-01-2013: Sentencia de segunda instancia por edicto del 06 al 08 de febrero de 2013. --- 13-12-2011: Admite recurso de apelación y corre traslado de alegatos por estado del 15 de diciembre de 2011. --- 30-09-2011: Fallo, se niegan las pretensiones de la demanda, se declara la falta de legitimación en la causa por pasiva del DAFP. --- 05-11-2010: Al despacho para fallo. --- 12-10-2010: Traslado para alegar de conclusión. --- 11-06-2010: Al despacho para considerar traslado para alegar. --- 28-01-2010: DAFP contesta la demanda.</t>
  </si>
  <si>
    <t>30-12-13 archivo. 10-04-2013: Obedézcase y cúmplase por estado del 12 de abril de 2013.</t>
  </si>
  <si>
    <t>630013331002-2009-00426-00</t>
  </si>
  <si>
    <t>Genoveva Marín de Fernández</t>
  </si>
  <si>
    <t>13-12-2012: Se envían oficios comunicando la decisión y se devuelve el expediente al despacho de origen. --- 30-10-2012: Sentencia modificada por edicto del 06 al 08 de noviembre de 2012. --- 29-03-2012: Admite recurso de apelación y traslado alegatos por estado del 09 de abril de 2012. --- 23-11-2011: Auto concede recurso de apelación. --- 23-09-2011: Fallo, se niegan las pretensiones de la demanda, se declara la falta de legitimación en la causa por pasiva del DAFP. --- 10-11-2010: Al despacho para fallo. --- 13-10-2010: Traslado para alegar. --- 11-06-2010: Al despacho para resolver sobre traslado para alegar. --- 12-03-2010: Auto de apertura a pruebas. --- 28-01-2010: DAFP contesta la demanda.</t>
  </si>
  <si>
    <t>30-12-13 archivo. 31-01-2013: Obedézcase y cúmplase por estado del 04 de febrero de 2013.</t>
  </si>
  <si>
    <t>630013331002-2009-00437-00</t>
  </si>
  <si>
    <t>Luis Fernando Suarez Arango</t>
  </si>
  <si>
    <t>21-03-2013: Sentencia revocada por edicto del 03 al 05 de abril de 2013. --- 12-01-2012: Al despacho. --- 10-11-2011: Admite apelación y corre traslado de alegatos por estado del 15 de noviembre de 2011. --- 26-10-2011: Auto concede recurso de apelación. --- 23-09-2011: Fallo, se niegan las pretensiones de la demanda, se declara la falta de legitimación en la causa por pasiva del DAFP. --- 20-09-2010: Al despacho para fallo --- 01-09-2010: Traslado para alegar. --- 01-09-2010: Traslado para alegar de conclusión. --- 12-03-2010: Auto abre a pruebas. --- 28-01-2010: DAFP contesta la demanda.</t>
  </si>
  <si>
    <t>30-12-13 archivo. 10-05-13: Obedezcase y cúmplase. 19-04-2013: Se envían oficios comunicando la decisión y se devuelve el expediente al despacho de origen.</t>
  </si>
  <si>
    <t>630013331002-2009-00152-00</t>
  </si>
  <si>
    <t>Luz Mery Valencia Muñoz</t>
  </si>
  <si>
    <t>21-03-2013: Sentencia modificada por edicto del 01 al 03 de abril de 2013. --- 17-01-2012: Admite apelación y corre traslado de alegatos por estado del 19 de enero de 2012. --- 23-09-2011: Fallo, se niegan las pretensiones de la demanda, se declara la falta de legitimación en la causa por pasiva del DAFP. --- 24-09-2010: Al despacho para fallo. --- 02-09-2010: Traslado para alegar. --- 12-03-2010: Auto abre a pruebas. --- 28-01-2010: DAFP contesta la demanda.</t>
  </si>
  <si>
    <t>30-12-13 archivo. 16-05-13: Obedezcase y cúmplase.18-04-2013: Se envían oficios comunicando la decisión y se devuelve el expediente al despacho de origen.</t>
  </si>
  <si>
    <t>630013331002-2009-00394-00</t>
  </si>
  <si>
    <t>Aníbal Trejos Ávila</t>
  </si>
  <si>
    <t>30-10-2012: Sentencia modificada por edicto del 06 al 08 de noviembre de 2012. --- 14-10-2011: Fallo, se niegan las pretensiones de la demanda, se declara la falta de legitimación en la causa por pasiva del DAFP. --- 14-04-2011: Al despacho para fallo. --- 14-03-2011: Traslado para alegar. --- 28-08-2010: Al despacho para resolver sobre alegatos. --- 28-01-2010: DAFP contesta la demanda.</t>
  </si>
  <si>
    <t>630013331002-2009-00046-00</t>
  </si>
  <si>
    <t>Fabiola Riaño Montoya</t>
  </si>
  <si>
    <t>30-10-2012: Sentencia modificada por edicto del 06 al 08 de noviembre de 2012. --- 23-09-2011: Fallo, se niegan las pretensiones de la demanda, se declara la falta de legitimación en la causa por pasiva del DAFP. --- 10-11-2010: Al despacho para fallo. --- 13-10-2011: Traslado para alegar. --- 08-02-2010: Se envía memorial de alegatos de conclusión a través del servicio de correo de la entidad. --- 13-10-2010: Traslado para alegar de conclusión. --- 12-03-2010: Auto abre apruebas. --- 28-01-2010: DAFP contesta la demanda.</t>
  </si>
  <si>
    <t>30-12-13 archivo. 06-02-2013: Obedézcase y cúmplase por estado del 08 de febrero de 2013.</t>
  </si>
  <si>
    <t>630013331002-2009-00084-00</t>
  </si>
  <si>
    <t>Nubia Lozano Marín</t>
  </si>
  <si>
    <t>13-12-2011: Admite recurso de apelación y corre traslado de alegatos por estado del 15 de diciembre de 2011. --- 22-11-2011: Concede apelación por estado del 24 de noviembre de 2011. --- 28-10-2011: Fallo, se niegan las pretensiones de la demanda, se declara la falta de legitimación en la causa por pasiva del DAFP. --- 28-03-2011: Al despacho para fallo. --- 08-02-2010: Se envía memorial de alegatos de conclusión a través del servicio de correo de la entidad. --- 28-08-2010: Al despacho para resolver sobre traslado para alegar de conclusión. --- 08-03-2010: Auto abre a pruebas. --- 28-01-2010: DAFP contesta la demanda.</t>
  </si>
  <si>
    <t>30-12-13 archivo. 10-05-13 Obedezcase y cúmplase. 21-03-2013: Sentencia modificada por edicto del 01 al 03 de abril de 2013.</t>
  </si>
  <si>
    <t>630013331002-2009-00472-00</t>
  </si>
  <si>
    <t xml:space="preserve">Lucero Laverde Giraldo </t>
  </si>
  <si>
    <t>28-01-2013: Se envían oficios comunicando la decisión y se devuelve el expediente al despacho de origen. --- 14-12-2012: Sentencia revocada por edicto del 14 al 16 de enero de 2012. --- 30-11- 2011: Fallo, se niegan las pretensiones de la demanda, se declara la falta de legitimación en la causa por pasiva del DAFP. --- 28-03-2011: Al despacho para fallo. --- 08-02-2010: Se envía memorial de alegatos de conclusión a través del servicio de correo de la entidad. --- 01-12-2009: Al despacho para resolver sobre período probatorio. ---28-01-2010: DAFP contesta la demanda.</t>
  </si>
  <si>
    <t xml:space="preserve">30-12-13 archivo. 05-03-2013: Obedézcase y cúmplase por estado del 07 de marzo de 2013. </t>
  </si>
  <si>
    <t>630013331002-2009-00421-00</t>
  </si>
  <si>
    <t>Alberto Bernal Serrano</t>
  </si>
  <si>
    <t>21-03-2013: Sentencia modificada por edicto del 01 al 03 de abril de 2013. --- 10-05-2012: Admite recurso de apelación y corre traslado de alegatos por estado del 14 de mayo de 2012. --- 28-03-2012: Concede apelación por estado del 30 de marzo de 2012. --- 24-02-2012: Sentencia de primera instancia que niega las pretensiones de la demanda por edicto del 01 al 05 de marzo de 2012. --- 11-07-2011: Al despacho para fallo. --- 08-02-2010: Se envía memorial de alegatos de conclusión a través del servicio de correo de la entidad. --- 01-12-2010: Al despacho para resolver sobre período probatorio. --- 28-01-2010: DAFP contesta la demanda.</t>
  </si>
  <si>
    <t>30-12-13 archivo. 14-05-13: Obedezcae y cúmplase. 18-04-2013: Se envían oficios comunicando la decisión y se devuelve el expediente al despacho de origen.</t>
  </si>
  <si>
    <t>630013331002-2009-00544-00</t>
  </si>
  <si>
    <t>Pastora Barrera Marín</t>
  </si>
  <si>
    <t>07-02-2013: Se envían oficios comunicando la decisión y se devuelve el expediente al despacho de origen. --- 30-11-2012: Sentencia modificada por edicto del 06 al 10 de diciembre de 2012. --- 07-12-2011: Auto concede recurso de apelación. --- 28-10-2011: Fallo, se niegan las pretensiones de la demanda, se declara la falta de legitimación en la causa por pasiva del DAFP. --- 02-02-2011: Al despacho para fallo. --- 14-12-2010: Traslado para alegar. --- 08-02-2010: Se envía memorial de alegatos de conclusión a través del servicio de correo de la entidad. --- 01-12-2009: Al despacho para resolver pruebas. --- 28-01-2010: DAFP contesta la demanda.</t>
  </si>
  <si>
    <t>630013331002-2009-00374-00</t>
  </si>
  <si>
    <t xml:space="preserve"> Eugenia Gallego Giraldo</t>
  </si>
  <si>
    <t>19-02-2013: Se envían oficios comunicando la decisión y se devuelve el expediente al despacho de origen. --- 31-01-2013: Sentencia confirmada por edicto del 06 al 08 de febrero de 2013. --- 14-10-2011: Fallo, se niegan las pretensiones de la demanda, se declara la falta de legitimación en la causa por pasiva del DAFP. --- 10-11-2010: Al despacho para fallo. --- 13-10-2010: Traslado para alegar de conclusión. --- 12-03-2010: Auto abre a pruebas. --- 28-01-2010: DAFP contesta la demanda.</t>
  </si>
  <si>
    <t>09-09-13 TRANSFERENCIA ARCHIVO CENTRAL. 30-12-13 archivo.12-04-2013: Obedézcase y cúmplase por estado del 16 de abril de 2013.</t>
  </si>
  <si>
    <t>630013331002-2009-00527-00</t>
  </si>
  <si>
    <t>Neicy Rodríguez</t>
  </si>
  <si>
    <t>30-11-2012: Sentencia modificada por edicto del 06 al 10 de diciembre de 2012. --- 02-02-2011: Al despacho para fallo. --- 14-12-2010: Traslado para alegar. --- 28-08-2010: Al despacho para resolver sobre traslado alegatos. --- 04-03-2010: Auto abre a pruebas. --- 28-01-2010: DAFP contesta la demanda.</t>
  </si>
  <si>
    <t>30-12-13 archivo.28-02-2013: Obedézcase y cúmplase por estado del 04 de marzo de 2013.</t>
  </si>
  <si>
    <t>630013331002-2009-00465-00</t>
  </si>
  <si>
    <t>Maria Ofelia Cano Restrepo</t>
  </si>
  <si>
    <t>30-11-2012: Sentencia modificada por edicto del 06 al 10 de diciembre de 2012. --- 19-09-2011: Fallo, se niegan las pretensiones de la demanda, se declara la falta de legitimación en la causa por pasiva del DAFP. --- 05-11-2010: Al despacho para fallo. --- 11-10-2010: Traslado para alegar de conclusión. --- 28-01-2010: DAFP contesta la demanda.</t>
  </si>
  <si>
    <t>30-12-13 archivo.27-02-2013: Obedézcase y cúmplase por edicto del 01 de marzo de 2013.</t>
  </si>
  <si>
    <t>630013331002-2009-00569-00</t>
  </si>
  <si>
    <t>Álvaro Augusto Correa Marulanda</t>
  </si>
  <si>
    <t>13-06-2012: Se envían oficios comunicando la decisión y se devuelve el expediente al despacho de origen. --- 03-05-2012: Sentencia confirmada por edicto del 09 al 11 de mayo de 2012. --- 23-11-2011: Auto concede recurso de apelación. --- 19-10-2011: Fallo, se niegan las pretensiones de la demanda, se declara la falta de legitimación en la causa por pasiva del DAFP. --- 20-09-2010: Al despacho para fallo. --- 01-09-2010: Traslado para alegar. --- 12-03-2010: Auto abre a pruebas. --- 28-01-2010: DAFP contesta la demanda.</t>
  </si>
  <si>
    <t>03-07-2012: Obedézcase y cúmplase por edicto del 5 de julio de 2012.</t>
  </si>
  <si>
    <t>630013331002-2009-00512-00</t>
  </si>
  <si>
    <t>Nelly Giraldo Arango</t>
  </si>
  <si>
    <t>18-04-2013: Se envían oficios comunicando la decisión y se devuelve el expediente al despacho de origen. --- 21-03-2013: Sentencia revocada por edicdto del 03 al 05 de abril de 2013. --- 17-04-2012: Al despacho. --- 06-03-2012: Admite apelación y corre traslado de alegatos por estado del 08 de marzo de 2012. --- 20-10-2011: Auto concede recurso de apelación. --- 23-09-2011: Fallo, se niegan las pretensiones de la demanda, se declara la falta de legitimación en la causa por pasiva del DAFP. --- 20-09-2010: Al despacho para fallo. --- 01-09-2010: Traslado para alegar. --- 20-09-2010: Al despacho para sentencia. --- 28-01-2010: DAFP contesta la demanda.</t>
  </si>
  <si>
    <t>30-12-13 archivo.16-05-2013: Auto de  obezcase y cumplase por estado del 20 de mayo.</t>
  </si>
  <si>
    <t>630013331002-2009-00139-00</t>
  </si>
  <si>
    <t>Jose Alirio Luna</t>
  </si>
  <si>
    <t>19-04-2013: Se envían oficios comunicando la decisión y se devuelve el expediente al despacho de origen. --- 21-03-2013: Sentencia revocada por edicto del 03 al 05 de abril de 2013. --- 23-08-2012: Al despacho para sentencia. --- 09-08-2012: Cambio de ponente. --- 07-06-2012: Admite apelación y corre traslado de alegatos por estado del 12 de junio de 2012. --- 07-12-2011: Auto concede recurso de apelación. --- 28-10-2011: Fallo, se niegan las pretensiones de la demanda, se declara la falta de legitimación en la causa por pasiva del DAFP. --- 30-05-2011: Al despacho para fallo. --- 31-03-2011: Traslado para alegar. --- 28-08-2010: Al despacho para resolver sobre traslado alegatos. --- 11-05-2010: Auto abre a pruebas. --- 28-01-2010: DAFP contesta la demanda. --- 22-01-2010: DAFP, notificado.</t>
  </si>
  <si>
    <t>30-12-13 archivo.2013-10-2013: Auto de obezcase y cumplase por estado del 15 de mayo.</t>
  </si>
  <si>
    <t>630013331002-2009-00140-00</t>
  </si>
  <si>
    <t>Luz Amparo Santamarta Arias</t>
  </si>
  <si>
    <t>18-04-2013: Se envían oficios comunicando la decisión y se devuelve el expediente al despacho de origeN. --- 21-03-2013: Sentencia revocada por edicto del 03 al 05 de abril de 2013. --- 29-05-2012: Al despacho. --- 19-04-2012: Admite apelación y corre traslado de alegatos por estado del 23 de abril de 2012. --- 30-09-2011: Fallo, se niegan las pretensiones de la demanda, se declara la falta de legitimación en la causa por pasiva del DAFP. --- 30-05-2011: Al despacho para fallo. --- 15-03-2011: Traslado para alegar. --- 28-08-2010: Al despacho para resolver traslado para alegar. --- 30-04-2010: Auto abre a pruebas. --- 28-01-2010: DAFP, contesta la demanda. --- 22-01-2010: DAFP, notificado.</t>
  </si>
  <si>
    <t>30-12-13 archivo.14-05-2013: Auto de obedescase y cumplase por estado del 16 de mayo de 2013.</t>
  </si>
  <si>
    <t>630013331002-2009-00390-00</t>
  </si>
  <si>
    <t>Ana Lucía Toledo Sánchez</t>
  </si>
  <si>
    <r>
      <rPr>
        <sz val="9"/>
        <rFont val="Arial Narrow"/>
        <family val="2"/>
      </rPr>
      <t>20-03-2013: Se envían oficios comunicando la decisión y se devuelve el expediente al despacho de origen. --- 28-02-2013: Sentencia modificada por edicto del 06 al 08 de marzo de 2013. --- 13-06-2012: Admite recurso de apelación y corre traslado de alegatos por estado del 15 de junio de 2012. --- 09-05-2012: Concede recurso de apelación. --- 14-04-2011: Al despacho para fallo.</t>
    </r>
    <r>
      <rPr>
        <b/>
        <sz val="9"/>
        <rFont val="Arial Narrow"/>
        <family val="2"/>
      </rPr>
      <t xml:space="preserve"> --- </t>
    </r>
    <r>
      <rPr>
        <sz val="9"/>
        <rFont val="Arial Narrow"/>
        <family val="2"/>
      </rPr>
      <t>15-03-2011: Corre traslado para alegar. --- 30-04-2010: Auto abre a pruebas. --- 02-03-2010: DAFP, contesta la demanda. --- 05-02-2010: DAFP, notificado.</t>
    </r>
  </si>
  <si>
    <t>30-12-13 archivo.2013-05-10: Auto de obezcase y cumplase por  estadod el 15 de mayo de 2013.</t>
  </si>
  <si>
    <t>630013331002-2009-00458-00</t>
  </si>
  <si>
    <t>Maria Aleyda Salcedo López</t>
  </si>
  <si>
    <t>30-10-2012: Sentencia modificada por edicto del 06 al 08 de noviembre de 2012. --- 04-10-2011: Fallo, se niegan las pretensiones de la demanda, se declara la falta de legitimación en la causa por pasiva del DAFP. --- 28-03-2011: Al despacho para fallo. --- 02-03-2011: Traslado para alegar. --- 28-08-2010: Al despacho para resolver sobre término para alegar. --- 11-05-2010: Auto abre a pruebas. --- 28-08-2010: Al despacho para resolver sobre traslado para alegar de conclusión. --- 02-03-2010: DAFP, contesta la demanda. --- 05-02-2010: DAFP, notificado.</t>
  </si>
  <si>
    <t>30-12-13 archivo.18-01-2013: Obedézcase y cúmplase por estado del 22 de enero de 2013.</t>
  </si>
  <si>
    <t>630013331002-2009-00404-00</t>
  </si>
  <si>
    <t>Luis Carlos Quintero Montes</t>
  </si>
  <si>
    <t>14-12-2012: Sentencia revocada por edicto del 14 al 16 de enero de 2012. --- 06-12-2011: Auto concede recurso de apelación. --- 14-10-2011: Fallo, se niegan las pretensiones de la demanda, se declara la falta de legitimación en la causa por pasiva del DAFP. --- 28-03-2011: Al despacho para fallo. --- 28-02-2011: Traslado para alegar. --- 28-08-2010: Al despacho para resolver sobre alegatos. --- 30-04-2010: Auto abre a pruebas. --- 02-03-2010: DAFP, contesta la demanda. --- 05-02-2010: DAFP, notificado.</t>
  </si>
  <si>
    <t>630013331002-2009-00447-00</t>
  </si>
  <si>
    <t>Javier Gómez Giraldo</t>
  </si>
  <si>
    <t>30-10-2012: Sentencia modificada por edicto del 06 al 08 de noviembre de 2012. --- 28-05-2012: Concede recurso de apelación. --- 24-04-2012: Sentencia de primera instancia. --- 30-05-2011: Al despacho para fallo. --- 01-04-2011: Traslado para alegar. --- 28-08-2010: Al despacho para resolver sobre término para alegar de conclusión. --- 07-07-2010: Auto abre a pruebas. --- 02-03-2010: DAFP, contesta la demanda. --- 25-02-2010: DAFP, notificado.</t>
  </si>
  <si>
    <t>630013331002-2009-00359-00</t>
  </si>
  <si>
    <t>Amparo Botero Botero</t>
  </si>
  <si>
    <t>18-04-2013: Se envían oficios comunicando la decisión y se devuelve el expediente al despacho de origen. --- 21-03-2013: Sentencia modificada por edicto del 01 al 03 de abril de 2013. --- 14-04-2012: Admite recurso de apelación y traslado para alegatos por estado del 19 de abril de 2012. --- 30-09-2011: Fallo, se niegan las pretensiones de la demanda, se declara la falta de legitimación en la causa por pasiva del DAFP. --- 30-05-2011: Al despacho para fallo. --- 08-04-2011: Traslado para alegar. --- 30-08-2010: Al despacho para resolver sobre término para alegar de conclusión. --- 24-06-2010: Auto abre a pruebas. --- 02-03-2010: DAFP, contesta la demanda. --- 25-02-2010: DAFP, notificado.</t>
  </si>
  <si>
    <t>630013331002-2009-00463-00</t>
  </si>
  <si>
    <t>Blanca Lucero Cardona Lenis</t>
  </si>
  <si>
    <t>27-06-2013: Sentencia revocada por edicto del 4 al 8 de julio de 2013. --- 21-08-2012: Al despacho para sentencia. --- 29-05-2012: Admite apelación y corre traslado alegatos por estado del 31 de mayo de 2012. --- 13-09-2011: Se amplia término probatorio por treinta días más. --- 30-08-2010: Al despacho para resolver sobre traslado para alegar. --- 10-06-2010: Auto abre a pruebas. --- 02-03-2010: DAFP, contesta la demanda. --- 25-02-2010: DAFP, notificado.</t>
  </si>
  <si>
    <t>27-09-2013: Auto de obedescase y cumplase por estado del 1 de octubre de 2013.</t>
  </si>
  <si>
    <t>630013331002-2009-00420-00</t>
  </si>
  <si>
    <t>Ana Dolores Hoyos Ocampo</t>
  </si>
  <si>
    <t>18-02-2013: Se envían oficios comunicando la decisión y se devuelve el expediente al despacho de origen. --- 31-01-2013: Sentencia confirmada por edicto del 06 al 08 de febrero de 2013. --- 30-08-2010: Al despacho para resolver sobre término para alegatos. --- 07-07-2010: Auto que abre a pruebas. --- 02-03-2010: DAFP, contesta la demanda. --- 25-02-2010: DAFP, notificado.</t>
  </si>
  <si>
    <t>30-12-13 archivo.10-04-2013: Obedézcase y cúmplase por estado del 12 de abril de 2013.</t>
  </si>
  <si>
    <t>630013331002-2009-00149-00</t>
  </si>
  <si>
    <t>Olmedo Mejía Pérez</t>
  </si>
  <si>
    <t>13-12-2012: Se envían oficios comunicando la decisión y se devuelve el expediente al despacho de origen. --- 30-10-2012: Sentencia modificada por edicto del 06 al 08 de noviembre de 2012. --- 28-10-2011: Fallo, se niegan las pretensiones de la demanda, se declara la falta de legitimación en la causa por pasiva del DAFP. --- 30-08-2010: Al despacho para resolver sobre término para alegar de conclusión. --- 10-06-2010: Auto abre a pruebas. --- 02-03-2010: DAFP, contesta la demanda. --- 25-02-2010: DAFP, notificado.</t>
  </si>
  <si>
    <t>630013331002-2009-00358-00</t>
  </si>
  <si>
    <t>Nubia Pulido Londoño</t>
  </si>
  <si>
    <t>30-10-2012: Sentencia modificada por edicto del 06 al 08 de noviembre de 2012. --- 30-01-2012: Fallo, niega pretensiones por edicto del 03 al 07 de febrero de 2012. --- 29-03-2011: Al despacho para fallo. --- 04-03-2011: Traslado para alegar de conclusión. --- 21-06-2010: Auto que pone en conocimiento. ---30-04-2010: Auto abre a pruebas. --- 02-03-2010: DAFP, contesta. --- 05-02-2010: DAFP, notificado.</t>
  </si>
  <si>
    <t>630013331002-2009-00408-00</t>
  </si>
  <si>
    <t>Maria Magnolia Correa</t>
  </si>
  <si>
    <t>10-12-2012: Se envían oficios comunicando la decisión y se devuelve el expediente al despacho de origen. --- 30-10-2012: Sentencia modificada por edicto del 06 al 08 de noviembre de 2012. --- 30-08-2010: Al despacho para resolver sobre traslado para alegar de conclusión. --- 30-04-2010: Auto que abre a pruebas. --- 02-03-2010: DAFP, contesta. --- 12-02-2010: DAFP, notificado.</t>
  </si>
  <si>
    <t>630013331002-2009-00563-00</t>
  </si>
  <si>
    <t>Julio Cesar Gómez Castaño</t>
  </si>
  <si>
    <t>21-02-2013: Se envían oficios comunicando la decisión y se devuelve el expediente al despacho de origen. --- 31-01-2013: Sentencia confirmada por edicto del 06 al 08 de febrero de 2013. --- 05-05-2012: Fallo, que confirma parcialmente los numerales 1 y 2 de la sentencia de primera instancia. --- 09-12-2011: Auto concede recurso de apelación. --- 28-10-2011: Fallo, se niegan las pretensiones de la demanda, se declara la falta de legitimación en la causa por pasiva del DAFP. --- 28-03-2011: Al despacho para fallo --- 01-03-2011: Traslado para alegar. --- 30-04-2010: Auto que abre a pruebas. --- 02-03-2010: DAFP, contesta. --- 12-02-2010:DAFP, notificado.</t>
  </si>
  <si>
    <t>630013331002-2009-00509-00</t>
  </si>
  <si>
    <t>Luz Marina Sánchez Rubio</t>
  </si>
  <si>
    <t>14-12-2012: Sentencia revocada por edicto del 14 al 16 de enero de 2012. --- 02-05-2012: Resuelve radicacion del proceso en segunda instancia. 28-08-2010:  Al despacho para resolver sobre termino para alegar de conclusion ---30-04-2010: Auto abre a pruebas --- 02-03-2010:  DAFP, contesta --- 12-02-2010:DAFP, notificado</t>
  </si>
  <si>
    <t>30-12-13 archivo. 27-02-2013: Obedézcase y cúmplase por edicto del 01 de marzo de 2013.</t>
  </si>
  <si>
    <t>630013331002-2009-00451-00</t>
  </si>
  <si>
    <t>Margarita Perilla López</t>
  </si>
  <si>
    <t>18-05-2012: Se envían oficios comunicando la decisión y se devuelve el expediente al despacho de origen. --- 26-04-2012: Sentencia modificada por edicto del 03 al 07 de mayo de 2012. --- 09-12-2011: Auto concede recurso de apelación --- 28-10-2011: FALLO, se niegan las pretensiones de la demanda, se declara la falta de legitimación en la causa por pasiva del DAFP  --- 28-08-2010:  Al despacho para resolver sobre termino para alegar de conclusion --- 30-04-2010: Auto abre a pruebas --- 02-03-2010:  DAFP, contesta --- 12-02-2010:DAFP, notificado</t>
  </si>
  <si>
    <t>30-12-13 archivo. 16-05-2013: Auto de  obezcase y cumplase por estado del 20 de mayo.</t>
  </si>
  <si>
    <t>630013331002-2009-00138-00</t>
  </si>
  <si>
    <t>Carmen López Arias</t>
  </si>
  <si>
    <t>18-04-2013: Se envían oficios comunicando la decisión y se devuelve el expediente al despacho de origen. --- 21-03-2013: Sentencia modificada por edicto del 04 al 08 de abril de 2013. --- 14-06-2012: Al despacho. --- 15-05-2012: Admite apelación y corre traslado alegatos por estado del 17 de mayo de 2012. --- 30-08-2010: Al despacho para resolver sobre traslado para alegar de conclusión. --- 02-03-2010: DAFP, contesta. --- 18-02-2010: DAFP, notificado.</t>
  </si>
  <si>
    <t>630013331002-2009-00373-00</t>
  </si>
  <si>
    <t>Rosa Angelica Henao Valencia</t>
  </si>
  <si>
    <t>13-12-2012: Se envían oficios comunicando la decisión y se devuelve el expediente al despacho de origen. --- 30-10-2012: Sentencia modificada por edicto del 06 al 08 de noviembre de 2012. --- 30-08-2010: Al despacho para dar traslado para alegar de conclusión. --- 06-07-2010: Auto abre a pruebas. --- 02-03-2010: DAFP, contesta. --- 18-02-2010: DAFP, notificado.</t>
  </si>
  <si>
    <t>09-09-13 TRANSFERENCIA ARCHIVO CENTRAL . 30-12-13 archivo. 06-02-2013: Obedézcase y cúmplase por estado del 08 de febrero de 2013.</t>
  </si>
  <si>
    <t>630013331002-2009-00363-00</t>
  </si>
  <si>
    <t>Nelly López Almeciga</t>
  </si>
  <si>
    <t>18-04-2013: Se envían oficios comunicando la decisión y se devuelve el expediente al despacho de origen. --- 21-03-2013: Sentencia modificada por edicto del 03 al 05 de abril de 2013. --- 19-05-2012: Al despacho. --- 19-04-2012: Admite apelación y corre traslado alegatos por estado del 23 de abril de 2012. --- 03-08-2010: Al despacho para resolver sobre término para alegar de conclusión. --- 16-06-2010: Auto abre a pruebas. --- 02-03-2010: DAFP, contesta. --- 18-02-2010: DAFP, notificado.</t>
  </si>
  <si>
    <t>30-12-13 archivo. 14-05-2013: Auto de  obezcase y cumplase por estado del 16 de mayo.</t>
  </si>
  <si>
    <t>630013331002-2009-00153-00</t>
  </si>
  <si>
    <t>Oscar Agudelo Restrepo</t>
  </si>
  <si>
    <t>10-12-2012: Se envían oficios comunicando la decisión y se devuelve el expediente al despacho de origen. --- 30-10-2012: Sentencia modificada por edicto del 06 al 08 de noviembre de 2012. --- 17-11-2011: Fallo, se niegan las pretensiones de la demanda, se declara la falta de legitimación en la causa por pasiva del DAFP. --- 30-08-2010: Al despacho para resolver sobre término para alegar. --- 06-07-2010: Auto abre a pruebas. --- 02-03-2010: DAFP, contesta. --- 18-02-2010: DAFP, notificado.</t>
  </si>
  <si>
    <t>630013331002-2009-00121-00</t>
  </si>
  <si>
    <t>Gabriela Garcia De Álzate</t>
  </si>
  <si>
    <t>03-05-2012: Sentencia modificada por edicto del 09 al 11 de mayo de 2012. --- 30-11-2011: Auto concede recurso de apelación. --- 30-09-2011: Fallo, se niegan las pretensiones de la demanda, se declara la falta de legitimación en la causa por pasiva del DAFP. --- 30-08-2010: Al despacho para dar traslado para alegatos. --- 16-06-2010: Auto abre a pruebas. --- 02-03-2010: DAFP, contesta. --- 18-02-2010: DAFP, notificado.</t>
  </si>
  <si>
    <t>06-07-2012: Obedézcase y cúmplase por estado del 10 de julio de 2012.</t>
  </si>
  <si>
    <t>630013331002-2009-00101-00</t>
  </si>
  <si>
    <t xml:space="preserve">Maria Dulby Montoya Villa </t>
  </si>
  <si>
    <t>27-02-2013: Se envían oficios comunicando la decisión y se devuelve el expediente al despacho de origen. --- 31-02-2013: Sentencia confirmada por edicto del 06 al 08 de febrero de 2013. --- 22-11-2011: Auto concede recurso de apelación. --- 14-10-2011: Fallo, se niegan las pretensiones de la demanda, se declara la falta de legitimación en la causa por pasiva del DAFP. --- 30-08-2010: Al despacho para resolver sobre término para alegar de conclusión. --- 16-03-2010: Auto apertura a pruebas. --- 02-03-2010: DAFP, contesta. --- 18-02-2010: DAFP, notificado.</t>
  </si>
  <si>
    <t>12-04-2013: Obedezcase y cúmplase por estado del 16 de abril de 2013.</t>
  </si>
  <si>
    <t>630013331002-2009-00065-00</t>
  </si>
  <si>
    <t>Gloria Inés Sabogal Bedoya</t>
  </si>
  <si>
    <t>03-05-2012: Sentencia modificada por edicto del 09 al 11 de mayo de 2012. --- 30-08-2010: Al despacho para decidir sobre traslado alegatos. --- 30-04-2010: Auto que abre a pruebas. --- 02-03-2010: DAFP, contesta. --- 05-02-2010: DAFP, notificado.</t>
  </si>
  <si>
    <t>30-12-13 archivo. 13-06-2012: Se envían oficios comunicando la decisión y se devuelve el expediente al despacho de origen.</t>
  </si>
  <si>
    <t>630013331002-2009-00460-00</t>
  </si>
  <si>
    <t>Marcelino Jiménez Henao</t>
  </si>
  <si>
    <t>18-04-2013: Se envían oficios comunicando la decisión y se devuelve el expediente al despacho de origen. --- 21-03-2013: Sentencia modificada por edicto del 01 al 03 de abril de 2013. --- 17-04-2012: Admite recurso de apelación y corre traslado de alegatos por estado del 19 de abril de 2012. --- 20-03-2012: Envió expediente al Tribunal Administrativo del Quindió. --- 29-02-2012: Concede apelación. --- 28-10-2011: Fallo, se niegan las pretensiones de la demanda, se declara la falta de legitimación en la causa por pasiva del DAFP. --- 28-03-2011: Al despacho para fallo. --- 04-03-2011: Corre traslado para alegar. --- 11-05-2010: Auto de apertura a pruebas. --- 22-01-2010: DAFP, notificado.</t>
  </si>
  <si>
    <t>630013331002-2009-00454-00</t>
  </si>
  <si>
    <t>Mario Velásquez Gallo</t>
  </si>
  <si>
    <t>06-12-2012: Se envían oficios comunicando la decisión y se devuelve el expediente al despacho de origen. --- 30-10-2012: Sentencia modificada por edicto del 06 al 08 de noviembre de 2012. --- 20130-09-2011: Fallo, se niegan las pretensiones de la demanda, se declara la falta de legitimación en la causa por pasiva del DAFP. --- 02-02-2011: Al despacho para fallo. --- 15-12-2010: Traslado para alegar. --- 08-02-2010: Se envía memorial de alegatos de conclusión a través del servicio de correo de la entidad. --- 04-03-2010: Auto que abre a pruebas. --- 28-01-2010: DAFP contesta la demanda.</t>
  </si>
  <si>
    <t>30-12-13 archivo. 28-02-2013: Obedézcase y cúmplase por estado del 01 de marzo de 2013.</t>
  </si>
  <si>
    <t>630013331002-2009-00422-00</t>
  </si>
  <si>
    <t>Rodrigo Cobo Arboleda</t>
  </si>
  <si>
    <t>27-06-2013: Sentencia que niega las pretensiones de la demanda y confirma. --- 04-10-2012: Al despacho. --- 28-08-2012: Admite recurso de apelación y corre traslado para alegar por estado del 30 de agosto de 2012. --- 26-04-2012: Concede recurso de apelación. --- 01-11-2011: Al despacho para fallo. --- 01-10-2010: Al despacho para resolver sobre traslado para alegar de conclusión. --- 15-07-2010: Auto que abre a pruebas. --- 27-04-2010: DAFP, contesta la demanda. --- 08-03-2010: DAFP, notificado.</t>
  </si>
  <si>
    <t>30-12-13 archivo. 27-09-2013: Auto de obedescase y cumplase por estado del 1 de octubre de 2013.</t>
  </si>
  <si>
    <t>630013331002-2009-00405-00</t>
  </si>
  <si>
    <t>Omaira Salazar Salazar</t>
  </si>
  <si>
    <t>20-03-2013: Se envían oficios comunicando la decisión y se devuelve el expediente al despacho de origen. --- 28-02-2013: Sentencia modificada por edicto del 06 al 08 de marzo de 2013. --- 12-07-2012: Admite recurso de apelación y corre traslado de alegatos por estado del 16 de julio de 2012. ---04-06-2012: Envió expediente al Tribunal Administrativo del Quindió. --- 25-05-2012: Auto concede recurso de apelación. --- 28-10-2011: Fallo, se niegan las pretensiones de la demanda, se declara la falta de legitimación en la causa por pasiva del DAFP. --- 30-05-2011: Al despacho para fallo. --- 09-03-2011: Traslado para alegar. --- 30-08-2010: Al despacho para resolver sobre alegatos de conclusión. --- 16-07-210: Auto que abre a pruebas. --- 27-04-2010: DAFP, contesta la demanda. --- 08-03-2010: DAFP, notificado.</t>
  </si>
  <si>
    <t>30-12-13 archivo. 14-05-2013: Auto de obedescase y cumplase por estado del 16 de mayo de 2013.</t>
  </si>
  <si>
    <t>630013331002-2009-00478-00</t>
  </si>
  <si>
    <t xml:space="preserve">Paola Andrea Rodríguez </t>
  </si>
  <si>
    <t>30-10-2012: Sentencia modificada por edicto del 06 al 08 de noviembre de 2012. --- 09-12-2011: Auto concede recurso de apelación. --- 28-10-2011: Fallo, se niegan las pretensiones de la demanda, se declara la falta de legitimación en la causa por pasiva del DAFP. --- 12-04-2011: Al despacho para proveer sobre traslado para alegar. --- 12-07-2010: Auto que abre a pruebas. --- 27-04-2010: DAFP, contesta la demanda. --- 08-03-2010: DAFP, notificado.</t>
  </si>
  <si>
    <t>630013331002-2009-00402-00</t>
  </si>
  <si>
    <t>Omar Villegas Londoño</t>
  </si>
  <si>
    <t>14-03-2013: Sentencia modificada por edicto del 20 al 22 de marzo de 2013. ---  31-05-2012: Concede recurso de apelación. --- 29-07-2011: Pago gastos envío de correo --- 15-07-2010: Auto que abre a pruebas. --- 27-04-2010: DAFP, contesta la demanda. --- 08-03-2010: DAFP, notificado.</t>
  </si>
  <si>
    <t>630013331002-2009-00553-00</t>
  </si>
  <si>
    <t>Martin Hernando Pérez</t>
  </si>
  <si>
    <t>31-01-2013: Sentencia confirmada por edicto del 06 al 08 de febrero de 2013. --- 03-05-2012: Admite recurso de apelación y corre traslado para alegatos por estado del 07 de mayo de 2012. --- 12-04-2012: Envió expediente al Tribunal. --- 27-03-2012: Concede recurso de apelación por estado del 29 de marzo de 2012. --- 27-02-2012: Sentencia de primera instancia que niega las pretensiones de la demanda por edicto del 02 al 06 de marzo de 2012. --- 20-04-2012: Concede término para alegar de conclusión. --- 13-09-2011: Auto amplia término probatorio. --- 15-07-2010: Auto que abre a pruebas. --- 27-04-2010: DAFP, contesta la demanda. --- 08-03-2010: DAFP, notificado.</t>
  </si>
  <si>
    <t>30-12-13 archivo. 10-04-2013: Obedézcase y cúmplase por estado del 11 de abril de 2013.</t>
  </si>
  <si>
    <t>630013331002-2009-00111-00</t>
  </si>
  <si>
    <t>MP. Maria Luisa Echeverry Gomez</t>
  </si>
  <si>
    <t>Maria del Rosario Rodríguez Montoya</t>
  </si>
  <si>
    <t>30-05-2013: Sentencia modificada por edicto del 6 al 11 de junio de 2013. --- 21-08-2012: Al despacho para sentencia. --- 29-05-2012: Admite recurso de apelación y corre traslado alegatos por estado del 31 de mayo de 2012. --- 30-03-2012: Concede recurso de apelación. --- 13-09-2011: Auto amplia término probatorio. --- 27-04-2010: DAFP, contesta la demanda. --- 29-03-2010: DAFP, notificado.</t>
  </si>
  <si>
    <t>30-12-13 archivo. 22-08-2013: Auto de obedezcase y cumplase por estado del 26 de agosto de 2013.</t>
  </si>
  <si>
    <t>630013331002-2009-00393-00</t>
  </si>
  <si>
    <t>Ana Rosa Aránzazu Rivas</t>
  </si>
  <si>
    <t>21-03-2013: Sentencia revocada por edicto del 03 al 05 de abril de 2013. --- 10-05-2012: Admite recurso de apelación y corre traslado de alegatos por estado del 14 de mayo de 2012. --- 28-03-2012: Concede apelación por estado del 30 de marzo de 2012. --- 28-10-2011: Fallo, se niegan las pretensiones de la demanda, se declara la falta de legitimación en la causa por pasiva del DAFP. --- 06-08-2010: Auto de apertura a pruebas. --- 27-04-2010: DAFP, contesta la demanda. ---29-03-2010: DAFP, notificado.</t>
  </si>
  <si>
    <t>30-12-13 archivo. 10-05-2013: Auto de obedezcase y cumplase por estado del 15 de mayo de 2013.</t>
  </si>
  <si>
    <t>630013331002-2009-00369-00</t>
  </si>
  <si>
    <t>Jhon Erik Chaves Bravo</t>
  </si>
  <si>
    <t>Luz Dary Alvis Ángel</t>
  </si>
  <si>
    <t>19-04-2013: Se envían oficios comunicando la decisión y se devuelve el expediente al despacho de origen. --- 21-03-2013: Sentencia revocada por edicto del 03 al 05 de abril de 2013. --- 23-08-2013: Al despacho para sentencia. --- 12-06-2012: Admite recurso de apelación y corre traslado de alegatos por estado del 14 de junio de 2012. --- 26-03-2012: Concede término de alegatos de conclusión. --- 13-09-2011: Auto amplia término probatorio. --- 23-02-2010: Auto abre a pruebas. --- 27-04-2010: DAFP, contesta la demanda. --- 29-03-2010: DAFP, notificado.</t>
  </si>
  <si>
    <t>630013331002-2009-00382-00</t>
  </si>
  <si>
    <t>Ana Luz Amparo Rodríguez Villa</t>
  </si>
  <si>
    <r>
      <rPr>
        <sz val="9"/>
        <rFont val="Arial Narrow"/>
        <family val="2"/>
      </rPr>
      <t>19-02-2013: Se envían oficios comunicando la decisión y se devuelve el expediente al despacho de origen. 31-01-2013: Sentencia confirmada por edicto del 06 al 08 de febrero de 2013. --- 14-05-2012: Se admite recurso de apelación y corre traslado de alegatos por estado del 16 de abril de 2012. --- 03-05-2012: Se envía el proceso al Tribunal Administrativo del Quindío. --- 14-07-2010: Auto de apertura a pruebas. -</t>
    </r>
    <r>
      <rPr>
        <b/>
        <sz val="9"/>
        <rFont val="Arial Narrow"/>
        <family val="2"/>
      </rPr>
      <t xml:space="preserve">-- </t>
    </r>
    <r>
      <rPr>
        <sz val="9"/>
        <rFont val="Arial Narrow"/>
        <family val="2"/>
      </rPr>
      <t>27-04-2010: DAFP, contesta la demanda. --- 29-03-2010: DAFP, notificado.</t>
    </r>
  </si>
  <si>
    <t>630013331002-2009-00483-00</t>
  </si>
  <si>
    <t>Aracely Baquero de Giraldo</t>
  </si>
  <si>
    <t>19-04-2013: Se envían oficios comunicando la decisión y se devuelve el expediente al despacho de origen. --- 21-03-2013: Sentencia revocada por edicto del 03 al 05 de abril de 2013. --- 15-05-2012: Admite recurso de apelación y corre traslado de alegatos por estado del 17 de mayo de 2012. --- 14-05-2012: Concede recurso de apelación. --- 23-07-2010: Auto que abre a pruebas. --- 07-05-2010: Vence término para contestar. --- 27-04-2010: DAFP, contesta la demanda.---29-03-2010: DAFP, notificado.</t>
  </si>
  <si>
    <t>630013331002-2009-00443-00</t>
  </si>
  <si>
    <t>Ligia Marcela Acevedo Vega</t>
  </si>
  <si>
    <t>06-12-2012: Se envían oficios comunicando la decisión y se devuelve el expediente al despacho de origen. --- 30-10-2012: Sentencia modificada por edicto del 06 al 08 de noviembre de 2012. --- 17-07-2012: Admite recurso de apelación y corre traslado de alegatos por estado del 19 de julio de 2012. --- 25-05-2012: Concede recurso de apelación por estado del 29 de mayo de 2012. --- 18-04-2012: Sentencia de primera instancia que niega las pretensiones de la demanda. --- 23-08-2011: Corre traslado alegatos por estado del 25 de agosto de 2011. --- 19-07-2010: Auto de apertura a pruebas. --- 27-04-2010: DAFP, contesta la demanda. --- 18-03-2010: DAFP, notificado.</t>
  </si>
  <si>
    <t>30-12-13 archivo.31-01-2013: Obedézcase y cúmplase por estado del 04 de febrero de 2013.</t>
  </si>
  <si>
    <t>630013331002-2009-00506-00</t>
  </si>
  <si>
    <t>Alba Lucía García Buitrago</t>
  </si>
  <si>
    <t>27-06-2013. Sentencia revocada por edicto del 4 al 8 de julio de 2013.  --- 21-08-2012: Al despacho para sentencia. --- 24-05-2012: Admite recurso de apelación y corre traslado de alegatos porr estado del 28 de mayo de 2012. --- 09-05-2012: Envió al Tribunal. --- 25-04-2012: Concede apelación por estado del 27 de abril de 2012. --- 21-03-2012: Sentencia de primera instancia que niega las pretensiones de la demanda por edicto del 27 al 29 de marzo de 2012. --- 06-10-2011: Corre traslado alegatos por estado del 10 de octubre de 2011. --- 13-09-2011: Auto amplia termino probatorio. --- 23-07-2010: Auto de apertura a pruebas. --- 27-04-2010: DAFP, contesta la demanda. --- 18-03-2010: DAFP, notificado.</t>
  </si>
  <si>
    <t>22-08-2013: Auto de obedezcase y cumplase por estado del 26 de agosto de 2013.</t>
  </si>
  <si>
    <t>630013331002-2009-00510-00</t>
  </si>
  <si>
    <t>Hernando Grisales Henao</t>
  </si>
  <si>
    <t>24-01-2013: Se envían oficios comunicando la decisión y se devuelve el expediente al despacho de origen. --- 14-12-2012: Sentencia revocada por edicto del 14 al 16 de enero de 2012. --- 06-03-2012: Admite recurso de apelación y corre traslado de alegatos por estado del 08 de marzo de 2012. --- 22-08-2011: Concede término para alegar de conclusión. --- 18-08-2011: Auto ordena traslado para alegar de conclusión. --- 29-07-2010: Auto abre a pruebas. ---27-04-2010: DAFP, contesta la demanda. --- 18-03-2010: DAFP, notificado.</t>
  </si>
  <si>
    <t>30-12-13 archivo. 05-03-2013: Auto de obedezcase y cumplase por estado del 7 de marzo de 2013.</t>
  </si>
  <si>
    <t>630013331002-2009-00400-00</t>
  </si>
  <si>
    <t>Gloria Inés Palomino Peña</t>
  </si>
  <si>
    <t>21-03-2013: Sentencia modificada por edicto del 01 al 03 de abril de 2013. --- 12-04-2012: Admite recurso de apelación y corre traslado de alegatos por estado del 16 de abril de 2012. --- 27-03-2012: Envió al Tribunal. --- 14-03-2012: Concede apelación por estado del 16 de marzo de 2012. --- 30-01-2012: Sentencia de primera instancia que niega las pretensiones de la demanda por edicto del 03 al 07 de febrero de 2012. --- 08-06-2010: Al despacho para decidir sobre término para alegar. --- 18-06-2010: DAFP, envía contestación de la demanda. --- 20-04-2010: DAFP, notificado.</t>
  </si>
  <si>
    <t>630013331002-2009-00449-00</t>
  </si>
  <si>
    <t>Martha Lucía Gallego Pineda</t>
  </si>
  <si>
    <r>
      <t>20-03-2013: Se envían oficios comunicando la decisión y se devuelve el expediente al despacho de origen. --- 28-02-2013: Sentencia modificada por edicto del 06 al 08 de marzo de 2013. --- 10-07-2012: Admite recurso de apelación y corre traslado de alegatos por estado del 12 de julio de 2012. --- 30-05-2012: Concede recurso de apelación por estado del 01 de junio de 2012. --- 27-04-2012: Sentencia de primera instancia que niega las pretensiones de la demanda por edicto del 04 al 08 de mayo de 2012. --- 27-04-2012: Se concede recurso de apelación</t>
    </r>
    <r>
      <rPr>
        <b/>
        <sz val="9"/>
        <rFont val="Arial Narrow"/>
        <family val="2"/>
      </rPr>
      <t xml:space="preserve">. --- </t>
    </r>
    <r>
      <rPr>
        <sz val="9"/>
        <rFont val="Arial Narrow"/>
        <family val="2"/>
      </rPr>
      <t>08-06-2010: Al despacho ---18-06-2010: DAFP, envía contestación ---16-04-2010: DAFP, notificado.</t>
    </r>
  </si>
  <si>
    <t>630013331002-2009-00387-00</t>
  </si>
  <si>
    <t xml:space="preserve">Maria Ensueño Monsalve Sanchez </t>
  </si>
  <si>
    <t>16-08-2012: Al despacho para sentencia. --- 05-6-2012: Admite recurso de apelación y corre traslado de alegatos por estado del 07 de junio de 2012. --- 09-05-2012: Concede recurso de apelación por estado del 11 de mayo de 2012. --- 27-03-2012: Sentencia de primera instancia que niega las pretensiones de la demanda por edicto del 09 al 11 de abril de 2012. --- 08-06-2010: Auto de apertura a pruebas --- 18-06-2010: DAFP, envía contestación --- 16-04-2010: DAFP, notificado.</t>
  </si>
  <si>
    <t xml:space="preserve">30-12-13 archivo. 06-08-2013: Auto de obedescaze y cumplase. </t>
  </si>
  <si>
    <t>150013331004-2006-00085-00</t>
  </si>
  <si>
    <t>Gobernacion de Boyacá-Secretaría de Educacion, Ministerio de Hacienda y Crédito Público, Departamento Administrativo de la Función Pública</t>
  </si>
  <si>
    <t>Blanca Lilia Carreño Perez</t>
  </si>
  <si>
    <t>Oficio OJ 2321 de mayo 16 de 2006, docente reclama prestaciones</t>
  </si>
  <si>
    <t>22-01-2013: Sentencia que 13-12-2011: Al despacho para proveer alegatos de conclusión. --- 18-05-2011: Se envía al Tribunal Administrativo de Boyacá. --- 17-05-2011: Audiencia de conciliación, no concilia. --- 31-03-2011: Al despacho para admisión de recurso de apelación. --- 18-05-2011: Se envía expediente al Tribunal Administrativo de Boyacá. --- 17-05-2011: Se adelantó audiencia de conciliación, la cual fue declarada fallida por falta de acuerdo conciliatorio. --- 08-02-2011: Al despacho para resolver sobre admisión recurso de apelación. --- 31-01-2011: Memorial recurso de apelación otro --- 24-01-2011: Apelación memorial. --- 16-12-2010: Fallo, 1-exime de responsabilidad a las entidades llamadas en garantía, 2-declara prescripción de los derechos prestacionales causados antes de febrero 6 de 2003, 3- declara  no prosperas las excepciones propuestas, 4-Declara nulo el oficio DJ 2321 de 2006, notificado por edicto del 14 al 18 de enero de 2011. --- 18-08-2010: Pago gastos ordinarios del proceso. --- 19-04-2010: Al despacho para fallo. --- 18-02-2010: Demandante alega. --- 10-02-2010: Traslado para alegar de conclusión. --- 06-05-2009: Auto decreta pruebas. --- 23-02-2009: DAFP, notificado.</t>
  </si>
  <si>
    <t>21-02-13 ARCHIVO.19-02-2013: Auto de obedezcase y cumplase por estado del 21 de febrero de 2013.</t>
  </si>
  <si>
    <t>110010324000-2005-00030-01</t>
  </si>
  <si>
    <t>Ministerio de Hacienda y Crédito Público, Departamento Administrativo de la Función Pública, Ministerio de Comunicaciones</t>
  </si>
  <si>
    <t>Pedro Ramón Torres Calderón</t>
  </si>
  <si>
    <t>Nulidad del decreto 3525 de 2004, por el cual se otorga una autorización, expedido por el Gobierno Nacional</t>
  </si>
  <si>
    <t>28-02-2012: Mediante oficio No. 90 se da respuesta a la solicitud elevada por la Procuraduría General de la Nación.  --- 02-02-2012: La Procuraduría General de la Nación solicita copias e información. --- 18-11-2011: Se libraron oficios 2594 a 2597, comunicando la decisión. --- 02-11-2011: Por estado auto que niega aclaración de sentencia. --- 18-08-2011: Auto deniega solicitud de aclaración de la sentencia. --- 02-06-2011: se registra en sistema recibo de providencia desde el 24 de febrero de 2011. --- 23-05-2011: Al despacho. --- 01-04-2011: Derecho de petición al despacho. --- 31-03-2011: Derecho de petición. --- 23-03-2011: Memorial de RTVC solicitando sea tenido en cuenta como tercero. --- 14-03-2011: Al despacho. --- 10-03-2011: DAFP, radica memorial en tiempo, solicitando aclaración de sentencia. --- 27-01-2011: Fallo, declara nulidad, por edicto del 3 al 7 de marzo de 2011. --- 24-01-2011: Se registra proyecto de fallo.</t>
  </si>
  <si>
    <t>01-10-2013: Archivo.</t>
  </si>
  <si>
    <t>440012331000-2009-00003-00</t>
  </si>
  <si>
    <t>Carlos Alberto Aramendiz Tatis</t>
  </si>
  <si>
    <t>Consejo de Estado #Tribunal Administrativo de la Guajira – Sección Primera</t>
  </si>
  <si>
    <t>217,859,170</t>
  </si>
  <si>
    <r>
      <rPr>
        <b/>
        <sz val="9"/>
        <color theme="1"/>
        <rFont val="Arial Narrow"/>
        <family val="2"/>
      </rPr>
      <t>TERMINADO POR ABROBACIÓN DE CONCILIACIÓN.</t>
    </r>
    <r>
      <rPr>
        <sz val="9"/>
        <color theme="1"/>
        <rFont val="Arial Narrow"/>
        <family val="2"/>
      </rPr>
      <t xml:space="preserve"> 26-04-2012: Aprobar la conciliación judicial celebrada por las partes en los siguientes términos La Procuraduría General de la Nación se obliga a pagar el equivalente al 10% mensual que por todo concepto devenga una magistrado de las altas cortes llegando a un acuerdo conciliatorio con la suma de $ 322.457.631 por condena impuesta en sentencia del 22 de agosto del 2011. --- 07-12-2011: Audiencia de conciliación hora: 9:00 am, apoderado para la audiencia de conciliación Diego Pineda. --- 25-10-2010: Al despacho del conjuez. --- 17-08-2010: Se oficio a la Dirección de Gestión Humana de la Procuraduría General de la Nación. --- 27-05-2010: Traslado para alegar de conclusión. --- 05-10-09: Contestación DAFP, enviada por correo certificado en tiempo. --- 31-07-2009. Admision de la demanda. </t>
    </r>
  </si>
  <si>
    <t>OTROS</t>
  </si>
  <si>
    <t>110010324000-2008-00013-00                    Terminado</t>
  </si>
  <si>
    <t>Ministerio de Hacienda y Crédito Público, Ministerio de Educación, Departamento Administrativo de la Función Pública</t>
  </si>
  <si>
    <t>Gloria Amparo de las Mercedes Gaitán Jaramillo</t>
  </si>
  <si>
    <t>Nulidad del decreto 271 de 2004, supresión del Instituto Colombiano de la Participación Jorge Eliecer Gaitán y se ordena su liquidación</t>
  </si>
  <si>
    <t>15-11-2012: Fallo, se niegan las pretensiones de la demanda por edicto del 24 al 28 de enero de 2013, tomo 600, folios 420 a 434 --- 06-11-2012: Registro proyecto de fallo. --- 02-08-2010: Al despacho para fallo. --- 29-07-2010: Memorial procurador alegatos. --- 13-07-2010: DAFP, alega en tiempo. --- 21-06-2010: Auto ordena traslado para alegar de conclusión. --- 06-10-2008: Al despacho. --- 29-07-2008: Abre a pruebas por estado del 10 de julio de 2008. --- 04-06-2008: DAFP entrega en término contestación de la demanda. --- 09-06-2008: Al despacho. --- 26-06-2008: Se tiene por contestada la demanda. --- 07-07-2008: Al despacho. --- 10-07-2008: Se decretan pruebas. --- 06-08-2008: Oficio que da cumplimiento a una providencia. --- 06-10-2008: Al despacho.</t>
  </si>
  <si>
    <t>27-09-2013: ARCHIVO.</t>
  </si>
  <si>
    <t>730012331008 - 2009-00046-00</t>
  </si>
  <si>
    <t>Davis Eugenio Zapata Arias</t>
  </si>
  <si>
    <t>Guillermo Tocora Urbano</t>
  </si>
  <si>
    <t>Acción de reintegro por fuero sindical</t>
  </si>
  <si>
    <t>#Juzgado 1° Civil del Circuito del Guamo</t>
  </si>
  <si>
    <t>Reintegro y pago de los salarios dejados de percibir</t>
  </si>
  <si>
    <t>23-08-13 AUTO DE OBEDEZCASE Y CÚMPLASE LO ORDENADO POR EL TRIBUNAL. 19-04-13 FALLO 2 INSTANCIA TRIBUNAL  SUP DTO JUDICIAL IBAGUE SALA LABORAL: REVOCA LOS NUMERALES 1,2 Y 8 QUE CONDENA A ADPOSTAL. 19-03-13: FALLO 1 INSTANCIA: CONDENA A FIDUAGRARIA ADPOSTAL, DECLARA LA FALTA DE LEGITIMACION DEL DAFP. 26-04-2012: Se encuentra pendiente de entrar al despacho por contestación del DAFP. --- 25-11-2011: Se encuentra en estado de notificaciones a los sindicatos, según informe presentado en esta fecha por el Abogado del GDJ del DAFP Diego Pineda, informe que reposa en la carpeta correspondiente de novedades procesales de 2011. --- 10-03-2010: Se lleva el caso al comité de conciliaciòn y defensa judicial. --- 05-03-2010: DAFP Diego Pineda se notifica personalmente de la demanda en despacho del juzgado. --- 23-02-2010: DAFP recibe traslado demanda y citaciòn de notificación.</t>
  </si>
  <si>
    <t xml:space="preserve">18-09-13 ARCHIVO. </t>
  </si>
  <si>
    <t>Guamo</t>
  </si>
  <si>
    <t>Tolima</t>
  </si>
  <si>
    <t>150013331014-2004-03161-01</t>
  </si>
  <si>
    <t>José Elver Muñoz Barrera</t>
  </si>
  <si>
    <t>Teresa de Jesus Alvarado de Alfonso</t>
  </si>
  <si>
    <t>#Juzgado 5° Administrativo del Circuito de Tunja;    #Juzgado 14 Administrativo del Circuito de Tunja</t>
  </si>
  <si>
    <t>Oficio DJ 2831 de 2004, que niega pago de haberes laborales de docente</t>
  </si>
  <si>
    <t>10-04-2013: Se admite renuncia del recurso de apelacion.  --- 13-12-2012: Sentencia que acoge las pretensiones de la demanda frente al Dpto de Boyaca y declara la falta de legitimacion en la causa por apsiva en favor del DAFP. ---  12-09-2012: DAFP envía alegatos.31-08-2012: Resuelve se ordena correr traslado común a las partes por un término de 10 día para que aleguen de conclusión. --- 27-07-2012: Se avoca conocimiento dentro del presente proceso. --- 27-04-2012: Se acepta la renuncia presentada por Diego Pineda. --- 21-11-2011: Al despacho para pruebas.  --- 14-10-2011: Ministerio de hacienda allega respuesta --- 11-10-2011: Secretaria de educación allega respuesta. --- 25-08-2011: DAFP, envía contestación por correo Deprisa, guía número 000010384162. --- 23-08-2011: DAFP, notificado.</t>
  </si>
  <si>
    <t>17-06-2013: Archivo del proceso.</t>
  </si>
  <si>
    <t>PROCESOS TERMINADOS - EN AUTO DE OBEDEZCASE Y CÚMPLASE</t>
  </si>
  <si>
    <t xml:space="preserve">                                                                          TRIBUNAL ADMINISTRATIVO DEL TOLIMA Y JUZGADOS ADMINISTRATIVOS DEL CIRCUITO JUDICIAL DE IBAGUÉ</t>
  </si>
  <si>
    <t>730012331008-2009-00361-00</t>
  </si>
  <si>
    <t xml:space="preserve">MP. Belisario Beltrán Bastidas </t>
  </si>
  <si>
    <t>Universidad del Tolima, Escuela Superior de Administración Pública, Departamento Administrativo de la Función Pública</t>
  </si>
  <si>
    <t xml:space="preserve">Fabio Lozano  Martínez </t>
  </si>
  <si>
    <t xml:space="preserve"> Acción de Grupo </t>
  </si>
  <si>
    <t>$Tribunal Administrativo del Tolima - Sección Primera;  #Juzgado 7 Administrativo del Circuito del Tolima;                #Juzgado 8 Administrativo del Circuito del Tolima</t>
  </si>
  <si>
    <t>Violación de la ley 909 de 2004 Artículos 7, 8, 9, 10, 12 y 13</t>
  </si>
  <si>
    <t>09-10-2012: Tribunal Administrativo del Tolima confirma sentencia de primera instancia, que ordenó a la ESAP a indemnizar a los demandantes y declaró la falta de legitimación en la causa por pasiva del DAFP, por edicto del 15 de noviembre de 2012. --- 18-07-2012: Admite recurso de apelación por estado del 23 de julio de 2012. --- 19-03-2012: Se concede recurso de apelación contra sentencia por estado del 20 de marzo de 2012. --- 12-12-2011: Fallo favorable al demandante, se declara la legitimación por pasiva del DAFP. --- 27-01-09: Al despacho para sentencia. --- 25-07-2006: Remitido a los Juzgados Administrativos, se encuentra en etapa probatoria. --- 28-09-2005: DAFP contesta la demanda y la envía por Servientrega.</t>
  </si>
  <si>
    <t>11-01-2013: Auto de obedezcase y cumplase.</t>
  </si>
  <si>
    <t>Ibagué</t>
  </si>
  <si>
    <t>TRIBUNAL ADMINISTRATIVO DEL VALLE DEL CAUCA Y JUZGADOS ADMINISTRATIVOS DEL CIRCUITO JUDICIAL DE CALI</t>
  </si>
  <si>
    <t>760013331002-2006-00001-00</t>
  </si>
  <si>
    <t>MP. Bertha Lucía Gonzalez Zúñiga</t>
  </si>
  <si>
    <t xml:space="preserve">Nación, Departamento Administrativo de la Función Pública, Departamento Administrativo Nacional de Estadística,  Escuela Superior de Administración Pública </t>
  </si>
  <si>
    <t>Ceneida Castro Herrera</t>
  </si>
  <si>
    <t>$Tribunal Administrativo del Valle - Sección Primera;    #Juzgado 2° Administrativo del Circuito de Cali.</t>
  </si>
  <si>
    <t>Responsabilidad por el accidente ocasionado por el vehículo que prestaba sus servicios al DANE</t>
  </si>
  <si>
    <t>05-03-2013: Devolución al despacho de origen. --- 21-02-2013: Oficio comunicando sentencia. --- 31-01-2013: Al despacho. --- 18-12-2012: Auto resuelve aclaración por estado del 23 de enero de 2013. --- 08-05-2012: Al despacho. --- 19-10-2011: Sentencia modifica fallo por edicto del 21 al 23 de marzo de 2011. --- 04-02-2011: Al despacho para fallo. --- 31-05-2010: Radicado proceso en el Tribunal Administrativo del Valle del Cauca y se admite apelación. --- 06-05-2010: Apelación presentada por otro. --- 01-08-2007: DAFP envía por correo certificado del recurso de reposición al auto admisorio de la demanda y se encuentra que el proceso se encuentra al despacho para fallo.</t>
  </si>
  <si>
    <t>07-03-2013: Auto de obedezcase y cumplase.</t>
  </si>
  <si>
    <r>
      <t>05-07-12: auto obedezcase y cumplase</t>
    </r>
    <r>
      <rPr>
        <sz val="9"/>
        <color theme="1"/>
        <rFont val="Arial Narrow"/>
        <family val="2"/>
      </rPr>
      <t>.</t>
    </r>
    <r>
      <rPr>
        <b/>
        <sz val="9"/>
        <color theme="1"/>
        <rFont val="Arial Narrow"/>
        <family val="2"/>
      </rPr>
      <t xml:space="preserve"> 04-06-2012: Se envían oficios comunicando la decisión y se devuelve el expediente al despacho de origen. </t>
    </r>
  </si>
  <si>
    <t>04-07-2012: Obedézcase y cúmplase por estado del 05 de julio de 2012.</t>
  </si>
  <si>
    <t>03-07-2012: Obedézcase y cumplase por edicto del 5 de julio de 2012.</t>
  </si>
  <si>
    <t>30-07-2012: Obedézcase y cúmplase por estado del 01 de agosto de 2012.</t>
  </si>
  <si>
    <t>630013331002-2009-00523-00</t>
  </si>
  <si>
    <t>Oscar Iván Trejos Quintero</t>
  </si>
  <si>
    <t>26-09-2013: Sentencia confirmada por edicto del 2 al 4 de septiembre de 2013. --- 31-01-2013: Al despacho. --- 20-11-2012: Admite apelación y corre traslado alegatos por estado del 22 de noviembre de 2012. --- 30-11-2011: Auto concede recurso de apelación. --- 30-09-2011: Fallo, se niegan las pretensiones de la demanda, se declara la falta de legitimación en la causa por pasiva del DAFP. --- 28-03-2011: Al despacho para fallo. --- 28-02-2011: Traslado para alegar. --- 28-08-2010: Al despacho para dar traslado para alegatos. --- 30-04-2010: Auto abre a pruebas. --- 02-03-2010: DAFP, contesta. --- 12-02-2010: DAFP, notificado.</t>
  </si>
  <si>
    <t xml:space="preserve">25-11-2013; Auto de obezcase y cumplase por estado del 27 de noviembre de 2013. </t>
  </si>
  <si>
    <t>630013331002-2009-00486-00</t>
  </si>
  <si>
    <t xml:space="preserve">Nury Nelly Pico Araque </t>
  </si>
  <si>
    <t>25-11-2011: Auto concede recurso de apelación. --- 30-09-2011: Fallo, se niegan las pretensiones de la demanda, se declara la falta de legitimación en la causa por pasiva del DAFP. --- 08-02-2010: Se envía memorial de Alegatos de Conclusión a través del servicio de correo de la entidad. --- 30-08-2010: Al despacho para dar traslado alegatos. --- 07-07-2010: Auto abre a pruebas. --- 02-03-2010: DAFP, contesta --- 18-02-2010: DAFP, notificado.</t>
  </si>
  <si>
    <t>TRIBUNAL ADMINISTRATIVO DE BOLIVAR Y JUZGADOS ADMINISTRATIVOS DEL CIRCUITO JUDICIAL DE CARTAGENA</t>
  </si>
  <si>
    <t>130012331001-2006-00060-00</t>
  </si>
  <si>
    <t>Julio Cesar Escorcia Chávez</t>
  </si>
  <si>
    <t>Colegio Mayor de Bolívar, Ministerio de Hacienda y Crédito Público, Ministerio de Educación, Departamento Administrativo de la Función Pública</t>
  </si>
  <si>
    <t>Manuel Francisco Heredia Donado</t>
  </si>
  <si>
    <t>#Juzgado 10 Administrativo del Circuito de Cartagena</t>
  </si>
  <si>
    <t>Nulidad resolución 442 de 2005 y los decretos de reestructuración 2712 y 2711 de 2005, que suprimen el cargo de auxiliar administrativo, del Colegio Mayor de Bolívar</t>
  </si>
  <si>
    <t>07-06-2013: Se confirma la sentencia de primera instancia mediante la cual se negaron las pretensiones de la demanda por edicto del 19 de junio de 2013. --- 01-11-2012: Resuelve admite recurso de apelación contra la sentencia de fecha 30 de marzo de 2012, mediante la cual se negaron las pretensiones de la demanda por estado del 16 de noviembre de 2012. --- 17-05-2012: Auto concede recurso de apelación. --- 18-04-2012: Fallo, implíquese los decretos 2711 y 2712 del 8 de agosto de 2005, por falta de legitimación en la causa por pasiva del DAFP, Min Hacienda y Crédito Publico. --- 02-03-2012: Al despacho para fallo. --- 18-10-2011: Se envía alegato de conclusión por DHL, guía número 1106088782. --- 06-05-2011: Se envía por correo DHL, contesta demanda en tiempo, se envía por fax a la oficina de administración, de apoyo de los juzgados administrativos de Cartagena. --- 26-04-2011: Fijación en lista para contestar demanda vence el 09 de mayo de 2011. --- 18-04-2011:   Con radicado de entrada 2011-206-005144-2, de fecha 18 de abril de 2011, llega al DAFP notificación de la reforma de la demanda. --- 04-08-2010: Auto que admite reforma de la demanda presentada por Francisco Heredia Donado, y ordena notificación personal al DAFP, a través del Gobernador del departamento de Bolívar. --- 12-04-2010: Al despacho para resolver sobre reforma de demanda. --- 23-11-09: DAFP, notificado.</t>
  </si>
  <si>
    <t>20-08-2013: aito de obezcase y cumplase.</t>
  </si>
  <si>
    <t>ARCHIVADOS</t>
  </si>
  <si>
    <t>4700012331000-2003-01245-00</t>
  </si>
  <si>
    <t>MP. Maria Victoria Quiñonez Triana</t>
  </si>
  <si>
    <t xml:space="preserve">Departamento de Administrativo de la Función Pública, Escuela Superior de Administración Pública </t>
  </si>
  <si>
    <t>Eurípides González Ordoñez</t>
  </si>
  <si>
    <t>$Tribunal Administrativo del Magdalena - Sección Primera; #Juzgado 2° Administrativo del Magdalena</t>
  </si>
  <si>
    <t>Nulidad y Restablecimiento del Derecho del Decreto 1579 del 12 de Junio de 2003 por el cual se declara insubsistente el cargo de Jefe de la Oficina de Control Interno de la ESAP</t>
  </si>
  <si>
    <r>
      <t>8-07-2012: Admite recurso de apelación por estado del 23 de julio de 2012.  --- 22-03-2011: DAFP ofició a la ESAP para que procediera a cumplir el fallo. --- 21-11-2008: Se expidieron copias del fallo. --- 27-08-2008: Fallo, Tribunal Administrativo del Magdalena, MP, Dra. Maria Victoria Quiñonez Triana, revoca; la sentencia del 07 de septiembre de 2007 proferida por el Juzgado 2º Administrativo del Circuito de Santa Marta  y en su lugar se declara la nulidad del decreto 1579 de 2003, en el que tácitamente se declaró insubsistente al demandante en el cargo de jefe de oficina de control interno de la ESAP, en consecuencia se ordena al DAFP y a la ESAP el reintegro del señor Eurípides González a su cargo o a otro similar o de igual categoría. ---</t>
    </r>
    <r>
      <rPr>
        <b/>
        <sz val="9"/>
        <color theme="1"/>
        <rFont val="Arial Narrow"/>
        <family val="2"/>
      </rPr>
      <t xml:space="preserve"> 07-09-2007</t>
    </r>
    <r>
      <rPr>
        <sz val="9"/>
        <color theme="1"/>
        <rFont val="Arial Narrow"/>
        <family val="2"/>
      </rPr>
      <t>: Se declara probada la excepción de inepta demanda y en consecuencia se inhibe para pronunciarse sobre el fondo de las pretensiones.</t>
    </r>
  </si>
  <si>
    <r>
      <rPr>
        <b/>
        <sz val="9"/>
        <color theme="1"/>
        <rFont val="Arial Narrow"/>
        <family val="2"/>
      </rPr>
      <t>según información enviada por LITIGANDO en el año 2008:  ARCHIVADO</t>
    </r>
    <r>
      <rPr>
        <sz val="9"/>
        <color theme="1"/>
        <rFont val="Arial Narrow"/>
        <family val="2"/>
      </rPr>
      <t>. 1</t>
    </r>
  </si>
  <si>
    <t>150013133003-2005-01666-01</t>
  </si>
  <si>
    <t>Marlen Vargas Rico</t>
  </si>
  <si>
    <t>$Tribunal Administrativo de Boyacá -
Sección Primera;      #Juzgado 3° Administrativo del Circuito de Tunja</t>
  </si>
  <si>
    <t>Oficio DJ 3692 del 30 de novviembre de 2004, docente reclama prestaciones</t>
  </si>
  <si>
    <t>11-01-2012: DAFP envía memorial de alegatos de conclusión vía fax y se confirma recibido en oficina de correspondencia de los Juzgados Administratvos de Tunja. 06-12-2011: Traslado para alegar de conclusión, vence el jueves 12 de enero de 2012. --- 09-11-2011: Se envía al Tribunal Administrativo de Boyacá. --- 15-10-2011: Fija audiencia de conciliación. --- 26-08-2011: Sentencia de primera instancia concede duplicidad de la demanda. --- 29-03-2011: Por estado traslado para alegar de conclusión. --- 23-03-2011: Al despacho para resolver sobre traslado para alegar de conclusión. --- 16-11-2010: Secretaría de Educación de Boyacá allega certificados de salarios devengados. --- 09-12-2009: Auto decreta práctica de pruebas. --- 14-09-09: Traslado excepciones. --- 11-11-08: DAFP, contesta, se envía por fax y se envía por correo DHL el 10 de noviembre de 2011. --- 09-10-2008: DAFP es notificado, fijación en lista. --- 10-11-2008: DAFP contesta demanda, se envía por correo DHL y por fax.</t>
  </si>
  <si>
    <r>
      <t>17-12-13 ARCHIVO DEFINITIVO.</t>
    </r>
    <r>
      <rPr>
        <b/>
        <sz val="9"/>
        <rFont val="Arial Narrow"/>
        <family val="2"/>
      </rPr>
      <t>13-09-13 AUTO OBEDEZCASE Y CÚMPLASE</t>
    </r>
    <r>
      <rPr>
        <sz val="9"/>
        <rFont val="Arial Narrow"/>
        <family val="2"/>
      </rPr>
      <t>. 25-06-13 SENTENCIA: CONFIRMA</t>
    </r>
  </si>
  <si>
    <t>110013331712-2012-00193-00</t>
  </si>
  <si>
    <t>Maria Carolina Torres Escobar</t>
  </si>
  <si>
    <t>Viviana Maria Cardona Jimenez</t>
  </si>
  <si>
    <t>#Juzgado 12 Administrativo de Descongestión de Bogotá</t>
  </si>
  <si>
    <t>24-04-2013: Se allega consignación de gastos por valor de $65.000, número de comprobante 260882772. --- 11-02-2013: Rechaza de plano incidente de nulidad por estado del 13 de febrero de 2013. --- 24-01-2013: Al despacho. --- 12-12-2012: DAFP contesta demanda. --- 29-11-2012: DAFP notificado.</t>
  </si>
  <si>
    <t>29-11-13: ARCHIVO DEFINITIVO. 09-09-13: Auto que acepta renuncia de poder. 28-08-2013: Al despacho.</t>
  </si>
  <si>
    <t>170012331000-2008-00062-00</t>
  </si>
  <si>
    <t>Liliana del Rocío Ojeda Insuasty</t>
  </si>
  <si>
    <t>Nación, Presidencia de la República, Ministerio de Hacienda y Crédito Público, Departamento Administrativo de la Función Pública</t>
  </si>
  <si>
    <t>Jose Norman Salazar</t>
  </si>
  <si>
    <t>#Juzgado 3° Administrativo de Manizales</t>
  </si>
  <si>
    <t>Suspensión del decreto 452 de 2008, por el cual se suprime la Empresa Social del Estado Rita Arango Álvarez del Pino y se ordena su liquidación</t>
  </si>
  <si>
    <t>2010-02-25: Sentencia absolutoria. --- 21-07-2008: Auto fija fecha para audiencia de pacto de cumplimiento para el 02 de septiembre de 2008 a las 9 am. --- 11-07-2008: DAFP envía contestación por DHL. --- 27-06-2008: No repone recurso de reposición al auto admisorio.</t>
  </si>
  <si>
    <r>
      <rPr>
        <b/>
        <sz val="9"/>
        <rFont val="Arial Narrow"/>
        <family val="2"/>
      </rPr>
      <t>22-09-10: ARCHIVO DEFINITIVO</t>
    </r>
    <r>
      <rPr>
        <sz val="9"/>
        <rFont val="Arial Narrow"/>
        <family val="2"/>
      </rPr>
      <t>.2010-08-05: Confirma fallo de primera instancia.</t>
    </r>
  </si>
  <si>
    <t>630013331002-2009-00552-00</t>
  </si>
  <si>
    <t>Martha Lucía Soto Soto</t>
  </si>
  <si>
    <t>26-04-2012: Sentencia modificada por edicto del 03 al 07 de mayo de 2012. --- 23-11-2010: Al despacho para fallo. ---28-10-2010. Traslado para alegar. --- 16-03-2010: Auto abre a pruebas. ---28-01-2010: DAFP contesta la demanda.</t>
  </si>
  <si>
    <t>30-12-13 ARCHIVO. 18-01-13 auto de tramite. 10-09-13: envia expediente. 30-08-12 Remite al Trinunal  para que corriga sentencia. 03-07-2012: Obedézcase y cúmplase por edicto del 5 de julio de 2012.</t>
  </si>
  <si>
    <t xml:space="preserve">110010328000-2013-00014-00 Archivo  </t>
  </si>
  <si>
    <t>CP. Susana Buitrago Valencia</t>
  </si>
  <si>
    <t>Elvia Maria Mejía Fernandez</t>
  </si>
  <si>
    <t>Luis Camilo Castiblanco Sarmiento</t>
  </si>
  <si>
    <t>Acción de Nulidad Electoral</t>
  </si>
  <si>
    <t>* Consejo de Estado, Sección Quinta</t>
  </si>
  <si>
    <t>Nombramiento Directora Nacional de la ESAP</t>
  </si>
  <si>
    <t xml:space="preserve"> 10-10-2013: Fallo que niega las pretensiones de la demanda, mediante edicto del 17 al 21 de octubre de 2013. --- 08-08-2013: Registra proyecto de fallo.  --- 08-07-2013: Al despacho. --- 04-07-2013: DAFP radica alegatos. --- 20-06-2013: Deja sin efecto la decisión de señalar como fecha de audiencia de juzgamiento el 24 de junio de 2013 a las 4 pm y ordena traslado de alegatos por estado del 20 de junio al 04 de julio de 2013. --- 07-06-2013: Conforme a lo señalado en la audiencia inicial se da traslado por 5 días de todas las pruebas oobrantes en el expediente. --- 28-05-2013: Se libró oficio 2013-199 a la ESAP. --- 27-05-2013: DAFP asiste a audiencia inicial Tomo 7, folio 65. --- 16-05-2013: Se fija fecha para audiencia inicial para el 27 de mayo de 2013 a las 4 pm. --- 19-04-2013: Al despacho. --- 10-04-2013: DAFP radica contestación a la demanda. --- 14-03-2013: A partir del término de notificación se tienen 15 días hasta el 16 de abril de 2013. --- 14-03-2013: Se notifica por correo electronico el proceso.</t>
  </si>
  <si>
    <t>20-11-2013: Archivo del proceso.</t>
  </si>
  <si>
    <t>110010324000-2008-00348-00                    Terminado</t>
  </si>
  <si>
    <t>CP. Victor Hernando Alvarado</t>
  </si>
  <si>
    <t>Alexander Carrillo Cruz</t>
  </si>
  <si>
    <t>Nulidad del decreto 4476 de 2007 y 2772 de 2005</t>
  </si>
  <si>
    <t>15-03-2013: Se allega poder, Angélica Guzmán. --- 11-10-2012: Fallo, deniega las pretensiones de la demanda en cuanto a la nulidad de los artículos 14, 17, 18, 19, 20, 21, 22 y 23 Decreto 2272 de 2005 y los artículo 3 al 6 del decreto 4476 de 2007, por edicto 291 del 07 al 11 de diciembre de 2012, tomo 1314, folio 1. --- 20-01-2012: Al despacho. --- 19-01-2012: Renuncia apoderado DAFP, Diego Pineda. --- 19-08-2011: Al despacho para fallo. --- 12-08-2011: Concepto Procurador. --- 01-08-2010: Traslado procuraduría. --- 29-07-2011: DAFP, radica memorial de alegatos. --- 14-06-2011: Al despacho. --- 02-06-2011: Auto que niega petición de desistimiento. --- 16-05-2011: Providencia que niega desistimiento y ordena  continuar el trámite. --- 25-01-2011: Al despacho. --- 14-12-2010: DAFP, contesta en tiempo. --- 30-11-2010: Traslado para contestar demanda vence el 14 de diciembre de 2010. --- 23-11-2010: Al despacho. --- 19-11-2010: Memorial del DAFP con antecedentes. --- 07-10-2010: Se ordena fijar en lista y notificar. --- 22-09-2010: Auto admisorio de la demanda.</t>
  </si>
  <si>
    <t>01-11-2013: Archivo del proceso.</t>
  </si>
  <si>
    <r>
      <t xml:space="preserve">110010325000-2007-00096-00                   </t>
    </r>
    <r>
      <rPr>
        <sz val="9"/>
        <color indexed="10"/>
        <rFont val="Arial Narrow"/>
        <family val="2"/>
      </rPr>
      <t xml:space="preserve"> Terminado</t>
    </r>
  </si>
  <si>
    <t>Municipio de Duitama</t>
  </si>
  <si>
    <t> Nulidad de la Resolución 278 de julio 9 de 1999</t>
  </si>
  <si>
    <t>25-10-2012: Fallo, que declara probada la excepción de falta de legitimación en la causa por pasiva, por edicto del 16 al 20 de noviembre de 2012, tomo 1308, folio 266.. --- 08-05-2012: Al despacho para fallo. --- 28-03-2012: Auto de trámite por estado del 26 de abril de 2012. --- 05-06-2009: Al despacho para fallo. --- 22-05-2009: Traslado especial al procurador tercero delegado. --- 06-03-2009: Traslado por 10 días para alegar de conclusión. --- 09-07-2008 DAFP radica contestación a la demanda. --- 29-08-2008: Se ordena notificar el auto CNSC por ser autoridad que expide el acto. --- 14-10-2008: Se fija en lista para la comisión. --- 20-02-2009: Al despacho para alegar.</t>
  </si>
  <si>
    <t>01-11-2013:Se archiva el proceso.</t>
  </si>
  <si>
    <t>180012321000-2009-00239-00</t>
  </si>
  <si>
    <t>CP. Oscar Conde Ortiz</t>
  </si>
  <si>
    <t xml:space="preserve"> Zapata Castro</t>
  </si>
  <si>
    <t>#Tribunal Administrativo de Caquetá - Sección Primera</t>
  </si>
  <si>
    <t>27-10-2010: DAFP envía contestación por DEPRISA se confirma recibido en tiempo. --- 26-10-2010: En notificaciones. --- 27-09-2010: DAFP notificado.</t>
  </si>
  <si>
    <r>
      <rPr>
        <b/>
        <sz val="9"/>
        <rFont val="Arial Narrow"/>
        <family val="2"/>
      </rPr>
      <t>30-04-13 ARCHIVO DEFINITIVO</t>
    </r>
    <r>
      <rPr>
        <sz val="9"/>
        <rFont val="Arial Narrow"/>
        <family val="2"/>
      </rPr>
      <t>. 07-03-13: EDICTO. 01-03-13 SENTENCIA.</t>
    </r>
  </si>
  <si>
    <t>540012331000-2009-00156-00</t>
  </si>
  <si>
    <t>Margarita Rosa Sofía Abello de Santrich</t>
  </si>
  <si>
    <t>#Tribunal Administrativo de Norte de Santander – Sección Primera</t>
  </si>
  <si>
    <t>145,327,458,00</t>
  </si>
  <si>
    <t>20-02-2013: Sentencia de primera instancia, que declara la falta de legitimación en causa por pasiva de Min. Hacienda y DAFP. Declara la ineficacia jurídica del contrato de transacción celebrado entre la actora y la Procuraduría General de la Nación, igualmente declara la nulidad de los actos administrativos Nos. 539 del 19 de febrero del 2008 y S.G Nº 3668 del 25 de agosto del 2008 y condena a pagar a la Procuraduría General de la Nación, por edicto del 05 al 09 de abril de 2013. --- 23-08-2012: Al despacho para sentencia. --- 16-08-2012: Se envían los alegatos de conclusión, por el correo DHL con guía No. 1106028770. --- 31-07-2012: Resuelve traslado de alegatos de conclusión por estado del 03 de agosto de 2012. --- 23-02-2012: Abre a pruebas. --- 11-10-2011: Debido a que no se tiene quien realice la vigilancia judicial diariamente fuera de Bogotá se envía memorial de alegatos de conclusión por parte del DAFP del presente proceso por correo DHL guía número 1106028770. --- 30-05-2011: Por teléfono funcionario del despacho informa que la ultima actuación fue  auto de apertura a pruebas. --- 22-03-2011: DAFP contesta demanda y envía por fax --- 11-01-2011: Con comunicado interno 20116000000203 se informo al Coordinador del Grupo de Defensa Judicial que no dan información por vía telefonica sobre el termino de fijación en lista del presente proceso. --- 22-12-2010: DAFP notificado</t>
  </si>
  <si>
    <r>
      <rPr>
        <b/>
        <sz val="9"/>
        <color rgb="FF7030A0"/>
        <rFont val="Arial Narrow"/>
        <family val="2"/>
      </rPr>
      <t>08-08-13 ARCHIVO DEFINITO</t>
    </r>
    <r>
      <rPr>
        <sz val="9"/>
        <color rgb="FF7030A0"/>
        <rFont val="Arial Narrow"/>
        <family val="2"/>
      </rPr>
      <t xml:space="preserve">. 05-04-13: Edicto. </t>
    </r>
  </si>
  <si>
    <t>680012331000-2011-00817-01</t>
  </si>
  <si>
    <t>Digna Maria Guerra Picón</t>
  </si>
  <si>
    <t>Comisión Nacional del Servicio Civil, Departamento Administrativo de la Función Pública, Instituto Nacional Penitenciario y Carcelario</t>
  </si>
  <si>
    <t>Henry Mayorga Meléndez</t>
  </si>
  <si>
    <t>Acción de cumplimiento</t>
  </si>
  <si>
    <t>$Consejo de Estado - Secretaría General; #Tribunal Administrativo de Santander – Sección Primera</t>
  </si>
  <si>
    <t>Impugnación contra el proveído del 09/11/2011 proferido por el Tribunal Administrativo de Santander</t>
  </si>
  <si>
    <t>12-12-2012: Devolución al Tribunal de origen para continuar el trámite pertinente. --- 16-08-2012: Fallo rechaza la acción de cumplimiento por edicto del 26 al 30 de Octubre de 2012. --- 13-06-2012: Registro proyecto de fallo. --- 11-01-2012: Al despacho por reparto. --- 14-12-2011: Radicación proceso en Consejo de Estado y reparto al MP, Alberto Yepes Barreiro. --- 28-11-2011: Con oficio 2011206014176-2 de la fecha, el Tribunal Administrativo de Santander notificó al DAFP que por medio de auto de fecha 18 de noviembre de 2011 se concedió el recurso de apelación interpuesto oportunamente por el accionante en contra de la sentencia de fecha 9 de noviembre de 2011, y que por tal motivo se procedió a remitir el expediente al consejo de Estado para surtir el trámite correspondiente al respectivo recurso. --- 22-11-2011: Envío de expediente al Consejo de Estado. --- 21-11-2011: Con oficio número 2925 del 10 de noviembre de 2011, el Tribunal Administrativo de Santander, comunica al DAFP que en fallo de primera instancia de fecha 9 de noviembre de 2011, fue negada la presente acción de cumplimiento. --- 31-10-2011: Se envía contestación por DHL, guía número 1106210464 del 31 de octubre de 2011, se envía adicionalmente por fax y se confirma el recibo de la misma con la funcionaria de la secretaría del Tribunal Marisol Castaño. --- 19-10-2011: Con radicado 20116000020893 comunicado interno se solicita a DDO un pronunciamiento sobre las pretensiones de la demanda. --- 18-10-2011: DAFP, notificado.</t>
  </si>
  <si>
    <t xml:space="preserve">22-03-13: ARCHIVO DEFINITIVO. 30-01-13: Obedezcase y cúmplase. 30-01-2013: Cumplimiento fallo del superior. </t>
  </si>
  <si>
    <t>520012331000-2008-00395-02                       Terminado</t>
  </si>
  <si>
    <t>CP. Gabriel de Vega Pinzón</t>
  </si>
  <si>
    <t xml:space="preserve"> Isabel Melodelgado Pabón</t>
  </si>
  <si>
    <t>$Consejo de Estado, Sección Segunda – Procuraduría 2;    #Tribunal Contencioso Administrativo de Nariño – Sección Segunda</t>
  </si>
  <si>
    <t xml:space="preserve">Nulidad decreto 4040 de 2004, Bonificación por compensación Magistrada </t>
  </si>
  <si>
    <t>18-03-2013: Devolución al Tribunal Administrativo de Pasto. --- 28-11-2012: Confirma sentencia apelada que accedió a las súplicas de la demanda por edicto No. 33 del 07 al 11 de diciembre de 2012, tomo 1315 folio 92. --- 23-08-2012: Al despacho para fallo. --- 09-08-2012: DAFP radica alegatos de conclusión. --- 17-07-2012: Traslado a las parte para alegar de conclusión por estado del 26 de julio al 09 de Agosto de 2012. --- 29-06-2012: Al despacho. --- 04-06-2012: se admite el recurso de apelación por estado del 21 de junio de 2012. --- 25-05-2012: Al despacho del MP Gabriel de Vega Pinzon. --- 24-05-2012: Anterior ponente Alfonso Vargas Rincón, nuevo por impedimento de la sección segunda. --- 13-04-2012: Proceso abonado y sorteo de conjueces. --- 20-03-2012: Acepta impedimento por estado del 20 de marzo de 2012, tomo 843 folio 116. --- 31-10-2011: Al despacho por reparto. --- 13-07-2011: Se envió a Consejo de Estado con oficio 2563. --- 20-06-2011: DAFP asiste a audiencia de conciliación, no hubo ánimo conciliatorio. --- 28-03-2011: Sentencia de primera instancia que declara la falta de legitimación en la causa por pasiva del DAFP. --- 14-07-2010: Al despacho para fallo. --- 03-05-2010: Cambio de Magistrado Ponente. --- 03-05-2010: Traslado para alegar al procurador 156 en lo judicial. --- 26-03-2010: Acepta impedimento. --- 16-02-2010: Al despacho con impedimento del procurador. --- 20-01-2010: Auto ordena traslado para alegar de conclusión. --- 07-12-2009: Al despacho, fin del periodo probatorio. --- 28-07-2009: Auto abre a pruebas. --- 15-07-2009: DAFP, contesta demanda. --- 05-05-2009: DAFP, notificado.</t>
  </si>
  <si>
    <t>29-04-2013: Archivo defintivo.</t>
  </si>
  <si>
    <t>520012331000-2008-00413-01</t>
  </si>
  <si>
    <t>CP. Mónica Hidalgo Oviedo</t>
  </si>
  <si>
    <t>Nación, Rama Judicial, Ministerio de Hacienda y Crédito Público</t>
  </si>
  <si>
    <t>Roberto Hernando Santacruz Moncayo</t>
  </si>
  <si>
    <t>#Tribunal Administrativo de Nariño – Sección Primera</t>
  </si>
  <si>
    <t>81,159,000</t>
  </si>
  <si>
    <r>
      <t>27-09-2012: Resuelve negar el recurso de reposición interpuesto por la rama judicial en contra del auto proferido dentro de la audiencia del 14  de septiembre de 2012 en el sentido de compulsar copias de lo pertinente para investigar una posible omisión por ser improcedente por extemporaneidad. --- 08-08-2012: Auto que aplaza la diligencia de conciliación que se había fijado para el 24 de agosto de 2012 a las 8:30 am, segundo fijar como nueva fecha de audiencia de conciliación judicial prevista en el artículo 70 de la ley 1395 de 2010 para el día viernes 14 de septiembre de 2012 a las 830 am</t>
    </r>
    <r>
      <rPr>
        <i/>
        <sz val="9"/>
        <rFont val="Arial Narrow"/>
        <family val="2"/>
      </rPr>
      <t>.</t>
    </r>
    <r>
      <rPr>
        <sz val="9"/>
        <rFont val="Arial Narrow"/>
        <family val="2"/>
      </rPr>
      <t xml:space="preserve"> --- 26-07-2012: Resuelve primero citar a las partes a audiencia de conciliación judicial prevista en el articulo 70  de la ley 1395 de 2010 para el día viernes 24 de Agosto de 2012 a las 830 am en el recinto de esta corporación tercer piso del palacio de justicia de esta ciudad, segundo se advierte a las partes las consecuencias juridicas de la inasistencia a la diligencia si el apelante no asiste a la audiencia, se declarara desierto el recurso de alzada, Se advierte a las partes sobre los deberes y cargas que les corresponden prevenida en el artículo 72-5, 6 y 8 del CPC. --- 25-06-2012: Se dicta sentencia condenatoria al demandante. --- 17-04-2012: Corre traslado de alegatos de conclusión y al Ministerio Publico del 17 al 30 de abril de 2012. --- 09-11-2011: Auto que abre a pruebas. --- 29-07-2011: Al despacho. --- 30-06-2011: Traslado excepciones. --- 28-06-2011: Al despacho. --- 10-06-2011: Fijación en lista, DAFP envío con anterioridad la intervención. --- 05-05-2011: Se envía nuevamente por DHL se confirma el recibido antes de la fijación en lista. --- 05-05-2011: DAFP envia contestacion por correo deprisa en el despacho no dan información sobre el estado del proceso. --- 25-04-2011: DAFP notificado.</t>
    </r>
  </si>
  <si>
    <t xml:space="preserve">27-11-2012: Archivo definitivo. </t>
  </si>
  <si>
    <r>
      <rPr>
        <b/>
        <sz val="9"/>
        <color rgb="FF7030A0"/>
        <rFont val="Arial Narrow"/>
        <family val="2"/>
      </rPr>
      <t xml:space="preserve"> 68001333100120080029700 </t>
    </r>
    <r>
      <rPr>
        <b/>
        <sz val="9"/>
        <color rgb="FFFF0000"/>
        <rFont val="Arial Narrow"/>
        <family val="2"/>
      </rPr>
      <t xml:space="preserve">    </t>
    </r>
    <r>
      <rPr>
        <sz val="9"/>
        <rFont val="Arial Narrow"/>
        <family val="2"/>
      </rPr>
      <t xml:space="preserve">                  680012331000-2008-00297-00</t>
    </r>
  </si>
  <si>
    <t>MP. Ethel Cecilia Mesa Jaramillo</t>
  </si>
  <si>
    <t>Agencia Logística de la Fuerzas Militares, Ministerio de Defensa, Ministerio de Hacienda y Crédito Publico, Presidencia de la Republica, Departamento Administrativo de la Función Publica</t>
  </si>
  <si>
    <t>Isabel Cristina Talero Sanchez</t>
  </si>
  <si>
    <t>$Tribunal Administrativo de Descongestión de Santander - Sala Laboral;                     #Juzgado 1º Administrativo del Circuito de Bucaramanga</t>
  </si>
  <si>
    <t>Supresión cargo de auxiliar administrativo</t>
  </si>
  <si>
    <t>28-08-2013: Dicta sentencia que niega las pretensiones de la demanda.  --- 04-09-2012: Resuelve auto avoca conocimiento pasa Magistrado de Descongestión  Iván Mauricio Mendoza. --- 24-02-2012: Auto ordena correr traslado de alegatos de conclusión. --- 19-12-2011: Se envía proceso en apelación al Tribunal Administrativo de Santander con oficio 3082. --- 30-11-2011: Ubicación, para enviar expediente al Tribunal Administrativo de Santander. --- 21-11-2011: Auto concede apelación por estado del 28 de noviembre de 2011. --- 27-10-2011: Se interpone recurso de apelación. --- 19-10-2011: Fallo declara probada la excepción de caducidad y se inhibe para conceder las pretensiones de la demanda por edicto del 25 de octubre de 2011. --- 12-07-2011: Al despacho para fallo. --- 09-02-2011: Auto que ordena correr traslado por estado del mismo día. --- 02-06-2010: Auto que decreta la práctica de pruebas. --- 15-12-2009: Auto que ordena recepcionar testimonios. --- 25-09-2009: Auto que decreta pruebas. --- 03-09-2009: DAFP contesta en tiempo envía por fax y por correo certificado. --- 20-08-2009: DAFP notificado.</t>
  </si>
  <si>
    <t xml:space="preserve">18-11-13 ARCHIVO DEFINITIVO. 21-10-2013: Auto de obezcase y cumplase y ordena archivo. </t>
  </si>
  <si>
    <t>150013331004-2007-00083-00</t>
  </si>
  <si>
    <t>Ana Elsa Agudelo Arevalo</t>
  </si>
  <si>
    <t>Claudia Margoth Jimenez</t>
  </si>
  <si>
    <t>#Juzgado 4° Administrativo del Circuito de Tunja</t>
  </si>
  <si>
    <t>Nulidad oficio DJ 4329 del 2006, docente reclama prestaciones</t>
  </si>
  <si>
    <t>22-01-2013: Sentencia. --- 22-03-2012: Acta de no conciliación. --- 17-02-2012: Señala fecha audiencia marzo 22 de 2012 a las 10 a.m. --- 05-12-2011: Al despacho para sentencia. --- 02-12-2011: Secretaría de Educación allega poder y contesta demanda. --- 28-11-2011: Ministerio de Educación allega alegatos. --- 16-11-2011: Traslado para alegar de conclusión. --- 14-07-2011: Se allega renuncia al poder otorgado por la Secretaría de Salud de Boyacá. --- 30-05-2011: Secretaría de salud allega respuesta a oficios. --- 11-05-2011:  Se requiere a la Secretaría de Salud de Boyacá para que allegue oficios --- 05-11-2010: Notificaciones personales. --- 18-08-2010: Pago gastos ordinarios. --- 12-10-2009: Gastos ordinarios. --- 11-09-2009: Al despacho para fallo. --- 16-03-2009: Traslado para alegar de conclusión. --- 22-04-2008: Fijación en lista. --- 19-02-2008: DAFP es notificado. --- 20-08-2008: Se abre a pruebas.</t>
  </si>
  <si>
    <t>31-07-13: ARCHIVO DEFINITIVO. 20-02-2012: Auto de obedezcase y cumplase por estado del 22 de febrero de 2012.</t>
  </si>
  <si>
    <t>680012315000-2006-01510-00</t>
  </si>
  <si>
    <t>Claudio Olarte Alvarez</t>
  </si>
  <si>
    <t>Empresa Social del Estado Francisco de Paula Santander, Presidencia de la Republica, Ministerio de Protección Social, Ministerio de Hacienda y Crédito Público, Departamento Administrativo de la Función Publica</t>
  </si>
  <si>
    <t>Lucila  Jaime Blanco</t>
  </si>
  <si>
    <r>
      <t xml:space="preserve">#Juzgado 11 Administrativo del Circuito de </t>
    </r>
    <r>
      <rPr>
        <b/>
        <sz val="9"/>
        <rFont val="Arial Narrow"/>
        <family val="2"/>
      </rPr>
      <t>Bucaramanga</t>
    </r>
  </si>
  <si>
    <t>01-03-2012: Fallo, declárese que el Ministerio de Protección Social, Ministerio de Hacienda y Crédito Público, DAPRE y DAFP carecen de legitimación en la causa por pasiva, declárese no probada la excepción de caducidad, deniéguense las pretensiones de la demanda, sin condena en costas. --- 13-01-2012: Al despacho para fallo. --- 15-12-2011: Alegatos DAFP. --- 02-12-2011: Traslado por estado del 6 de diciembre de 2011. --- 23-11-2011: Auto decreta pruebas por estado del 25 de noviembre de 2011. --- 03-11-2011: Traslado artículo 207. --- 20-05-2011: Auto en que se reiteran pruebas. ---16-11-2010: Auto que resuelve pruebas. --- 26-05-2010: Se reiteran pruebas por estado del mismo día. --- 27-11-2008: Práctica interrogatorio de parte y recepción de testimonios. --- 18-06-2008: DAFP envía contestación de la demanda.</t>
  </si>
  <si>
    <t>19-04-2012: Archivo definitivo.</t>
  </si>
  <si>
    <t>150002331000-2004-03366-00</t>
  </si>
  <si>
    <t>Nelson Javier Perez Bernal</t>
  </si>
  <si>
    <r>
      <t xml:space="preserve">$Tribunal Administrativo de </t>
    </r>
    <r>
      <rPr>
        <b/>
        <sz val="9"/>
        <rFont val="Arial Narrow"/>
        <family val="2"/>
      </rPr>
      <t xml:space="preserve">Boyacá </t>
    </r>
    <r>
      <rPr>
        <sz val="9"/>
        <rFont val="Arial Narrow"/>
        <family val="2"/>
      </rPr>
      <t>-
Sección Primera;      #Juzgado 4° Administrativo del Circuito de Tunja</t>
    </r>
  </si>
  <si>
    <t>Oficio DJ 2986 del 06 de agosto de 2004, docente reclama prestaciones y solición de continuidad</t>
  </si>
  <si>
    <t>20-02-2013: Obedezcase y cumplase por estado del 22 de febrero de 2013. --- 16-08-2012: Se envían alegatos de conclusion en segunda instancia por correo DHL, con guía No. 1529599142. --- 01-08-2012: Corre traslado para alegar de conclusión por estado del 03 al 17 de agosto de 2012. --- 24-02-2012: Auto fija fecha audiencia el 22 de marzo de 2012 a las 9 am. --- 16-01-2012: Dicta sentencia favorable a la demandante se condena al Departamento de Boyacá y se declara que el DAFP no tiene vínculo legal ni contractual con la demandante. --- 15-10-2010: Al despacho para sentencia. --- 09-09-2010: Ministerio de Hacienda alega. --- 06-09-2010: Traslado para alegar de conclusión corre del 6 al 17 de septiembre de 2010. --- 26-08-2010: Al despacho para ordenar traslado para alegar. --- 04-03-2009: Auto decreta pruebas. --- 18-11-2008: Traslado excepciones. --- 10-11-2008: DAFP, contesta.</t>
  </si>
  <si>
    <t xml:space="preserve">19-06-2013: Archivo definitivo. </t>
  </si>
  <si>
    <t>150013331004-2004-01679-00</t>
  </si>
  <si>
    <t>Oscar Yovanny Acevedo Salazar</t>
  </si>
  <si>
    <r>
      <t xml:space="preserve">$Tribunal Administrativo de </t>
    </r>
    <r>
      <rPr>
        <b/>
        <sz val="9"/>
        <rFont val="Arial Narrow"/>
        <family val="2"/>
      </rPr>
      <t xml:space="preserve">Boyacá </t>
    </r>
    <r>
      <rPr>
        <sz val="9"/>
        <rFont val="Arial Narrow"/>
        <family val="2"/>
      </rPr>
      <t>- Sección Primera; #Juzgado 4° Administrativo del Circuito de Tunja</t>
    </r>
  </si>
  <si>
    <t>Supresión cargo de la planta de personal de la ESAP - Boyacá</t>
  </si>
  <si>
    <t>25-09-2013: Auto de Obedezcase y cumplase. 27-08-2013: Sentencia que confirma la decision. --- 18-04-2012: Concede recurso de apelación por estado del 20 de abril de 2012. --- 23-11-2011: Descongestión avoca conocimiento. --- 30-11-2011: Envió expediente a Juzgados Administrativos de Descongestión del Circuito de Tunja. --- 05-11-2010: Gastos ordinarios proceso. --- 11-12-2009: Al despacho para fallo. --- 06-10-2009: La ESAP alega extemporáneamente. --- 02-09-2009: Traslado para alegar de conclusión. --- 01-04-2009: Práctica de pruebas. --- 15-11-2008: DAFP, contesta demanda, contestación se envía por DHL, el 14 de noviembre de 2008. --- 07-07-2008: DAFP es notificado.</t>
  </si>
  <si>
    <t>13-12-2013: Archivo defintivo</t>
  </si>
  <si>
    <t>630013331002-2009-00489-00</t>
  </si>
  <si>
    <t>Enrique Perilla Camelo</t>
  </si>
  <si>
    <t>27-08-2012: Sentencia de primera instancia por edicto del 31 de agosto de 2013 al 4 de septiembre de 2012. --- 26-08-2010: Auto de apertura a pruebas. --- 27-04-2010: DAFP, contesta la demanda. --- 29-03-2010: DAFP, notificado.</t>
  </si>
  <si>
    <t>29-01-2013: Archivo</t>
  </si>
  <si>
    <t>630013331002-2009-00362-00</t>
  </si>
  <si>
    <t>Ezequiel Reyes Franquil</t>
  </si>
  <si>
    <r>
      <rPr>
        <sz val="9"/>
        <rFont val="Arial Narrow"/>
        <family val="2"/>
      </rPr>
      <t>06-07-2012: Obedézcase y cúmplase por estado del 10 de julio de 2012. --- 03-05-2013: Sentencia modificada por edicto del 9 al 12 de mayo de 2013. ---   27-04-2012: Concede término de 10 días para alegar de conclusión por estado del 27 de abril de 2012 hasta el 11 de Mayo de 2012. --- 01-10-2010: Al despacho para resolver sobre traslado para alegar de conclusión. --</t>
    </r>
    <r>
      <rPr>
        <b/>
        <sz val="9"/>
        <rFont val="Arial Narrow"/>
        <family val="2"/>
      </rPr>
      <t xml:space="preserve">- </t>
    </r>
    <r>
      <rPr>
        <sz val="9"/>
        <rFont val="Arial Narrow"/>
        <family val="2"/>
      </rPr>
      <t>30-07-2010: Auto que abre a pruebas. --- 27-04-2010: DAFP, contesta la demanda. --- 08-03-2010: DAFP, notificado.</t>
    </r>
  </si>
  <si>
    <t>09-09-2013: Archivo.</t>
  </si>
  <si>
    <t>630013331002-2009-00445-00</t>
  </si>
  <si>
    <t>Martha Cecilia Tejada de Torres</t>
  </si>
  <si>
    <t>20-09-2012: Sentencia de primera instancia  --- 26-07-2010: Auto que abre a pruebas. --- 27-04-2010: DAFP, contesta la demanda. --- 08-03-2010: DAFP, notificado.</t>
  </si>
  <si>
    <t>09-07-2013: Archivo</t>
  </si>
  <si>
    <t>630013331002-2009-00581-00</t>
  </si>
  <si>
    <t>Maria  Loaiza Patiño</t>
  </si>
  <si>
    <t>10-12-2012: Fallo, niega pretensiones por edicto del 14 al 18 de diciembre de 2012 .---18-05-2012: Al despacho para sentencia. --- 19-04-2012: Concede término para alegar de conclusión. --- 13-09-2011: Se amplia término probatorio. --- 15-09-2010: Al despacho para proveer sobre traslado para alegar. --- 13-07-2010: Auto que abre a pruebas. --- 27-04-2010: DAFP, contesta la demanda. --- 08-03-2010: DAFP, notificado.</t>
  </si>
  <si>
    <t>05-02-2013: Archivo.</t>
  </si>
  <si>
    <t>630013331002-2009-00484-00</t>
  </si>
  <si>
    <t>Ligia Silva Aguirre</t>
  </si>
  <si>
    <t>05-07-2012: Obedézcase y cúmplase por estado del 09 de julio de 2012. --- 13-06-2012: Se envían oficios comunicando la decisión y se devuelve el expediente al despacho de origen. --- 03-05-2012: Sentencia modificada por edicto del 09 al 11 de mayo de 2012. --- 22-11-2011: Auto concede recurso de apelación. --- 19-10-2011: Fallo, se niegan las pretensiones de la demanda, se declara la falta de legitimación en la causa por pasiva del DAFP. --- 02-02-2011: Al despacho para fallo. --- 15-12-2010: Traslado para alegar. --- 03-03-2010: Auto de apertura a pruebas. --- 28-01-2010: DAFP contesta la demanda.</t>
  </si>
  <si>
    <t xml:space="preserve">09-09-2013: Archivo. </t>
  </si>
  <si>
    <t>630013331002-2009-00380-00</t>
  </si>
  <si>
    <t xml:space="preserve">Luis Fernando Rojas </t>
  </si>
  <si>
    <t>03-07-2012: Obedézcase y cúmplase por edicto del 5 de julio de 2012. --- 26-04-2012: Sentencia modificada por edicto del 03 al 07 de mayo de 2012. --- 21-11-2011: Auto concede recurso de apelación. --- 07-09-2011: Fallo, se niegan las pretensiones de la demanda, se declara la falta de legitimación en la causa por pasiva del DAFP. --- 23-11-2010: Al despacho para fallo. --- 29-10-2010: Traslado para alegar. --- 20-01-2010: Auto que abre a pruebas. --- 16-09-09:  Se envía contestación por correo certificado en tiempo, fijación vence el 18 de septiembre, se confirma el recibido vía telefónica. --- 26-08-09: DAFP, notificado.</t>
  </si>
  <si>
    <t>630013331002-2009-00446-00</t>
  </si>
  <si>
    <t>Elsa Fanny Marín Saldaña</t>
  </si>
  <si>
    <t>04-06-2012: Obedézcase y cúmplase por estado del 06 de junio de 2012. --- 26-04-2012: Sentencia modificada por edicto del 03 al 07 de mayo de 2012. --- 09-12-2011: Se concede recurso de apelación. --- 13-05-2011: Al despacho para fallo. --- 12-04-2011: Traslado para alegar. --- 14-04-2010: Auto que abre a pruebas. --- 27-04-2010: DAFP, contesta la demanda. --- 08-03-2010: DAFP, notificado.</t>
  </si>
  <si>
    <t>630013331002-2009-00155-00</t>
  </si>
  <si>
    <t>Luz del Carmen Montealegre Corrales</t>
  </si>
  <si>
    <t>31-05-2012: Obedézcase y cúmplase por estado del 04 de junio de 2012. --- 26-04-2012: Sentencia modificada por edicto del 03 al 07 de mayo de 2012. --- 03-05-2012: Radica el proceso en segunda instancia. --- 01-11-2011: Se envía expediente al Tribunal Administrativo del Quindío con recurso de apelación. --- 19-09-2011: Fallo, se niegan las pretensiones de la demanda, se declara la falta de legitimación en la causa por pasiva del DAFP. --- 30-08-2010: Al despacho para dar traslado para alegar. --- 16-07-2010: Auto abre a pruebas. --- 02-03-2010: DAFP, contesta. --- 18-02-2010: DAFP, notificado.</t>
  </si>
  <si>
    <t xml:space="preserve">09-09-2013: Archivo </t>
  </si>
  <si>
    <t>630013331002-2009-00520-00</t>
  </si>
  <si>
    <t>Ana Delia Pinzón Delgado</t>
  </si>
  <si>
    <t>05-07-2012: Obedézcase y cúmplase por estado del 09 de julio de 2012. --- 18-05-2012: Se envían oficios comunicando la decisión y se devuelve el expediente al despacho de origen. --- 26-04-2012: Sentencia modificada por edicto del 03 al 07 de mayo de 2012. --- 16-03-2011: Concede término para alegar de conclusión. --- 30-08-2010: Al despacho para resolver sobre término para alegar de conclusión. --- 07-07-2010: Auto abre a pruebas. --- 02-03-2010: DAFP, contesta. --- 18-02-2010: DAFP, notificado.</t>
  </si>
  <si>
    <t>630013331002-2009-00397-00</t>
  </si>
  <si>
    <t>Margarita Hidalgo Tabares</t>
  </si>
  <si>
    <t>05-07-2012: Obedézcase y cúmplase por estado del 09 de julio de 2012. --- 03-05-2012: Sentencia modificada por edicto del 09 al 11 de mayo de 2012. --- 21-01-2012: Admite recurso de apelación y corre traslado de alegatos por estado del 26 de enero de 2012. --- 25-11-2011: Concede apelación por estado del 29 de noviembre de 2011. --- 30-09-2011: Sentencia de primera instancia que niega las pretensiones de la demanda por edicto del 06 al 10 de octubre de 2011. --- 28-08-2010: Al despacho para resolver sobre término para alegar de conclusión. --- 30-04-2010: Auto abre a pruebas. --- 02-03-2010: DAFP, contesta. --- 12-02-2010: DAFP, notificado.</t>
  </si>
  <si>
    <t>630013331002-2009-00379-00</t>
  </si>
  <si>
    <t>Nora Adiela Gil Idarraga</t>
  </si>
  <si>
    <r>
      <rPr>
        <sz val="9"/>
        <rFont val="Arial Narrow"/>
        <family val="2"/>
      </rPr>
      <t xml:space="preserve">05-07-2012: Obedézcase y cúmplase por estado del 09 de julio de 2012. --- 26-04-2012: Sentencia modificada por edicto del 03 al 07 de mayo de 2012. --- 28-10-2011: Sentencia niega pretensiones por edicto del 03 al 08 de noviembre de 2011. --- 14-04-2011: Al despacho para fallo. </t>
    </r>
    <r>
      <rPr>
        <b/>
        <sz val="9"/>
        <rFont val="Arial Narrow"/>
        <family val="2"/>
      </rPr>
      <t xml:space="preserve">--- </t>
    </r>
    <r>
      <rPr>
        <sz val="9"/>
        <rFont val="Arial Narrow"/>
        <family val="2"/>
      </rPr>
      <t>14-03-2011: Traslado para alegar. --- 28-08-2010: Al despacho para dar traslado para alegatos. --- 30-04-2010: Auto abre a pruebas. --- 02-03-2010: DAFP, contesta. --- 12-02-2010: DAFP, notificado.</t>
    </r>
  </si>
  <si>
    <t>630013331002-2009-00577-00</t>
  </si>
  <si>
    <t>Maria de Jesús Orozco Quintero</t>
  </si>
  <si>
    <t>06-07-2012: Obedézcase y cúmplase por estado del 10 de julio de 2012. --- 22-05-2012: Se envían oficios comunicando la decisión y se devuelve el expediente al despacho de origen. --- 26-04-2012: Sentencia modificada por edicto del 03 al 07 de mayo de 2012. --- 25-11-2011: Fallo, se niegan las pretensiones de la demanda, se declara la falta de legitimación en la causa por pasiva del DAFP. --- 30-05-2011: Al despacho para fallo. --- 04-04-2011: Traslado para alegar. -- 28-08-2010: Al despacho para resolver sobre término para alegar de conclusión. --- 11-05-2010: Auto que abre a pruebas. --- 02-03-2010: DAFP, contesta. --- 12-02-2010: DAFP, notificado.</t>
  </si>
  <si>
    <t>630013331002-2009-00439-00</t>
  </si>
  <si>
    <t>Maria Virginia Diaz de Peña</t>
  </si>
  <si>
    <t>03-07-2012: Obedézcase y cúmplase por edicto del 5 de julio de 2012. --- 03-05-2012: Sentencia modificada por edicto del 09 al 11 de mayo de 2012. --- 25-07-2011: Concede término para alegar de conclusión. --- 25-05-2011: Al despacho para resolver sobre alegatos. --- 06-06-2010: Auto abre a pruebas. --- 02-03-2010: DAFP, contesta la demanda. --- 25-02-2010: DAFP, notificado.</t>
  </si>
  <si>
    <t>630013331002-2009-00462-00</t>
  </si>
  <si>
    <t>Milvia López Bonil</t>
  </si>
  <si>
    <t>03-07-2012: Obedézcase y cúmplase por edicto del 5 de julio de 2012. --- 03-05-2012: Sentencia modificada por edicto del 09 al 11 de mayo de 2012. --- 17-11-2011: Fallo, se niegan las pretensiones de la demanda, se declara la falta de legitimación en la causa por pasiva del DAFP. --- 30-05-2011: Al despacho para fallo. --- 15-04-2011: Traslado para alegar. --- 30-08-2010: Al despacho para resolver sobre término para alegar de conclusión. --- 12-03-2010: Auto que abre a pruebas. --- 02-03-2010: DAFP, contesta la demanda. --- 25-02-2010: DAFP, notificado.</t>
  </si>
  <si>
    <t xml:space="preserve">06-12-2013: Archivo. </t>
  </si>
  <si>
    <t>630013331002-2009-00474- 00</t>
  </si>
  <si>
    <t xml:space="preserve">Maria Zelemy Echeverry López </t>
  </si>
  <si>
    <t>21-08-2012: Sentencia de primera instancia por edicto del 27 al 29 de agosto de 2012. --- 30-08-2010: Al despacho para resolver sobre término para alegar de conclusión. --- 07-07-2010: Auto abre a pruebas. --- 02-03-2010: DAFP, contesta --- 25-02-2010:  DAFP, notificado</t>
  </si>
  <si>
    <t>630013331002-2009-00142-00</t>
  </si>
  <si>
    <t>Luz Mery Quintero Ramirez</t>
  </si>
  <si>
    <t>06-07-2012: Obedézcase y cúmplase por estado del 10 de julio de 2012. --- 13-06-2012: Se envían oficios comunicando la decisión y se devuelve el expediente al despacho de origen. --- 03-05-2012: Sentencia modificada por edicto del 09 al 11 de mayo de 2012. --- 07-10-2011: Fallo, se niegan las pretensiones de la demanda, se declara la falta de legitimación en la causa por pasiva del DAFP. --- 30-05-2011: Al despacho para fallo. --- 09-03-2011: Traslado para alegar. --- 30-08-2010: Al despacho para resolver sobre traslado para alegatos. --- 03-07-2010: Auto que abre a pruebas. --- 02-03-2010: DAFP, contesta la demanda. --- 25-02-2010: DAFP, notificado.</t>
  </si>
  <si>
    <t>630013331002-2009-00493-00</t>
  </si>
  <si>
    <t>Guiomar Montoya Cardona</t>
  </si>
  <si>
    <t>05-07-2012: Obedézcase y cúmplase por estado del 09 de julio de 2012. --- 13-06-2012: Se envían oficios comunicando la decisión y se devuelve el expediente al despacho de origen. --- 03-05-2012: Sentencia modificada por edicto del 09 al 11 de mayo de 2012. --- 09-12-2011: Auto concede recurso de apelación. --- 28-10-2011: Fallo, se niegan las pretensiones de la demanda, se declara la falta de legitimación en la causa por pasiva del DAFP. --- 30-05-2011: Al despacho para fallo. --- 15-03-2011: Traslado para alegar. --- 28-08-2010: Al despacho para resolver sobre término alegatos. --- 30-04-2010: Auto que abre a pruebas. --- 02-036-2010: DAFP, contesta la demanda. --- 05-02-2010: DAFP, notificado.</t>
  </si>
  <si>
    <t>630013331002-2009-00401-00</t>
  </si>
  <si>
    <t>Eduardo Echeverry Gomez</t>
  </si>
  <si>
    <t>03-07-2012: Obedézcase y cúmplase por edicto del 5 de julio de 2012. --- 04-06-2012: Se envían oficios comunicando la decisión y se devuelve el expediente al despacho de origen. --- 03-05-2012: Sentencia modificada por edicto del 09 al 11 de mayo de 2012. --- 30-09-2011: Fallo, se niegan las pretensiones de la demanda, se declara la falta de legitimación en la causa por pasiva del DAFP. --- 14-05-2011: Al despacho para fallo. --- 14-03-2011: Traslado para alegar. --- 28-08-2010: Al despacho para resolver sobre término para alegar de conclusión --- 30-04-2010: Auto que abre a pruebas. --- 02-03-2010: DAFP, contesta. --- 05-02-2010: DAFP, notificado.</t>
  </si>
  <si>
    <t xml:space="preserve">06-12-2013: Archivo </t>
  </si>
  <si>
    <t>630013331002-2009-00131-00</t>
  </si>
  <si>
    <t>Isabel Garcia Vélez</t>
  </si>
  <si>
    <t>31-05-2012: Obedézcase y cúmplase por estado del 04 de junio de 2012. --- 26-04-2012: Sentencia modificada por edicto del 03 al 07 de mayo de 2012. --- 30-09-2011: Fallo, se niegan las pretensiones de la demanda, se declara la falta de legitimación en la causa por pasiva del DAFP. --- 30-05-2011: Al despacho para fallo. --- 30-03-2011: Traslado para alegar. --- 28-08-2010: Al despacho para dar término para alegar de conclusión. --- 30-04-2010: Auto apertura a pruebas. --- 02-03-2010: DAFP, contesta. --- 12-02-2010: DAFP, notificado.</t>
  </si>
  <si>
    <t>630013331002-2009-00102-00</t>
  </si>
  <si>
    <t>Martha Aida Puerta Valencia</t>
  </si>
  <si>
    <t>03-07-2012: Obedézcase y cúmplase por edicto del 5 de julio de 2012.18-05-2012: Se envían oficios comunicando la decisión y se devuelve el expediente al despacho de origen. --- 26-04-2012: Sentencia modificada por edicto del 03 al 07 de mayo de 2012. --- 26-10-2011: Auto concede recurso de apelación. --- 23-09-2011: Fallo, se niegan las pretensiones de la demanda, se declara la falta de legitimación en la causa por pasiva del DAFP. --- 02-02-2011: Al despacho para fallo. --- 15-12-2010: Traslado para alegar de conclusión. --- 02-06-2010: Auto abre a pruebas. --- 28-01-2010: DAFP contesta demanda. ---22-01-2010: DAFP, notificado.</t>
  </si>
  <si>
    <t>26-12-2013: ARCHIVO.</t>
  </si>
  <si>
    <t>630013331002-2009-00114-00</t>
  </si>
  <si>
    <t xml:space="preserve">Jorge Edison Álzate Marín </t>
  </si>
  <si>
    <t>06-07-2012: Obedézcase y cúmplase por estado del 10 de julio de 2012. --- 18-05-2012: Se envían oficios comunicando la decisión y se devuelve el expediente al despacho de origen. --- 26-04-2012: Sentencia modificada por edicto del 03 al 07 de mayo de 2012. --- 16-11-2011: Auto concede recurso de apelación. --- 23-09-2011: Fallo, se niegan las pretensiones de la demanda, se declara la falta de legitimación en la causa por pasiva del DAFP. --- 05-11-2010: Al despacho para fallo. --- 12-10-2010: Traslado para alegar. --- 16-03-2010: Auto abre a pruebas. --- 28-01-2010: DAFP contesta la demanda.</t>
  </si>
  <si>
    <t xml:space="preserve">09-09-13: TRANSFERENCIA ARCHIVO CENTRAL. </t>
  </si>
  <si>
    <t>630013331002-2009-00411-00</t>
  </si>
  <si>
    <t>Dignora Baquero</t>
  </si>
  <si>
    <t>.06-07-2012: Obedézcase y cúmplase por estado del 10 de julio de 2012. --- 22-05-2012: Se envían oficios comunicando la decisión y se devuelve el expediente al despacho de origen. --- 26-04-2012: Sentencia modificada por edicto del 03 al 07 de mayo de 2012. --- 02-11-2011: Auto concede recurso de apelación. --- 23-09-2011: Fallo, se niegan las pretensiones de la demanda, se declara la falta de legitimación en la causa por pasiva del DAFP. --- 10-11-2010: Al despacho para fallo. --- 13-10-2010: Traslado para alegar. --- 09-02-2010: Auto abre a pruebas. --- 28-01-2010: DAFP contesta la demanda.</t>
  </si>
  <si>
    <t>09-09-13 TRANSFERENCIA ARCHIVO CENTRAL</t>
  </si>
  <si>
    <t>630013331002-2009-00156-00</t>
  </si>
  <si>
    <t>Gabriela Sánchez García</t>
  </si>
  <si>
    <t>31-05-2012: Obedézcase y cúmplase por estado del 04 de junio de 2012. --- 26-04-2012: Sentencia modificada por edicto del 03 al 07 de mayo de 2012. --- 02-02-2011: Al despacho para fallo. --- 15-12-2010: Traslado para alegar. --- 28-08-2010: Al despacho para resolver sobre alegatos. --- 09-12-2009: Se allega nuevamente traslado de la demanda y los anexos, documentos se archivan en la carpeta, ya se contesto la demanda correspondiente. --- 20-11-09: DAFP, notificado.</t>
  </si>
  <si>
    <t xml:space="preserve">09-09-13 TRANSFERENCIA ARCHIVO CENTRAL. </t>
  </si>
  <si>
    <t>630013331002-2009-00116-00</t>
  </si>
  <si>
    <t>Luz Aidé Ospina López</t>
  </si>
  <si>
    <t>05-07-2012: Obedézcase y cúmplase por estado del 09 de julio de 2012. --- 12-06-2012: Se envían oficios comunicando la decisión y se devuelve el expediente al despacho de origen. --- 03-05-2012: Sentencia confirmada por edicto del 09 al 11 de mayo de 2012. --- 02-05-2012: Resuelve radicación del proceso en segunda instancia. --- 28-03-2011: Al despacho para fallo. --- 04-03-2011: Traslado para alegar. --- 28-08-2010: Al despacho para resolver sobre alegatos. --- 08-03-2010: Auto abre a pruebas. --- 28-01-2010: DAFP contesta la demanda.</t>
  </si>
  <si>
    <t xml:space="preserve">09-09-13 TRANSFERENCIA ARCHIVO CENTRAL.- </t>
  </si>
  <si>
    <t>630013331002-2009-00143-00</t>
  </si>
  <si>
    <t>Carmen Elisa Céspedes Palma</t>
  </si>
  <si>
    <t>26-04-2012: Sentencia modificada por edicto del 03 al 07 de mayo de 2012. --- 07-12-2011: Auto concede recurso de apelación. --- 21-10-2011: Fallo, se niegan las pretensiones de la demanda, se declara la falta de legitimación en la causa por pasiva del DAFP. --- 02-02-2011: Al despacho para fallo. --- 14-12-2010: Traslado para alegar. --- 30-08-2010: Al despacho para resolver sobre alegatos. --- 04-03-2010: Auto abre a pruebas. --- 28-01-2010: DAFP contesta la demanda.</t>
  </si>
  <si>
    <t>630013331002-2009-00141-00</t>
  </si>
  <si>
    <t>Pedro Nel Maso Sepúlveda</t>
  </si>
  <si>
    <t>01-06-2012: Obedézcase y cúmplase por estado del 05 de junio de 2012. --- 22-05-2012: Se envían oficios comunicando la decisión y se devuelve el expediente al despacho de origen. --- 26-04-2012: Sentencia modificada por edicto del 03 al 07 de mayo de 2012. --- 03-11-2011: Auto concede recurso de apelación. --- 23-09-2011: Fallo, se niegan las pretensiones de la demanda, se declara la falta de legitimación en la causa por pasiva del DAFP. --- 02-02-2011: Al despacho para fallo. --- 08-02-2010: Se envía memorial de alegatos de conclusión a través del servicio de correo de la entidad. --- 28-08-2010: Al despacho para resolver sobre alegatos. --- 08-03-2010: Auto abre a pruebas. --- 28-01-2010: DAFP contesta la demanda.</t>
  </si>
  <si>
    <t>630013331002-2009-00146-00</t>
  </si>
  <si>
    <t>Luz Nelia López Valencia</t>
  </si>
  <si>
    <r>
      <rPr>
        <sz val="9"/>
        <rFont val="Arial Narrow"/>
        <family val="2"/>
      </rPr>
      <t>04-06-2012: Obedézcase y cúmplase por estado del 06 de junio de 2012. --- 22-05-2012: Se envían oficios comunicando la decisión y se devuelve el expediente al despacho de origen. --- 26-04-2012: Sentencia modificada por edicto del 03 al 07 de mayo de 2012. --- 30-09-2011: Fallo, se niegan las pretensiones de la demanda, se declara la falta de legitimación en la causa por pasiva del DAFP. ---</t>
    </r>
    <r>
      <rPr>
        <b/>
        <sz val="9"/>
        <rFont val="Arial Narrow"/>
        <family val="2"/>
      </rPr>
      <t xml:space="preserve"> </t>
    </r>
    <r>
      <rPr>
        <sz val="9"/>
        <rFont val="Arial Narrow"/>
        <family val="2"/>
      </rPr>
      <t>24-09-2010: Al despacho para fallo. --- 02-09-2010: Traslado para alegar. --- 28-08-2010: Al despacho para resolver sobre alegatos. --- 12-03-2010: Auto abre a pruebas. --- 28-01-2010: DAFP contesta la demanda.</t>
    </r>
  </si>
  <si>
    <t>630013331002-2009-00549-00</t>
  </si>
  <si>
    <t>Ana Olivia Díaz Gómez</t>
  </si>
  <si>
    <t>03-07-2012: Obedézcase y cúmplase por edicto del 5 de julio de 2012. --- 26-04-2012: Sentencia modificada por edicto del 03 al 07 de mayo de 2012. --- 08-11-2011: Auto concede recurso de apelación. --- 30-09-2011: Fallo, se niegan las pretensiones de la demanda, se declara la falta de legitimación en la causa por pasiva del DAFP. --- 02-02-2011: Al despacho para fallo --- 08-02-2010: Se envía memorial de alegatos de conclusión a través del servicio de correo de la entidad. --- 28-08-2010: Al despacho para resolver sobre traslado para alegar de conclusión. --- 28-01-2010: DAFP contesta la demanda.</t>
  </si>
  <si>
    <t>630013331002-2009-00096-00</t>
  </si>
  <si>
    <t>Clara Toro Osorio</t>
  </si>
  <si>
    <t>03-07-2012: Obedézcase y cúmplase por estado del 05 de julio de 2012. --- 04-06-2012: Se envían oficios comunicando la decisión y se devuelve el expediente al despacho de origen. --- 03-05-2012: Sentencia modificada por edicto del 09 al 11 de mayo de 2012. --- 17-01-2012: Admite recurso de apelación y corre traslado para alegatos por estado del 19 de enero de 2012. --- 05-12-2011: Concede recurso de apelación por estado del 07 de diciembre de 2011. --- 30-09-2011: Sentencia de primera instancia que negó las pretensiones de la demanda. --- 23-11-2010: Al despacho para fallo. --- 08-02-2010: Se envía memorial de alegatos de conclusión a través del servicio de correo de la entidad. --- 11-06-2010: Al despacho para resolver sobre alegatos. --- 16-03-2010: Auto abre a pruebas. --- 28-01-2010: DAFP contesta la demanda.</t>
  </si>
  <si>
    <t>630013331002-2009-00045-00</t>
  </si>
  <si>
    <t>Gloria Patricia Jaramillo Valbuena</t>
  </si>
  <si>
    <t>.06-07-2012: Obedézcase y cúmplase por estado del 10 de julio de 2012. --- 12-06-2012: Se envían oficios comunicando la decisión y se devuelve el expediente al despacho de origen. --- 03-05-2012: Sentencia modificada por edicto del 09 al 11 de mayo de 2012. --- 12-12-2011: Auto concede recurso de apelación. --- 28-10-2011: Fallo, se niegan las pretensiones de la demanda, se declara la falta de legitimación en la causa por pasiva del DAFP. --- 02-02-2011: Al despacho para sentencia. --- 08-02-2010: Se envía memorial de alegatos de conclusión a través del servicio de correo de la entidad. --- 04-03-2010: Auto abre a pruebas. --- 28-01-2010: DAFP contesta la demanda.</t>
  </si>
  <si>
    <t>630013331002-2009-00044-00</t>
  </si>
  <si>
    <t>Heriberto González</t>
  </si>
  <si>
    <t>31-05-2012: Obedézcase y cúmplase por estado del 04 de junio de 2012. --- 15-12-2011: Auto admite recurso de apelación. --- 01-12-2011: Al despacho para valorar pruebas. --- 23-11-2010: Al despacho para fallo. --- 26-10-2010: Traslado para alegar. --- 08-02-2010: Se envía memorial de alegatos de conclusión a través del servicio de correo de la entidad. --- 03-03-2010: Auto abre a pruebas. --- 28-01-2010: DAFP contesta la demanda.</t>
  </si>
  <si>
    <t>630013331002-2009-00406-00</t>
  </si>
  <si>
    <t>Maria Eugenia Oviedo Bocanegra</t>
  </si>
  <si>
    <t>06-07-2012: Obedézcase y cúmplase por estado del 10 de julio de 2012. --- 22-05-2012: Se envían oficios comunicando la decisión y se devuelve el expediente al despacho de origen. --- 26-04-2012: Sentencia modificada por edicto del 03 al 07 de mayo de 2012. --- 25-11-2011: Fallo, se niegan las pretensiones de la demanda, se declara la falta de legitimación en la causa por pasiva del DAFP. --- 10-11-2010: Al despacho para fallo. --- 19-10-2010: Traslado para alegar. --- 12-03-2010: Auto abre a pruebas. --- 28-01-2010: DAFP contesta la demanda.</t>
  </si>
  <si>
    <t>630013331002-2009-00415-00</t>
  </si>
  <si>
    <t>Luz Amparo Solarte</t>
  </si>
  <si>
    <t>05-07-2012: Obedézcase y cúmplase por estado del 09 de julio de 2012. --- 04-06-2012: Se envían oficios comunicando la decisión y se devuelve el expediente al despacho de origen. --- 03-05-2012: Sentencia modificada por edicto del 09 al 11 de mayo de 2012. --- 01-11-2011: Se envía expediente al Tribunal Administrativo del Quindío. --- 20-10-2011: Auto concede recurso de apelación. --- 19-09-2011: Fallo, se niegan las pretensiones de la demanda, se declara la falta de legitimación en la causa por pasiva del DAFP. --- 10-11-2010: Al despacho para fallo --- 01-09-2010: Traslado para alegar de conclusión --- 28-01-2010: DAFP contesta la demanda.</t>
  </si>
  <si>
    <t>630013331002-2009-00154-00</t>
  </si>
  <si>
    <t>Argenis Cruz Burgos</t>
  </si>
  <si>
    <t>31-05-2012: Obedézcase y cúmplase por estado del 04 de junio de 2012. --- 26-04-2012: Sentencia modificada por edicto del 07 al 07 de mayo de 2012. --- 09-04-2012: Sentencia de primera instancia. --- 02-02-2011: Al despacho para fallo. --- 14-12-2010: Traslado para alegar. --- 28-08-2010: Al despacho para resolver sobre traslado alegatos. --- 05-03-2010: Auto abre a pruebas. --- 28-01-2010: DAFP contesta la demanda.</t>
  </si>
  <si>
    <t>630013331002-2009-00479-00</t>
  </si>
  <si>
    <t>Julieta Gallego Rendón</t>
  </si>
  <si>
    <t>06-07-2012: Obedézcase y cúmplase por estado del 10 de julio de 2012. --- 13-06-2012: Se envían oficios comunicando la decisión y se devuelve el expediente al despacho de origen. --- 03-05-2012: Sentencia confirma por edicto del 09 al 11 de mayo de 2012. --- 24-01-2012: Admite recurso de apelación y concede traslado para alegatos por estado del 26 de enero de 2012. --- 10-11-2011: Auto concede recurso de apelación. --- 30-09-2011: Fallo, se niegan las pretensiones de la demanda, se declara la falta de legitimación en la causa por pasiva del DAFP. --- 14-04-2011: Al despacho para fallo. --- 07-03-2011: Traslado para alegar. --- 28-08-2010: Al despacho para resolver sobre pruebas. --- 08-03-2010: Auto abre a pruebas. --- 28-01-2010: DAFP contesta la demanda.</t>
  </si>
  <si>
    <t>630013331002-2009-00494-00</t>
  </si>
  <si>
    <t>Maria Elena Betancourt Lema</t>
  </si>
  <si>
    <t>04-06-2012: Obedézcase y cúmplase por estado del 06 de junio de 2012. --- 22-05-2012: Se envían oficios comunicando la decisión y se devuelve el expediente al despacho de origen. --- 26-04-2012: Sentencia modificada por edicto del 03 al 07 de mayo de 2012. --- 19-01-2012: Admite recurso de apelación y corre traslado de alegatos por estado del 23 de enero de 2012. --- 30-11-2011: Auto concede recurso de apelación. --- 30-09-2011: Fallo, se niegan las pretensiones de la demanda, se declara la falta de legitimación en la causa por pasiva del DAFP. --- 05-11-2010: Al despacho para fallo. --- 11-10-2010: Traslado para alegar de conclusión. ---11-06-2010: Al despacho. --- 13-03-2010: Auto abre a pruebas. --- 28-01-2010: DAFP contesta la demanda.</t>
  </si>
  <si>
    <t>630013331002-2009-00448-00</t>
  </si>
  <si>
    <t xml:space="preserve">Luz Adriana Vásquez Arbeláez </t>
  </si>
  <si>
    <t>06-07-2012: Obedézcase y cúmplase por estado del 10 de julio de 2012. --- 22-05-2012: Se envían oficios comunicando la decisión y se devuelve el expediente al despacho de origen. --- 26-04-2012: Sentencia modificada por edicto del 3 al 7 de mayo de 2012. --- 10-11-2011: Admite recurso de apelación y corre traslado alegatos por estado del 15 de noviembre de 2011. --- 18-10-2011: Auto concede recurso de apelación. --- 20-09-2011: Fallo, se niegan las pretensiones de la demanda, se declara la falta de legitimación en la causa por pasiva del DAFP. --- 10-11-2010: Al despacho para fallo. --- 13-10-2010: Traslado para alegar de conclusión. --- 15-10-2010: Auto que concede término para alegar --- 28-01-2010: DAFP contesta demanda.</t>
  </si>
  <si>
    <t>630013331002-2009-00500-00</t>
  </si>
  <si>
    <t>Diego Gómez Cardona</t>
  </si>
  <si>
    <t>05-07-2012: Obedezcase y cúmplase por estado del 09 de julio de 2012. --- 13-06-2012: Se envían oficios comunicando la decisión y se devuelve el expediente al despacho de origen. --- 03-05-2012: Sentencia confirmada por edicto del 09  al 11 de mayo de 2012. --- 24-01-2012: Admite recurso de apelación y corre traslado de alegatos por estado del 26 de enero de 2012. --- 30-11-2011: Concede recurso de apelación por estado del 02 de diciembre de 2011. --- 30-09-2011: Fallo, se niegan las pretensiones de la demanda, se declara la falta de legitimación en la causa por pasiva del DAFP por edicto del 06 al 10 de octubre de 2011. --- 13-05-2011: Al despacho para fallo. --- 14-04-2011: Traslado para alegar. --- 08-02-2010: Se envía memorial de alegatos de conclusión a través del servicio de correo de la entidad. --- 04-06-2010: Auto que abre a pruebas. --- 28-01-2010: DAFP contesta la demanda.</t>
  </si>
  <si>
    <t>630013331002-2009-00574-00</t>
  </si>
  <si>
    <t>Rosa Maria Correa Osorio</t>
  </si>
  <si>
    <t>05-07-2012: Obedézcase y cúmplase por estado del 09 de julio de 2012. --- 13-06-2012: Se envían oficios comunicando la decisión y se devuelve el expediente al despacho de origen. --- 03-05-2012: Sentencia confirmada por edicto del 09 al 11 de mayo de 2012. --- 19-01-2012: Admite recurso de apelación y concede alegatos por estado del 23 de enero de 2012. --- 03-11-2011: Auto concede recurso de apelación. --- 23-09-2011: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--- 11-10-2010: Al despacho para fallo. --- 16-10-2009: Se envía contestación por correo certificado y se confirma el recibido el martes 20 de octubre de 2009. --- 06-10-2009: Fijación en lista, vence  martes 20 de octubre de 2009. --- 16-09-2009: DAFP, notificado.</t>
  </si>
  <si>
    <t>630013331002-2009-00050-00</t>
  </si>
  <si>
    <t>Yolanda Henao Ramírez</t>
  </si>
  <si>
    <t>12-06-2012: Se envían oficios comunicando la decisión y se devuelve el expediente al despacho de origen --- 03-05-2012: Sentencia modificada por edicto del 09 al 11 de mayo de 2012. --- 24-01-2012: Admite recurso de apelación y corre traslado de alegatos por estado del 26 de enero de 2012. --- 23-09-2011: Fallo, se niegan las pretensiones de la demanda, se declara la falta de legitimación en la causa por pasiva del DAFP. --- 02-09-2010: Al despacho para fallo. --- 05-08-2010: Traslado alegatos. --- 08-02-2010: Se envía memorial de alegatos de conclusión a través del servicio de correo de la entidad. --- 02-09-2010: Al despacho para fallo. --- 16-10-2009: Se envía contestación por correo certificado y se confirma el recibido el martes 20 de octubre de 2009. --- 06-10-09: Fijación en lista, vence el martes 20 de octubre de 2009. --- 16-09-2009: DAFP, notificado.</t>
  </si>
  <si>
    <t>09-09-13 TRANSFERENCIA ARCHIVO CENTRAL..</t>
  </si>
  <si>
    <t>630013331002-2009-00052-00</t>
  </si>
  <si>
    <t>Jose Fernando Ospina Cantor</t>
  </si>
  <si>
    <t>22-05-2012: Se envían oficios comunicando la decisión y se devuelve el expediente al despacho de origen --- 26-04-2012: Sentencia modificada por edicto del 3 al 7 de mayo de 2012. --- 02-02-2012: Al despacho. --- 29-11-2011: Admite apelación y concede alegatos por estado del 1 de diciembre de 2011. --- 04-11-2011: Auto concede recurso de apelación. --- 23-09-2011: Fallo, se niegan las pretensiones de la demanda, se declara la falta de legitimación en la causa por pasiva del DAFP. --- 21-06-2010: Al despacho para fallo. --- 27-05-2010: Traslado alegatos. --- 08-02-2010: Se envía memorial de alegatos de conclusión a través del servicio de correo de la entidad. --- 21-06-2010: Al despacho para fallo. --- 16-10-2009: Se envía contestación por correo certificado y se confirma el recibido el martes 20 de octubre. --- 06-10-2009: Fijación en lista, vence martes 20 de octubre de 2009. --- 16-09-2009: DAFP, notificado.</t>
  </si>
  <si>
    <t>09-09-13 TRANSFERENCIA ARCHIVO CENTRAL.</t>
  </si>
  <si>
    <t>630013331002-2009-00105-00</t>
  </si>
  <si>
    <t>Juan Fernando Gómez Trujillo</t>
  </si>
  <si>
    <t>06-07-2012: Obedézcase y cúmplase por estado del 10 de julio de 2012. --- 13-06-2012: Se envían oficios comunicando la decisión y se devuelve el expediente al despacho de origen. --- 11-05-2012: Sentencia modificada por edicto del 9 al 11 de mayo de 2012. --- 03-05-2012: Dicta sentencia de segunda instancia, sin acceso al expediente. --- 23-11-2011: Auto concede recurso de apelación. --- 19-10-2011: Fallo, se niegan las pretensiones de la demanda, se declara la falta de legitimación en la causa por pasiva del DAFP. --- 23-08-2010: Al despacho para fallo. --- 28-07-2010: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</si>
  <si>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630013331002-2009-00039-00</t>
  </si>
  <si>
    <t>Martha Isabel Marín Salazar</t>
  </si>
  <si>
    <t>04-06-2012: Se envían oficios comunicando la decisión y se devuelve el expediente al despacho de origen. --- 03-05-2012: Sentencia modificada por edicto del 9 al 11 de mayo de 2012. --- 17-01-2012: Al despacho. --- 24-11-2011: Auto admite recurso de apelación y concede alegatos por estado del 28 de noviembre de 2011. --- 30-09-2011: Fallo, se niegan las pretensiones de la demanda, se declara la falta de legitimación en la causa por pasiva del DAFP. --- 05-10-2010: Al despacho para fallo. --- 14-09-2010: Traslado de alegatos. --- 08-02-2010: Se envía memorial de alegatos de conclusión a través del servicio de correo de la entidad. --- 02-09-2010: Al despacho para fallo. --- 16-10-2009: Se envía contestación por correo certificado y se confirma el recibido el martes 20 de octubre. --- 06-10-09: Fijación en lista, vence el martes 20 de octubre de 2009. --- 16-09-2009: DAFP, notificado.</t>
  </si>
  <si>
    <t>630013331002-2009-00086-00</t>
  </si>
  <si>
    <t xml:space="preserve">Saire Sarabia Sánchez </t>
  </si>
  <si>
    <t>04-06-2012: Se envían oficios comunicando la decisión y se devuelve el expediente al despacho de origen. --- 03-05-2012: Sentencia modificada por edicto del 9 al 11 de mayo de 2012. --- 16-09-2011: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</si>
  <si>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630013331002-2009-00082-00</t>
  </si>
  <si>
    <t>Gloria Efigenia Soto Sarmiento</t>
  </si>
  <si>
    <t>06-07-2012: Obedézcase y cúmplase por estado del 10 de julio de 2012. --- 13-06-2012: Se envían oficios comunicando la decisión y se devuelve el expediente al despacho de origen. --- 03-05-2012: Dicta sentencia de segunda instancia, confirma los numerales 1 y 2 por edicto del 9 al 11 de mayo de 2012. --- 08-11-2011: Auto concede recurso de apelación. --- 30-09-2011: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</si>
  <si>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 xml:space="preserve">09-09-13 TRANSFERENCIA ARCHIVO GENERAL.. </t>
  </si>
  <si>
    <t>630013331002-2009-00067-00</t>
  </si>
  <si>
    <t>Amilvia Marín Álzate</t>
  </si>
  <si>
    <t>13-06-2012: Se envían oficios comunicando la decisión y se devuelve el expediente al despacho de origen. --- 03-05-2012: Dicta sentencia de segunda instancia confirma el numeral 1 y revoca los demás por edicto del 9 al 11 de mayo de 2012. --- 23-09-2011: Fallo, se niegan las pretensiones de la demanda, se declara la falta de legitimación en la causa por pasiva del DAFP. --- 23-08-2010: Al despacho para fallo. --- 30-07-2010: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</si>
  <si>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630013331002-2009-00064-00</t>
  </si>
  <si>
    <t>Jose Hernán Campuzano</t>
  </si>
  <si>
    <r>
      <rPr>
        <sz val="9"/>
        <rFont val="Arial Narrow"/>
        <family val="2"/>
      </rPr>
      <t xml:space="preserve">03-07-12. Obedézcase y cúmplase.  04-06-2012: Se envían oficios comunicando la decisión y se devuelve el expediente al despacho de origen. --- 03-05-2012: Dicta sentencia de segunda instancia que confirma parcialmente por edicto del 3 al 7 de mayo de 2012. --- 09-12-2011: Auto admite recurso de apelación. </t>
    </r>
    <r>
      <rPr>
        <b/>
        <sz val="9"/>
        <rFont val="Arial Narrow"/>
        <family val="2"/>
      </rPr>
      <t xml:space="preserve">--- </t>
    </r>
    <r>
      <rPr>
        <sz val="9"/>
        <rFont val="Arial Narrow"/>
        <family val="2"/>
      </rPr>
      <t>23-09-2011: Fallo, se niegan las pretensiones de la demanda, se declara la falta de legitimación en la causa por pasiva del DAFP. --- 20-09-2010: Al despacho para fallo. --- 31-08-2010: Traslado para alegar de conclusión. --- 08-02-2010: Se envía memorial de alegatos de conclusión a través del servicio de correo de la entidad. --- 31-08-2010: Traslado para alegar de conclusión. --- 16-10-2009: Se envía contestación por correo certificado y se confirma el recibido el martes 20 de octubre. --- 06-10-2009: Fijación en lista, vence martes 20 de octubre de 2009. --- 16-09-2009: DAFP, notificado.</t>
    </r>
  </si>
  <si>
    <t>09-09-13 TRANSFERENCIA ARCHIVO GENERAL.</t>
  </si>
  <si>
    <t>630013331002-2009-00088-00</t>
  </si>
  <si>
    <t>Marina Orozco Calderón</t>
  </si>
  <si>
    <t>31-05-2012: Obedézcase y cúmplase por estado del 04 de junio de 2012. --- 22-05-2012: Se envían oficios comunicando la decisión y se devuelve el expediente al despacho de origen. 03-05-2012: Dicta sentencia de segunda instancia por edicto del 03 al 07 de mayo de 2012. --- 18-10-2011: Auto que concede recurso de apelación. --- 20-09-2011: Fallo, se niegan las pretensiones de la demanda, se declara la falta de legitimación en la causa por pasiva del DAFP. --- 05-11-2010: Al despacho para sentencia. --- 12-10-2010: Traslado para alegar de conclusión. --- 08-02-2010: Se envía memorial de alegatos de conclusión a través del servicio de correo de la entidad. --- 05-11-2010: Al despacho para fallo. --- 16-09-2009: Se envía contestación por correo certificado en tiempo, fijación vence el 18 de septiembre de 2009, se confirma el recibido vía telefónica. --- 26-08-2009: DAFP, notificado.</t>
  </si>
  <si>
    <t xml:space="preserve">09-09-13 TRANSFERENCIA ARCHIVO GENERAL. </t>
  </si>
  <si>
    <t>630013331002-2009-00070-00</t>
  </si>
  <si>
    <t>Adiela de Jesús Escobar Ceballos</t>
  </si>
  <si>
    <t>31-05-2012: Obedézcase y cúmplase por estado del 04 de junio de 2012. --- 03-05-2012: Dicta sentencia de segunda instancia por edicto del 3 al 7 de mayo de 2012. --- 15-12-2011: Auto admite recurso de apelación. --- 16-11-2011: Envío expediente al Tribunal Administrativo del Quindío, con apelación. --- 26-10-2011: Auto concede apelación. --- 23-09-2011: Fallo, se niegan las pretensiones de la demanda, se declara la falta de legitimación en la causa por pasiva del DAFP. --- 03-09-2010: Al despacho para fallo. --- 12-08-2010: Traslado para alegar de conclusión. --- 08-02-2010: Se envía memorial de alegatos de conclusión a través del servicio de correo de la entidad. --- 03-09-2010: Al despacho para fallo. --- 16-09-09: Se envía contestación por correo certificado en tiempo, fijación vence el 18 de septiembre, se confirma el recibido vía telefónica. --- 26-08-2009: DAFP, notificado.</t>
  </si>
  <si>
    <t>630013331002-2009-00075-00</t>
  </si>
  <si>
    <t xml:space="preserve">Dalila Marín Bohórquez </t>
  </si>
  <si>
    <t>06-07-2012: Obedézcase y cúmplase por estado del 10 de julio de 2012. --- 22-05-2012: Se envían oficios comunicando la decisión y se devuelve el expediente al despacho de origen. --- 22-05-2012: 01-05-2012: Dicta sentencia de segunda instancia por edicto del 3 al 7 de mayo de 2012. --- 08-11-2011. Auto concede recurso de apelación. --- 30-09-2011: Fallo, se niegan las pretensiones de la demanda, se declara la falta de legitimación en la causa por pasiva del DAFP. --- 13-10-2010: Al despacho para fallo. --- 21-09-2010: Traslado para alegar de conclusión. --- 20-01-2010: Auto de apertura a pruebas. --- 08-02-2010: Se envía memorial de alegatos de conclusión a través del servicio de correo de la entidad. --- 31-10-2010: Al despacho para fallo. --- 16-09-09: Se envía contestación por correo certificado en tiempo, fijación vence el 18 de septiembre de 2009, se confirma el recibido vía telefónica. --- 26-08-09: DAFP, notificado.</t>
  </si>
  <si>
    <t>150002331000-2005-03737-00</t>
  </si>
  <si>
    <t>Martha Cecilia Molano Murcia</t>
  </si>
  <si>
    <t>Hernando Delgado Quintero</t>
  </si>
  <si>
    <t>$Tribunal Administrativo de Boyacá - Sección Primera;  #Juzgado 9° Administrativo del Circuito de Tunja</t>
  </si>
  <si>
    <t xml:space="preserve">Nulidad del acto mediante el cual la ESAP guarda silencio frente a derecho de petición respecto de pago de salarios adeudados </t>
  </si>
  <si>
    <t>21-08-2013: Auto de obedezcase y cumplase.  --- 28-09-2012: Resuelve aclarar el numeral 1 de la sentencia del 28 de agosto de 2012 en lo siguiente: Confirmar en su integridad la sentencia del 04 de marzo de 2010 proferida por el Juzgado 9 Administrativo del Circuito de Tunja.  --- 28-08-2012: Sentencia de segunda instancia que confirma la sentencia del 04 de marzo de 2011 proferida por el Juzgado 9 Administrativo del Circuito de Tunja, que denegó las pretensiones de la demanda. --- 24-01-2012: Se envió a la sala de Descongestión del Tribunal Administrativo de Boyacá. --- 18-07-2011: Al despacho para sentencia de segunda instancia. --- 24-06-2011: Se recibe memorial de alegatos del demandante. --- 08-06-2011: Traslado para alegar de conclusión por estado del 10 de junio de 2012. --- 09-05-2011: Al despacho para proveer traslado para alegar de conclusión. --- 13-04-2011: Auto que admite recurso de apelación. --- 29-06-2010: Demandado allega escrito de sustentación recurso. --- 28-06-2010: Al despacho para resolver sobre admisión de apelación. --- 23-06-2010: Sustentación recurso de apelación. --- 16-06-2010: Traslado para sustentar recurso de apelación por estado del 18 de junio de 2010. --- 07-06-2010: Radicación y reparto en el Tribunal de Boyacá. --- 14-05-2010: Con oficio 813 se remite expediente al Tribunal Administrativo de Boyacá. --- 21-04-2010: Auto concede apelación. --- 23-03-2010: Apelación ESAP --- 04-03-2010: Sentencia de primera instancia decreta la nulidad del acto ficto o presunto proferido por la ESAP, notificada por edicto del 10 al 11 de marzo de 2010. --- 19-10-2009: Al despacho para fallo. --- 01-10-2009: Alegatos demandante. --- 16-09-2009: Traslado para alegar de conclusión. 16-09-2009: Al despacho para decretar pruebas. --- 09-07-2008: DAFP, contesta demanda. --- 18-03-2008 DAFP, notificado.</t>
  </si>
  <si>
    <t>06-09-2013: Archivo definitivo.</t>
  </si>
  <si>
    <t>150002331000-2005-01030-00</t>
  </si>
  <si>
    <t xml:space="preserve">MP. Ana Yazmin Torres Torres </t>
  </si>
  <si>
    <t xml:space="preserve">$Tribunal Administrativo de Descongestión de Boyacá - Sección Primera;    #Juzgado 5° Administrativo del Circuito de Tunja;         #Juzgado 3° Administrativo de Descongestión de Tunja </t>
  </si>
  <si>
    <t>Reconocimiento y pago de perjuicios morales resultantes de la afectación de tipo psicológico que incide en la capacidad laboral del demandante, afectación a la dignidad y al buen nombre</t>
  </si>
  <si>
    <t>17-07-2012: Resuelve auto de obedézcase y cúmplase por estado del 19 de julio de 2012. --- 05-06-2012: Confirma sentencia de primera instancia que niega las pretensiones de la demanda. --- 25-01-2012: Se envió a la Sala de Descongestión del Tribunal Administrativo de Boyacá. --- 13-12-2011: Al despacho para fallo. --- 06-12-2011: Cambio de Magistrado por Ana Yazmin Torres Torres. --- 12-10-2011: Ordena traslado para alegar de conclusión. --- 08-03-2011: Al despacho para resolver sobre traslado para alegar de conclusión. --- 23-02-2011: Auto que admite recurso de apelación interpuesto. --- 16-11-2010: Al despacho por reparto para admitir recurso de apelación. --- 06-11-2010: Radicación proceso en el Tribunal. --- 30-09-2010: Pago gastos ordinarios y notificaciones. --- 29-10-2010: Se remite proceso al Tribunal Administrativo de Boyacá. --- 20-10-2010: Auto concede recurso de apelación por estado del 22 de octubre de 2010. --- 08-10-2010: Al despacho para proveer sobre recurso de apelación. --- 04-10-2010: Se sustenta el recurso de apelación. --- 28-09-2010: Solicitud recurso de apelación. --- 13-09-2010: Fallo, sentencia inhibitoria, por ineptitud sustantiva de la demanda, por edicto del 17 de septiembre de 2010. --- 22-02-2010: Al despacho para fallo. --- 13-05-2010: Notificaciones. --- 22-02-2010: Al despacho para fallo --- 05-11-2009: ESAP alega. --- 28-10-2009: Demandante alega --- 22-10-2009: Pago gastos ordinarios del proceso. --- 14-10-2009: Traslado para alegar de conclusión. --- 02-09-09: Auto decretando pruebas. --- 01-07-09: Al despacho para decretar pruebas. --- 19-01-09: Se fija en lista.</t>
  </si>
  <si>
    <t>30-04-2013: Archivo definitivo.</t>
  </si>
  <si>
    <t xml:space="preserve">1500023310000-1996-16189-00 </t>
  </si>
  <si>
    <t>Ricardo Vásquez  Calderón</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</si>
  <si>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--- 08-07-2009: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</si>
  <si>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26-09-2013: Archivo defintivo.</t>
  </si>
  <si>
    <t>Carlos Eduardo Castelblanco  Mateus</t>
  </si>
  <si>
    <t>150001233000-1996-16201-01</t>
  </si>
  <si>
    <t>Maria Olinda Piragauta Díaz</t>
  </si>
  <si>
    <t>Nulidad de actos administrativos,  reintegro y pago de salarios, prestaciones desde diciembre de 1995 Resoluciones de la CNSC que dejan parcialmente sin efecto procesos de selección del Servicio Seccional de Salud de Boyacá.</t>
  </si>
  <si>
    <t xml:space="preserve">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--- 08-07-09: Auto concede apelación. --- 04-06-09: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</si>
  <si>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110013331028-2006-00118-01</t>
  </si>
  <si>
    <t>|</t>
  </si>
  <si>
    <t>Nación, Ministerio de Hacienda y Crédito Público, Ministerio de la Protección Social, Superintendencia Nacional de Salud, Departamento Administrativo de la Función Pública</t>
  </si>
  <si>
    <t>Everardo Mora Poveda</t>
  </si>
  <si>
    <t>$Tribunal Administrativo de Descongestión, Sección Segunda; #Juzgado 18 Administrativo de Desongestión de Bogotá</t>
  </si>
  <si>
    <t>Decreto 2131 de 2006, artículos 1º y 2º; por medio del cual se suprimen cargos de la planta de personal de la Superintendencia Nacional de Salud</t>
  </si>
  <si>
    <t>11-06-2013: Obedezcase y cúmplase por estado del 13 de junio de 2013. --- 08-05-2013: Al despacho. --- 02-05-2013: Se recibe expediente. --- 29-04-2013: Devolución al despacho de origen, Juzgado 18 Administrativo de Descongestión de Bogotá. --- 16-11-2012: Sentencia confirma la de primera instancia que negó las pretensiones de la demanda por estado del 06 al 08 de febrero de 2013. --- 01-10-2012: Al despacho por reparto de Martha Jannette Gonzalez Gutierrez. --- 31-08-2012: Se remite a la Sala de Descongestión. --- 17-08-2012: Al despacho para sentencia. --- 09-08-2012: DAFP radica alegatos de conclusión. --- 29-06-2012: Traslado alegatos por 10 días por estado del 26 de julio al 09 de agosto de 2012. --- 29-06-2012: Al despacho. --- 20-06-2012: Al Ministerio Público, Procurador 142. --- 30-03-2012: Auto admitiendo recurso de apelación por estado del 07 de junio de 2012. --- 16-03-2012: Al despacho apelación de sentencia. --- 06-03-2012: Reparto y radicación del proceso MP. Jose Rodrigo Romero. --- 29-02-2012: Se envió al Tribunal Administrativo de Cundinamarca con recurso de apelación. --- 20-02-2012: Al despacho recurso de apelación presentado por la demandante. --- 10-02-2012: Se allega recurso de apelación. --- 23-01-2012: Sentencia que resuelve declarar probada la excepción de falta de legitimación en la causa por pasiva propuesta por las demandadas, y niega demás pretensiones de la demanda, notificado por edicto del 27 al 31 de enero de 2012. --- 19-12-2011: Al despacho para fallo --- 07-12-2011: DAFP presenta alegatos. --- 21-11-2011: Auto que concede traslado para alegar de conclusión, por estado del 23 de noviembre, término para contestar vence el miércoles 7 de diciembre de 2011. --- 21-11-2011: Al despacho por reparto, del Juzgado 18 Administrativo de Descongestión. --- 03-11-2011: Auto remite por descongestión. --- 25-10-2011: Al despacho. --- 03-10-2011: Recibe memorial y lo remite a la Procuraduría 193. --- 26-08-2011: Al despacho. --- 18-11-2010: Oficio de reiteración para que el actor tramite J28-2598. --- 03-11-2010: Memorial de insistencia de pruebas. --- 29-10-2010: Al despacho. --- 03-08-2010: Respuesta oficio J28-1095. --- 19-02-2010: Se abre a pruebas. --- 26-01-2010: Al despacho. --- 15-12-09: DAFP, contesta en tiempo. --- 01-12-09: Fijación en lista, vence martes 15 de diciembre de 2009. --- 13-11-09: DAFP, notificado. --- 16-01-09: Auto admite demanda.</t>
  </si>
  <si>
    <t>26-08-2013: Auto que ordena archivar el proceso por estado del 28 de agosto de 2013.</t>
  </si>
  <si>
    <t>110013331020-2006-00149-02</t>
  </si>
  <si>
    <t>Alejandro Beltrán Martínez</t>
  </si>
  <si>
    <t>Nación, Ministerio de Hacienda y Crédito Público, Ministerio de la Protección Social, Departamento Administrativo de la Función Pública, Superintendencia Nacional de Salud</t>
  </si>
  <si>
    <t>Luis Alberto Lopera Martínez</t>
  </si>
  <si>
    <t>$Tribunal Administrativo de Descongestión de Cundinamarca, Sección Segunda, Subsección "E";  #Juzgado 8 Administrativo de Descongestión de Bogotá</t>
  </si>
  <si>
    <t>Nulidad Decreto 2131 de 2006, Artículos 1° y 2°, supresión de cargo de empleado de carrera en Superintendencia Nacional de Salud</t>
  </si>
  <si>
    <t>14-08-13 ARCHIVO. 08-04-2013: Obedézcase y cúmplase por estado del 10 de abril de 2013. 20-03-2013: Recibe proceso proveniente del Tribunal de Descongestión. --- 18-03-2013: Se devuelve al Juzgado 8 Administrativo de Descongestión de Bogotá. --- 05-02-2013: Fallo que niega las pretensiones de la demanda por estado del 12 al 14 de febrero de 2013. --- 24-01-2013: Al despacho. --- 11-10-2012: Auto que acepta renuncia de poder por estado del 16 de octubre de 2012. --- 01-10-2012: Al despacho por reparto de la MP. Lilia Aparicio Millán. --- 31-08-2012: Se remite a la sección segunda del Tribunal conforme a los acuerdos PSAA 11-8365 y 11-8922 de 2011 y 12-9524 de 2012. --- 10-08-2012: Al despacho para sentencia. --- 31-07-2012: DAFP allega alegatos de conclusión. --- 08-06-2012: Traslado alegatos por 10 días por estado del 17 al 31 de julio de 2012. --- 01-06-2012: Al despacho. --- 02-03-2012: Auto admitiendo recurso contra sentencia proferida por el Juzgado 8 Administrativo de Descongestión de Bogotá por estado del 15 de mayo de 2012. --- 07-10-2011: Al despacho con apelación de sentencia. --- 07-10-2011: Radicación proceso en Tribunal Administrativo de Cundinamarca. --- 15-09-2011: Enviado al Tribunal Administrativo de Cundinamarca con oficio 1209. --- 05-09-2011: Auto que concede apelación, por estado del 7 de septiembre. --- 17-08-2011: Recurso de apelación memorial. --- 25-07-2011: Fallo, niega pretensiones de la demanda, por edicto del 29 de julio al 2 de agosto de 2011. --- 14-03-2011: Enviado para fallo al Juzgado 8° Administrativo del Circuito de Bogotá en descongestión. --- 11-03-2011: Auto remite expediente al Juzgado 7° Administrativo del Circuito de Bogotá en descongestión, para que profiera sentencia. --- 24-01-2011: Procuraduría allega concepto. --- 12-01-2011: Expediente se envía al Procurador 878 Judicial. --- 03-11-2010: DAFP presenta alegatos en tiempo. --- 20-10-2010: Corre traslado para alegar de conclusión, vence el miércoles 3 de noviembre de 2010. --- 15-10-2010: Al despacho. --- 14-05-2010: Auto decretando pruebas. --- 13-05-2010: Al despacho. --- 10-05-2010: DAFP, contesta en tiempo corrección demanda. --- 27-04-2010: Traslado para contestar corrección o adición demanda, fijación en lista por 10 días, vence lunes 10 de mayo de 2010. --- 20-04-2010: DAFP, notificado de adición demanda. --- 08-04-2010: Ordena notificar adición de demanda. --- 04-12-09: Auto admite corrección demanda y ordena notificar. --- 13-11-2009: Auto decreta nulidad de todo lo actuado a partir del auto del 28 de agosto de 2009. --- 26-10-09: Se radica corrección a la demanda. --- 28-09-09: Auto abre a pruebas. --- 20-08-09: Al despacho. --- 11-08-09: DAFP, contesta la demanda. --- 28-07-2009: Fijación en lista, vence martes 11 de agosto de 2009. --- 17-07-09: DAFP, notificado.</t>
  </si>
  <si>
    <t>15/07/2013 auto que pone en conocimiento liquidacion de remanentes y ordena archivo</t>
  </si>
  <si>
    <t>110010325000-2009-00110-00                    Terminado</t>
  </si>
  <si>
    <t>Gilberto Bucurú Ducuara</t>
  </si>
  <si>
    <t>*Consejo de Estado - Sección Segunda - Procuraduría 2</t>
  </si>
  <si>
    <t>Nulidad del decreto 2866 de 2007, por medio del cual se liquida la ESE Policarpa Salavarrieta</t>
  </si>
  <si>
    <t>15-03-2013: DAFP allega poder de Alejandro Cruz. --- 19-03-2013: Oficio comunica la decisión de renuncia. --- 06-09-2011: Niéguense las suplicas de la demanda, tomo 1311, folio 93, por edicto 380 del 07 al 11 de diciembre de 2012. --- 03-06-2011: Al despacho para  fallo. --- 25-04-2011: Auto de trámite que acepta renuncia poder otro, por estado del 12 de mayo de 2011. --- 31-03-2011: Auto acepta renuncia poder otro. --- 24-03-2011: Memorial al despacho. --- 04-05-2010: Al despacho para fallo. --- 16-04-2010: Traslado especial procurador. --- 14-04-2010: DAFP, alega en tiempo --- 25-03-2010: Se ordena correr traslado para alegar de conclusión, vence el 15 de abril de 2010. --- 26-02-2010: Auto que ordena correr traslado para alegar de conclusión. --- 29-01-2010: Al despacho. --- 20-01-2010: DAFP, contesta en tiempo. --- 15-12-2009: Traslado para contestar demanda vence el 20 de enero de 2010. --- 01-12-2009: DAFP, notificado.</t>
  </si>
  <si>
    <t>07-10-2013: Se archiva el proceso.</t>
  </si>
  <si>
    <t>110010325000-2005-00187-01                     Terminado</t>
  </si>
  <si>
    <t>Ministerio de Hacienda y Crédito Público, Ministerio del Interior y de Justicia, Departamento Administrativo de la Función Pública</t>
  </si>
  <si>
    <t>Edgar Eduardo Cortes Prieto</t>
  </si>
  <si>
    <t>20-06-2012: Con oficios 3295, 3296,3297 y 3298 se comunica a los demandados. --- 07-05-2012: Fallo estese a lo resuelto por la sala de conjueces en sentencia del 14 de diciembre de 2011, que decreto la nulidad del decreto 4040 del 03 de diciembre de 2004 por edicto del 18 al 23 de mayo de 2012. Tomo 1279 folio 184. --- 21-01-2010: Cambio de magistrado, nuevo ponente, conjuez segundo. --- 12-11-2009: Por estado se ordena realizar sorteo de conjueces. --- 04-09-2009: Pasa al despacho del doctor Alfonso Vargas Rincón. ----25-08-09: Enviado a la sección segunda con oficio 09-588. --- 06-08-2009: Se acepta impedimento por estado del 19 de agosto. --- 04-08-2009: Registro proyecto de auto (impedimento). --- 30-04-2009: Enviado a Sección tercera por competencia. --- 26-09-2008: Al despacho para fallo. --- 04-04-2008: DAFP entrega memorial solicitando acumulación de procesos. --- 29-07-2008: Al despacho. --- 21-08-2008: Acepta impedimento.</t>
  </si>
  <si>
    <t>07-10-2013: Se ordena el archivo.</t>
  </si>
  <si>
    <t>110010325000-2005-00215-01                    Terminado</t>
  </si>
  <si>
    <t>Mercedes Olaya Vargas</t>
  </si>
  <si>
    <t>Nulidad del decreto  1227 de 2005</t>
  </si>
  <si>
    <t>17-04-2012: Fallo declárese la nulidad del aparte demandado salvo autorización de la CNSC cuando el concurso no se hubiera culminado en el término previsto en el presente decreto, caso en el cual este se extenderá hasta que se produzca el nombramiento en periodo de prueba contenida en el artículo 8 del decreto 1227 de 2005 expedida por el Gobierno Nacional, deniéguense las pretensiones de la demanda por edicto del 18 al 23 de mayo de 2012, tomo 1279, folio 313. --- 25-03-2008: Al despacho para fallo. --- 29-01-2008: Traslado de alegatos por 10 días por estado del 14 de febrero de 2008. --- 15-01-2008: Al despacho. --- 14-01-2008: Cambio de ponente. --- 16-11-2007: Por tratarse de una controversia de puro derecho no hay lugar a decretar pruebas por estado del 06 de diciembre de 2007. --- 18-04-2006: Al despacho. --- 21-03-2006: Se fija en lista por 10 días por estado del 04 de abril de 2006. --- 26-02-2006: DAFP notificado.</t>
  </si>
  <si>
    <r>
      <t xml:space="preserve">110010325000-2005-00197-01 </t>
    </r>
    <r>
      <rPr>
        <sz val="9"/>
        <color indexed="10"/>
        <rFont val="Arial Narrow"/>
        <family val="2"/>
      </rPr>
      <t xml:space="preserve">(TERMINADO) </t>
    </r>
  </si>
  <si>
    <t>Gobierno Nacional, Departamento Administrativo de la Función Pública, Ministerio Público</t>
  </si>
  <si>
    <t>Nulidad del decreto 1227 de 2005</t>
  </si>
  <si>
    <t>09-04-2013: Fallo declara la nulidad del decreto 1227 de 2005, por edicto 55 del 19 al 23 de abril de 2013.. --- 24-02-2010: Cambio de MP. nuevo ponente Gerardo Arenas Monsalve por ser el nuevo titular del despacho. --- 01-09-2007: Al despacho para fallo. --- 06-08-2007: Traslado para alegar de conclusión.</t>
  </si>
  <si>
    <r>
      <t xml:space="preserve">110010325000-2006-00071-00                    </t>
    </r>
    <r>
      <rPr>
        <sz val="9"/>
        <color indexed="10"/>
        <rFont val="Arial Narrow"/>
        <family val="2"/>
      </rPr>
      <t>Terminado</t>
    </r>
  </si>
  <si>
    <t>Ministerio del Interior y de Justicia, Ministerio de Hacienda y Crédito Público, Departamento Administrativo de la Función Pública</t>
  </si>
  <si>
    <t>Pablo Cáceres Corrales</t>
  </si>
  <si>
    <r>
      <t xml:space="preserve">16-01-2013: Con oficio 127 a 130 se comunica la sentencia a las demandadas. --- 24-10-2012: Fallo estese a lo resuelto en lo dispuesto en la sentencia del 14 de diciembre de 2011, que declaró la nulidad del Decreto 4040 por edicto No. 15 del 2 al 7 de Noviembre de 2012. Tomo 1305, folio 383. --- 22-02-2011: Al despacho para fallo. --- 21-02-2011: Sorteo conjuez, Ernesto Forero. --- 07-02-2011: Auto ordena sorteo de conjuez. --- 11-08-2008: Al despacho para fallo. --- 31-07-2008: Concepto procurador N° 146. --- </t>
    </r>
    <r>
      <rPr>
        <sz val="9"/>
        <color indexed="8"/>
        <rFont val="Arial Narrow"/>
        <family val="2"/>
      </rPr>
      <t>18-07-2006: Traslado especial a la procuraduría.</t>
    </r>
  </si>
  <si>
    <r>
      <t xml:space="preserve">110010325000-2010-00058-00 </t>
    </r>
    <r>
      <rPr>
        <sz val="9"/>
        <color indexed="10"/>
        <rFont val="Arial Narrow"/>
        <family val="2"/>
      </rPr>
      <t>(TERMINADO)</t>
    </r>
  </si>
  <si>
    <t>CP. Gustavo Eduardo Gomez Aranguren</t>
  </si>
  <si>
    <t>Nulidad del decreto 801 de 1992, artículo 2, prima de localización y vivienda para congresistas</t>
  </si>
  <si>
    <t>28-02-2013: Fallo, declara la nulidad condicionada del artículo 2 del decreto 801 de 1992, en el entendido que la prima de localización y vivienda solo podrá reconocerse a los congresistas en las circunstancias que la justifique, que el parlamentario resida fuera de la capital situación que debe estar comprobada por edicto del 05 al 09 de abril de 2013. --- 18-01-2011: Al despacho para fallo. --- 13-12-2010: Expediente regresa de procuraduría con concepto número 272. --- 29-11-2010: Traslado procurador. --- 19-11-2010: DAFP radica alegatos en tiempo. --- 11-11-2010: Traslado para alegar de conclusión. --- 27-08-2010: Al despacho para resolver sobre traslado para alegar de conclusión. --- 03-08-2010: Auto prescinde del término probatorio y reconoce personerías, por estado del 19 de agosto de 2010. --- 18-06-2010: Al despacho para proveer. --- 08-06-2010: DAFP, contesta en tiempo. --- 25-05-2010: Termino para contestar demanda vence el 08 de junio de 2010. --- 10-05-2010: DAFP, notificado.</t>
  </si>
  <si>
    <t>07-10-2013: Archivo del proceso.</t>
  </si>
  <si>
    <t>110010325000-2009-00052-00                    Terminado</t>
  </si>
  <si>
    <t>CP. Álvaro Escobar Enríquez</t>
  </si>
  <si>
    <t>02-10-2012: Con oficio No. 5600, 5601, 5602 y 5603 se comunica a la demandada. --- 29-08-2012: Fallo estese a lo resuelto en la sentencia de 14 de Diciembre de 2011, que declaró la nulidad del Decreto 4040 de 2004 por edicto del 07 al 11 de septiembre de 2012, Tomo 1292, folio 77. --- 22-10-2010: Al despacho para fallo. --- 13-10-2010: DAFP, alega en tiempo. --- 30-09-2010: Por estado auto que prescinde del término probatorio, reconoce personerías y ordena traslado para alegar de conclusión, que vence el 14 de octubre de 2010. --- 03-09-2010: Al despacho para proveer. --- 17-08-2010: DAFP, contesta en tiempo. --- 03-08-2010: Se fija en lista para contestar demanda vence el 17 de agosto de 2010. --- 24-06-2010: DAFP, notificado.</t>
  </si>
  <si>
    <r>
      <t xml:space="preserve">110010325000-2009-00141-00                    </t>
    </r>
    <r>
      <rPr>
        <sz val="9"/>
        <color indexed="10"/>
        <rFont val="Arial Narrow"/>
        <family val="2"/>
      </rPr>
      <t>Terminado</t>
    </r>
  </si>
  <si>
    <t>CP. Victor Hernando Alvarado Ardila</t>
  </si>
  <si>
    <t>Luis Fernando Zambrano Vallejo</t>
  </si>
  <si>
    <t>15-03-2013: Se allega poder, Angélica Guzmán. --- 20-01-2012: Memorial renuncia al despacho. --- 19-01-2012: DAFP, renuncia apoderado Diego Pineda. --- 14-12-2011: Se acumula expediente al proceso 2012-00069, MP, Victor Hernando Alvarado. --- 28-10-2011: Auto de cúmplase. --- 06-09-2011: Al despacho para proveer. --- 19-08-2011: DAFP, allega memorial alegatos. --- 22-08-2011: Traslado procurador. --- 04-08-2011: Traslado para alegar de conclusión vence el 19 de agosto de 2011. --- 21-07-2011: Auto prescinde del término probatorio y ordena correr traslado para alegar de conclusión. --- 05-11-2010: Al despacho. --- 03-11-2010: Memorial DAFP. --- 20-10-2010: Fijación en lista, término para contestar demanda vence el 03 de noviembre de 2010. --- 07-10-2010: DAFP, notificado.</t>
  </si>
  <si>
    <t>Comisión Nacional del Servicio Civil</t>
  </si>
  <si>
    <t>Nulidad del decreto 3905 de 2009, que reglamenta la ley 909 de 2004</t>
  </si>
  <si>
    <t>05-08-2013: Se comunica la decisio mediante oficios 3891-3892.. --- 25-04-2013: Fallo por edicto del 10 al 15 de mayo de 2013. Tomo 1335 , folio 111. --- 15-03-2013: Se allega poder, Angélica Guzmán. --- 22-01-2013: Al despacho para fallo. --- 12-12-2012: DAFP allega alegatos. --- 31-10-2012: No hay lugar a pruebas, córrase traslado para alegatos por estado del 29 de noviembre al 12 de diciembre de 2012. --- 11-05-2012: Al despacho. --- 24-02-2012: Auto que admite la renuncia y ordena poner en conocimiento a la parte interesada mediante telegrama. --- 19-01-2012: Renuncia apoderado DAFP, Diego Pineda. --- 16-09-2011: Al despacho para proveer. ---12-09-2011: DAFP, contesta la demanda. --- 30-08-2011: Fijación en lista vence el 12 de septiembre de 2011. --- 04-08-2011: DAFP, notificado.</t>
  </si>
  <si>
    <t>CP. Víctor Hernando Alvarado Ardila</t>
  </si>
  <si>
    <t>Jose Luis Tenorio Rosas</t>
  </si>
  <si>
    <t>Nulidad de los decretos 25 de 1993, 65 de 1994, 133 de 1995</t>
  </si>
  <si>
    <t>07-05-2012: Fallo, niega la nulidad parcial de los decretos reglamentarios expedidos por el Gobierno Nacional, por edicto 128 del 06 al 10 de julio de 2012, Tomo 1285, Folio 4. --- 24-02-2012: Al despacho para fallo. --- 23-02-2012: Regresa de la Procuraduría. --- 22-02-2012: Concepto del procurador. --- 10-02-2012: Traslado especial a la Procuraduría 2 delegada. --- 08-02-2012: DAFP presenta alegatos de conclusión. --- 26-01-2012: Traslado para alegar de conclusión vence el 9 de febrero de 2012. --- 07-12-2011: Auto que ordena traslado para alegar de conclusión. --- 01-11-2011: Al despacho. --- 01-11-2011: DAFP, contesta. --- 19-10-2011: Se fija en lista hasta el 1° de noviembre de 2011. --- 30-09-2011: DAFP, notificado.</t>
  </si>
  <si>
    <t>110010325000-2011-00287-00</t>
  </si>
  <si>
    <t>Juan Alfonso Fierro Manrique</t>
  </si>
  <si>
    <t>Nulidad del artículo 1 y 2 del decreto 1050 de 2011</t>
  </si>
  <si>
    <t>12-08-2013: Fallo denienguensen las pretensiones de la demanda por edicto del 16 al 21 de agosto de 2013. --- 01-08-2013: Estado, auto requiere al demandante. ---  21-09-2012: Al despacho para fallo. --- 21-08-2012: Demandante presenta derecho de petición solicitando agilización del fallo por estado del 23 de agosto de 2012. --- 31-07-2012: Al despacho para fallo. --- 26-07-2012: Regresa con concepto No. 277-2012 de la Procuraduría. --- 16-07-2012: Traslado especial al Procurador hasta el 30 de julio de 2012. --- 06-07-2012: DAFP presenta alegatos en tiempo. --- 10-05-2012: Traslado para alegar por estado del 28 de junio de 2012. --- 27-04-2012: Al despacho. --- 16-04-2012: DAFP radica contestación a la demanda. --- 27-03-2012: Se fija en lista por 10 días, vence el 16 de abril de 2012. --- 12-03-2012: DAFP Notificado.</t>
  </si>
  <si>
    <t>D-9087                                    15 de Mayo</t>
  </si>
  <si>
    <t>Rodrigo Escobar Gil</t>
  </si>
  <si>
    <t>Ley 1474 de 2011, articulos 3 y 4 (parcial), anticorrupción</t>
  </si>
  <si>
    <t>07-05-2013: Fallo C-257 de 2013. Edicto: 12-16/07/2013. --- 13-02-2013: Registro proyecto de fallo. --- 27-11-2012: Se acepta impedimento. --- 01-11-2012: Se sortearon los conjueces. --- 04-09-2012: Se acepta el impedimento de los magistrados, igualmente se suspenden los términos conforme al artículo 48 del decreto 2067 de 1991. --- 22-08-2012: El MP. Luis Vargas presenta escrito de impedimento. --- 26-06-2012: Se recibe concepto 5394 del Procurador General. --- 07-06-2012: DAFP interviene. --- 25-05-2012: Se fija en lista hasta el 07 de junio de 2012. --- 24-05-2012. DAFP notificado.</t>
  </si>
  <si>
    <t>22-07-2013: Se ordena el archivo.</t>
  </si>
  <si>
    <t xml:space="preserve">D-9091                        FALTA ARCHIVO             </t>
  </si>
  <si>
    <t>Jose Gregorio Hernandez Galindo</t>
  </si>
  <si>
    <t>Decreto Ley 019 de 2012, articulo 59.60,61,62,218,222,223 y 224 - Formato de notificacion, actuaciones tributarias, actos y sentencias sancionatorias</t>
  </si>
  <si>
    <t>23-01-2013: Sala Plena emite fallo C-016 de 2013 por edicto del 31 de mayo al 05 de junio de 2013. --- 06-11-2012: Registro Proyecto de fallo. --- 17-09-2012: Se recibe concepto del Procurador General de la Nación. --- 22-08-2012: DAFP radica contestación a la demanda. --- 08-08-2012: Se fija en lista hasta el 22 de Agosto de 2012. --- 06-08-2012: Se comunica la admisión de la demanda. --- 05-06-2012: Al despacho con informe de pruebas. --- 24-05-2012: vencen pruebas. --- 29-05-2012: Ejecutoria. --- 08-06-2012: Al despacho. --- 07-06-2012: Vencen pruebas. --- 22-05-2012: Admite demanda por estado del 24 de mayo de 2012. --- 04-05-2012: Al despacho. --- 02-05-2012: Reparto. --- 25-04-2012: Radicación.</t>
  </si>
  <si>
    <t>12-06-2013:Se rdena el Archivo.</t>
  </si>
  <si>
    <t>Monica Serrato</t>
  </si>
  <si>
    <t xml:space="preserve">D-9205                          ARCHIVO                    </t>
  </si>
  <si>
    <t xml:space="preserve">Jose Del Carmen Cardenas Sanchez </t>
  </si>
  <si>
    <t>Decreto 4167 de 2011 - FINDETER - Facultades</t>
  </si>
  <si>
    <t>06-02-2013: Sala plena emite fallo C-053 de 2013 por edicto del 02 al 04 de abril de 2013.. --- 26-10-2012: Registro proyecto de fallo. --- 05-09-2012: Se recibe concepto del Procurador General de la Nación. --- 15-08-2012: DAFP radica contestación a la demanda. --- 01-08-2012: Se fija en lista hasta el 15 de Agosto de 2012. --- 23-07-2012: Se admite demanda. --- 04-07-2012: Reparto. --- 27-06-2012: Radicación.</t>
  </si>
  <si>
    <t>10-04-2013: Se ordena el archivo.</t>
  </si>
  <si>
    <t>D-9212                        FALTA EDICTO</t>
  </si>
  <si>
    <t>Decreto 775 de 200, artículo 49. Sistema de Carrera de la Superintendencia de Administración Pública</t>
  </si>
  <si>
    <t>24-04-2013: Fallo, C-250 de 2013, por edicto del 25 al 29 de julio de 2013. --- 04-02-2013: Registro proyecto de fallo. --- 14-11-2012: Procuraduría allega concepto. --- 25-10-2012: DAFP radica contestación de la demanda. --- 11-10-2012: Se fija en lista hasta el 25 de octubre de 2012. --- 10-10-2012: DAFP notificado.</t>
  </si>
  <si>
    <t>02-08-2013: Se ordena el archivo</t>
  </si>
  <si>
    <t xml:space="preserve">D-9223                         FALTA EDICTO                     </t>
  </si>
  <si>
    <t>Camilo Ernesto Jaimes Poveda</t>
  </si>
  <si>
    <t>Decreto Ley 019 de 2012, articulos 73, 74, 75 y 76 - Operadores PILA - Control de la Superfinanciera</t>
  </si>
  <si>
    <t>27-02-2013: Fallo C-097 de 2013, por edicto del 14 al 16 de agosto de 2013. --- 09-11-2012: Registro proyecto de fallo. --- 21-09-2012: Se recibe concepto del Procurador General de la Nación. --- 29-08-2012: DAFP radica contestación de la demanda. --- 15-08-2012: Se fija en lista hasta el 29 de agosto de 2012. --- 03-08-2012: Se admite la demanda. --- 18-07-2012: Reparto. --- 12-07-2012: Radicación.</t>
  </si>
  <si>
    <t>23-08-2013: Se ordena el archivo.</t>
  </si>
  <si>
    <t xml:space="preserve">D-9243                          FALTA ARCHIVO                </t>
  </si>
  <si>
    <t>Pedro Alfonso Hernandez Martinez</t>
  </si>
  <si>
    <t xml:space="preserve">Ley 1505 de 2012, acceso a cargos publicos para voluntarios de la Defensa Civil. </t>
  </si>
  <si>
    <t>13-03-2013: Fallo, C-123 de 2013, por edicto del 31 de mayo al 05 de junio de 2013. --- 26-11-2012: Registro proyecto de fallo. --- 21-09-2012: Se recibe concepto del Procurador General de la Nación. --- 12-09-2012: Se hace certificación de no intervención por ser inconstitucional. --- 30-08-2012: Se fija en lista hasta el 12 de septiembre de 2012. --- 21-08-2012: Auto admisorio por estado del 29 de agosto de 2012. --- 03-08-2012: Reparto. --- 30-07-2012: Radicación.</t>
  </si>
  <si>
    <t>12-06-2013: Se ordena el archivo.</t>
  </si>
  <si>
    <t>D-9254                        FALTA ARCHIVO</t>
  </si>
  <si>
    <t>MP. Humberto Sierra Porto</t>
  </si>
  <si>
    <t>Carlos Augusto Ramirez del Castillo</t>
  </si>
  <si>
    <t>Ley 1474 de 2011, art. 128, anticorrupción - contraloría</t>
  </si>
  <si>
    <t>10-04-2013: Fallo, C-195 de 2013, por edicto del 14 al 18 de junio de 2013. --- 15-01-2013: Registro proyecto de fallo. --- 29-10-2012: Se recibe concepto del Procurador General de la Nación. --- 09-10-2012: DAFP radica contestación a la demanda. --- 26-09-2012: Se fija en lista hasta el 09 de octubre de 2012. --- 25-09-2012: DAFP notificado.</t>
  </si>
  <si>
    <t>24-06-2013: Se ordena el archivo.</t>
  </si>
  <si>
    <t xml:space="preserve">D-9259                        </t>
  </si>
  <si>
    <t>Giovanny Rafael Decola Vasquez</t>
  </si>
  <si>
    <t>Codigo Civil, art. 47, Afinidad</t>
  </si>
  <si>
    <t>13-03-2013: Fallo, C-125 de 2013. Edicto: 17-19/07/2013. --- 05-12-2012: Registro proyecto de fallo. --- 19-10-2012: Se recibe concepto del Procurador General de la Nación. --- 12-09-2012: Se hace certificación de no intervención debido a que el tema no hace parte de los temas del DAFP. --- 10-09-2012: Fijación en lista hasta el 21 de septiembre de 2012. --- 30-08-2012: Auto admisorio por estado del 07 de septiembre de 2012. --- 17-08-2012: Reparto. --- 09-08-2012: Radicación.</t>
  </si>
  <si>
    <t>D-9279                         FALTA ARCHIVO</t>
  </si>
  <si>
    <t>Leandro Antonio Rodriguez Cruz y Otros</t>
  </si>
  <si>
    <t>Ley 1551 de 2012, articulo 35, Concurso de la PGN para elección de personero</t>
  </si>
  <si>
    <t>10-04-2013: Fallo, C-196 de 2013, por edicto del 07 al 09 de mayo de 2013. --- 29-01-2013: Registro proyecto de fallo. --- 14-11-2012: Se recibe concepto del Procurador General de la Nación. --- 24-10-2012: Se hace certificación de no intervención. --- 10-10-2012: Se fija en lista hasta el 24 de octubre de 2012. --- 10-10-2012: DAFP notificado.</t>
  </si>
  <si>
    <t>16-05-2013: Se ordena el archivo.</t>
  </si>
  <si>
    <t>D-9300                          30 Abril   ACUMULADA</t>
  </si>
  <si>
    <t>D-9308                           30 Abril    ACUMULADA</t>
  </si>
  <si>
    <t xml:space="preserve">D-9231                          FALTA ARCHIVO            </t>
  </si>
  <si>
    <t>Nixon Torres Carcamo y Otro</t>
  </si>
  <si>
    <t>Decreto 4057 de 2011, articulo 7           SUPRESION DAS - FACULTADES</t>
  </si>
  <si>
    <t>27-02-2013: Fallo, C-098 de 2013, por edicto del 22 al 24 de mayo de 2013. --- 07-11-2012: Registro proyecto de fallo. --- 21-09-2012: Se recibe concepto del Procurador General de la Nación. --- 30-08-2012: DAFP radica contestación de la demanda. --- 16-08-2012: Se fija en lista hasta el 30 de agosto de 2012. --- 06-08-2012: Auto admisorio. --- 23-07-2012: Reparto. --- 17-07-2012: Radicación.</t>
  </si>
  <si>
    <t>30-05-2013: ARCHIVO DEFINITIVO.</t>
  </si>
  <si>
    <t xml:space="preserve">D-9352                                           </t>
  </si>
  <si>
    <t>Juan Carlos Triviño Toro</t>
  </si>
  <si>
    <t>Ley 1474 de 2011, artículo 128, inciso 2, Contraloría General de la República (parcial)</t>
  </si>
  <si>
    <t>05-06-2013: Fallo, C-329 de 2013. Edicto: 10-12/07/2013. --- 07-03-2013: Registro proyecto de fallo. --- 22-01-2013: Se recibe concepto de la Procuraduría General de la Nación. --- 04-12-2012: DAFP radica contestación a la demanda. --- 21-11-2012: Se fija en lista hasta el 04 de diciembre de 2012. --- 20-11-2012: DAFP notificado.</t>
  </si>
  <si>
    <t>18-07-2013: Se ordena el archivo.</t>
  </si>
  <si>
    <t>D-9373                                              28 Junio</t>
  </si>
  <si>
    <t>Johanna Andrea Hernandez López</t>
  </si>
  <si>
    <t>Ley 1474 de 2011, artículo 59, inciso 2 y 6</t>
  </si>
  <si>
    <t>03/07/2013: FALLO: C-401-2013. Edicto: 23-25/07/2013. 01-04-2013: Registro proyecto de fallo. --- 06-02-2013: Se recibe concepto del Procurador General de la Nación. --- 11-01-2013: DAFP contesta demanda. --- 06-12-2012: Se fija en lista hasta el 11 de enero de 2013. --- 05-12-2012: DAFP notificado.</t>
  </si>
  <si>
    <t>31-07-2013: Se ordena el archivo.</t>
  </si>
  <si>
    <t>D-9380                                          27 Junio</t>
  </si>
  <si>
    <t xml:space="preserve">Gustavo Gallón Giraldo </t>
  </si>
  <si>
    <t xml:space="preserve">Ley 1221 de 2008, articulo 3 y 6 numeral 1 (parcial) </t>
  </si>
  <si>
    <t>19/06/2013: FALLO: C-351/2013. Edicto: 15-17/07/2013.22-03-2013: Registro proyecto de fallo. --- 06-02-2013: Se recibe concepto del Procurador General de la Nación. --- 11-01-2013: DAFP contesta demanda. --- 06-12-2012: Se fija en lista hasta el 11 de enero de 2013. --- 10-12-2012: DAFP notificado.</t>
  </si>
  <si>
    <t>23-07-2013: Se ordena el archivo.</t>
  </si>
  <si>
    <t>D-9388                     12 de julio   FALTA EDICTO</t>
  </si>
  <si>
    <t>Decreto 1042 de 1978, artículos 1, 45, 46, 50, 51, 58 y 62</t>
  </si>
  <si>
    <t>03/07/2013: FALLO C-402-2013, por edicto del 23 al 27 de julio.. --- 12-04-2013: Registro proyecto de fallo. --- 14-02-2013: Se recibe concepto del Procurador General de la Nación. --- 25-01-2013: DAFP radica contestación a la demanda. --- 14-01-2013: Se fija en lista hasta el 25 de enero de 2013. --- 25-01-2013: DAFP notificado.</t>
  </si>
  <si>
    <t>02-09-2013: Se ordena el archivo.</t>
  </si>
  <si>
    <t>D-9394                                       17 Julio       FALTA EDICTO</t>
  </si>
  <si>
    <t>MP. Jorge Iván Palacio Palacio</t>
  </si>
  <si>
    <t>Ivan Villamizar Mora</t>
  </si>
  <si>
    <t>Decreto 4144 de 2011, artículos 1,2, 2 y 3</t>
  </si>
  <si>
    <t>03/07/2013 FALLO C-405/2013, por edictod el 6 al 9 de agosto. --- 17-04-2013: Registro proyecto de fallo. --- 19-02-2013: Se recibe concepto del Procurador General de la Nación. --- 30-01-2013: DAFP considera no intervenir toda vez que colabora con la contestación de la demanda. --- 16-01-2012: Se fija en lista hasta el 30 de enero de 2013. --- 18-01-2013: DAFP notificado.</t>
  </si>
  <si>
    <t>15-08-2013: S e ordena el archivo.</t>
  </si>
  <si>
    <t>D-9466                                   26 de julio</t>
  </si>
  <si>
    <t>Jesus Antonio Marin Ramirez</t>
  </si>
  <si>
    <t>Ley 1474 de 2011, artículos 97, paragrafo 3 y 118</t>
  </si>
  <si>
    <t>31-07-2013: Sentencia C-512/13 por edicto del 6 al 9 de agosto de 2013. --- 26-04-2013: Registro proyecto de fallo. --- 06-03-2013: Se recibe concepto del Procurador General de la Nación. --- 07-02-2013: DAFP contesta demanda. ---- 25-01-2013: Se fija en lista hasta el 07 de febrero de 2013. --- 24-01-2013: DAFP notificado.</t>
  </si>
  <si>
    <t>13-08-2013: Se ordena el archivo.</t>
  </si>
  <si>
    <t>D-9469                           22 de agosto</t>
  </si>
  <si>
    <t>Dario Angarita Medellín</t>
  </si>
  <si>
    <t>Acto Legislativo 1 de 2005</t>
  </si>
  <si>
    <t>14-08-2013: Sala plena emite la sentencia C-530/13 por edicto del 29 de agosto al 2 se septiembre de 2013. ---- 27-05-2013: Registro proyecto de fallo. --- 03-04-2013: Se recibe concepto del Procurador General de la Nación. --- 22-02-2013: Se hace certificación de no intervención por tratarse de temas distintos a la competencia de este Departamento. --- 20-02-2013: Se fija en lista hasta el 05 de marzo de 2013. --- 19-02-2013: DAFP notificado.</t>
  </si>
  <si>
    <t>06-09-2013: Archivo</t>
  </si>
  <si>
    <t>D-9494                     22 de agosto</t>
  </si>
  <si>
    <t>Edgar Piñeros Rubio</t>
  </si>
  <si>
    <t>Decreto 4173 de 2011</t>
  </si>
  <si>
    <t>15/08/2013: Sala plena emite la setnecia C-534/13, por edicto del 29 de agodto al 2 de septiembre de 2013. ---   27-05-2013: Registro proyecto de fallo.. --- 04-04-2013: Se recibe concepto del Procurador General de la Nación. --- 05-03-2013: DAFP interviene. --- 20-02-2013: Se fija en lista hasta el 05 de marzo de 2013. --- 19-02-2013: DAFP notificado.</t>
  </si>
  <si>
    <t>6-09-2013: Archivo.</t>
  </si>
  <si>
    <t>D-9495                      21 de agosto</t>
  </si>
  <si>
    <t>29-08-2013:Se corrige sentencia.. --- 15-08-2013: Sala plena emite la sentencia C-534/13. --- 22-05-2013: Registro proyecto de fallo. --- 03-04-2013: Se recibe concepto del Procurador General de la Nación. --- 04-03-2013: DAFP interviene. --- 19-02-2013: Se fija en lista hasta el 04 de marzo de 2013. --- 18-02-2013: DAFP notificado.</t>
  </si>
  <si>
    <t>06-09-2013: Archivo.</t>
  </si>
  <si>
    <t>250002325000-1999-03945-01</t>
  </si>
  <si>
    <t>MP. Jose Roberto Sáchica</t>
  </si>
  <si>
    <t>Ministerio de Justicia y del Derecho, Ministerio de Hacienda y Crédito Público, Departamento Administrativo de la Función Pública</t>
  </si>
  <si>
    <t>Dora Anais Cifuentes Ramírez</t>
  </si>
  <si>
    <t>#Tribunal Administrativo de Cundinamarca, Sección Segunda, Subsección “D”</t>
  </si>
  <si>
    <t>14-10-2012: Oficio 58 y 59 comunicando la decisión. 24-07-2012: Obedézcase y cúmplase la decisión del Consejo de Estado que confirmó la sentencia proferida por esta corporación por estado del 31 de julio de 2012. --- 23-05-2012: Con oficio No 427 se remite expediente al conjuez Jose Roberto Sáchica. --- 23-05-2012: Al despacho. --- 07-05-2012: Sorteo de conjuez se designó a Jose Roberto Sáchica Méndez como ponente. --- 07-05-2012: Regresa del Consejo de Estado en 2 cuadernos principal 821 folios. --- 07-03-2012: Reciben memoriales que regresan del Consejo de Estado. --- 23-04-2012: Devolución al Tribunal de origen. --- 12-01-2012: Oficio comunicando la decisión. --- 21-09-2011: Fallo, rechaza la solicitud de nulidad procesal y confirma sentencia que accede a las pretensiones de la demanda, por edicto del 11 de noviembre de 2011, tomo 1254, folio 51. --- 03-07-2008: Al despacho para fallo. --- 16-06-08: Traslado al procurador delegado. --- 19-05-08: Traslado para alegar de conclusión. --- 14-09-2004: Se envía a Consejo de Estado. --- 05-07-2004: Auto admite apelación. --- 12-04-04: Fallo, primera instancia que accede a las pretensiones de la demanda. --- 10-12-2002: Auto admisorio.</t>
  </si>
  <si>
    <t>08/02/2013:ARCHIVO</t>
  </si>
  <si>
    <t>110013331027-2006-00088-01</t>
  </si>
  <si>
    <t>Guillermo Sanabria Cruz</t>
  </si>
  <si>
    <t>Nación, Ministerio de Hacienda y Crédito Público, Ministerio de Protección Social, Departamento Administrativo de la Función Pública</t>
  </si>
  <si>
    <t>Esmeralda Esther Noriega Murcia</t>
  </si>
  <si>
    <t>$Tribunal Administrativo de Descongestión de Cundinamarca, Sección Segunda, Subsección "E";                                                          #Juzgado 27 Administrativo del Circuito de Bogotá</t>
  </si>
  <si>
    <t>10-12-2012: Auto de obedézcase y cúmplase por estado del 12 de diciembre de 2012. --- 05-12-2012: Al despacho. --- 19-11-2012: Allega devolución expediente del Tribunal Administrativo de Cundinamarca de descongestión. --- 10-10-2012: Devolución al juzgado de origen con oficio 345. --- 18-09-2012: Fallo, revoca el numeral primero de la sentencia proferida el 1 de abril de 2011, niega excepciones y confirma en lo demás, por edicto del 25 al 27 de septiembre de 2012. --- 17-08-2012: Al despacho por reparto, MP. Lilia Aparicio Millán. --- 27-07-2012: Auto remite a sala de descongestión conforme a los acuerdos PSAA 11-8365, 11-8922 Y 9524 de 2012. --- 13-07-2012: Al despacho para fallo. --- 25-06-2012: DAFP allega alegatos. --- 20-04-2012: Auto corre traslado a las partes por 10 días por estado del 12 de junio, vencen el 27 de junio de 2012. --- 18-04-2012: Al despacho. --- 14-09-2011: Al ministerio público, Procurador 142. --- 01-07-2011: Auto admite recurso de apelación, por estado del 30 de agosto de 2011. --- 03-06-2011: Al despacho apelación sustentada. --- 03-06-2011: Radicación y reparto en el Tribunal Administrativo de Cundinamarca, y al despacho por reparto. --- 10-05-2011: Se concede apelación por estado del 06 de mayo de 2011. --- 04-05-2011: Al despacho con recurso de apelación. --- 14-04-2011: Demandante presenta memorial con apelación de sentencia. --- 01-04-2011: Fallo, que niega las pretensiones por edicto del 7 al 11 de abril de 2011. --- 06-10-2010: Al despacho para sentencia. --- 05-10-2010: DAFP, presenta alegatos. --- 17-09-2010: Auto ordena traslado para alegar de conclusión, vence el martes 5 de octubre de 2010. --- 16-04-2010: Al despacho, memorial solicitando decretar pruebas de la corrección de la demanda. --- 06-04-2010: Pago gastos notificaciones personales. --- 26-02-2010: Auto que abre a pruebas. --- 15-02-2010: Al despacho para proveer sobre pruebas. --- 04-02-2010: DAFP, contesta la demanda. --- 25-01-2010: Fijación en lista vence viernes 5 de febrero de 2010. --- 16-12-09: DAFP, notificado.</t>
  </si>
  <si>
    <t>20-06-2013: Archivo definitivo paquete No. 184.</t>
  </si>
  <si>
    <t>110013105016-2009-00089-00</t>
  </si>
  <si>
    <t>Juez Nancy Mireya Quintero Enciso</t>
  </si>
  <si>
    <t>Elvecia Gómez de Rodríguez</t>
  </si>
  <si>
    <t>Ejecutivo</t>
  </si>
  <si>
    <t>#Juzgado 16 Laboral del Circuito de Bogotá</t>
  </si>
  <si>
    <t>Cobro de costas procesales</t>
  </si>
  <si>
    <t>22-04-2013: Obedézcase y cúmplase, ordena archivo por estado del 23 de abril de 2013. --- 06-02-2013: Al despacho regresa del Tribunal Administrativo de Cundinamarca. --- 03-10-2012: Devolución al Juzgado de origen con oficio 5435D. --- 18-09-2012: Revoca auto apelado sin costas, declara probada la excepción de prescripción a favor del ejecutado por estado del 19 de septiembre de 2012. --- 10-09-2012: Se señala el día 18 de septiembre de 2012 a las 3 p.m., para proferir la decisión que en derecho corresponda por estado del 11 de septiembre de 2012. --- 07-03-2012: Al despacho ejecutoriado el auto anterior. --- 21-02-2012: Se envía telegrama de renuncia de poder del abogado Diego Pineda. --- 17-02-2012: Se acepta renuncia de Diego Pineda por estado del 20 de febrero de 2012. --- 10-02-2012: Se recibe renuncia de poder. --- 09-11-2011: Al despacho. --- 09-11-2011: El apoderado del DAFP, no ha aportado ninguna respuesta a la información solicitada. --- 08-11-2011: Se envía correo electrónico a Diego Pineda, apoderado del DAFP en este proceso, solicitándole información y acta de la audiencia especial en la que estuvo representando al DAFP. --- 11-10-2011: Con oficio 2122 del 11 de octubre de 2011 se remite expediente original al Tribunal Superior de Bogotá en apelación. --- 07-09-2011: Auto resuelve excepciones previas sin terminar proceso, y concede recurso de apelación en suspensivo ante el Tribunal Superior, por estado del 10 de octubre de 2011. --- 13-09-2011: Auto de fecha de audiencia, que la suspende y la cambia para el 7 de octubre de 2011 a las 3.p.m. --- 22-08-2011: Se fija fecha y hora para audiencia especial para resolver las excepciones propuestas, martes 13 de septiembre de 2011, 10:15 a.m. --- 12-07-2011: Auto por descongestión, reparto. --- 07-07-2011: Memorial descorre excepciones. --- 10-06-2011: DAFP contesta en tiempo. --- 27-05-2011: Fijación en lista vence el viernes 10 de junio de 2011. --- 27-05-2011: DAFP, notificado.</t>
  </si>
  <si>
    <t>22-04-2013: ARCHIVO DEFINITIVO.</t>
  </si>
  <si>
    <t>630013331002-2009-00428-00</t>
  </si>
  <si>
    <t xml:space="preserve">Martha Nury Ocampo Arias </t>
  </si>
  <si>
    <t>03-07-2012: Auto de obedezcase y cumplase por estado del 05 de julio de 2012. --- 22-05-2012: Se envían oficios comunicando la decisión y se devuelve el expediente al despacho de origen. --- 26-04-2012: Sentencia por estado del 3 al 7 de mayo de 2012. --- 28-02-2012: Al despacho. --- 19-01-2012: Admite recurso de apelación y corre traslado alegatos por estado del 23 de enero de 2013. --- 30-09-2011: Fallo, se niegan las pretensiones de la demanda, se declara la falta de legitimación en la causa por pasiva del DAFP. --- 21-06-2010: Al despacho para fallo. --- 27-05-2010: Traslado alegatos. --- 08-02-2010: Se envía memorial de alegatos de conclusión a través del servicio de correo de la entidad. --- 21-06-2010: Al despacho para fallo. --- 16-10-2009: Se envía contestación por correo certificado y se confirma el recibido el martes 20 de octubre. --- 06-10-2009: Fijación en lista, vence martes 20 de octubre de 2009. --- 16-09-09: DAFP, notificado.</t>
  </si>
  <si>
    <t>30-08-2012: ARCHIVO.</t>
  </si>
  <si>
    <t>630013331002-2009-00473-00</t>
  </si>
  <si>
    <t>Isabel Cristina Henao Rava</t>
  </si>
  <si>
    <t>03-07-2012: Obedezcase y cúmplase por estado del 05 de julio de 2012. --- 04-06-2012: Se envían oficios comunicando la decisión y se devuelve el expediente al despacho de origen. --- 03-05-2012: Sentencia modificada por edicto del 09 al 11 de mayo de 2012. --- 07-02-2012: Admite recurso de apelación y corre traslado de alegatos por estado del 09 de febrero de 2012. --- 11-11-2011: Fallo, se niegan las pretensiones de la demanda, se declara la falta de legitimación en la causa por pasiva del DAFP. --- 31-08-2010: Auto de apertura a pruebas. --- 18-06-2010: DAFP, envía contestación. --- 16-04-2010: DAFP, notificado.</t>
  </si>
  <si>
    <t>630013331002-2009-00078-00</t>
  </si>
  <si>
    <t>Liliana del Socorro Serna Montoya</t>
  </si>
  <si>
    <t>04-07-2012: Obedezcase y cúmplase por estado del 06 de julio de 2012. --- 18-05-2012: Se envían oficios comunicando la decisión y se devuelve el expediente al despacho de origen. --- 26-04-2012: Sentencia modificada por edicto del 03 al 07 de mayo de 2012. --- 30-08-2010: Al despacho para resolver sobre alegatos. --- 07-07-2010: Auto abre a pruebas. --- 02-03-2010: DAFP, contesta. --- 18-02-2010: DAFP, notificado.</t>
  </si>
  <si>
    <t>630013331002-2009-00407-00</t>
  </si>
  <si>
    <t>Nelcy Edelmira Piedrahita Salazar</t>
  </si>
  <si>
    <t>04-07-2012: Obedezcase y cúmplase por estado del 06 de julio de 2012. --- 04-06-2012: Se envían oficios comunicando la decisión y se devuelve el expediente al despacho de origen. --- 03-05-2012: Sentencia modificada por edicto del 09 al 11 de mayo de 2012. --- 28-10-2011: Fallo, se niegan las pretensiones de la demanda, se declara la falta de legitimación en la causa por pasiva del DAFP. --- 30-05-2011: Al despacho para fallo. --- 01-04-2011: Traslado para alegar. --- 30-08-2010: Al despacho para resolver sobre traslado para alegar de conclusión. --- 09-06-2010: Auto abre a pruebas. --- 02-03-2010: DAFP, contesta la demanda. --- 25-02-2010: DAFP, notificado.</t>
  </si>
  <si>
    <t>630013331002-2009-00377-00</t>
  </si>
  <si>
    <t>Nelson Richard Giraldo Tabares</t>
  </si>
  <si>
    <t>03-07-2012: Obedezcase y cúmplase por estado del 05 de julio de 2012. --- 04-06-2012: Se envían oficios comunicando la decisión y se devuelve el expediente al despacho de origen. --- 03-05-2012: Sentencia modificada por edicto del 09 al 11 de mayo de 2012. --- 18-11-2011: Auto concede recurso de apelación. --- 07-10-2011: Fallo, se niegan las pretensiones de la demanda, se declara la falta de legitimación en la causa por pasiva del DAFP. --- 31-05-2011: Al despacho para fallo. --- 26-04-2011: Traslado para alegar. --- 30-08-2010: Al despacho para resolver sobre término para alegar de conclusión. --- 10-06-2010: Auto abre a pruebas. --- 02-03-2010: DAFP, contesta la demanda. --- 25-02-2010: DAFP, notificado.</t>
  </si>
  <si>
    <t>630013331002-2009-00425-00</t>
  </si>
  <si>
    <t>Maria Gladis Ríos Cardona</t>
  </si>
  <si>
    <t>04-07-2012: Obedezcase y cúmplase por estado del 06 de julio de 2012. --- 03-05-2012: Sentencia modificada por edicto del 09 al 11 de mayo de 2012. --- 19-01-2012: Admite recurso de apelación y corre traslado de alegatos por estado del 23 de enero de 2012. --- 12-10-2012: Concede recurso de apelación contra sentencia. --- 24-08-2012: Sentencia, por edicto del 24 al 28 de agosto de 2012. --- 01-03-2011: Traslado para alegar. --- 30-08-2010: Al despacho para resolver sobre término para alegar de conclusión. --- 06-07-2010: Auto abre a pruebas. --- 02-03-2010: DAFP, contesta la demanda. --- 25-02-2010: DAFP, notificado.</t>
  </si>
  <si>
    <t>630013331002-2009-00531-00</t>
  </si>
  <si>
    <t>Fabiola Elvira Morán Guerrero</t>
  </si>
  <si>
    <t>03-07-2012: Obedezcase y cúmplase por estado del 05 de julio de 2012. --- 04-06-2012: Se envían oficios comunicando la decisión y se devuelve el expediente al despacho de origen. --- 26-04-2012: Sentencia modificada por edicto del 03 al 07 de mayo de 2012. --- 21-11-2011: Auto concede recurso de apelación. --- 07-10-2011: Fallo, se niegan las pretensiones de la demanda, se declara la falta de legitimación en la causa por pasiva del DAFP. --- 14-04-2011: Al despacho para fallo. --- 14-03-2011: Traslado para alegar. --- 11-05-2010: Auto abre a pruebas. --- 28-01-2010: DAFP, contesta la demanda. --- 22-01-2010: DAFP, notificado.</t>
  </si>
  <si>
    <t>630013331002-2009-00526-00</t>
  </si>
  <si>
    <t>Cesar Augusto Parra Herrera</t>
  </si>
  <si>
    <t>04-07-2012: Obedezcase y cúmplase por estado del 06 de julio de 2012. --- 04-06-2012: Se envían oficios comunicando la decisión y se devuelve el expediente al despacho de origen. --- 26-04-2012: Sentencia modificada por edicto del 03 al 07 de mayo de 2012. --- 18-11-2011: Auto concede recurso de apelación. --- 07-10-2011: Fallo, se niegan las pretensiones de la demanda, se declara la falta de legitimación en la causa por pasiva del DAFP. --- 23-11-2010: Al despacho para fallo. --- 29-10-2010: Traslado para alegar de conclusión. --- 11-06-2010: Al despacho para resolver sobre traslado de alegatos. --- 16-03-2010: Auto abre a pruebas. --- 28-01-2010: DAFP contesta la demanda.</t>
  </si>
  <si>
    <t>630013331002-2009-00123-00</t>
  </si>
  <si>
    <t xml:space="preserve">Ana Grey Mosquera Perea </t>
  </si>
  <si>
    <t>03-07-2012: Obedezcase y cúmplase por estado del 05 de julio de 2012. --- 22-05-2012: Se envían oficios comunicando la decisión y se devuelve el expediente al despacho de origen. --- 26-04-2012: Sentencia modificada por edicto del 03 al 07 de mayo de 2012. --- 25-11-2011: Auto concede recurso de apelación. --- 30-09-2011: Fallo, se niegan las pretensiones de la demanda, se declara la falta de legitimación en la causa por pasiva del DAFP. --- 05-11-2011: Al despacho para fallo. --- 11-10-2010: Traslado para alegar de conclusión. --- 11-06-2010: Auto abre a pruebas. --- 28-01-2010: DAFP, contesta la demanda.</t>
  </si>
  <si>
    <t>630013331002-2009-00572-00</t>
  </si>
  <si>
    <t xml:space="preserve">Luz Elena López Arenas </t>
  </si>
  <si>
    <t>04-07-2012: Obedezcase y cúmplase por estado del 06 de julio de 2012. --- 04-06-2012: Se envían oficios comunicando la decisión y se devuelve el expediente al despacho de origen. --- 03-05-2012: Sentencia modificada por edicto del 09 al 11 de mayo de 2012. --- 14-10-2011: Fallo, se niegan las pretensiones de la demanda, se declara la falta de legitimación en la causa por pasiva del DAFP. --- 23-11-2010: Al despacho para fallo. --- 29-10-2010: Traslado para alegar. --- 11-06-2010: Al despacho para resolver sobre alegatos. --- 12-03-2010: Auto abre a pruebas. --- 28-01-2010: DAFP contesta la demanda.</t>
  </si>
  <si>
    <t>630013331002-2009-00148-00</t>
  </si>
  <si>
    <t>Maria Berenice Velásquez</t>
  </si>
  <si>
    <t>04-06-2012: Obedezcase y cúmplase por estado del 06 de junio de 2012. --- 22-05-2012: Se envían oficios comunicando la decisión y se devuelve el expediente al despacho de origen. --- 26-04-2012: Sentencia modificada por edicto del 03 al 07 de mayo de 2012. --- 07-12-2011: Auto concede recurso de apelación. --- 28-10-2011: Fallo, se niegan las pretensiones de la demanda, se declara la falta de legitimación en la causa por pasiva del DAFP. --- 24-09-2010: Al despacho para fallo. --- 02-09-2010: Traslado para alegar de conclusión. --- 12-03-2010: Auto que abre a pruebas. --- 28-01-2010: DAFP contesta la demanda.</t>
  </si>
  <si>
    <t>630013331002-2009-00550-00</t>
  </si>
  <si>
    <t>Luz Elena Murillo Quintero</t>
  </si>
  <si>
    <t>04-07-2012: Obedezcase y cúmplase por estado del 06 de julio de 2012. --- 18-05-2012: Se envían oficios comunicando la decisión y se devuelve el expediente al despacho de origen. --- 26-04-2012: Sentencia modificada por edicto del 03 al 07 de mayo de 2012. --- 16-11-2011: Envío expediente al Tribunal Administrativo del Quindío --- 02-11-2011: Auto concede recurso de apelación. --- 23-09-2011: Fallo, se niegan las pretensiones de la demanda, se declara la falta de legitimación en la causa por pasiva del DAFP. --- 10-11-2010: Al despacho para fallo. --- 13-10-2010: Traslado para alegar. --- 12-03-2010: Auto abre a pruebas. ---28-01-2010: DAFP, contesta la demanda.</t>
  </si>
  <si>
    <t>630013331002-2009-00150-00</t>
  </si>
  <si>
    <t>Bernardita Castaño García</t>
  </si>
  <si>
    <t>04-07-2012: Obedezcase y cúmplase por estado del 06 de julio de 2012. --- 04-06-2012: Se envían oficios comunicando la decisión y se devuelve el expediente al despacho de origen. --- 26-04-2012: Sentencia modificada por edicto del 03 al 07 de mayo de 2012. --- 21-11-2011: Expediente enviado al Tribunal Administrativo del Quindío. --- 09-11-2011: Auto concede recurso de apelación. --- 07-10-2011: Fallo, se niegan las pretensiones de la demanda, se declara la falta de legitimación en la causa por pasiva del DAFP. --- 23-11-2010: Al despacho para fallo. --- 29-10-2010: Traslado para alegar. --- 12-03-2010: Auto abre a pruebas. --- 28-01-2010: DAFP contesta la demanda.</t>
  </si>
  <si>
    <t>630013331002-2009-00041-00</t>
  </si>
  <si>
    <t>Israel Parra Parra</t>
  </si>
  <si>
    <t>04-07-2012: Auto de obedezcase y cúmplase por estado del 06 de julio de 2012. --- 13-06-2012: Se envían oficios comunicando la decisión y se devuelve el expediente al despacho de origen. --- 03-05-2012: Sentencia confirmada por edicto del 09 al 11 de mayo de 2012. --- 27-10-2011: Auto concede recurso de apelación. --- 23-09-2011: Fallo, se niegan las pretensiones de la demanda, se declara la falta de legitimación en la causa por pasiva del DAFP. --- 20-09-2010: Al despacho para fallo. --- 01-09-2010: Traslado para alegar. --- 08-02-2010: Se envía memorial de alegatos de conclusión a través del servicio de correo de la entidad. --- 01-09-2010: Traslado para alegar de conclusión. --- 28-01-2010: DAFP contesta la demanda.</t>
  </si>
  <si>
    <t>630013331002-2009-00144-00</t>
  </si>
  <si>
    <t>Maria Amparo Duque Álzate</t>
  </si>
  <si>
    <t>03-07-2012: Auto de obedezcase y cúmplase por estado del 05 de julio de 2012. --- 04-06-2012: Se envían oficios comunicando la decisión y se devuelve el expediente al despacho de origen. --- 03-05-2012: Sentencia modificada por edicto del 09 al 11 de mayo de 2012. --- 24-11-2011: Admite apelación y corre traslado de alegatos. --- 06-12-2011: Auto concede recurso de apelación. --- 17-10-2011: Fallo, se niegan las pretensiones de la demanda, se declara la falta de legitimación en la causa por pasiva del DAFP. --- 23-11-2010: Al despacho para fallo. --- 29-10-2010: Traslado para alegar. --- 30-08-2010: Al despacho para resolver sobre traslado para alegar de conclusión. --- 12-03-2010: Auto de apertura a pruebas. --- 28-01-2010: DAFP contesta la demanda.</t>
  </si>
  <si>
    <t>630013331002-2009-00418-00</t>
  </si>
  <si>
    <t xml:space="preserve">Mónica Zuluaga Muñoz </t>
  </si>
  <si>
    <t>04-07-2012: Auto de obedezcase y cumplase por estado del 06 de julio de 2012. --- 04-06-2012: Se envían oficios comunicando la decisión y se devuelve el expediente al despacho de origen. --- 03-05-2012: Sentencia modificada por edicto del 09 al 11 de mayo de 2012. --- 24-11-2011: Auto amite recurso de apelación y concede traslado de alegatos por estado del 28 de noviembre de 2011. --- 30-09-2011: Fallo, se niegan las pretensiones de la demanda, se declara la falta de legitimación en la causa por pasiva del DAFP. --- 05-11-2010: Al despacho para fallo. --- 11-10-2010: Traslado para alegar. --- 11-10-2010: Traslado para alegar de conclusión. --- 28-01-2010: DAFP contesta la demanda.</t>
  </si>
  <si>
    <t>630013331002-2009-00495-00</t>
  </si>
  <si>
    <t>Gilda Aragón Montealegre</t>
  </si>
  <si>
    <t>03-07-2012: Auto de obedezcase y cumplase por estado del 05 de julio de 2012. --- 04-06-2012: Se envían oficios comunicando la decisión y se devuelve el expediente al despacho de origen. --- 03-05-2012: Sentencia modificada por edicto del 09 al 11 de mayo de 2012. --- 07-02-2012: Admite recurso de apelación y corre traslado de alegatos por estado del 09 de febrero de 2012. --- 19-10-2011: Fallo, se niegan las pretensiones de la demanda, se declara la falta de legitimación en la causa por pasiva del DAFP. --- 20-09-2010: Al despacho para fallo. --- 28-01-2010: DAFP contesta la demanda.</t>
  </si>
  <si>
    <t>630013331002-2009-00071-00</t>
  </si>
  <si>
    <t>Henry Gallego Villamil</t>
  </si>
  <si>
    <t>05-07-2012: Obedézcase y cúmplase por estado del 06 de julio de 2012. --- 04-06-2012: Se envían oficios comunicando la decisión y se devuelve el expediente al despacho de origen. --- 26-04-2012: Dicta sentencia de segunda instancia, confirmó el numeral 1 y revoca los demás por edicto del 3 al 7 de mayo de 2012. --- 21-10-2011: Auto concede recurso de apelación. --- 23-09-2011: Fallo, se niegan las pretensiones de la demanda, se declara la falta de legitimación en la causa por pasiva del DAFP. --- 24-09-2010: Al despacho para sentencia. --- 07-09-2010: Traslado para alegar de conclusión. --- 08-02-2010: Se envía memorial de alegatos de conclusión a través del servicio de correo de la entidad. --- 24-09-2010: Al despacho para fallo. --- 16-10-2009: Se envía contestación por correo certificado y se confirma el recibido el martes 20 de octubre. --- 06-10-2009: Fijación en lista, vence el martes 20 de octubre de 2009. --- 16-09-2009: DAFP, notificado.</t>
  </si>
  <si>
    <t>110013331036-2011-00069-00</t>
  </si>
  <si>
    <t xml:space="preserve"> Teresa Galvis Bustos</t>
  </si>
  <si>
    <t>Jose Fermín Acero Vega</t>
  </si>
  <si>
    <t>Acción de Grupo</t>
  </si>
  <si>
    <t>#Juzgado 36 Administrativo de Bogotá</t>
  </si>
  <si>
    <t>Decretos regimen salarial para la fuerza pública</t>
  </si>
  <si>
    <t>15-03-2013: Se allega poder, Angélica Guzmán. --- 17-09-2012: Auto niega apelación por extemporanea por estado del 19 de septiembre de 2012. --- 13-09-2012: Al despacho. --- 07-09-2012: Demandante presenta apelación. --- 21-08-2012: Sentencia de primera instancia que declara improcedente la acción de grupo y niega las pretensiones por estado del 27 al 29 de Agosto de 2012. --- 16-08-2012: Al despacho para sentencia. --- 08-08-2012: DAFP radica alegatos de conclusión. --- 30-07-2012: Corre traslado para alegar de conclusión por 5 días por estado del 01 de agosto de 2012. --- 26-07-2012: Al despacho. --- 09-07-2012: Auto que ordena poner en conocimiento los informes presentados por los demandados por estado del 11 de julio de 2012. --- 05-07-2012: Al despacho. --- 09-04-2012: Auto que acepta la integración al grupo, reconoce personería y abre a pruebas el proceso por estado del 11 de abril de 2012. --- 29-03-2012: Al despacho. --- 28-03-2012: Se allega vinculación a la acción de grupo. --- 20-03-2012: Acepta integración al grupo y reconoce personería. --- 15-03-2012: Al despacho. --- 12-03-2012: Allega excusa inasistencia demanda. --- 05-03-2012: Acepta integración al grupo. --- 01-03-2012: Al despacho. --- 23-02-2012: Se allega adición a la demanda. --- 23-01-2012: Auto de trámite acepta integración al grupo, por estado del 25 de enero de 2012. --- 19-01-2012: Al despacho. --- 15-11-2011: Auto que fija fecha y hora para audiencia de conciliación de que trata el artículo 61 de la ley 472 de 1998, el día 8 de marzo de 2012 a las 10:00 de la mañana, providencia notificada por edicto del 16 de noviembre de 2011. --- 31-10-2011: Auto de trámite acepta integración del grupo, por estado del 2 de noviembre de 2011. --- 27-10-2011: Al despacho. --- 20-10-2011: Allega corrección vinculación. --- 10-10-2011: Se allega corrección. --- 26-09-2011: Auto que no repone providencia recurrida, pero otorga prórroga para cumplir lo que en ella ordena, por estado del 28 de septiembre de 2011. --- 23-09-2011: Memoriales con corrección de vinculación. --- 22-09-2011: Al despacho. --- 16-09-2011: Fijación en lista del recurso de reposición del 19 al 20 de septiembre. --- 05-09-2011: Auto de trámite ordena corregir la solicitud de integración, por estado del 7 de septiembre de 2011. --- 01-09-2011: Al despacho. --- 11-08-2011: Recibe adición demanda. --- 01-08-2011: Auto que niega nulidad por estado del 3 de agosto de 2011. --- 28-07-2011: Al despacho. --- 25-07-2011: Integración acción de grupo. --- 18-07-2011: Auto que reconoce personería y ordena notificación, por estado del 21 de julio de 2011. --- 11-07-2011: Memorial solicitando la nulidad procesal. --- 07-07-2011: Memorial que descorre excepciones. --- 29-06-2011: Traslado excepciones. --- 30-05-2011: DAFP contesta en tiempo. --- 17-05-2011: DAFP, notificado.</t>
  </si>
  <si>
    <t>05-04-2013: ARCHIVO, Caja 26.</t>
  </si>
  <si>
    <t>250002325000-2003-00266-01</t>
  </si>
  <si>
    <t>Presidencia de la República, Departamento Administrativo de la Función Pública</t>
  </si>
  <si>
    <t>Udalislao Moreno Moreno</t>
  </si>
  <si>
    <t>#Juzgado 13 Administrativo del Circuito de Bogotá</t>
  </si>
  <si>
    <t>Decreto 1919 de 2002</t>
  </si>
  <si>
    <t>30-11-2012: Prescriben remanentes por edicto del 10 al 12 de diciembre de 2012. --- 23-11-2012: Al despacho. --- 19-09-2012: A disposición de las partes para devolver remanentes. --- 03-04-2012: Gastos de envío de correo $11.700, gastos de fotocopias $5.300 y devolución de remanentes $11.000. --- 21-05-2010: Sentencia inhibitoria de primera instancia por edicto del 27 al 31 de mayo. --- 12-11-09: Al despacho para fallo. --- 18-09-09: DAFP, radica alegatos en tiempo. --- 04-09-09: Traslado para alegar de conclusión vence el 18 de septiembre de 2009. --- 05-02-2009: Decreta las pruebas, DAFP guardo silencio por estado del 13 de septiembre de 2009. --- 29-07-2008: Abre a pruebas. --- 16-10-2007: Al despacho. --- 12-01-2007: Auto que no decreta la nulidad, en firme ingresa al despacho para proveer etapa probatoria por estado del 16 de enero de 2007.</t>
  </si>
  <si>
    <t>22-04-2013: ARCHIVO, Caja 149</t>
  </si>
  <si>
    <t>250002325000-2003-08477-01</t>
  </si>
  <si>
    <t xml:space="preserve">Ministerio de Hacienda y Crédito Público, Ministerio de Agricultura, Instituto Nacional de Adecuación de Tierras - en liquidación, Departamento Administrativo de la Función Pública  </t>
  </si>
  <si>
    <t>Jose Joaquín Roa Orjuela</t>
  </si>
  <si>
    <t>#Juzgado 13 Administrativo del Circuito de Bogotá;       $Tribunal Administrativo de Cundinamarca - Sección Segunda</t>
  </si>
  <si>
    <t>13-09-2011: Gastos envío de correo oficios, valor $12,000 referencia número oficio 317, 318, 319 y 320. --- 21-07-2011: Se envía a oficina de apoyo para liquidación de remanentes. --- 29-06-2011: Auto de obedézcase y cúmplase. --- 29-06-2011: Al despacho. --- 12-04-2011: Recibo de memoriales, expediente proveniente del Tribunal Administrativo de Cundinamarca. --- 01-04-2011: Envío de expediente a juzgados con oficio 240. --- 17-02-2011: Fallo, por edicto del 24 al 28 de febrero de 2011, confirma sentencia de primera instancia que negó las suplicas de la demanda. --- 16-02-2011: Registro proyecto de fallo. --- 14-01-2011: Al despacho para fallo con alegatos en tiempo del DAFP. --- 09-12-2010: Expediente regresa de  la Procuraduría 139. --- 25-11-2010: Se envía expediente a la procuraduría. --- 22-11-2010: DAFP, alega en tiempo. --- 29-10-2010: Se corre traslado para alegar por estado del 9 al 24 de noviembre de 2010. --- 22-10-2010: Al despacho. --- 24-09-2010: Auto admite apelación, por estado del 28 de septiembre de 2010. --- 17-09-2010: Al despacho con apelación sustentada en tiempo. --- 09-09-2010: Recurso de apelación sustentado. --- 03-09-2010: Traslado por tres días para el sustento de la apelación. --- 25-08-2010: Al despacho por reparto. --- 24-08-2010: Radicación y reparto. --- 21-07-2010: Con oficio 1819, se envía al Tribunal. --- 07-07-2010: Auto que corrige el nombre en la sentencia y concede apelación en efecto suspensivo, por estado del 09 de julio de 2010. --- 16-06-2010: Solicitud otro - corrección de nombre en la sentencia. --- 06-06-2010: Demandante interpone apelación. --03-06-2010: Sentencia de primera instancia que niega las súplicas de la demanda. --- 23-03-2010: Al despacho para fallo. --- 05-02-2010: DAFP, alega en tiempo. --- 20-01-2010: Auto que concede termino para alegar de conclusión, por estado del 22 de enero al 5 de febrero de 2010. --- 24-09-2009: Respuesta oficio 1363. --- 18-09-2009: Oficio solicitando antecedentes DAFP. --- 22-08-2008: Al despacho. --- 22-09-2006: Auto que avoca conocimiento y abre a pruebas.</t>
  </si>
  <si>
    <t>16-04-2013: ARCHIVO, Caja 58</t>
  </si>
  <si>
    <t xml:space="preserve">D-9162                         FALTA ARCHIVO                                 </t>
  </si>
  <si>
    <t xml:space="preserve">Myriam Gonzalez Hernandez </t>
  </si>
  <si>
    <t>Decreto Ley 019 de 2012, articulo 90 - Actas de conciliacion - Antitrámites</t>
  </si>
  <si>
    <t>23-01-2013: Sala Plena emite fallo C-013 de 2013 por edicto del 05 al 07 de febrero de 2013. --- 16-10-2012: Registro proyecto de fallo. --- 13-08-2012: Se recibe concepto 5417 del Procurador General. --- 31-07-2012: DAFP radica contestación de la demanda. --- 19-07-2012: Se fija en lista hasta el 02 de Agosto de 2012. --- 10-07-2012: Admite demanda por estado del 11 de julio de 2012. --- 21-06-2012: Reparto. --- 31-05-2012: Radicación.</t>
  </si>
  <si>
    <t>13-02-2013: ARCHIVO.</t>
  </si>
  <si>
    <t>D-8982                    FALTA ARCHIVO</t>
  </si>
  <si>
    <t>Nisson Alfredo Vahos Perez, Yesid Rodrigo Suaza Torres</t>
  </si>
  <si>
    <t>Decreto 019 de 2012, articulo 137 inciso 3, antitramites - Discapacitados</t>
  </si>
  <si>
    <t>25-02-2013: Aclaración de voto del MP. Luis Guillermo Perez. --- 26-09-2012: Sala Plena emite fallo C-744/2012, declaró inexequible el artículo 137. --- 03-07-2012: Registro proyecto de fallo. --- 20-04-2012: Concepto 5350 procurador General de la Nación. --- 30-03-2012: DAFP contesta la demanda. --- 20-03-2012: Se fija en lista por 10 días, vence término para contestar el 09 de abril de 2012. --- 20-03-2012: DAFP notificado.</t>
  </si>
  <si>
    <t>15-02-2013: ARCHIVO</t>
  </si>
  <si>
    <t>D-8989                     FALTA ARCHIVO</t>
  </si>
  <si>
    <t>250002326000-1994-09658-01</t>
  </si>
  <si>
    <t>MP. Ramiro de Jesús Pazos Guerrero</t>
  </si>
  <si>
    <t>Club de Empleados Oficiales, Departamento Administrativo de la Función Pública</t>
  </si>
  <si>
    <t>Carlos Alberto Guzmán Soriano</t>
  </si>
  <si>
    <t xml:space="preserve">Reparación Directa </t>
  </si>
  <si>
    <t xml:space="preserve">$Consejo de Estado - Sección Tercera;   #Tribunal Administrativo de Cundinamarca , Sección Tercera </t>
  </si>
  <si>
    <t>Pago de perjuicios, muerte de menor en el Club de Empleados Oficiales</t>
  </si>
  <si>
    <t>30-11-2012: Auto de obedezcase y cumplase lo resuelto por el Consejo de Estado por estado del 04 de diciembre de 2012. --- 14-11-2012: Al despacho. --- 02-10-2012: Reparto del proceso al M.P. Dr. Ramiro de Jesús Pazos Guerrero. --- 02-10-2012: Radicación del proceso en el Tribunal Administrativo de Cundinamarca. --- 10-09-2012: Devolución al Tribunal de Origen. --- 28-03-2012: Aclaración de voto del MP. Jaime Orlando Santofimio Gamboa. --- 08-05-2012: Certificación No. C-2012-00016 sobre la constancia de ejecutoria de la sentencia del 28 de marzo de 2012. --- 07-05-2012: A relatoría con salvamento de voto del MP. Enrique Gil Botero. --- 27-04-2012: La apoderada de Cajanal solicita constancia de ejecutoria de la sentencia. --- 24-04-2012: Al despacho para salvamento de voto del MP. Enrique Gil Botero y aclaración de voto del MP. Jaime Orlando Santofimio. --- 19-04-2012: Fallo del 28 de marzo de 2012, tomo 850, folio 72 por edicto del 19 al 23 de abril de 2012, declara falta de legitimidad en la causa por pasiva del DAFP y ordena condenar de manera solidaria por los perjuicios materiales y morales a Cajanal y al Hospital Lorencita Villegas. --- 26-03-2012: Sala No. 006 de 2012, para ser discutido el proyecto de fallo en la sala de la subsección C para el miércoles 28 de marzo de 2012 a las 11 a.m. --- 22-02-2012: Al despacho para elaborar proyecto de fallo. --- 17-02-2012: Procurador Primero Delegado presenta concepto No. 031 de 2012. --- 08-02-2012: Se envía expediente a la Procuraduría Primera Delegada. --- 06-02-2012: Procurador delegado solicita traslado especial del expediente. --- 06-02-2012: DAFP, presenta alegatos. --- 02-02-2012: Memorial de alegatos de CAJANAL. --- 18-01-2012: Se ordena traslado para alegar de conclusión, por estado del 24 de enero de 2012, vence lunes 6 de febrero de 2012. --- 19-12-2011: Al despacho. --- 07-12-2011: Auto que declara la nulidad de todo lo actuado a partir del 6 de octubre de 2011 y tiene como sustentación del recurso de apelación el memorial presentado por el DAFP el 4 de noviembre de 2011, se ordena poner en conocimiento del demandante y del ministerio público por estado del 13 de diciembre de 2011, tomo 826 folio 398. --- 16-11-2011: Al despacho. --- 04-11-2011: DAFP radica memorial solicitando nulidad y sustentando recurso de apelación. --- 26-10-2010: Auto por estado del 1 de noviembre de 2011, siendo la oportunidad procesal para proferir fallo definitivo, se observa que en el presente proceso, se presenta una nulidad de carácter saneable, consistente en que se omitió dar traslado a la entidad apelante para que sustentara la impugnación, por tanto, en cumplimiento de lo previsto en el artículo 145 del CPC, y por remisión expresa del artículo 165 del CCA, y teniendo en cuenta lo decidido en sala realizada el 19 de octubre de 2011, según consta en acta número 19 de la misma fecha, se dispone poner en conocimiento de la entidad apelante tal situación, para que dentro de los tres días siguientes proceda a alegarla. --- 18-10-2011: Registra proyecto de fallo, sala numero 19 de 2011, para ser discutido proyecto de sentencia en sala de la subsección C, de la sesión convocada para el miércoles 19 de octubre de 2011 a las 7:00am. --- 23-09-2010: Reasignación de Ponente por reparto general de los procesos que cursan en la sección tercera del Consejo de Estado, entre los nueve Magistrados que hoy la integran de conformidad con lo dispuesto por la ley 1285. --- 30-05-03: Al despacho para fallo. -- 30-05-03: Al despacho para fallo.</t>
  </si>
  <si>
    <t>19-03-2012: ARCHIVO, caja 32258.</t>
  </si>
  <si>
    <t>150002331000-2005-01719-01</t>
  </si>
  <si>
    <t>Julio Cesar Estupiñan</t>
  </si>
  <si>
    <t xml:space="preserve">$Tribunal Administrativo de Boyaca - Sección Primera; #Juzgado 14 Administrativo del Circuito de Tunja </t>
  </si>
  <si>
    <t>Oficio DJ 38879 del 21 de febrero de 2005, docente reclama presatciones</t>
  </si>
  <si>
    <t>28-09-2012: Resuelve por secretaría dese cumplimiento al numeral 6 de la sentencia proferida el 11 de marzo de 2010, respecto del archivo del expediente, dejando las anotaciones de rigor. --- 14-09-2012: Resuelve por secretaria expídase copias de la sentencia de primera instancia, dentro del proceso de referencia con constancia de ejecutoria y que indique que es primera copia y que presta merito ejecutivo. --- 31-08-2012: Resuelve auto de obedézcase y cúmplase lo resuelto por el Tribunal Administrativo de Boyacá, mediante sentencia del 17 de julio de 2012. --- 17-07-2012: Se modifica la sentencia de primera instancia por edicto del 31 de julio de 2012. --- 11-04-2011: Al despacho para sentencia. --- 18-02-2011: Demandante allega memorial de alegatos. --- 31-01-2011: Al despacho para proveer traslado para alegar de conclusión. --- 19-01-2011: Auto que admite recurso de apelación. --- 28-06-2010: Al despacho para proveer sobre admisión. --- 28-05-2010: Radicación y reparto de proceso en Tribunal Administrativo de Boyacá. --- 12-05-2010: Se remite expediente al Tribunal con apelación. --- 28-04-2010: Auto concede recurso de apelación por estado del 30 de abril de 2010. --- 26-03-2010: Recurso de apelación. --- 11-03-2010: Sentencia de primera instancia por edicto del 17 al 19 de marzo de 2010, niega pretensiones. --- 11-12-2009: Alegatos Departamento de Boyacá. --- 25-11-2009: Traslado para alegar de conclusión. --- 17-09-2009: Al despacho. --- 20-08-09: Auto abre a pruebas. --- 24-07-08: Al despacho. --- 09-07-2008: DAFP contesta excepciones. --- 21-05-2008: Traslado de excepciones. --- 23-04-2008: DAFP contesta demanda en tiempo. --- 15-04-2008: Fijación en lista.</t>
  </si>
  <si>
    <t>01-11-2012: ARCHIVO DEFINITVO CAJA 145.</t>
  </si>
  <si>
    <t>150002331000-2005-00836-00</t>
  </si>
  <si>
    <t>Sandra Lisset Ibarra Velez</t>
  </si>
  <si>
    <t>Gobernación de Boyacá, Secretaria de Educación Boyacá, Departamento Administrativo de la Función Pública</t>
  </si>
  <si>
    <t>Sandra Yazmin Montoya Ramirez</t>
  </si>
  <si>
    <t>#Juzgado 10 Administrativo del Circuito de Boyacá</t>
  </si>
  <si>
    <t>Oficio DJ 3360 del 27 de septiembre de 2004 de la Secretaria de Educación del Departamento de Boyacá, docente reclama prestaciones por servicios prestados</t>
  </si>
  <si>
    <t>02-11-2011: Ministerio de Educación allega poder. --- 29-11-2010: Pago de gastos oficio 837. --- 26-05-2010: Pago gastos ordinarios, comunicación sentencia, no se apeló. --- 17-03-2010: Sentencia de primera instancia por edicto del 23 a 25 de marzo de 2010, favorable a la demandante. --- 09-03-2010: Al despacho para fallo. --- 04-08-2009: Auto atiende desfavorablemente la petición sobre sustitución. --- 08-07-2008: DAFP, contesta la demanda en tiempo. --- 16-05-2007: Auto decretando pruebas. --- 31-08-06: Radicación y reparto.</t>
  </si>
  <si>
    <t>19-04-2012: ARCHIVO caja 66.</t>
  </si>
  <si>
    <t>630013331002-2009-00529-00</t>
  </si>
  <si>
    <t>Guillermo Londoño Delgado</t>
  </si>
  <si>
    <r>
      <rPr>
        <sz val="9"/>
        <rFont val="Arial Narrow"/>
        <family val="2"/>
      </rPr>
      <t>12-10-2012: Resuelve concede recurso de apelación. --- 28-04-2011: Concede término de alegatos de conclusión. --- 31-08-2010: Auto de apertura a pruebas. --- 16-04-2010: DAFP notificado.</t>
    </r>
    <r>
      <rPr>
        <b/>
        <sz val="9"/>
        <rFont val="Arial Narrow"/>
        <family val="2"/>
      </rPr>
      <t xml:space="preserve"> </t>
    </r>
  </si>
  <si>
    <t>630013331002-2009-00107-00</t>
  </si>
  <si>
    <t>Julio Cesar Borda</t>
  </si>
  <si>
    <t>07-05-2012: Admite recurso de apelación contra sentencia. --- 29-08-2011: Auto concede término para alegar de conclusión. --- 23-07-2010: Auto que abre a pruebas. --- 27-04-2010: DAFP, contesta la demanda. --- 29-03-2010: DAFP, notificado.</t>
  </si>
  <si>
    <t>630013331002-2009-00480-00</t>
  </si>
  <si>
    <t>Sonia Lara Roa</t>
  </si>
  <si>
    <t>26-04-2012: Sentencia modificada por edicto del 03 al 07 de mayo de 2012. --- 07-11-2011: Auto concede recurso de apelación. --- 28-10-2011: Fallo, se niegan las pretensiones de la demanda, se declara la falta de legitimación en la causa por pasiva del DAFP. --- 30-08-2010: Al despacho para dar traslado de alegatos. --- 06-07-2010: Auto abre a pruebas. --- 02-03-2010: DAFP, contesta. --- 18-02-2010: DAFP, notificado.</t>
  </si>
  <si>
    <t>630013331002-2009-00441-00</t>
  </si>
  <si>
    <t>Mery Franco</t>
  </si>
  <si>
    <t>03-05-2012: Sentencia modificada por edicto del 09 al 11 de mayo de 2012. --- 28-10-2011: Fallo, niega pretensiones por edicto del 03 al 08 de noviembre de 2011. --- 10-03-2011: Traslado para alegar. --- 28-08-2010: Al despacho para fallo. --- 30-04-210: Auto que abre a pruebas. --- 02-03-2010: DAFP, contesta. --- 12-02-2010: DAFP, notificado.</t>
  </si>
  <si>
    <t>630013331002-2009-00398-00</t>
  </si>
  <si>
    <t>Maria Betsy Silva Aguirre</t>
  </si>
  <si>
    <t>31-05-2012: Obedezcase y cumplase por estado del 04 de junio de 2012. --- 26-04-2012: Sentencia modificada por edicto del 03 al 07 de mayo de 2012. --- 28-03-2011: Al despacho para fallo. --- 01-03-2011: Traslado para alegar. --- 21-06-2010: Auto que pone en conocimiento. --- 30-04-2010: Auto abre a pruebas. --- 02-03-2010: DAFP, contesta. --- 05-02-2010: DAFP, notificado.</t>
  </si>
  <si>
    <t>630013331002-2009-00396-00</t>
  </si>
  <si>
    <t>Luz Stella Venegas Ramírez</t>
  </si>
  <si>
    <t>31-05-2012: Obedezcase y cumplase por estado del 04 de junio de 2012. --- 26-04-2012: Sentencia modificada por edicto del 03 al 07 de mayo de 2012. --- 28-08-2010: Al despacho para decidir sobre término para alegar de conclusión --- 30-04-2010: Auto abre a pruebas. --- 02-036-2010: DAFP, contesta. --- 05-02-2010: DAFP, notificado.</t>
  </si>
  <si>
    <t>630013331002-2009-00104-00</t>
  </si>
  <si>
    <t xml:space="preserve">Carlos Humberto Perdomo </t>
  </si>
  <si>
    <t>04-06-2012: Obedezcase y cumplase por estado del 06 de junio de 2012. --- 26-04-2012: Sentencia modificada por edicto del 03 al 07 de mayo de 2012. --- 18-11-2011: Auto concede recurso de apelación. --- 07-10-2011: Fallo, se niegan las pretensiones de la demanda, se declara la falta de legitimación en la causa por pasiva del DAFP. --- 30-05-2011: Al despacho para fallo. --- 31-03-2011: Traslado para alegar. --- 30-08-2010: Al despacho para resolver sobre término para alegar de conclusión. --- 09-06-2010: Auto que abre a pruebas. --- 02-03-2010: DAFP, contesta la demanda. --- 25-02-2010: DAFP, notificado.</t>
  </si>
  <si>
    <t>630013331002-2009-00151-00</t>
  </si>
  <si>
    <t>Fanny Henao de González</t>
  </si>
  <si>
    <t>03-05-2012: Sentencia modificada por edicto del 09 al 11 de mayo de 2012. --- 30-09-2011: Fallo, se niegan las pretensiones de la demanda, se declara la falta de legitimación en la causa por pasiva del DAFP. --- 10-11-2010: Al despacho para fallo --- 08-02-2010: Se envía memorial de alegatos de conclusión a través del servicio de correo de la entidad. --- 03-03-2010: Auto abre apruebas. --- 28-01-2010: DAFP contesta la demanda.</t>
  </si>
  <si>
    <t>630013331002-2009-00120-00</t>
  </si>
  <si>
    <t>Gloria Patricia Duque Uribe</t>
  </si>
  <si>
    <t>26-04-2012: Sentencia modificada por edicto del 03 al 07 de mayo de 2012. --- 30-09-2011: Fallo, se niegan las pretensiones de la demanda, se declara la falta de legitimación en la causa por pasiva del DAFP. --- 20-09-2010: Al despacho para sentencia. --- 01-09-2010: Traslado alegatos. --- 11-06-2010: Al despacho para resolver sobre traslado para alegar de conclusión. --- 12-03-2010: Auto abre a pruebas. --- 08-01-2010: DAFP contesta la demanda.</t>
  </si>
  <si>
    <t>630013331002-2009-00559-00</t>
  </si>
  <si>
    <t>Martha Cecilia Rincón</t>
  </si>
  <si>
    <t>03-05-2012: Sentencia modificada por edicto del 09 al 11 de mayo de 2012. --- 30-09-2011: Fallo, se niegan las pretensiones de la demanda, se declara la falta de legitimación en la causa por pasiva del DAFP. --- 05-11-2010: Al despacho para sentencia. --- 11-10-2010: Traslado para alegar. --- 12-03-2010: Auto de apertura a pruebas. --- 28-01-2010: DAFP contesta la demanda.</t>
  </si>
  <si>
    <t>630013331002-2009-00106-00</t>
  </si>
  <si>
    <t xml:space="preserve">Gemma Rodríguez Velásquez </t>
  </si>
  <si>
    <t>04-07-2012: Obedezcase y cumplase por estado del 06 de julio de 2012. --- 04-06-2012: Se envían oficios comunicando la decisión y se devuelve el expediente al despacho de origen. --- 26-04-2012: Sentencia modificada por edicto del 03 al 07 de mayo de 2012. --- 17-01-2012: Admite recurso de apelación y corre traslado de alegatos por estado del 19 de enero de 2012. --- 01-11-2011: Envío expediente al Tribunal Administrativo del Quindío. --- 20-10-2011: Auto concede recurso de apelación. --- 19-09-2011: Fallo, se niegan las pretensiones de la demanda, se declara la falta de legitimación en la causa por pasiva del DAFP. --- 02-02-2011: Al despacho para fallo. --- 15-12-2010: Traslado para alegar. --- 02-02-2011: Al despacho para fallo. --- 15-12-2010: Traslado para alegar. --- 08-02-2010: Se envía memorial de alegatos de conclusión a través del servicio de correo de la entidad. --- 28-08-2010: Al despacho para resolver sobre traslado para alegar. --- 05-03-2010: Auto abre a pruebas --- 28-01-2010: DAFP contesta la demanda.</t>
  </si>
  <si>
    <t>630013331002-2009-00090-00</t>
  </si>
  <si>
    <t>Nohora Londoño Londoño</t>
  </si>
  <si>
    <t>20-03-2012: Obedezcase y cumplase por estado del 22 de marzo de 2012. --- 31-01-2012: Se envían oficios comunicando la decisión y se devuelve el expediente al despacho de origen. --- 14-02-2011: Sentencia modificada por edicto del 3 al 5 de junio de 2012. --- 31-10-2011: Auto admite recurso de apelación y traslado de alegatos por estado del 02 de noviembre de 2011. --- 26-10-2011: Auto concede recurso de apelación. --- 23-09-2011: Fallo, se niegan las pretensiones de la demanda, se declara la falta de legitimación en la causa por pasiva del DAFP. --- 21-06-2010: Al despacho para fallo. --- 27-05-2010: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</si>
  <si>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630013331002-2009-00087-00</t>
  </si>
  <si>
    <t>Jesús Arciniegas Vergel</t>
  </si>
  <si>
    <t>04-07-2012: Obedezcase y cumplase por estado del 6 de julio de 2012. --- 04-06-2012: Se envían oficios comunicando la decisión y se devuelve el expediente al despacho de origen. --- 03-05-2012: Confirma el numeral 1 y revoca los demás por estado del 9 al 11 de mayo de 2012. --- 06-12-2011: Admite recurso de apelación y traslado de alegatos por estado del 09 de diciembre de 2011. --- 28-10-2011: Auto concede apelación. --- 20-09-2011: Fallo, se niegan las pretensiones de la demanda, se declara la falta de legitimación en la causa por pasiva del DAFP. --- 02-09-2010: Al despacho para fallo. --- 05-08-2010: Traslado para alegar de conclusión. --- 08-02-2010: Se envía memorial de alegatos de conclusión a través del servicio de correo de la entidad. --- 21-06-2010: Al despacho para fallo. --- 16-10-2009: Se envía contestación por correo certificado y se confirma el recibido el martes 20 de octubre. --- 06-10-2009: Fijación en lista, vence el martes 20 de octubre de 2009. --- 16-09-2009: DAFP, notificado.</t>
  </si>
  <si>
    <t>630013331002-2009-00081-00</t>
  </si>
  <si>
    <t>Jorge Enrique Ortiz Urueña</t>
  </si>
  <si>
    <t>04-07-2012: Auto de obedézcase y cúmplase confirma el numeral 1 y parcialmente el 2 de la sentencia por estado del 6 de julio de 2012. --- 04-06-2012: Se envían oficios comunicando la decisión y se devuelve el expediente al despacho de origen. 26-04-2012: Se dicta sentencia de segunda instancia por edicto del 3 al 7 de mayo de 2012. --- 30-09-2011: Fallo, se niegan las pretensiones de la demanda, se declara la falta de legitimación en la causa por pasiva del DAFP. ---13-10-2010: Al despacho para fallo. --- 23-09-2010: Traslado para alegar de conclusión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</si>
  <si>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630013331002-2009-00062-00</t>
  </si>
  <si>
    <t>Lida Rodríguez Castañeda</t>
  </si>
  <si>
    <t>04-07-2012: Obedézcase y cúmplase por estado del 06 de julio de 2012. --- 04-06-2012: Se envían oficios comunicando la decisión y se devuelve el expediente al despacho de origen. --- 03-05-2012: Fallo de segunda instancia que confirma el fallo proferido por el Juzgado 2° Administrativo del Circuito de Armenia por edicto del 9 al 11 de mayo de 2012. --- 30-09-2011: Fallo, se niegan las pretensiones de la demanda, se declara la falta de legitimación en la causa por pasiva del DAFP. --- 11-10-2010: Al despacho para fallo. --- 17-09-2010: Traslado para alegar de conclusión. --- 08-02-2010: Se envía memorial de alegatos de conclusión a través del servicio de correo de la entidad. --- 11-10-2010: Al despacho para fallo. --- 16-10-2010: Se envía contestación por correo certificado y se confirma el recibido el martes 20 de octubre de 2010. --- 06-10-2009: Fijación en lista, vence el martes 20 de octubre de 2009. --- 16-09-2009: DAFP, notificado.</t>
  </si>
  <si>
    <t>630013331002-2009-00038-00</t>
  </si>
  <si>
    <t>Cesar Tulio Rebelión Salazar</t>
  </si>
  <si>
    <t>31-05-2012: Obedezcase y cumplase por estado del 04 de junio de 2012. --- 18-05-2012: Se envían oficios comunicando la decisión y se devuelve el expediente al despacho de origen. --- 03-05-2012: Dicta sentencia de segunda instancia por edicto del 3 al 7 de mayo de 2012. --- 08-11-2011. Auto concede recurso de apelación. --- 30-09-2011: Fallo, se niegan las pretensiones de la demanda, se declara la falta de legitimación en la causa por pasiva del DAFP. --- 13-10-2010: Al despacho para fallo. --- 21-09-2010: Traslado para alegar de conclusión. --- 20-01-2010: Auto de apertura a pruebas. --- 08-02-2010: Se envía memorial de alegatos de conclusión a través del servicio de correo de la entidad. --- 31-10-2010: Al despacho para fallo. --- 16-09-2009: Se envía contestación por correo certificado en tiempo, fijación vence el 18 de septiembre de 2009, se confirma el recibido vía telefónica. --- 26-08-2009: DAFP, notificado.</t>
  </si>
  <si>
    <t>050012331000-2003-02048-00</t>
  </si>
  <si>
    <t>MP. Jorge Octavio Ramírez Ramírez</t>
  </si>
  <si>
    <t xml:space="preserve">Departamento Administrativo de la Presidencia de la República, Ministerio de Hacienda y Crédito Público, Ministerio de Protección Social, Instituto Colombiano de Bienestar Social y Departamento Administrativo de la Función Pública </t>
  </si>
  <si>
    <t>Gustavo Zapata Correa</t>
  </si>
  <si>
    <t xml:space="preserve">$Tribunal Administrativo de Antioquia - Sección Primera;             #Juzgado 29 Administrativo del Circuito de Medellín;    #Juzgado 17 Administrativo del Circuito de Medellín           </t>
  </si>
  <si>
    <t>Inaplicación del Decreto 3265 del 30 de diciembre de 2003</t>
  </si>
  <si>
    <t>17-11-2011: Obedézcase y cúmplase lo dispuesto por el superior la cual confirma la sentencia por estado del 18 de noviembre de 2011. --- 11-06-2010: Alegatos de segunda instancia de otro. --- 02-12-2009: Auto concede recurso de apelación por estado del 04 de diciembre de 2009. --- 13-11-2009: Se dictó sentencia por edicto del 20 de noviembre de 2011. --- 30-07-2009: Auto que corre traslado a las partes por 10 días para alegar por estado del 27 de julio de 2009, se rehace la actuación por estado del 31 de julio de 2009. --- 13-07-2009: Declara nulidad del auto del 12 de junio por encontrarse incurso en el proceso la causal de interrupción por estado del 19 de julio de 2009. --- 12-06-2009: Se ponen en conocimiento las resoluciones 74 del 29 de enero de 2003 y 56 del 30 de enero de 2003, igualmente se corre traslado para alegatos por estado del 19 de junio de 2009. --- 30-04-2009: Pone en conocimiento respuesta a exhortos 101, 102 y 103, ofíciese al Grupo Administrativo del ICBF para que remita copia auténtica de los actos demandados, resolución 074 del 29 de enero de 2003 y la resolución 056 de enero 30 de 2003 por estado del 04 de mayo de 2009. --- 16-12-2008: Auto que no repone por estado del 18 de diciembre de 2008. --- 15-10-2008: Traslado de 10 días a las partes para presentar alegatos de conclusión por estado del 17 de octubre de 2008. --- 29-05-2008: Pone en conocimiento comisión del Juzgado 26 Administrativo de Bogotá y respuestas a exhorto por estado del 30 de mayo de 2008. --- 17-10-2007: Modifica auto de pruebas pone en conocimiento lo resuelto por el Tribunal Administrativo de Cundinamarca por estado del 19 de octubre de 2007. --- 12-03-2007: Informe secretarial, se elaboran exhortos de pruebas para que sean diligenciados por las partes por estado del 14 de marzo de 2007. --- 08-02-2007: Informe secretarial, las anotaciones por estados de los días 02 y 09 de febrero del dictamen pericial no corresponde a este proceso por estado del 12 de febrero de 2007. --- 06-02-2007 Corre traslado del dictamen pericial por el término de 3 días requerimiento al perito para que justifique los gastos de pericia por estado del 8 de febrero de 2007. --- 01-02-2007: Traslado dictamen pericial requiere perito fija nueva fecha para prueba, testimonio parte demandante el día 23 de abril de 2007 a las 2:30 p.m y el interrogatorio de parte a petición de la demanda al 24 de abril de 2007 a las 8:30 a.m. (por un error en  el despacho se notificó este proceso, sin embargo el dictamen que hace referencia este traslado es de otro proceso), por estado del 05 de febrero de 2007. --- 23-11-2006: --- Fija nuevas fechas para recibir testigos de la parte demandante e interrogatorio de parte para el 03 de abril de 2007 a las 8:30 a.m. y 2:30 p.m. por estado del 24 de noviembre de 2006. --- 14-11-2006: Recibe memorial excusas por inasistencia. --- 26-10-2006: Acta de interrogatorio no compareció parte demandante a los testimonios por estado del 30 de octubre de 2006. --- 23-10-2006: Diligencia (acta) de testimonios de la parte demandante no comparecen los declarantes por estado del 25 de octubre de 2006. --- 15-09-2006: Se fija fecha de audiencias de testimonios por estado del 19 de septiembre de 2006. --- 02-08-2006: Se envía proceso a otro despacho administrativo por estado del 04 de agosto de 2006.</t>
  </si>
  <si>
    <t>02-12-2011: Archivo caja 4696.</t>
  </si>
  <si>
    <t xml:space="preserve">Se declara la nulidad del parágrafo del artículo 2 del decreto No. 4781 del 30 de diciembre de 2005 y de la expresión (no afectos a la prestación del servicio público de telecom) (contenido en el artículo 3, ibídem que modificó el numeral 12.1 del decreto 1615-2003, se deniegan las demás pretensiones de la demanda. tomo 577 folios 188-217 por edicto del 13 de abril de 2012. --- 20-03-2012: Se registra proyecto de fallo. --- 24-10-2011: Al despacho para fallo, al despacho de la doctora Maria Elizabeth González junto con los expedientes 2006-00045 y 2006-39. --- 12-09-2011: Al despacho para fallo. --- 16-08-2011: Auto que decreta acumulación de expediente 2006-00039 con el 2006-00045, notificado por estado del 01 de septiembre de 2011. --- 11-07-2011: Al despacho junto con el expediente número 2006-00045-01 para estudiar posible acumulación. --- 15-02-2011: Cambio de magistrado por ser nombrada nueva titular del despacho. --- 15-02-2011: Por estado auto que ordena oficiar para estudio de acumulación. --- 13-12-2010: Demandante solicita acumulación. --- 17-11-2009: Al despacho para fallo. --- 28-04-2009: DAFP, presenta alegatos. --- 14-03-2009: Corre traslado para alegar de conclusión. --- 26-07-2007: DAFP, entrega contestación demanda, en tiempo. --- </t>
  </si>
  <si>
    <t>110010325000-2004-00061-01</t>
  </si>
  <si>
    <t>Ministerio de Hacienda, Ministerio de la Protección Social, Departamento Administrativo de la Función Pública</t>
  </si>
  <si>
    <t>Sintrasena</t>
  </si>
  <si>
    <t>*Consejo de Estado - Sección Segunda - Procuraduría 3</t>
  </si>
  <si>
    <t>Nulidad de los decretos 249 y 250 de 2004, Modificación de la estructura del SENA</t>
  </si>
  <si>
    <t>01-12-2011: Fallo, estese a lo resuelto en sentencia del 21 de febrero de 2008, que niega pretensiones de la demanda por edicto del 17 al 19 de enero de 2012. --- 28-11-2011: Registro proyecto de fallo. --- 18-08-2009: Al despacho para fallo. --- 29-07-2009: DAFP, alegatos en tiempo. --- 14-07-2009: Traslado para alegar de conclusión. --- 16-04-2009: Cambio de Magistrado. --- 14-05-2007: Al despacho. --- 25-07-2008: Se fija fecha de testimonios. --- 09-06-2006: Auto abre a pruebas por 30 días por estado del 20 de junio de 2006. --- 24-07-2006: Oficio que da cumplimiento a lo ordenado por la providencia que decreta pruebas el 09 de junio de 2006.</t>
  </si>
  <si>
    <t>17-01-2013: ARCHIVO DEFINITIVO.</t>
  </si>
  <si>
    <t>110010324000-2006-00039-00</t>
  </si>
  <si>
    <t>Nación, Ministerio de Hacienda y Crédito Público, Min de Protección Social, Ministerio de Comunicaciones, Departamento Administrativo de la Función Pública</t>
  </si>
  <si>
    <t>Rodrigo Cid Alarcón Lotero</t>
  </si>
  <si>
    <t>Nulidad del decreto 4781 del 30 de diciembre de 2005</t>
  </si>
  <si>
    <t>14-03-2012: Cambio de ponente doctora Maria Elizabeth Garcia Gonzalez. --- 30-08-2011: Constancia secretarial ver proceso 2006-00037 (acumulación). --- 28-09-2010: DAFP, alega en tiempo. --- 14-09-2010: Por estado traslado para alegar de conclusión. --- 17-08-2010: Auto ordena traslado para alegar. --- 27-07-2010: Al despacho. --- 04-05-2010: Se solicita información mediante oficios 1039 al DAFP. --- 20-04-2010: Auto que tiene por contestada la demanda. --- 09-04-2010: Auto tiene por contestada la demanda. --- 13-04-2009: Al despacho. --- 31/03/09 Se fija en lista por 10 días. --- 31-03-2009: DAFP notificado.</t>
  </si>
  <si>
    <t>110010324000-2004-00411-01</t>
  </si>
  <si>
    <t>Nulidad del decreto 3550 de 2004, Liquidación de Inravisión</t>
  </si>
  <si>
    <t>10-07-2012: Mediante oficio 1266 se comunica de la sentencia al DAFP. --- 24-05-2012: Deniega solicitud de aclaración de la sentencia del 16 de marzo de 2012 por estado del 25 de junio de 2012. --- 25-05-2012: Al despacho memorial presentado por el liquidador de la CNTV avisando el inicio del proceso de liquidación. --- 22-05-2012: Registra proyecto de auto. --- 30-04-2012: Al despacho. --- 16-03-2012: Fallo se declara la nulidad de la expresión "La CNTV, en el entendido de que la Nación es el titular de la obligación de financiar el pasivo pensional de INRAVISION, deniéguense las demás pretensiones de la demanda, tomo 578 folios 385 - 415, por edicto del 17 al 19 de abril de 2012. --- 20-02-2012: Se registra proyecto de fallo. --- 14-10-2011: Memorial suscrito por el juzgado 6° Laboral del circuito de Cartagena al despacho. --- 06-10-2011: Auto ordena expedir certificación. --- 05-10-2011: Al despacho. --- 30-09-2011: Auto que ordena expedir certificación. --- 08-08-2011: Al despacho para fallo. --- 01-08-2011: Auto niega acumulación. --- 29-07-2011: Auto de fecha 28 de julio de 2011 niega solicitud de acumulación. --- 18-02-2011: Se solicita expediente para estudiar acumulación. --- 18-08-2009: Al despacho para fallo. --- 16-04-2009: Cambio de magistrado. --- 14-05-2007: Al despacho para fallo. --- 19-05-2005: Auto admisorio.</t>
  </si>
  <si>
    <t>110010324000-2006-00037-00</t>
  </si>
  <si>
    <t>CP. Maria Elizabeth García González</t>
  </si>
  <si>
    <t>Ministerio de Comunicaciones, Ministerio de Hacienda y Crédito Público, Departamento Administrativo del Función Pública</t>
  </si>
  <si>
    <t>Jorge Alberto Jurado Murillo</t>
  </si>
  <si>
    <t>Nulidad del decreto 3550 de 2004, liquidación de Inravisión</t>
  </si>
  <si>
    <t>23-07-2012: Mediante oficio 1404 se comunica la decisión al DAFP de la sentencia. --- 10-05-2012: Auto que niega la solicitud, no accede a las solicitudes de aclaración y adición de la sentencia del 22 de marzo de 2012, por estado del 01 de junio de 2012. --- 07-05-2012: Registra proyecto de auto. --- 23-04-2012: Al despacho. --- 19-04-2012: La parte solicita complementar la sentencia. --- 22-03-2012: Se declara la nulidad del parágrafo del artículo 2 del decreto No. 4781 del 30 de diciembre de 2005 y de la expresión (no afectos a la prestación del servicio público de telecom) (contenido en el artículo 3, ibídem que modificó el numeral 12.1 del decreto 1615-2003, se deniegan las demás pretensiones de la demanda. tomo 577 folios 188-217 por edicto del 13 de abril de 2012. --- 20-03-2012: Se registra proyecto de fallo. --- 24-10-2011: Al despacho para fallo, al despacho de la doctora Maria Elizabeth González junto con los expedientes 2006-00045 y 2006-39. --- 12-09-2011: Al despacho para fallo. --- 16-08-2011: Auto que decreta acumulación de expediente 2006-00039 con el 2006-00045, notificado por estado del 01 de septiembre de 2011. --- 11-07-2011: Al despacho junto con el expediente número 2006-00045-01 para estudiar posible acumulación. --- 15-02-2011: Cambio de magistrado por ser nombrada nueva titular del despacho. --- 15-02-2011: Por estado auto que ordena oficiar para estudio de acumulación. --- 13-12-2010: Demandante solicita acumulación. --- 17-11-2009: Al despacho para fallo. --- 28-04-2009: DAFP, presenta alegatos. --- 14-03-2009: Corre traslado para alegar de conclusión. --- 26-07-2007: DAFP, entrega contestación demanda, en tiempo. --- 08-06-2006: Auto admisorio demanda.</t>
  </si>
  <si>
    <t>110010324000-2006-00037-01</t>
  </si>
  <si>
    <t>Jorge Eliecer Lerma Sterling</t>
  </si>
  <si>
    <t>Nulidad del decreto 4781 de 2005, supresión y liquidación de Telecom</t>
  </si>
  <si>
    <t>30-08-2011: Acumulado al proceso 2006-00039. --- 11-07-2011: Al despacho de la doctora Maria Elizabeth Garcia Rojas para estudio de posible acumulación, con expediente 2006-00037. --- 28-06-2011: Auto de trámite envía a otro despacho para estudiar posible acumulación, por estado del 30 de junio de 2011. --- 17-01-2011: Al despacho para resolver sobre acumulación. --- 13-12-2010: Jorge Jurado presenta memorial solicitando acumulación. --- 10-11-2008: Al despacho para fallo. --- 15-03-2007: DAFP entrega en término contestación de la demanda. --- 15-01-2008: Tiene como pruebas las aportadas. --- 28-01-2008: Al despacho. --- 29-09-2008: Traslado para alegar de conclusión. --- 10-10-2008: DAFP allega alegatos. --- 20-02-2007: Auto admisorio.</t>
  </si>
  <si>
    <t>110013331012-2006-00102-01</t>
  </si>
  <si>
    <t>Alicia Arevalo Bohorquez</t>
  </si>
  <si>
    <t>Ministerio de Hacienda y Crédito Público, Superintendencia Nacional de Salud, Departamento Administrativo de la Función Pública</t>
  </si>
  <si>
    <t>Nelly Janeth Duarte</t>
  </si>
  <si>
    <t>$Tribunal Administrativo de Cundinamarca, Sección Segunda, Subsección "B";                   #Juzgado 12 Administrativo del Circuito de Bogotá</t>
  </si>
  <si>
    <t>Nulidad del Decreto 2131 de 2006</t>
  </si>
  <si>
    <t>14-01-2013: Se notifica sentencia, auto de obedezcase y cumplase. --- 17-12-2012: Se allega devolución del expediente. --- 10-10-2012: Se remite a los Juzgados Administrativos con oficio 1909. --- 05-09-2012: Se recibe concepto del Procurador 51. --- 23-08-2012: Fallo por edicto del 06 al 10 de septiembre de 2012, que confirma el fallo de primera instancia que negó las pretensiones de la demanda. --- 01-06-2012: Al despacho para sentencia. --- 17-05-2012: Regresa de la Procuraduría 55. --- 10-05-2012: Se recibe concepto del Procurador 55. --- 25-04-2012: Se envía a la Procuraduría 55 para emitir concepto. --- 24-04-2012: DAFP allega alegatos. --- 30-03-2012: Auto corre traslado a las partes por 10 días por estado del 10 de abril de 2012. --- 16-03-2012: Al despacho. --- 29-02-2012: Enviado al Procurador 55. --- 10-02-2012: Se admite recurso de apelación por estado del 14 de febrero de 2012. --- 30-11-2011: Al despacho con apelación sentencia. --- 21-11-2011: Reparto del MP. Cesar Palomino Cortes. --- 21-11-2011: Radicación proceso en el Tribunal Administrativo de Cundinamarca. --- 01-11-2011: Envío al Tribunal Administrativo de Cundinamarca con oficio 1174. --- 14-10-2011: Auto concede apelación por descongestión, por estado del 19 de octubre de 2011. --- 07-10-2011: Al despacho. --- 05-10-2011: Oficio remisorio 1901 que remite memorial al Juzgado 3° Administrativo de Descongestión de Bogotá. --- 12-09-2011: Sentencia de primera instancia, por edicto del 16 al 20 de septiembre de 2011. --- 30-06-2011: Al despacho para sentencia. --- 01-06-2011: DAFP, radica alegatos de conclusión en tiempo. --- 20-05-2011: Traslado para alegar por estado, del viernes 3 de junio de 2011. --- 23-09-2010: Memorial demandante solicita se realice el traslado final dentro de la litis. --- 30-07-2010: Respuesta oficio 65963. --- 29-07-2010: Memorial con solicitud para alegar de conclusión. --- 20-05-2009: Recepción memoriales. --- 22-04-2009: Se requiere al apoderado de la parte actora para que retire y tramite oficios. --- 13-03-2009: Auto que abre a pruebas. --- 09-06-09: DAFP radica contestación de la demanda dentro del término.</t>
  </si>
  <si>
    <t>17-04-13- ARCHIVO. 14-01-2013: ARCHIVO DEFINITIVO.</t>
  </si>
  <si>
    <t xml:space="preserve">410012331000-1999-00041-01               (NI 0313-2009)  </t>
  </si>
  <si>
    <t xml:space="preserve"> M.P. Dr. Gerardo Arenas Monsalve  </t>
  </si>
  <si>
    <t>Hospital Dptal Hernando Moncaleano Perdomo- CNSC-DAFP</t>
  </si>
  <si>
    <t>CECILIA CHARRY DE ESCALANTE</t>
  </si>
  <si>
    <t xml:space="preserve"> Nulidad y restablecimiento del derecho</t>
  </si>
  <si>
    <t xml:space="preserve"> Consejo de Estado - Seccion 2 - P.2               Tribunal Administrativo del Huila</t>
  </si>
  <si>
    <t>Nulidad resolucion 1343/98 comunicación 07/09/98</t>
  </si>
  <si>
    <r>
      <rPr>
        <b/>
        <sz val="9"/>
        <rFont val="Arial Narrow"/>
        <family val="2"/>
      </rPr>
      <t xml:space="preserve">08-12-2012: ARCHIVO DEFINITIVO. --- </t>
    </r>
    <r>
      <rPr>
        <sz val="9"/>
        <rFont val="Arial Narrow"/>
        <family val="2"/>
      </rPr>
      <t>16-09-201214-08-2012: Devuelve al Tribunal de origen.  --- 07-06-2012: Confirma la sentencia proferida por el Tribunal del Huila por edicto del 13 al 17 de julio de 2012, Tomo 1285, folio 285.  --- 13-05-2011:  al despacho para fallo.  --- 05-05-2011:  Memorial poder otro. --- 06-10-2009: Al despacho para fallo  en Consejo de estado --- 20-01-2009:  se remite al consejo de estado ---admite demanda Contestada demanda el día 30/10/02. ABRE A PRUEBAS. AL DESPACHO PARA FALLO desde el el 11/05/05</t>
    </r>
  </si>
  <si>
    <t>110010315000-2003-00877-01 (TERMINADO) 250002325000-1998-47955-01 (TAC)</t>
  </si>
  <si>
    <t>CP. Hugo Fernando Bastidas Bárcena</t>
  </si>
  <si>
    <t xml:space="preserve">Ministerio de Defensa, Presidencia de la República, Departamento Administrativo de la Función Pública </t>
  </si>
  <si>
    <t>Martha Verónica Villamil</t>
  </si>
  <si>
    <t>*Consejo de Estado -Secretaría General.</t>
  </si>
  <si>
    <t>Comisionado de Policía, recurso extraordinario de súplica en contra de la sentencia del 26 de septiembre de 2002</t>
  </si>
  <si>
    <t xml:space="preserve">15-11-2011: Enviado por competencia a la sección segunda con oficio No. 9988. --- 23-09-2011: Por estado auto de fecha 16 de septiembre de 2011, que aprueba liquidación de costas elaborada por la secretaría de la Corporación. --- 21-09-2011: Recibo providencia por el cual se aprueba liquidación tomo 127 folio 62. --- 16-09-2011: Auto que aprueba liquidación de costas. --- 30-08-2011: Al despacho. --- 24-08-2011: Auto liquida costas por  concepto de agencias en derecho por valor de un salario mínimo legal mensual vigente. --- 12-08-2011: Providencia del 13 de septiembre de 2011, fija agencias en derecho, por estado del 12-08-2011. --- 13-06-2011: Auto que fija agencias en derecho, notificado por estado del 16 de junio de 2011. --- 09-05-2011: Fallo, declara infundado el recurso de súplica por edicto del 27 de mayo de 2011. --- 11-08-2009: Cambio de Magistrado, doctor Hugo Fernando Bastidas y al despacho. --- 31-07-2008: Notificado doctor Germán Buitrago Forero, Procurador delegado ante el Consejo de Estado. --- 17-07-2009: Se acepta renuncia poder. --- 15-07-2009: Aprueba liquidación de costas. --- 20-04-2004: Traslado para alegar de conclusión.08-08-2003: Auto que admite recurso de extraordinario de suplica. </t>
  </si>
  <si>
    <t>25-05-12: ARCHIVO. 05-03-12 TAC: CONSEJO DE ESTADO DECLARO INFUNDADO RECURSO EXTRAORDINARIO DE SUPLICA . 01-12-2011: Con oficio 10511 se remite la devolución de los oficios 9986 -9736 y 9946, para que se hagan parte cada uno de sus respectivos procesos.</t>
  </si>
  <si>
    <t>2  0  1   3</t>
  </si>
  <si>
    <r>
      <t>680012315000-</t>
    </r>
    <r>
      <rPr>
        <b/>
        <sz val="9"/>
        <rFont val="Arial Narrow"/>
        <family val="2"/>
      </rPr>
      <t>2004-01818</t>
    </r>
    <r>
      <rPr>
        <sz val="9"/>
        <rFont val="Arial Narrow"/>
        <family val="2"/>
      </rPr>
      <t xml:space="preserve">-01    </t>
    </r>
    <r>
      <rPr>
        <b/>
        <sz val="9"/>
        <rFont val="Arial Narrow"/>
        <family val="2"/>
      </rPr>
      <t>PARA PAGO SENTENCIA</t>
    </r>
  </si>
  <si>
    <t>Luis Eduardo Montero Niño</t>
  </si>
  <si>
    <t>Departamento de Santander, Departamento Administrativo de la DAFP, Comisión Seccional del Servicio Civil, -Dirección de tránsito de Bucaramanga</t>
  </si>
  <si>
    <t>ELCY LEONOR DIAZ OÑATE</t>
  </si>
  <si>
    <r>
      <rPr>
        <b/>
        <sz val="9"/>
        <rFont val="Arial Narrow"/>
        <family val="2"/>
      </rPr>
      <t xml:space="preserve">Juzgado 14 admtvo B/manga   </t>
    </r>
    <r>
      <rPr>
        <sz val="9"/>
        <rFont val="Arial Narrow"/>
        <family val="2"/>
      </rPr>
      <t xml:space="preserve">     Tribunal Administrativo de Santander. </t>
    </r>
  </si>
  <si>
    <t>Art 1 de la RES No. 003 del 24/04/98 Gobernación de Santander.</t>
  </si>
  <si>
    <r>
      <rPr>
        <b/>
        <sz val="9"/>
        <rFont val="Arial Narrow"/>
        <family val="2"/>
      </rPr>
      <t>31-07-2012: DAFP envía oficios 12007-1 y 2012203011884-1 a la apoderada de la demandante y a la Secretaría de Transito de Bucaramanga solicitando información, soportes y documentos para liquidación y pago de sentencia.</t>
    </r>
    <r>
      <rPr>
        <sz val="9"/>
        <rFont val="Arial Narrow"/>
        <family val="2"/>
      </rPr>
      <t xml:space="preserve"> --- 20-06-2012: Fallo consejo de Estado, se inhibe para resolver conflicto de competencias  radicado por el DAFP. --- 31-01-2012: Se niega solicitud de corrección de sentencia por estado del 02-02-2012.  --- 01-02-2012: Se encuentra que el expediente esta archivado, no hay ningún pronunciamiento ni actuación con respecto del memorial radicado por el DAFP el 15 de diciembre de 2011, --- 15-12-2011: DAFP allega memorial, solicitud de aclaración --- 15-09-2011: Archivo definitivo --- 13-06-2011: auto de obedezcace y cumplase lo resuelto por el TAS en providencia del 9 de mayo de 2011 en virtud de la cual  confirma  y adiciona sentencia de promera intansia ---10-06-2011: Expediente devuelto del tribunal con oficio 961, regresa a Juzgado Administrativo --- 25-05-2011: DAFP es notificado de la sentencia  ---19-05-2011: El tribunal Administrativo profiere fallo de definitivo y  revoca el númeral septimo de la parte resolutiva del fallo de primera instancia  que refiere al descuento y adiciono el fallo declarando  la nulidad  de los apartes de la resolución demandada y confirmo en todas sus demás partes la sentencia ---20-01-2011:  Min público allega concepto en el que manifiesta si bien la señora fue desvinculada del proceso de carrera la misma no fue separada del cargo toda vez que fue nombrada jefe de división administrativa en provisionalidad debido a una reestructuración  --- 22-09-2010:  Se admite recurso de apelación y ordena correr traslado para alegar --- 01-09-2010:  Se concede el recurso de apelación y se ordena remitir el expediente al Tribunal Administrativo de Santander --- 28-07-2010:  El despacho mediante auto de aclaración manifiesta que no es la Dirección de Transito de Bucaramanga sino el DAFP y CNSC quienes deben pagar los gastos salarios y pretaciones  y las demás sumas a que haya lugar con el reintegro --- 08-07-2010:  la parte demandante presenta recurso de apelación en el que solicita se revoque el descuento sobre las sumas que la accionante haya devengado en ejercicio de empleos públicos con posterioridad a la  desvinculación y solicita que se acceda a otras pretensiones de la demanda  --- 30-06-2010: Sentencia de primera instancia condena a la Dirección de Transito de Bucaramanga, ordena reintegrar a la demandante y condena al DAFP y a la CNSC al pago de los salarios y demás derechos pretacionales a que tiene derecho la demandante --- 16-04-2010: El Departamento de Santander presenta alegatos ---16-03-2010: La parte demandante presenta alegatos --- 11-03-2010: Auto ordena correr traslado para alegar de conclusión ---09-03-2010:  La demandante presenta memorial solicitando se corra traslado para alegar de conclusión ---26-01-2010: Archivo allega documentos requeridos --- 10-12-2009: se oficia al coordinador del grupo de documentos del  archivo departamental  para que allegue copia autentica y legible de resoluciones --- 08-09-20009:Demandante reitera solicitud pruebas solicitadas --- 21-01-09: Auto repone  --- 03-08-07:  Resuelve recurso de reposicion contra auto de traslado pasra alegar, --- 17-07-07: alegatos DAFP --- 3/08/08 añ despacho para resolver recurso de reposicion. ---03/08/07 AL DESPACHO para resolver recurso de reposición contra auto que ordena correr traslado para alegar. </t>
    </r>
  </si>
  <si>
    <t>2     0        1       2</t>
  </si>
  <si>
    <r>
      <rPr>
        <b/>
        <sz val="9"/>
        <rFont val="Arial Narrow"/>
        <family val="2"/>
      </rPr>
      <t>D-9090</t>
    </r>
    <r>
      <rPr>
        <sz val="9"/>
        <rFont val="Arial Narrow"/>
        <family val="2"/>
      </rPr>
      <t xml:space="preserve">                          </t>
    </r>
  </si>
  <si>
    <t>Mario German Iguaran Arana</t>
  </si>
  <si>
    <t>Corte Constitucional</t>
  </si>
  <si>
    <t>Decreto Ley 019 de 2012, articulo 205 - Reducción en la Multa - Antitramites</t>
  </si>
  <si>
    <t xml:space="preserve">24-10-2012: La Sala Plena emite sentencia C-849 de 2012, declarandose inhibida para pronunciarse de fondo, por edicto del 26 al 30 de octubre de 2012. --- 24-08-2012: Registro proyecto de fallo. --- 04-07-2012: Se recibe concepto 5399 del Procurador General.  --- 07-06-2012: DAFP interviene.  --- 25-05-2012: Se fija en lista hasta el 07/06/2012.  --- 14-05-2012: Admite demanda.  --- 04-05-2012: Al despacho.  --- 02-05-2012: Reparto.  --- 23-04-2012: Radicacion </t>
  </si>
  <si>
    <t>06-11-2012: ARCHIVO DEFINITIVO.</t>
  </si>
  <si>
    <r>
      <rPr>
        <b/>
        <sz val="9"/>
        <rFont val="Arial Narrow"/>
        <family val="2"/>
      </rPr>
      <t xml:space="preserve">D-9074  </t>
    </r>
    <r>
      <rPr>
        <sz val="9"/>
        <rFont val="Arial Narrow"/>
        <family val="2"/>
      </rPr>
      <t xml:space="preserve">                       </t>
    </r>
  </si>
  <si>
    <r>
      <rPr>
        <b/>
        <sz val="9"/>
        <color indexed="8"/>
        <rFont val="Arial Narrow"/>
        <family val="2"/>
      </rPr>
      <t>Rafael Mesa Rodriguez</t>
    </r>
    <r>
      <rPr>
        <b/>
        <sz val="9"/>
        <color indexed="10"/>
        <rFont val="Arial Narrow"/>
        <family val="2"/>
      </rPr>
      <t xml:space="preserve"> </t>
    </r>
  </si>
  <si>
    <t xml:space="preserve">Decreto Ley 019 de 2012, articulo 137 (parcial) Discapacitados - Antitramites. </t>
  </si>
  <si>
    <t xml:space="preserve">24-10-2012: Sala plena emite sentencia C-847 de 2012, declara inexequible el artículo 137, por edicto del 29 al 31 de octubre de 2012. --- 16-08-2012: Registro proyecto de fallo. --- 20-06-2012: Se recibe concepto 5387 del Procurador General.  --- 29-05-2012: DAFP interviene.  --- 15-05-2012.Se fija en lista vence el 29/05/2012.  --- 03-05-2012. Se admite demanda por  estado del 7 al 10 de mayo de 2012.  --- 20-04-2012. Al despacho.  --- 18-04-2012: Reparto.  --- 30-03-2012: Radicacion </t>
  </si>
  <si>
    <t>07-11-2012: ARCHIVO DEFINITIVO.</t>
  </si>
  <si>
    <r>
      <rPr>
        <b/>
        <sz val="9"/>
        <rFont val="Arial Narrow"/>
        <family val="2"/>
      </rPr>
      <t>D-9085</t>
    </r>
    <r>
      <rPr>
        <sz val="9"/>
        <rFont val="Arial Narrow"/>
        <family val="2"/>
      </rPr>
      <t xml:space="preserve">                          </t>
    </r>
    <r>
      <rPr>
        <b/>
        <sz val="9"/>
        <rFont val="Arial Narrow"/>
        <family val="2"/>
      </rPr>
      <t>FALTA ARCHIVO</t>
    </r>
  </si>
  <si>
    <t>Carlos Mario Gil Arce</t>
  </si>
  <si>
    <t xml:space="preserve">Corte Constitucional </t>
  </si>
  <si>
    <t xml:space="preserve">24-10-2012: Sala plena emite sentencia C-848 de 2012, que declara inexequible el artículo 137, por edicto del 29 al 31 de octubre de 2012. --- 27-08-2012: Registro proyecto de fallo. --- 04-07-2012: Se recibe concepto 5398 del Procurador General.  --- 06-06-2012: DAFP interviene.  --- 24-05-2012: Se fija en lista hasta el 06/06/2012.  --- 11-05-2012: Admite demanda por estado del 15 al 18 de mayo de 2012.  --- 04-05-2012: Al despacho.  --- 02-05-2012: Reparto.  --- 18-04-2012: Radicacion. </t>
  </si>
  <si>
    <r>
      <rPr>
        <b/>
        <sz val="9"/>
        <rFont val="Arial Narrow"/>
        <family val="2"/>
      </rPr>
      <t>D-9004</t>
    </r>
    <r>
      <rPr>
        <sz val="9"/>
        <rFont val="Arial Narrow"/>
        <family val="2"/>
      </rPr>
      <t xml:space="preserve">                         </t>
    </r>
  </si>
  <si>
    <t>Andres Fernando Plata Iglesias Y Otro</t>
  </si>
  <si>
    <t> Corte Constitucional</t>
  </si>
  <si>
    <t>Decreto Ley 019 de 2012, articulo 137, inciso 2 Discapacitados - Antitramites</t>
  </si>
  <si>
    <t>10-10-2012: Sala Plena emite fallo C-783/2012, declara inexequible el artículo 137, por edicto del 17 al 19 de Octubre de 2012. --- 18-07-2012: Registro proyecto de fallo.  --- 25-05-2012: Se allega concepto 5370 del Procurador General de la Nación.  --- 03-05-2012: DAFP interviene.  --- 19-04-2012: Se  fija en lista por el termino de 10 dias vence el 03 de Mayo de 2012.  --- 16-04-2012: Ejecutoria.  --- 09-04-2012: Admite demanda por estado del 11-04-2012.  --- 14-03-2012: Reparto.  --- 07-03-2012: Radicacion.</t>
  </si>
  <si>
    <t>25-10-2012: ARCHIVO DEFINITIVO.</t>
  </si>
  <si>
    <t xml:space="preserve">D-8874                      </t>
  </si>
  <si>
    <t>Iruana Aponte Diaz</t>
  </si>
  <si>
    <t>Decreto 1474 de 2011, artículo 10° - Estatuto Anticorrupcion</t>
  </si>
  <si>
    <t>11-07-2012: Sala plena emite sentencia C-537 de 2012 por edicto del 26 al 28 de septiembre de 2012. --- 30-04-2012: Se registra proyecto de fallo.  --- 05-03-2012: Procurador entrega concepto.  --- 13-02-2012: Se recibe intervencion del DAFP.  --- 31-01-2012: Fijación en lista vence el lunes 13 de febrero de 2012.  --- 30-01-2012: Traslado al Procurador.  --- 31-01-2012: DAFP, notificado</t>
  </si>
  <si>
    <t xml:space="preserve">04-10-2012: ARCHIVO DEFINITIVO. </t>
  </si>
  <si>
    <t xml:space="preserve">D-8942                    </t>
  </si>
  <si>
    <t>Juan Jose Gomez Ureña</t>
  </si>
  <si>
    <t>Ley 1474 de 2011, articulos 1 y 7, por la cuál se dictan normas orientadas a fortalecer los mecanismos de prevención, investigación, y sanción de actos de corrupción y la efectividad del control de la gestión pública.</t>
  </si>
  <si>
    <t xml:space="preserve">01-11-2012: Edicto hasta el 06 de noviembre de 2012. --- 25-09-2012: Aclaración de voto del Dr. Gabriel Eduardo Mendoza Martelo. --- 15-08-2012: Sala Plena emite fallo  C-630/2012, declara exequible el art. 1 y se tiene a lo resuelto en la sentencia C-200/2012 para el art. 7.  --- 18-05-2012: Registro proyecto de fallo.  --- 26-03-2012: Se recibe concepto del Procurador General de la Nacion.  --- 20-02-2012: Acta del coordinador del Grupo de Defensa Judicial del DAFP, con visto bueno de la Directora Juridica; de no intervencion reposa en carpeta correspondiente a folio 16.  --- 27-02-2012: Vence termino para contestar.  --- 13-02-2012: DAFP notificado. </t>
  </si>
  <si>
    <t>13-11-2012: ARCHIVO DEFINITIVO.</t>
  </si>
  <si>
    <r>
      <rPr>
        <b/>
        <sz val="9"/>
        <rFont val="Arial Narrow"/>
        <family val="2"/>
      </rPr>
      <t xml:space="preserve">D-8944 </t>
    </r>
    <r>
      <rPr>
        <sz val="9"/>
        <rFont val="Arial Narrow"/>
        <family val="2"/>
      </rPr>
      <t xml:space="preserve">              D-8949 ACUMULADAS            </t>
    </r>
  </si>
  <si>
    <t>MP. Jose Ignacio Pretelt Chaljub</t>
  </si>
  <si>
    <t>Jorge Hernan Gil Echeverry, Julio Roberto Cepeda Tarazona</t>
  </si>
  <si>
    <t>Decreto ley 019 de 2012, articulo 25 (parcial) y 90 - Antiramites - Actas de conciliación</t>
  </si>
  <si>
    <t>15-08-2012: Sala Plena emite fallo C-634/2012, declara inexequible el articulo 01 del Decreto 053 de 2012 y una expresión del artículo 25, en lo demás se declara inhibida del Decreto 019 de 2012, por edicto del 6 al 8 de Noviembre de 2012. --- 31-05-2012: Se registra proyecto de fallo.  --- 26-03-2012: Concepto 5400 de procurador General de la Nacion.  --- 12-03-2012: DAFP interviene.  --- 29-02-2012: DAFP notificado mediante radicados 4968.  --- 16-02-2012: Se admite demanda.</t>
  </si>
  <si>
    <t>15-11-2012: ARCHIVO DEFINITIVO.</t>
  </si>
  <si>
    <t xml:space="preserve">D-8971                      </t>
  </si>
  <si>
    <t>Decreto 019 de 2012, articulo 223, antitramites - Diario Unico de Contratación  - Eliminación Publicación Contratos del SECOP</t>
  </si>
  <si>
    <t>12-09-2012: Sala Plena emite fallo C-711/2012, declara exequible el art.223, por edicto del 22 al 24 de Octubre de 2012. --- 15-06-2012: Registro proyecto de fallo.  --- 28-03-2012: Se recibe concepto 5344 del Procurador General de la Nacion.  --- 26-03-2012: DAFP interviene.  --- 14-03-2012: Se fija en lista por dias y se desfija el 28/03/2012.  --- 13-03-2012: DAFP notificado.</t>
  </si>
  <si>
    <t>30-10-2012: ARCHIVO DEFINITIVO.</t>
  </si>
  <si>
    <t xml:space="preserve">D-8974                    </t>
  </si>
  <si>
    <t>Decreto 019 de 2012, articulo 202, antitramites - vehiculos - revisión tecnico mecanica</t>
  </si>
  <si>
    <t>26-09-2012: Sala Plena emite fallo C-745/2012, declara exequible el art. 202, por edicto del 2 al 7 de noviembre de 2012. --- 04-07-2012: Registro proyecto de fallo.  --- 11-05-2012: Concepto 5360 procurador General de la Nacion.  --- 18-04-2012: DAFP interviene.  --- 29-03-2012: Fija en lista por 10 dias, vence el 18 de abril de 2012.  --- 29-03-2012: DAFP notificado</t>
  </si>
  <si>
    <t>14-11-2012: ARCHIVO DEFINITIVO.</t>
  </si>
  <si>
    <t xml:space="preserve">D-8975                        </t>
  </si>
  <si>
    <t>Jorge Alonso Garrido Abad</t>
  </si>
  <si>
    <t>Decreto Ley 019 de 2012, articulo 47 y 48  Derechos de autor - antitrámites</t>
  </si>
  <si>
    <t xml:space="preserve">10-10-2012: Sala Plena emite fallo C-784/2012, declara exequible el artículo 47 y 48 de la ley antitrámites, por edicto del 19 al 23 de Octubre de 2012. --- 24-07-2012: Registro proyecto de fallo.  --- 25-05-2012: Se recibe concepto 5373 del Procurador.  --- 08-05-2012: DAFP interviene.  --- 23-04-2012: Fijación en lista vence mayo 8 de 2012. --- 19-04-2012: Ejecutoria.  --- 12-04-2012: Se admite la demanda por estado del 16-04-2012.  --- 23-03-2012: Ejecutoria.  --- 22-03-2012: Se recibe escrito de correccion.  --- 15-03-2012: Se inadmite, termino para subsanar 3 dias y por estado del 20/03/2012.  --- 02-03-2012: Reparto.  --- 01-03-2012: Aclaracion de demanda.  --- 16-02-2012: Radicacion. </t>
  </si>
  <si>
    <t>29-11-2012: ARCHIVO DEFINITIVO.</t>
  </si>
  <si>
    <r>
      <t>110010306000-</t>
    </r>
    <r>
      <rPr>
        <b/>
        <sz val="9"/>
        <rFont val="Arial Narrow"/>
        <family val="2"/>
      </rPr>
      <t>2012-00087</t>
    </r>
    <r>
      <rPr>
        <sz val="9"/>
        <rFont val="Arial Narrow"/>
        <family val="2"/>
      </rPr>
      <t>-00</t>
    </r>
  </si>
  <si>
    <t>M.P. Augusto Hernandez Becerra  ( E)</t>
  </si>
  <si>
    <t>SUBDIRECCION DE RECURSOS HUMANOS DEL MINISTERIO DE EDUCACION NACIONAL</t>
  </si>
  <si>
    <t>Conflicto de competencias</t>
  </si>
  <si>
    <t xml:space="preserve">Consejo de Estado - Sala de Consulta y de Servicio Civil </t>
  </si>
  <si>
    <t>16-11-2012: Se comunica la decisión mediante oficios 787 y 788. --- 14-11-2012: Auto que define el conflicto. --- 02-11-2012: Registro proyecto de fallo. --- 04-10-2012: Al despacho. --- 03-10-2012: DAFP allega contestación de la demanda.  --- 26-09-2012: Se fija en lista por estado del 27/09 al 03/10 de 2012.  --- 28-09-2012: DAFP notificado.</t>
  </si>
  <si>
    <t>760013331000-2009-00044-00</t>
  </si>
  <si>
    <t>Juzgado 7 Administrativo del Circuito de Cali</t>
  </si>
  <si>
    <t xml:space="preserve">Naciòn - Presidencia de la Republica </t>
  </si>
  <si>
    <t xml:space="preserve">De cumplimiento </t>
  </si>
  <si>
    <t>Ley 4° de 1992, articulo 14,  prima para Magistrados y Jueces, nivelación salarial</t>
  </si>
  <si>
    <t xml:space="preserve">10-08-2009: Se notifica sentencia que confirma la de primera instancia y devuelve al despacho de origen el proceso, según informe del abogado diego Pineda entregado mediante comunicado interno 20116000020623 de fecha 13 de octubre de 2011 y que reposa en la carpeta de novedades procesales correspondiente.  --- 04-09-2009: Obedezcase y cumplase lo resuelto por el Tribunal del Valle en providencia del 10/08/2009 que confirma la sentencia 03/07/2009 que negó por improcedente.  --- 15-07-09: Demandante impugna  -- 03-07-09: Fallo, niega por improcedente y ordena notificar, por edicto del 10 de julio de 2009. ---23-06-09: DAFP, contesta demanda en tiempo   --- 18-06-09; DAFP, notificado </t>
  </si>
  <si>
    <t>20-06-2012: ARCHIVO DEFINITIVO</t>
  </si>
  <si>
    <t xml:space="preserve"> 680012315000-2000-02414-01</t>
  </si>
  <si>
    <t>Elsa  Martinez Rueda  ACUMULADOS</t>
  </si>
  <si>
    <t xml:space="preserve"> Presidencia de la Rep. - Min.interior - Min.Hacienda - Contraloria Gral de la Rep. - DAFP</t>
  </si>
  <si>
    <t xml:space="preserve"> CLAUDIA PATRICIA SANGUINO VEGA </t>
  </si>
  <si>
    <r>
      <rPr>
        <b/>
        <sz val="9"/>
        <rFont val="Arial Narrow"/>
        <family val="2"/>
      </rPr>
      <t>Tribunal Administrativo de Santander. MP. Digna aria Guerra Picon.</t>
    </r>
    <r>
      <rPr>
        <sz val="9"/>
        <rFont val="Arial Narrow"/>
        <family val="2"/>
      </rPr>
      <t xml:space="preserve">                        </t>
    </r>
  </si>
  <si>
    <t xml:space="preserve"> Nulidad de los Decretos 267,268,269,270 y 271 de 1998</t>
  </si>
  <si>
    <r>
      <t xml:space="preserve">05-09-2012: ARCHIVO DEFINITIVO, Caja 014. --- </t>
    </r>
    <r>
      <rPr>
        <sz val="9"/>
        <rFont val="Arial Narrow"/>
        <family val="2"/>
      </rPr>
      <t xml:space="preserve">08-08-2012: Resuelve auto de obedezcase y cumplase lo resuelto por el el Tribunal Admninistrativo de Santander.  --- 12-06-2012: Resuelve, 1: Revocase el numeral 2 de la sentencia de fecha 29 de enero de 2010, proferida por el juzgado 3 del Circuito Judicial Administrativo de Bucaramanga. Mediante la cual se declaro la falta de legitimacion en la causa por pasiva del DAPRE, Min Interior y Justicia, Min Hacienda y Credito Publico y DAFP y en sulugar denieganse las pretensiones de la demanda, 2.
 Confirmase los demas numerales de la sentencia recurrida.  --- 03-03-2010: Concede recurso de apelacion.  --- 20-08-2009:  TAS - Alegatos contraloría. ---12/03/08: Al despacho para fallo </t>
    </r>
  </si>
  <si>
    <t>680012315000-2000-02422-01</t>
  </si>
  <si>
    <t xml:space="preserve"> CECILIA MEDINA RINCON</t>
  </si>
  <si>
    <t>Juzgado 3 Admtvo B/manga</t>
  </si>
  <si>
    <t xml:space="preserve">09-03-2010: Ordena correr traslado de alegatos de conclusión. </t>
  </si>
  <si>
    <r>
      <t>30-09-2011: Sentencia que niega pretensiones de la demanda.  --- 29-06-2011: Al despacho para sentencia --- 11-05-2011:  Auto de pruebas --- 08-10-2010:  Gobernación de Boyaca allega memorial con poder y anexos. --- 01-10-2010:  Telegrama al Departamento de Boyaca -- 22-09-2010:  Auto resuelve renuncia poder otro --- 26-08-2010:  memorial renuncia poder otro --- 29-07-2010:  Al despacho para fallo --- 17-06-2010:  Al despacho- --- 17-06-2010:  Alega ESAP --- 16-06-2010:  min educacion alega --- 15-06-2010:  demandante alega ----26-05-2010:  Traslado para alegar de conclusión --- 01-10-09:  Notificaciones personales se pagan, ---30-09-09:  Gastos ordinarios cancelados ---19-08-09:  Decreta práctica de pruebaas --- 03-03-09:  Traslado excepciones ---  --- 19/08/08 no dan informacion por telefono.12/03/08 admite llamamiento en garantia---</t>
    </r>
    <r>
      <rPr>
        <b/>
        <sz val="9"/>
        <rFont val="Arial Narrow"/>
        <family val="2"/>
      </rPr>
      <t>09-07-2008: DAFP, contesta demanda. Dr. Camilo Escovar</t>
    </r>
    <r>
      <rPr>
        <sz val="9"/>
        <rFont val="Arial Narrow"/>
        <family val="2"/>
      </rPr>
      <t xml:space="preserve"> -- 30/05/08 DAFP es notificado, 10/06/08 Diligencias de notifiación. DAFP entrega contestación de la demanda</t>
    </r>
  </si>
  <si>
    <t>680012315000-2000-02425-01</t>
  </si>
  <si>
    <t xml:space="preserve"> GLORIA ISABEL GARCIA RODRIGUEZ</t>
  </si>
  <si>
    <r>
      <t>24-11-2011: Sentencia de primera instancia.   --- 15-07-2011:  al despacho para aceptar renuncia apoderado --- 14-07-2011: Apoderado de la Secretaría de Educación presenta renuncia --- 11-03-2011:  El despacho requiere una vez mas a la Secretaría de Educación para que allegue oficios requeridos --- 10-03-2011:  Se allegan oficios de la Secretaría de Educación --- 05-11-2010: pago notificaciones. --- 13-10-2010:  Auto requiere a secretaria de educación para que de rta a oficio, por estado del 15 de octubre de 2010 --12-10-2010:  Al despacho para requerir pruebas --- 19-05-2010:  Rta oficios --- 10-05-2010:  Notificaciones personales --- 05-10-09:  Rta oficios secretaria de educación y allega certificados de factores salariales --- 04-02-09:  Auto que abre a pruebas --- 18-11-08:  Traslado excepciones ---</t>
    </r>
    <r>
      <rPr>
        <b/>
        <sz val="9"/>
        <rFont val="Arial Narrow"/>
        <family val="2"/>
      </rPr>
      <t>11-11-08:  DAFP, contesta en tiempo, se envia por correo DHL y por fax</t>
    </r>
    <r>
      <rPr>
        <sz val="9"/>
        <rFont val="Arial Narrow"/>
        <family val="2"/>
      </rPr>
      <t xml:space="preserve">  --- DAFP es notificado, fijacion en lista.DAFP contesta demanda.</t>
    </r>
  </si>
  <si>
    <t>680012315000-2000-02426-01</t>
  </si>
  <si>
    <t xml:space="preserve"> GUSTAVO LEON</t>
  </si>
  <si>
    <r>
      <t xml:space="preserve">15-09-2010:  Se accede a la solicitud de copias auténticas por estado del 15 de septiembre de 2010. --- 06-09-2010:  Al despacho para resolver sobre expedicion de copias autenticas que prestan merito ejecutivo del falo de primera instancia ---30-08-2010:  Roa SArmiento solicita copias autenticas y desarchive --- </t>
    </r>
    <r>
      <rPr>
        <b/>
        <sz val="9"/>
        <rFont val="Arial Narrow"/>
        <family val="2"/>
      </rPr>
      <t>12-08-2010:  ARCHIVO DEFINITIVO</t>
    </r>
    <r>
      <rPr>
        <sz val="9"/>
        <rFont val="Arial Narrow"/>
        <family val="2"/>
      </rPr>
      <t xml:space="preserve"> --- 28-07-2010:  niega solicitud aclaración de  sentenciia del 30-07-2010 --- 30-06-2010:  Roa Sarmiento abogados allega solicitud de aclaracion de sentencia. -- 17-06-2010:  Sentencia de primera instancia declara probada la excepcion propuesta por la entidad llamada en garantia, de falta de legitimación en la causa por pasiva y declara la nulidad del oficio DJ- 2814 del 19-07-2004 expedido por el secretario de educación de Boyaca, mediante la cual niega el reconocimiento  y pago de unos derechos y acreencias laborales, notificada por edicto del 23 al 25 de junio de 2010 --- 11-08-09:  Al despacho para fallo --- 01-08-09:  Apoderado nacion memorial alegatos --- 03-07-09:  Alegatos demandado --- 26-05-09:  Traslado para alegar de conclusion --- 16-07-08:  Rta oficios secretaria de educación --- 09-07-08:  DAFP, contesta </t>
    </r>
  </si>
  <si>
    <t>680012315000-2000-02427-01</t>
  </si>
  <si>
    <t xml:space="preserve"> JAIME CARDOZO CORREA</t>
  </si>
  <si>
    <t xml:space="preserve">Tribunal Administrativo de Santander. MP. Digna aria Guerra Picon.                        </t>
  </si>
  <si>
    <r>
      <rPr>
        <b/>
        <sz val="9"/>
        <rFont val="Arial Narrow"/>
        <family val="2"/>
      </rPr>
      <t xml:space="preserve">20-08-2010:  Alegatos contraloría. </t>
    </r>
    <r>
      <rPr>
        <sz val="9"/>
        <rFont val="Arial Narrow"/>
        <family val="2"/>
      </rPr>
      <t>--- 28-04-2010: Se envía expediente al TAS. --- 03-03-2010: Auto concede apelación por estado del 5 de marzo de 2010. --- 29-01-2011: FALLO, por edicto del 4 de febrero de 2010 --- 25-01-2010: Al despacho para fallo --- 09-07-2009: memorial oficio TAS. --- 08-07-2009:  alegatos presidencia ---03-07-2009:  Alegatos isnardo Jaimes --- 02-07-2009:  Alegatos contraloría --- 12-06-2009:  Auto que ordena traslado para alegar por estado del 17 de junio de 2009. --- 07-04-2008: Audiencia Fallida .</t>
    </r>
  </si>
  <si>
    <t>680012315000-2000-02429-01</t>
  </si>
  <si>
    <t xml:space="preserve"> JAIRO SILVA CALA</t>
  </si>
  <si>
    <t>680012315000-2000-02418-01</t>
  </si>
  <si>
    <t xml:space="preserve"> MARCO FIDEL ROYA RUIZ</t>
  </si>
  <si>
    <t>680012315000-2000-02430-01</t>
  </si>
  <si>
    <t xml:space="preserve"> MARIELA ALVAREZ RODRIGUEZ</t>
  </si>
  <si>
    <t>DICIEMBRE DE 2012</t>
  </si>
  <si>
    <t>680012315000-2000-02423-01</t>
  </si>
  <si>
    <t xml:space="preserve"> MARIO MORALES DELGADO</t>
  </si>
  <si>
    <t>680012315000-2000-02428-01</t>
  </si>
  <si>
    <t xml:space="preserve"> MARTHA ELIGIA COY BAUTISTA</t>
  </si>
  <si>
    <t>680012315000-2000-02431-01</t>
  </si>
  <si>
    <t xml:space="preserve"> MILTON RAMIREZ GAMBOA</t>
  </si>
  <si>
    <r>
      <t xml:space="preserve">15-04-2011: Memorial sustitución poder. </t>
    </r>
    <r>
      <rPr>
        <sz val="9"/>
        <rFont val="Arial Narrow"/>
        <family val="2"/>
      </rPr>
      <t xml:space="preserve">--- 01-08-2006:  envío juzgado </t>
    </r>
  </si>
  <si>
    <t xml:space="preserve">24-02-2012: Por edicto 0068 en estado del 24 al 28 de febrero de 2012, tomo 1265 folio 70.  --- 12-01-2012: Se registra en el sistema fallo que niega nulidad solicitada de la resolución número 016 del 19 de febrero de 1992, mediante la cual la CNSC revocó la decisión adoptada por la comisión de personal de la carrera diplomática y consular del Ministerio de Relaciones Exteriores.  --- 21-07-2011: Cambio de ponente, anterior Dr. Alberto Arango Mantilla, nuevo, Dr. Alfonso Vargas Rincón --- 15/02/08 memoriales  al despacho. --- 17-03-06 : Al despacho para Fallo. </t>
  </si>
  <si>
    <t>680012315000-2000-02419-01</t>
  </si>
  <si>
    <t xml:space="preserve"> PABLO GOMEZ OGLIASTRI</t>
  </si>
  <si>
    <r>
      <rPr>
        <b/>
        <sz val="9"/>
        <rFont val="Arial Narrow"/>
        <family val="2"/>
      </rPr>
      <t>02-02-2012: Negar corrección de providencia</t>
    </r>
    <r>
      <rPr>
        <sz val="9"/>
        <rFont val="Arial Narrow"/>
        <family val="2"/>
      </rPr>
      <t>.</t>
    </r>
  </si>
  <si>
    <t>19-01-2012: Oficio número 0189-0190-0191 comunicando a las demandadas.  --- 26-08-2011: Por edicto 129, del 26 al 30 de agosto, tomo 1243, folio 260. --- 30-06-2011:  FALLO, declarese la nulidad de la expresión "aquellas solicitudes de ascenso radicadas con posterioridad al primero de enero de 2002, serán resueltas de conformidad con lo establecido en el presente decreto", contenida en el paragrafo del artículo 2° del decreto 1095 de 2005, y se deniegan en lo demás. --- 16-02-2010: al despacho --- 04-02-2010. Se ordena acumulacion de procesos, 2005/4719 -- 2005/9552 --- 2005/10250 --- 19-01-2010:  recibo providencia --- 03-12-2009:  Auto decreta acumulacion ---30-10-09:  Al despacho --- 07-10-09:  Oficio que da cumplimiento24-09-09: Auto pone en conocimiento solicitud de acumulacion --- 15-07-09: Al despacho  ---18-06-09: Ordena poner en conocimiento  de las partes de los procesos 4289-05, 4719-04 y 10250-05, la solicitud de acumulación presentada por el apoderado de Min Educación, por estado del 2 de julio. --- 11-02-09:  Sustitución poder demandado --- 25-09-08:  Se envía al despacho del Dr. Vergara Quintero para resolver solicitud de --- 30-06-2005:  Auto admisorio</t>
  </si>
  <si>
    <t>680012315000-2000-02415-01</t>
  </si>
  <si>
    <t xml:space="preserve"> MIGUEL ANGEL HERNANDEZ  LOPEZ</t>
  </si>
  <si>
    <t>04-05-2006:  pasa  a juzgado para posible acumulación con otros expedientes.</t>
  </si>
  <si>
    <t>19-01-2012: Se comunica a la demandada en oficios 189,190 y 191.  --- 30-06-2011:  FALLO, dentro del expediente acumulado 2005-108, tomo 1243, folio 260.  --- 25-06-2010:  Al despacho para fallo. ---041-05-2010:  Traslado al procurador --- 03-06-2010:  DAFP, alega en tiempo --- 20-05-2010:  Auto presinde del termino probatorio y da traslado para alegar de conclusión, vence jueves 3 de junio de 2010 --- 03-12-2009:  Se acumila este al expediente radicado bajo el número 2005-108 numero interno 4719-05. --- 11-02-09: Memoriales al despacho. --- 10-02-09:  Memorial de sustitución. ----- 27/02/07 DAFP entrega en término contestación de la demanda. 04/05/07 AL DESPACHO para proveer.24/07/08 ordena oficiar.27/08/08 oficio que da cumplimiento a una providencia</t>
  </si>
  <si>
    <r>
      <t>110010325000-</t>
    </r>
    <r>
      <rPr>
        <b/>
        <sz val="9"/>
        <rFont val="Arial Narrow"/>
        <family val="2"/>
      </rPr>
      <t>2005-00162-</t>
    </r>
    <r>
      <rPr>
        <sz val="9"/>
        <rFont val="Arial Narrow"/>
        <family val="2"/>
      </rPr>
      <t>01(2005-7663)</t>
    </r>
  </si>
  <si>
    <t>Alfonso Vargas Rincón</t>
  </si>
  <si>
    <t>Gobierno Nacional DA FP   Min publico</t>
  </si>
  <si>
    <t>JOSE FERNANDO ROJAS RODRIGUEZ</t>
  </si>
  <si>
    <t>Nulidad</t>
  </si>
  <si>
    <t>Consejo de Estado, Sección Segunda, P.3</t>
  </si>
  <si>
    <t>única</t>
  </si>
  <si>
    <t>Decreto 1350 de, 02-05-05. Terna de alcaldes</t>
  </si>
  <si>
    <t xml:space="preserve">28-06-2012: Con oficios 3730 y 3731 se comunica a la demandada.  --- 17-05-2012: FALLO nieganse las pretensiones de la demanda, por edicto del 08/06/2012, Tomo 1282, folio 146.  --- 22-04-08: Al despacho para Fallo.  --- 18-04-08: concepto del procurador --- 07-04-08: Traslado procurador --- 22-02-08: Traslado para alegar de conclusión </t>
  </si>
  <si>
    <r>
      <t>110010325000-</t>
    </r>
    <r>
      <rPr>
        <b/>
        <sz val="9"/>
        <rFont val="Arial Narrow"/>
        <family val="2"/>
      </rPr>
      <t>2009-00031</t>
    </r>
    <r>
      <rPr>
        <sz val="9"/>
        <rFont val="Arial Narrow"/>
        <family val="2"/>
      </rPr>
      <t xml:space="preserve">-00 (NI-0658-09)            </t>
    </r>
    <r>
      <rPr>
        <b/>
        <sz val="9"/>
        <rFont val="Arial Narrow"/>
        <family val="2"/>
      </rPr>
      <t>TERMINADO</t>
    </r>
  </si>
  <si>
    <t xml:space="preserve">Consejo de Estado, Sección Segunda, Dr. Luis Rafael Vergara Quintero, Procuraduría 2ª </t>
  </si>
  <si>
    <t>GILBERTO HUGO ALVAREZ BARBOSA</t>
  </si>
  <si>
    <t>Acción de nulidad</t>
  </si>
  <si>
    <t>Consejo de Estado /Seccion Segunda / P-2</t>
  </si>
  <si>
    <t>Decreto 4476 de 2007, artículo 1°</t>
  </si>
  <si>
    <t xml:space="preserve">23-08-2011:  FALLO, deniega pretensiones por edicto del 26 al 30 de agosto de 2011, tomo 1243 folio 251.  --- 22-01-2010: Al despacho para fallo --- 12-01-2010:  Regresa expediente con concepto del procurador ---09-12-09:  DAFP, allega memorial con alegatos en tiempo  ---19-11-09:  Auto presinde de termino probatorio y ordena traslado para alegar de conclusiòn, por estado del 19-11-09,  vence jueves 3 de diciembre de 2009 --- 05-11-09:  Auto de traslado para alegar de conclusiòn --- 11-08-09:  Al despacho ---28-07-09: DAFP, contestación en tiempo ---14-07-09:  Fijación en lista, vence 28 de julio de 2009 --- 09-07-09: DAFP, notificado--- 28-05-09: Admision demanda por estado del 5 de junio de 2009 </t>
  </si>
  <si>
    <t>NOVIEMBRE DE 2012</t>
  </si>
  <si>
    <t>68002315000-2006-01465-01</t>
  </si>
  <si>
    <t>ESE Francisco de Paula Santander, Presidencia, Min protección, Min hacienda, DAFP</t>
  </si>
  <si>
    <t>HELGA CECILIA PRADILLA ARDILA</t>
  </si>
  <si>
    <t>Nulidad y Reestablecimient</t>
  </si>
  <si>
    <r>
      <t xml:space="preserve">Tribunal Administrativo de Santander. MP. Solange Blanco villamizar.               </t>
    </r>
    <r>
      <rPr>
        <b/>
        <sz val="9"/>
        <rFont val="Arial Narrow"/>
        <family val="2"/>
      </rPr>
      <t xml:space="preserve">Juzgado 6 admtvo B/manga             </t>
    </r>
  </si>
  <si>
    <t>06-07-2012: Resuelve auto de obedezcase y cumplase, confirma la sentencia a partir del 6 de julio, se publica auto de fecha 22 de junio de 2012.  --- 23-04-2012; Primero: Confirmar el fallo del 16 de julio de 2009 por el juzg 6 administrativo de Bucaramanga que denegó las pretensiones de la demanda.  --- 22-07-2011: Al depacho para sentencia.  --- 20-06-2011: Se encuentra al despacho --- 13-10-2010: auto que ordena correr traslado para alegar --- 11-10-2010: Al despacho para correr traslado para alegar --- 08-09-2010: Auto que admite recurso y se fija por estado --- 07-09-2010: Al despacho para admitir el recirso --- 18-06-2010: Traslado para sustentar recurso de paelación --- 26-03-2010: por estado auto que concede recurso y se envía expediente al Tribunal Administrativo de Santander ---12-03-2010: Auto concede recurso de apelación --- 19-01-2010: Recurso de apelación ---16-12-2009:  Se profiere sentencia de primera instancia que negó las pretensiones de la demanda. ---18-11-09:  Al despacho para fallo</t>
  </si>
  <si>
    <t xml:space="preserve">10-10-2012: ARCHIVO DEFINITIVO Caja 153 </t>
  </si>
  <si>
    <t xml:space="preserve">D-9256 </t>
  </si>
  <si>
    <t>Dra. Maria Adriana Guillen Arango</t>
  </si>
  <si>
    <t>MANUEL SANABRIA CHACON</t>
  </si>
  <si>
    <t>Decreto 2701 de 1988, articulo 44 y 53 (parcial)                            REMITIDA DEL CONSEJO DE ESTADO</t>
  </si>
  <si>
    <t xml:space="preserve">25-09-2012: Rechaza la demanda.  --- 25-09-2012: Ejecutoria en silencio.  --- 18-09-2012: Auto que rechaza la demanda y concede suplica por estado del 20/09/2012.  --- 05-09-2012: Al despacho con informe.  --- 04-09-2012: Se recibe corrección de la demanda.  --- 04-09-2012: Ejecutoria.  --- 29-08-2012: Inadmite demanda por estado del 30 de agosto de 2012.  --- 17-08-2012: Reparto.  --- 06-08-2012: Se recibe proceso del Consejo de Estado por competencia. </t>
  </si>
  <si>
    <t>26-09-2012: ARCHIVO DEFINITIVO.</t>
  </si>
  <si>
    <t xml:space="preserve">D-8814                               </t>
  </si>
  <si>
    <t>Dr. Jorge Ignacio Pretelt Chaljub</t>
  </si>
  <si>
    <t xml:space="preserve">REMBERTO QUANT GONZÁLEZ    </t>
  </si>
  <si>
    <t xml:space="preserve">CORTE CONSTITUCIONAL </t>
  </si>
  <si>
    <t>decreto ley 3570 de 2011, articulo 10, numeral 10 y 14 (parcial)  (Facultades) - CAR</t>
  </si>
  <si>
    <t>18-07-2012: Sala Plena emite sentencia C-570 de 2012, por edicto del 24 al 26 de septiembre de 2012.  --- 18-04-2012: Registro proyecto de fallo.  --- 14-02-2012: Procurador entrega concepto.  --- 31-01-2012: Intervención DAFP.  --- 23-01-2012: DAFP, notificado. --- 18-01-2012: Fijación en lista, vence el martes 31 de enero de 2012,</t>
  </si>
  <si>
    <t>02-10-2012: ARCHIVO DEFINITIVO</t>
  </si>
  <si>
    <r>
      <t xml:space="preserve">D-8822                      </t>
    </r>
    <r>
      <rPr>
        <b/>
        <sz val="9"/>
        <rFont val="Arial Narrow"/>
        <family val="2"/>
      </rPr>
      <t xml:space="preserve"> </t>
    </r>
    <r>
      <rPr>
        <sz val="9"/>
        <rFont val="Arial Narrow"/>
        <family val="2"/>
      </rPr>
      <t xml:space="preserve">                     </t>
    </r>
  </si>
  <si>
    <t>Dr. Jorge Ivan Palacio Palacio</t>
  </si>
  <si>
    <t>JOSE GREGORIO HERNANDEZ GALINDO</t>
  </si>
  <si>
    <t>Decreto 3565 de 2011, artículo 2° (ley de facultades) - CAR</t>
  </si>
  <si>
    <t>19-07-2012: Fija edicto hasta el 24 de julio de 2012.  --- 30-05-2012: La sala plena emite sentencia C-396/2012.  --- 06-03-2012: Se registra proyecto de fallo.  --- 09-02-2012: Se corrije debido a que el auto que autoriza copias es del 08-02-2012.  --- 18-01-2012: Mediante auto se autorizan copias al demandante.  --- 12-01-2012: Recepción concepto procurador.  --- 02-12-2011: Intervención DAFP --- 21-11-2011: DAFP, notificado.</t>
  </si>
  <si>
    <t>30-07-2012: ARCHIVO DEFINITIVO</t>
  </si>
  <si>
    <t>NOVEDADES OCTUBRE DE 2012</t>
  </si>
  <si>
    <t xml:space="preserve">D-8838                                           </t>
  </si>
  <si>
    <t>Dr. Mauricio Gonzalez Cuervo.</t>
  </si>
  <si>
    <t>HIMMEL MACHADO ESCOBAR</t>
  </si>
  <si>
    <t>Ley 785 de 2005, artículo 16 (parcial) "Sistema de clasificacion de empleos de entidades territoriales"</t>
  </si>
  <si>
    <t xml:space="preserve">29-08-2012: Se deniega la solicitud de aclaración formulada  por el Ministerio de Comercio, Industria y Turismo, frente a la sentencia de 25 de abril de 2012 por estado del 04/09/2012. Tomo 885, folio 94.  --- 27-08-2012: Se convoca para discutir proyecto de auto para el miercoles 29 de agosto de 2012, a las 11 a.m.  --- 10-05-2012: El Ministerio de Industria, Comercio y Turismo solicita aclaración de la sentencia del 25/04/2012.  --- 15-05-2012: Al despacho.  --- 10-05-2012: Poder otro.  --- 25-04-2012: Fallo que declara la nulidad de la norma demandada articulo 1 del decreto 330 de febrero 5 de 2009, tomo 852 folio 362 por edicto del 03 al 07 de mayo de 2012.  --- 20-04-2012: Registra proyecto de fallo, al despacho sala No. 007 de 2012, para ser discutido proyecto de fallo en sesion convocada para el dia 25 de abril a las 11 am.  --- 23-09-2010:     Reasignaciòn de Ponente  por reparto general de los procesos que cursan en la secciòn tercera del Consejo de Estado, entre los nueve Magistrados que hoy la integran en conformidad con lo dispuesto por la ley  1285.  --- 11-02-2010:  Al despacho para fallo --- 08-02-2010: Regresa del procurador --- 27-01-2010:   Traslado especial procurador -- 25-01-2010:  DAFP, alega en tiempo --- 12-01-2010: Traslado para alegar de conclusion - vence lunes 25 de enero de 2010 ---13-11-09:  Auto de traslado para alegar, falta estado --- 15-10-09:  al despacho  ---14-10-09:  DAFP, contesta en tiempo --- 30-09-09:  Fijación en lista, vence el miércoles 14 de octubre  de 2009 --- 30-09-09: DAFP, notificado  ---21-09-09:  Notificaciones por aviso --- 06-08-09:  Auto admisorio por estado del 11-08-2009 --- 04-06-09:  Radicado del proceso y reparto </t>
  </si>
  <si>
    <t>13-09-2012: ARCHIVO DEFINITIVO.</t>
  </si>
  <si>
    <r>
      <t xml:space="preserve">D-8840                </t>
    </r>
    <r>
      <rPr>
        <b/>
        <sz val="9"/>
        <rFont val="Arial Narrow"/>
        <family val="2"/>
      </rPr>
      <t xml:space="preserve">     </t>
    </r>
    <r>
      <rPr>
        <sz val="9"/>
        <rFont val="Arial Narrow"/>
        <family val="2"/>
      </rPr>
      <t xml:space="preserve">             </t>
    </r>
  </si>
  <si>
    <t>Decreto 1042 de 1978, articulo 2, inciso 1 (parcial) "nomenclatura y clasificación de empleos"</t>
  </si>
  <si>
    <t>30-07-2012: Al despacho sin que se halla presentado recurso de apelación.  --- 19-07-2012: FALLO niega pretensión 1 y la 2 la declara improcedente.  --- 06-07-2012: Al despacho.  --- 05-07-2012: DAFP allega contestacion a la accion de cumplimiento.  --- 29-06-2012: DAFP notificado</t>
  </si>
  <si>
    <t xml:space="preserve">02-08-2012: ARCHIVO DEFINITIVO </t>
  </si>
  <si>
    <r>
      <t>110010324000-</t>
    </r>
    <r>
      <rPr>
        <b/>
        <sz val="9"/>
        <rFont val="Arial Narrow"/>
        <family val="2"/>
      </rPr>
      <t>2007-00233</t>
    </r>
    <r>
      <rPr>
        <sz val="9"/>
        <rFont val="Arial Narrow"/>
        <family val="2"/>
      </rPr>
      <t>-00</t>
    </r>
  </si>
  <si>
    <t xml:space="preserve">MP. Dra Martha Sofia Sanz Tobon </t>
  </si>
  <si>
    <t>Min de agricultura y desarrollo rural DAFP</t>
  </si>
  <si>
    <t>Consejo de Estado, Seccion primera</t>
  </si>
  <si>
    <t>nulidad del decreto 1492 del 2006 y 542 del 27 de febrero de 2007,</t>
  </si>
  <si>
    <t xml:space="preserve">06-10-2011: Por edicto del 7 al 11 de octubre de 2011, declara no probada la excepción e inaplica  norma para ese caso en concreto, deniega demása pretensiones, copiado al tomo 565 folios 133 a 164.  --- 29-09-2011: Baja expediente a la secretaria. --- 22-09-2011: FALLO, se inaplica para este caso concreto el artículo 1° del decreto 1292 de 2003, y se deniegan las pretensiones de la demanda, falta edicto . --- 15-03-2010: al despacho para fallo. -- 16-02-2010:  DAFP, allega memorial de alegatos en tiempo --- 02-02-2010:  Traslado para alegar de conclusión vence martes 16 de febrero de 2010 --- 18-01-2010:  al despacho --- 07-12-09:  Expediente a secretaria ---27-11-09:  AUTO TIENE POR CONTESTADA LA DEMANDA Y RECONOCE PERSONERIAS -- 11-11-08: Al despacho  ---30/07/08 notifican al DAFP.15/08/08 fijacion en lista.28/08/08 el dafp entrega en terminos. </t>
  </si>
  <si>
    <t xml:space="preserve">28-08-2012: ARCHIVO DEFINITIVO. </t>
  </si>
  <si>
    <r>
      <t>110010324000-</t>
    </r>
    <r>
      <rPr>
        <b/>
        <sz val="9"/>
        <rFont val="Arial Narrow"/>
        <family val="2"/>
      </rPr>
      <t>2003-00164</t>
    </r>
    <r>
      <rPr>
        <sz val="9"/>
        <rFont val="Arial Narrow"/>
        <family val="2"/>
      </rPr>
      <t>-01</t>
    </r>
  </si>
  <si>
    <t xml:space="preserve">Rafael Ostau de lafont Pianeta </t>
  </si>
  <si>
    <t>Min Protección, Min Hacienda, DAFP</t>
  </si>
  <si>
    <t>JORGE AURELIO RODRIGUEZ BARBOSA</t>
  </si>
  <si>
    <t>Consejo de estado, Sección Primera</t>
  </si>
  <si>
    <t>Decreto 190/03 Artículo 16</t>
  </si>
  <si>
    <t>13-10-2011:  Auto decreta desistimiento por estado del 26/10/2011.  --- 25-10-2011:  Copiado al tomo 567, folios 111 a 123, --- 07-03-2011: Al despacho. --- 17-03-2010:  Memorial demandado en un folio y anexos. --- 26-06-09:  Auto ordena dejar expediente en secretaria hasta que el demandante sufrague los gastos ordinarios del proceso, estado del 30 de junio. --- 16-04-09: Cambio de magistrado. --- 23/02/07 Por Estado Auto del 19/02/07 que ordena requerir a la parte actora para que aporte los gastos del proceso. 19/05/08 permanezca en secretaria hasta que la parte actora aporte las expensas23/02/09 al despacho,</t>
  </si>
  <si>
    <t>NOVEDADES SEPTIEMBRE DE 2012</t>
  </si>
  <si>
    <r>
      <t>110013105005-</t>
    </r>
    <r>
      <rPr>
        <b/>
        <sz val="9"/>
        <rFont val="Arial Narrow"/>
        <family val="2"/>
      </rPr>
      <t>2005-00908</t>
    </r>
    <r>
      <rPr>
        <sz val="9"/>
        <rFont val="Arial Narrow"/>
        <family val="2"/>
      </rPr>
      <t xml:space="preserve">-03                                           </t>
    </r>
    <r>
      <rPr>
        <b/>
        <sz val="9"/>
        <rFont val="Arial Narrow"/>
        <family val="2"/>
      </rPr>
      <t>ARCHIVO DEFINITIVO</t>
    </r>
  </si>
  <si>
    <r>
      <t xml:space="preserve">BERNARDINO TUNJUELO </t>
    </r>
    <r>
      <rPr>
        <sz val="9"/>
        <rFont val="Arial Narrow"/>
        <family val="2"/>
      </rPr>
      <t>C.C.2888443</t>
    </r>
  </si>
  <si>
    <t>Nación - Departamento Administrativo de la Función Pública  - Fondo Nacional de Bienestar Social - Club de Empleados Oficiales</t>
  </si>
  <si>
    <r>
      <t xml:space="preserve"> </t>
    </r>
    <r>
      <rPr>
        <b/>
        <sz val="9"/>
        <rFont val="Arial Narrow"/>
        <family val="2"/>
      </rPr>
      <t xml:space="preserve">Corte Suprema de Justicia, Sala Laboral.   </t>
    </r>
    <r>
      <rPr>
        <sz val="9"/>
        <rFont val="Arial Narrow"/>
        <family val="2"/>
      </rPr>
      <t xml:space="preserve">Tribunal superior de Bogotá - Sala Laboral.   M. Dra.  Lucy Stella Vasquez.     Juzgado 5° Laboral del Circuito de Bogotá.                                                                       Juzgado 14 Laboral del circuito de Bogotá en descongestión. </t>
    </r>
  </si>
  <si>
    <r>
      <t xml:space="preserve">04-06-2012: Corrase traslado de la liquidacion de costas por estado del 05 de junio de 2012.  --- 17-05-2012:Obedezcase y cumplase lo resuelto por el superior por la cual se confirma sentencia - señala agencias en derecho y se ordena que por secretaria se liquiden las costas.  --- 09-05-2012: Al despacho, llega del Tribunal.  --- 27-03-2012: Devolucion al juzgado de origen, oficio 1509 D.  --- </t>
    </r>
    <r>
      <rPr>
        <sz val="9"/>
        <color indexed="10"/>
        <rFont val="Arial Narrow"/>
        <family val="2"/>
      </rPr>
      <t>28-02-2012: FALLO, confirma sentencia - sin costas.</t>
    </r>
    <r>
      <rPr>
        <sz val="9"/>
        <rFont val="Arial Narrow"/>
        <family val="2"/>
      </rPr>
      <t xml:space="preserve">  --- 15-02-2012: Se avoca conocimiento del proceso y señala las 4 pm del 28/02/2012 para la audiencia de juzgamiento en el Tribunal de Descongestión.  --- 28-09-2011:  Se envía telegrama número 1802 y 2089, tramite en secretaría, informando que el expediente pasa del despacho de la doctora Stella Osorio al del doctor Agustín Vega, descongestión.  ---  07-04-2011:  De conformidad con el acuerdo Número 8464 de agosto 25 de 2011 proferido por el Consejo Superior de la Judicatura,  Sala Administrativa, el expediente pasa al despacho del Magistrado Luis Agustin Vega Carvajal. --- 11-03-2011:  Acuerso de descongestión 7727 de 2011, al despacho de la Magistrada Stella Maria Osorio Bautista. --- 27-07-2010:  DAFP radica memorial anexando sentencia de Casaciòn para que sea tenida en cuenta. --- 21-09-09:  Al despacho. --- 18-09-09:  DAFP, radica alegatos en tiempo --- 11-09-2009: DAFP allega fallos proferidos por la Corte Suprema.  --- 26-08-09: Radicación en Tribunal Superior de Bogotá y al despacho para proveer ---10-08-09: Auto concede apelación --- 10-07-09: Demandante interpone recurso de apelación. --- 06-08-2009: Concede recurso de apelacion por estado del 10/08/2009.  --- 08-07-2009: El demandante presenta recurso de apelacion.  --- 07-07-09:  Hora:  12:00m. sde notifica debidamente fallo absolutorio de primera instacia ---26-06-09: Demandante anexa revocatoria del poder al abogado --- 18-06-2009: Señalan el 7 de julio de 2009 para notificar el fallo por estado del 24/06/2009.  --- 20-05-09: Devuelto al juzgado de origen con oficio· 2436, estado del mismo día.---27-04-09:  Se deja sin valor el auto de mayo 13 de  2008 que corrió traslado a las partes  conforme al art{iculo 82 del CPT y la SS, y  ordena devolver el expediente al Juzgado 5° Laboral del circuito de Bogotá, para que de cumplimiento  a la sentencia y notifique legalmente el fallo de primera instancia.  --- 31-03-2008: DAFP presenta alegatos.  --- 11-03-2008: Traslado de alegatos por 5 dias por estado del 14/03/2008.  --- 10-03-2008: Reparto Dra. Lucy Vasquez.  --- 03-03-2008: Envia expediente al Tribunal Superior de Bogota - sala laboral.  --- 31-01-2008: Concede recurso de apelacion.  --- 11-01-2008:Demandante presenta recurso de apelacion.</t>
    </r>
  </si>
  <si>
    <t>29-06-2012: ARCHIVO DEFINITIVO</t>
  </si>
  <si>
    <r>
      <t>110013105005-</t>
    </r>
    <r>
      <rPr>
        <b/>
        <sz val="9"/>
        <rFont val="Arial Narrow"/>
        <family val="2"/>
      </rPr>
      <t>2007-00371</t>
    </r>
    <r>
      <rPr>
        <sz val="9"/>
        <rFont val="Arial Narrow"/>
        <family val="2"/>
      </rPr>
      <t xml:space="preserve">-00    (NI: 42795)   </t>
    </r>
    <r>
      <rPr>
        <b/>
        <sz val="9"/>
        <rFont val="Arial Narrow"/>
        <family val="2"/>
      </rPr>
      <t>ARCHIVO DEFINITIVO</t>
    </r>
  </si>
  <si>
    <r>
      <t xml:space="preserve">HILDA MATILDE CHACÒN SANTAMARÍA    </t>
    </r>
    <r>
      <rPr>
        <sz val="9"/>
        <rFont val="Arial Narrow"/>
        <family val="2"/>
      </rPr>
      <t>C.C.51551009</t>
    </r>
  </si>
  <si>
    <t>Ordinario Laboral en Grado Jurisdiccional de Consulta - del tribunal pasa a corte a casacion</t>
  </si>
  <si>
    <r>
      <rPr>
        <b/>
        <sz val="9"/>
        <rFont val="Arial Narrow"/>
        <family val="2"/>
      </rPr>
      <t xml:space="preserve">Corte Suprema de Justicia, Sala Laboral. MP, Dr. Francisco Javier Ricaurte Gòmez.  </t>
    </r>
    <r>
      <rPr>
        <sz val="9"/>
        <rFont val="Arial Narrow"/>
        <family val="2"/>
      </rPr>
      <t xml:space="preserve">       Tribunal Superior de Bogotá, Sala Laboral. Dra. Sonia Martinez de Forero.                      Juzgado 5° Laboral del Circuito de Bogotá, Dra. Sonia Martinez de Forero.</t>
    </r>
  </si>
  <si>
    <r>
      <t xml:space="preserve">30-11-2011: Por instrucción verbal de la directora Jurídica y el Coordinador del Grupo de Defensa Judicial, no se objeta liquidación de costas, se considera que el monto liquidado no es exagerado y se encuentra dentro de los parametro logicos de la liquidación - COSTAS A CARGO DE LA PARTE RECURRENTE --- 21-11-2011: Auto que ordena correr traslado para objetar liquidación de costas. --- 11-11-2011:  Auto de obedezcace y cumplase, ordena prácticar liquidación de costas por valor de $600,000 pesos moneda corriente por concepto de agencias en derecho por estado del 15 de noviembre de 2011. --- 01-11-2011:  Regresa expediente a juzgado de origen. --- 19-10-2011: Auto de obedezcace lo resuelto por el superior. --- 10-10-2011: Expediente regresa al Tribunal --- 03-10-2011: Devolución al Tribunal Superior de Bogotá, Sala Laboral con oficio 9975. --- 14-09-2011: Fijación en estado numero 149 --- 13-09-2011: Auto que aprueba liquidación de costas y a secretaria para notificación --- 05-09-2011: Al despacho para aprobar liquidación de costas --- 31-08-2011:  El recurrente (demandante) no presento objeción a la liquidación de costas liquidada por la secretaria de la Sala laboral de la Corte Suprema de Justicia. --- 25-08-2011:  Traslado para que la contraparte objete las liquidación de costas por valor de dos millones ochocientos mil pesos moneda corriente ($2,800,000). --- 12-08-2011: Sentencia de casación notificada por edicto del 12 al 17 de agosto de 2011. ---03-08-2011: Expediente a secretaria para notificar sentencia --- </t>
    </r>
    <r>
      <rPr>
        <b/>
        <sz val="9"/>
        <rFont val="Arial Narrow"/>
        <family val="2"/>
      </rPr>
      <t xml:space="preserve">12-07-2011: Sentencia, no casa y ordena pagar costas </t>
    </r>
    <r>
      <rPr>
        <sz val="9"/>
        <rFont val="Arial Narrow"/>
        <family val="2"/>
      </rPr>
      <t xml:space="preserve">--- 19-08-2010: Al despacho memorial DAFP  --- 18-08-2010:  DAFP anexa copia sentencia de casación, solicitando sea tenida en cuenta al momento de resolver la litis ---  -13-04-2010:  DAFP, Al despacho para fallo con oposición. --- </t>
    </r>
    <r>
      <rPr>
        <b/>
        <sz val="9"/>
        <rFont val="Arial Narrow"/>
        <family val="2"/>
      </rPr>
      <t>06-04-2010: DAFP, regresa expediente y radica oposición</t>
    </r>
    <r>
      <rPr>
        <sz val="9"/>
        <rFont val="Arial Narrow"/>
        <family val="2"/>
      </rPr>
      <t xml:space="preserve">. --- 18-03-2010:  DAFP, retira expediente --- 11-03-2010:  Comienza traslado al opositor DAFP, vence el jueves 8 de abril de 2010 --- 04-03-2010:  A secretaria para notificar --- 02-03-2010:  Auto califica demanda y ordena traslado al opositor --- 18-02-2010:  Al despacho para calificar demanda. --- 15-02-2010:  demandante regresa expediente con demanda --- 18-12-09:  Recurrente (demandante) retira expediente. --- 11-12-09:  inicia traslado al recurrente --- 24-11-09.  por estado admite recurso --- 21-10-09:  Al despacho para admisión.   --- 16-10-09:  Reparto y radicación. --- n28-09-09:  Expediente enviado a la Corte Suprema con oficio 1153 --- 18-09-09: Auto:  no hay pronunciamiento acerca de los  fallos anezados por el DAFP --- </t>
    </r>
    <r>
      <rPr>
        <b/>
        <sz val="9"/>
        <rFont val="Arial Narrow"/>
        <family val="2"/>
      </rPr>
      <t>11-08-09: Demandante interpone Recurso extraordinario de Casación</t>
    </r>
    <r>
      <rPr>
        <sz val="9"/>
        <rFont val="Arial Narrow"/>
        <family val="2"/>
      </rPr>
      <t xml:space="preserve"> --- </t>
    </r>
    <r>
      <rPr>
        <b/>
        <sz val="9"/>
        <rFont val="Arial Narrow"/>
        <family val="2"/>
      </rPr>
      <t>23-07-09: Fallo, absolutorio, consulta</t>
    </r>
    <r>
      <rPr>
        <sz val="9"/>
        <rFont val="Arial Narrow"/>
        <family val="2"/>
      </rPr>
      <t xml:space="preserve">.  ---22-07-09: proyecto de fallo y al despacho --- 12-06-09: Al despacho para fallo ---13-05-09: Radicación proceso ordinario en consulta de sentencia. ---- 21-04-09: Se remite el expedienteen consulta  al Tribunal Superior de Bogotá. ---- </t>
    </r>
    <r>
      <rPr>
        <b/>
        <sz val="9"/>
        <rFont val="Arial Narrow"/>
        <family val="2"/>
      </rPr>
      <t xml:space="preserve">24-02-09:  Fallo, Juzgado 5 sentencia absolutoria. </t>
    </r>
    <r>
      <rPr>
        <sz val="9"/>
        <rFont val="Arial Narrow"/>
        <family val="2"/>
      </rPr>
      <t xml:space="preserve">                                                                                                                                </t>
    </r>
  </si>
  <si>
    <t xml:space="preserve">30-11-2011: auto por estado del 1 de diciembre de 2011, auto que aprueba liquidación de costas a favor del DAFP y ordena archivo.  </t>
  </si>
  <si>
    <t>Nación - DAFP -  Fondo Nacional de Bienestar Social - Club de Empleados Oficiales</t>
  </si>
  <si>
    <r>
      <t xml:space="preserve">MARTHA MARIA CHACON MENDEZ   (ordinario en consulta) </t>
    </r>
    <r>
      <rPr>
        <sz val="9"/>
        <rFont val="Arial Narrow"/>
        <family val="2"/>
      </rPr>
      <t>C.C.20226349</t>
    </r>
  </si>
  <si>
    <r>
      <rPr>
        <b/>
        <sz val="9"/>
        <rFont val="Arial Narrow"/>
        <family val="2"/>
      </rPr>
      <t xml:space="preserve"> Corte Suprema de Justicia - Sala Laboral.MP.  Dr. Francisco Javier Ricaurte    </t>
    </r>
    <r>
      <rPr>
        <sz val="9"/>
        <rFont val="Arial Narrow"/>
        <family val="2"/>
      </rPr>
      <t xml:space="preserve">         Juzgado 5° Laboral del Circuito de Bogotá.        Tribunal Superior de Bogotá, Sala Laboral ---                 </t>
    </r>
  </si>
  <si>
    <t xml:space="preserve">04-05-2011: DAFP, radica en tiempo memorial de objeción a liquidación de costas. --- 29-04-2011: Se practica liquidación de costas a cargo de la parte demandante  la suma de $600,000, corre traslado para objeción a partir de 2 de mayo de 2011, traslado vence el jueves 5 de mayo de 2011 --- 15-04-2011:  en auto del 15 de abril de 2011 se ordena a la secretaria que efectue la liquidación de costas, por concepto de  agencias en derecho, por la suma de $600,000 . --- 22-03-2011:  Sale expediente al Juzgado laboral de origen, con oficio No. 1373 --- 09-03-2011:  Auto de sustanciación, por estado del 10 de marzo de 2011, obedezcace y cumplase lo resuelto por el superior, en firme proveido, devuelvace expediente al despacho de origen ---24-02-2011: Al despacho para proveer. --- 11-02-2011:  Regresa expediente de la Corte Suprema con admisión del recurso presentado por el demandante --- 5-01-2010: Se envía al Tribunal Superior de Bogotá, con oficio 00418. --- 13-01-2011: Actuación Cambio de Magistrado --- 01-12-2010:  Auto que acepta desistimiento del recurrente (demandante), por estado del 2 de diciembre de 2010. --- 22-11-2010:  Al despacho para resolver desistimiento. --- 19-11-2010:  El apoderado del demandante recurrente Dr. Alfredo Rojas Leon presenta memorial de desistimiento --- 18-11-2010:  Se vence termino para que el demandante presente demanda de casación y no la presento --- 05-10-2010:  Inicia traslado al recurrente (DTE) para que presente demanda de casación,  vence jueves 18 de noviembre de 2010 --- 28-09-2010:  por estado del 29 de septiembre de 2010, se admite el recurso de casacion interpuesto por la parte demandante, y corre traslado para sustentar demanda. --- 15-09-2010:  Repart y radicaciòn y al despacho para decidir sobre admisiòn --- 29-07-2010:  Con oficio 1052 se envía expediente a la Corte Suprema de Justicia Sala Laboral. --- No ha entrado a reparto el Corte Suprema --- 27-07-2010:  DAFP, radica memorial allegando copia de Sentencia de Casaciòn para que sea tenida en cuenta. --- 21-07-2010:  Se concede recurso extraordinario de casacion y se ordena enviar a la corte Suprema de Justicia. --- 29-06-2010:  Al despacho para resolver sobre admisión recurso de casación. --- 11-06-2010:  demandante interpone  recurso de casacion en tiempo. --- 25-05-2010:  Fallo confirma sentencia absolutoria de primera instancia que absolvio al Departamento, sin costas en esta instancia , actuacion registrada el 31 de mayo de 2010 --- 18-05-2010: Al despacho para fallo  --- 10-05-2010:  De conformidad con acuerdo de descongestión  avoca conocimiento y se señala viernes 28 de mayo de 2010 a las 3:00pm para audiencia de juzgamiento --- 17-03-2010:  Acuerdo 6495 descongestión, de conformidad con lo dispuesto en el numeral 3º del literal B del acuerdo, el presente asunto se enció a sala de descongetión laboral y correspondío a la Dra. Ligia Giraldo Botero. --- 21-08-09:  Alegatos demandante fuera de término. --- 11-09-09:  Memoriales DAFP --- 19-08-09:  DAFP, alegatos en tiempo ---11-08-09: Traslado  de cinco dias para intervenir --- 03-08-09:  Reparto del proceso a la Dra. Sonia Martinez de Forero, al despacho --- 12-07-09:  Enviado al Tribunal Superior de Bogotá, Sala Laboral en grado Jurisdiccional de Consulta. --- 11-06-09:  Grado jurisdiccional de consulta, por estado, fallo no fue   apelado ------ 29-05-09:  Fallo, niega pretensiones absuelve al DAFP ---                                       04-05-09:  Audiencia de oficios,  11:30 am, sin respuesta  a oficios.                                                08-02-08:  Auto remite procesp a juzgados de descongestion y  fija estado.                                                        </t>
  </si>
  <si>
    <t xml:space="preserve">07-06-2011: por estado auto que desestima la objeción de costas presentada por el DAFP y aprueba la liquidación hecha por la secretaria.  Costas a cargo de la parte recurrente, demandante. por estado del 08 de Junio de 2011. </t>
  </si>
  <si>
    <r>
      <t>110013105005-</t>
    </r>
    <r>
      <rPr>
        <b/>
        <sz val="9"/>
        <rFont val="Arial Narrow"/>
        <family val="2"/>
      </rPr>
      <t>2005-00199</t>
    </r>
    <r>
      <rPr>
        <sz val="9"/>
        <rFont val="Arial Narrow"/>
        <family val="2"/>
      </rPr>
      <t xml:space="preserve">-00    (NI:  39413)       </t>
    </r>
    <r>
      <rPr>
        <b/>
        <sz val="9"/>
        <rFont val="Arial Narrow"/>
        <family val="2"/>
      </rPr>
      <t>ARCHIVO DEFINITIVO</t>
    </r>
  </si>
  <si>
    <t>Nación - DAFP - Fondo Nacional de Bienestar Social - Club de Empleados Oficiales</t>
  </si>
  <si>
    <r>
      <t xml:space="preserve">AUGUSTO RUEDA RODRIGUEZ   </t>
    </r>
    <r>
      <rPr>
        <sz val="9"/>
        <rFont val="Arial Narrow"/>
        <family val="2"/>
      </rPr>
      <t>Bogotá.   C.C.19350748</t>
    </r>
  </si>
  <si>
    <r>
      <rPr>
        <sz val="9"/>
        <rFont val="Arial Narrow"/>
        <family val="2"/>
      </rPr>
      <t xml:space="preserve">Corte Suprema de Justicia - Sala Laboral. M. Dr. Gustavo José Gnecco Mendoza.     Tribunal Superior de Bogotá - Sala Laboral. M. Dr. Luis Carlos Gonzales. </t>
    </r>
    <r>
      <rPr>
        <b/>
        <sz val="9"/>
        <rFont val="Arial Narrow"/>
        <family val="2"/>
      </rPr>
      <t xml:space="preserve">Juzgado 5° Laboral del Circuito de Bogotá. </t>
    </r>
  </si>
  <si>
    <r>
      <t xml:space="preserve">16-02-2012: El DAFP allega consignación  --- 13-02-2012: Al despacho, apoderado demandante allega solicitud de entrega de título.  --- 06-02-2012: Desarchivado paquete 637, el 31-01-2012 se allega memorial solicitando entrega de títulos.  --- 28-11-2011: Mediante comunicado interni número  20112020024273, el Tesorero del DAFP allega copia de consignación, depositos judiciales a favor del juzgado catorce laboral del circuito de Bogotá.  --- 08-11-2011:  Mediante resolución número 852 de la fecha, ordena el pago de costas procesales por valor de $5,000,000 por concepto de agencias en derecho. --- 18-07-2011: Auto ordena expedir copias autenticas por estado del mismo día --- 02-05-2011:  Por estado numero 060 queda enotificado auto del 29 de abril de 2011 que deja en firme  la liquidación de costas, por concepto de agencias en derecho por valor de $5,000,000 a cargo de la parte demandada.  SENTENCIA EJECUTORIADA EL JUEVES 20 DE ENERO DE 2011, CINCO DE LA TARDE. ---23-03-2011:  Por estado se deja auto que señala agencias en derecho por valor de $5.000.000, a cargo de la parte demandada. --- 16-03-2011:  Al despacho, llega expediente del Tribunal --- 22-02-2011:  Auto de sustanciación; obedezcace y cumplase lo resuelto por el Tribunal Superior, por estado y se devuelve el expediente al Juzgado de Origen. --- 18-02-2011:  Al despacho --- 07-02-2011:  Regresa expediente de la Corte Suprema --- 31-01-2011:  Devolución al Tribunal Superior de Bogotá. --- </t>
    </r>
    <r>
      <rPr>
        <b/>
        <sz val="9"/>
        <rFont val="Arial Narrow"/>
        <family val="2"/>
      </rPr>
      <t>13-01-2010: Sentencia notificada por edicto del 13 al 17 de enero de 2011.</t>
    </r>
    <r>
      <rPr>
        <sz val="9"/>
        <rFont val="Arial Narrow"/>
        <family val="2"/>
      </rPr>
      <t xml:space="preserve"> --- </t>
    </r>
    <r>
      <rPr>
        <sz val="9"/>
        <color indexed="10"/>
        <rFont val="Arial Narrow"/>
        <family val="2"/>
      </rPr>
      <t>15-12-2010: FALLO, No Casa, Sin Costas, y a secretaria para notificación de sentencia</t>
    </r>
    <r>
      <rPr>
        <sz val="9"/>
        <rFont val="Arial Narrow"/>
        <family val="2"/>
      </rPr>
      <t xml:space="preserve">  --- 19-08-2010:  Al despacho memorial DAFP. --- 18-08-2010:  DAFP anexa copia sentencia de casación, solicitando sea tenida en cuenta al momento de resolver la litis ---  15-09-09:  Al despacho para fallo. --- 22-07-09:  Auto califica demanda por estado del mismo dia ---30-06-09:  Al despacho para calificar demanda --- 17-06-09: DAFP, presenta  demanda de casaciòn en tiempo. --- 17-12-08:  DAFP, Interpone recurso de casación.   -----  </t>
    </r>
    <r>
      <rPr>
        <b/>
        <sz val="9"/>
        <rFont val="Arial Narrow"/>
        <family val="2"/>
      </rPr>
      <t>20-04-2009:  Al despacho para ordenar traslado al recurrente.-----</t>
    </r>
    <r>
      <rPr>
        <sz val="9"/>
        <rFont val="Arial Narrow"/>
        <family val="2"/>
      </rPr>
      <t>17-12-08:  DAFP, Interpone R. de casacion.-----</t>
    </r>
    <r>
      <rPr>
        <b/>
        <sz val="9"/>
        <rFont val="Arial Narrow"/>
        <family val="2"/>
      </rPr>
      <t>28-11-08:   fallo, Tribunal condena al DAFP.</t>
    </r>
    <r>
      <rPr>
        <sz val="9"/>
        <rFont val="Arial Narrow"/>
        <family val="2"/>
      </rPr>
      <t xml:space="preserve"> ----- 21-10-08:  Pasa  a descongestion.-----</t>
    </r>
    <r>
      <rPr>
        <b/>
        <sz val="9"/>
        <rFont val="Arial Narrow"/>
        <family val="2"/>
      </rPr>
      <t>02-11-07:  corre traslado comun  para presentar alegatos,  inicia 06 de noviembre de 2007.-----</t>
    </r>
    <r>
      <rPr>
        <sz val="9"/>
        <rFont val="Arial Narrow"/>
        <family val="2"/>
      </rPr>
      <t xml:space="preserve"> 05-10-07: Concede apelación el 10-08-07 ----</t>
    </r>
    <r>
      <rPr>
        <b/>
        <sz val="9"/>
        <rFont val="Arial Narrow"/>
        <family val="2"/>
      </rPr>
      <t xml:space="preserve">19-07-07:  Fallo,  juzgado condena al DAFP. </t>
    </r>
  </si>
  <si>
    <t xml:space="preserve">17-02-2012: Se ordena la entrega de deposito judicial. Ordena archivo por estado del 20-02-2012. </t>
  </si>
  <si>
    <r>
      <t>110013105001-</t>
    </r>
    <r>
      <rPr>
        <b/>
        <sz val="9"/>
        <color indexed="8"/>
        <rFont val="Arial Narrow"/>
        <family val="2"/>
      </rPr>
      <t>2003-00255</t>
    </r>
    <r>
      <rPr>
        <sz val="9"/>
        <color indexed="8"/>
        <rFont val="Arial Narrow"/>
        <family val="2"/>
      </rPr>
      <t xml:space="preserve">-00     (NI: 38325)     </t>
    </r>
    <r>
      <rPr>
        <b/>
        <sz val="9"/>
        <color indexed="8"/>
        <rFont val="Arial Narrow"/>
        <family val="2"/>
      </rPr>
      <t>ARCHIVO DEFINITIVO</t>
    </r>
  </si>
  <si>
    <r>
      <t xml:space="preserve">GLORIA GLADYS NOVA ZUÑIGA   </t>
    </r>
    <r>
      <rPr>
        <sz val="9"/>
        <rFont val="Arial Narrow"/>
        <family val="2"/>
      </rPr>
      <t>Bogotá.     C.C.41558563</t>
    </r>
  </si>
  <si>
    <r>
      <rPr>
        <sz val="9"/>
        <color indexed="8"/>
        <rFont val="Arial Narrow"/>
        <family val="2"/>
      </rPr>
      <t xml:space="preserve">Corte Suprema de Justicia - Sala Laboral. MP. Dr. Francisco Javier Ricaurte  Gomez.   </t>
    </r>
    <r>
      <rPr>
        <b/>
        <sz val="9"/>
        <color indexed="8"/>
        <rFont val="Arial Narrow"/>
        <family val="2"/>
      </rPr>
      <t xml:space="preserve">                                 </t>
    </r>
    <r>
      <rPr>
        <sz val="9"/>
        <color indexed="8"/>
        <rFont val="Arial Narrow"/>
        <family val="2"/>
      </rPr>
      <t xml:space="preserve">                          </t>
    </r>
    <r>
      <rPr>
        <b/>
        <sz val="9"/>
        <color indexed="8"/>
        <rFont val="Arial Narrow"/>
        <family val="2"/>
      </rPr>
      <t>Juzgado 1° Laboral del Circuito de Bogotá</t>
    </r>
  </si>
  <si>
    <r>
      <t>01-03-2012: Se aprueba la liquidación de costas, se ordena poner a disposición de las partes para expedir copias autenticas y se archiven las diligencias por estado del 09 de febrero de 2012. --- 13-02-2012: Corrase traslado a las partes de la liquidación de costas por estado del 14-02-2012, sin embargo, no se objetó por el monto.  --- 13-02-2012: Obedezcase y cumplase lo resuelto por el Tribunal por secretaría ordenese la correspondiente liquidación de costas por estado del 14-02-2012.  --- 31-01-2012: No aparece en Juzgado aún.  --- 17-01-2012:  No esta en Juzgados ---13-12-2011: Devolución del expediente al juzgagado laboral de origen con oficio 8400. --- 05-12-2011: Al despacho para aprobar costas, por estado del 6 de diciembre de 2011. --- 28-11-2011:  Traslado para objetar costas,  no se objetan de costas por parte del DAFP, por instrucción del Coordinador del grupo de Defensa Judicial --- , 16-11-2011:  Auto de sustanciación, obedezcace y cumplase, incluyase la suma de $600,000 pesos moneda corriente por valor estimado de agencias den derecho a cargo de la parte demandante.  --- 04-11-2011: Expediente llega al Tribunal Superior de Bogotá, proveniente de la corte suprema --- 01-11-2011: FALLO TUTELA, expediente 2011-02457, Sala Penal de la Corte Suprema de Justicia que niega las pretensiones, aparece notificación enviada al DAFP con telegrama número 26245 a 26248. --- 04-11-2011: Expediente  del proceso laboral regresa al Tribunal Superior. --- 31-10-2011:  Expediente devuelto al Tribunal Superior con oficio 11228 --- 28-10-2011:  DAFP  contesta acción de tutela, radicado 20116000117551 de la fecha. --- 27-10-2011:  Se notifica el DAFP de acción de tutela interpuesta por la demandante contra sentencia de casación que absolvio al DAFP, que deside la casación--- 19-10-2011: A secretaría expediente con salvamento de voto. --- 31-08-2011: Aun no hay copia disponible del salvamento de voto en la secretaria de l sala laboral de la Corte suprema de Justicia.  --- 11-07-2011: Al despacho del Dr. Gabriel Miranda para salvamento de voto. ---</t>
    </r>
    <r>
      <rPr>
        <sz val="9"/>
        <color indexed="10"/>
        <rFont val="Arial Narrow"/>
        <family val="2"/>
      </rPr>
      <t xml:space="preserve"> 29-06-2011: Sentencia,  casa, sin costas, notificada por edicto del 29 al 01 de julio de 2011.</t>
    </r>
    <r>
      <rPr>
        <sz val="9"/>
        <rFont val="Arial Narrow"/>
        <family val="2"/>
      </rPr>
      <t xml:space="preserve"> --- 16-06-2011: a secretaria para notificación de sentencia. --- 08-06-2011: Sentencia,  casa, sin costas --- 19-08-2010:  Al despacho memorial DAFP. --- 18-08-2010:  Memorial DAFP, aportando copias sentencias de casacion, solicitando sea tenida en cuenta al momento de resolver la litis --- 15-09-09:  Al despacho para fallo.  --- 14-07-09: Traslado al opositor. ---02-07-09:  Se califica demanda ---29-04-09:  Al despacho para calificar demanda ---28-04-09:   DAFP, presenta demanda de Casación en tiempo. ---28-04-09:   DAFP, presenta demanda en tiempo.----- 23-04-09:   Traslado para presentar demanda de casación, vence abril 28 de 2009. -----</t>
    </r>
    <r>
      <rPr>
        <b/>
        <sz val="9"/>
        <rFont val="Arial Narrow"/>
        <family val="2"/>
      </rPr>
      <t>21-4-09:   Al despacho para reconocer personeria.</t>
    </r>
    <r>
      <rPr>
        <sz val="9"/>
        <rFont val="Arial Narrow"/>
        <family val="2"/>
      </rPr>
      <t xml:space="preserve">  ----- 29-01-09:   admite recurso</t>
    </r>
    <r>
      <rPr>
        <b/>
        <sz val="9"/>
        <rFont val="Arial Narrow"/>
        <family val="2"/>
      </rPr>
      <t>.-----16-06-08:  DAFP, presenta casación en el tribunal.-----</t>
    </r>
    <r>
      <rPr>
        <sz val="9"/>
        <rFont val="Arial Narrow"/>
        <family val="2"/>
      </rPr>
      <t xml:space="preserve"> 11-06-08:    Fallo,  Tribunal revoca sentencia, condena al DAFP.  -----20-09-07:  Fallo,  Juzgado Absuelve al DAFP. </t>
    </r>
  </si>
  <si>
    <t>30-07-2012:Se encuentra que el expediente esta archivado.</t>
  </si>
  <si>
    <r>
      <t>110013105004-</t>
    </r>
    <r>
      <rPr>
        <b/>
        <sz val="9"/>
        <color indexed="8"/>
        <rFont val="Arial Narrow"/>
        <family val="2"/>
      </rPr>
      <t>2004-00770</t>
    </r>
    <r>
      <rPr>
        <sz val="9"/>
        <color indexed="8"/>
        <rFont val="Arial Narrow"/>
        <family val="2"/>
      </rPr>
      <t xml:space="preserve">-01   (NI: 33388)         </t>
    </r>
    <r>
      <rPr>
        <b/>
        <sz val="9"/>
        <color indexed="8"/>
        <rFont val="Arial Narrow"/>
        <family val="2"/>
      </rPr>
      <t>ARCHIVO DEFINITIVO</t>
    </r>
  </si>
  <si>
    <r>
      <t xml:space="preserve">FLOR ALCIRA LEAL VANEGAS           </t>
    </r>
    <r>
      <rPr>
        <sz val="9"/>
        <color indexed="8"/>
        <rFont val="Arial Narrow"/>
        <family val="2"/>
      </rPr>
      <t>Bogotá.  C.C.20482379</t>
    </r>
  </si>
  <si>
    <t>Pensión - Sanción</t>
  </si>
  <si>
    <r>
      <t xml:space="preserve">Tribunal superior de Bogotá, Sala Laboral. MP. Dra. Maria del Carmen chain  Lopez     </t>
    </r>
    <r>
      <rPr>
        <sz val="9"/>
        <color indexed="8"/>
        <rFont val="Arial Narrow"/>
        <family val="2"/>
      </rPr>
      <t xml:space="preserve">Corte Suprema de Justicia - Sala Laboral.                     MP.  Dra. Elsy del Pilar Cuello. Juzgado 4° Laboral del Circuito de Bogotá.  </t>
    </r>
  </si>
  <si>
    <r>
      <t>24-05-2012: Auto ordena entregar titulos al apoderado de la demandante.  --- 22-05-2012: Al despacho con solicitud de entrega judicial.  --- 06-03-2012: Se expiden primeras copias de las sentencias y autos de costas, solicitadas por la parte demandante.  --- 27-02-2012  --- Por estado auto de fecha  27-02-2012 que pone en conocimiento la existencia de titulo judicial constituido por la demandada.  --- 17-02-2012: Al despacho con escrito de la parte demandada.  --- 16-02-2012: DAFP allega memorial con consignaciones originales.  --- 28-11-2011: Mediante comunicado interni número  20112020024273, el Tesorero del DAFP allega copia de consignación, depositos judiciales a favor del juzgado cuarto laboral del circuito de Bogotá.  -- 16-11-2011: Por medio de la resolución 898, el DAFP ordena el  reconocimiento y pago de 10,000,000 millones de pesos, por concepto de agencias en derecho. --- 13-09-2011: Dirección Jurídica solicita CDP para pago de costas procesales.  --- 29-07-2011: Por estado del 01-08-2011, auto que desestima objeción de costas presentada por el DAFP y deja en firme el valor fijado de $7,000,000. --- 21-07-2011:  Auto, al despacho vencido el término para que la contraparte se pronuncie sobre objeción de costas presentada por el DAFP --- 30-06-2011: Traslado para que la contraparte se pronuncie sobre la objeción de costas presentada por el DAFP.  --- 24-06-2011: DAFP, presenta objeción de costas en tiempo, apoderada Mónica Serrato --- 22-06-2011:  por estado traslado para objetar liquidación de costas --- 09-06-2011: por estado del 10-06-2011, auto de cumplase  que ordena  prácticar liquidación de costas, y señala agencias en derecho. --- 30-05-2011:  Llega expediente del Tribunal superior, con auto que niega objeción de costas propuesta por el DAFP. --- 24-05-2011: expediente devuelto al juzgado de origen --- 16-05-2011: Por estado auto del 12-05-2011, que niega la objeción de costas presentada por el DAFP, y deja en firme la liquidación hecha por secretaria del despacho, tarifa fijada en auto del 29-03-2011.  --- 11-05-2001:  pasa qal despacho para resolver objeción de costas presentada por el DAFP ---05-05-2011:  Traslado para que la otra parte se pronuncie con respecto a la objeción de costas presentada por el DAFP.   SENTENCIA EJECUTORIADA EL 18 DE FEBRERO DE 2011, CINCO DE LA TARDE. --- 26-04-2011: DAFP, radica memorial de objeción a liquidación de costas en tiempo. --- 15-04-2011:  Traslado para objetar liquidación de costas vence martes 26 de abril  ---31-03-2011:  por estado auto de obedezcace y cumplase, efectuece por secretaria de la sala, liquidación de costas por $5.000.000, en que estará el valor de las agencias en derecho a cargo de la parte demandada, por estado del 1 de abril de 2011  --- 28-03-2011:  Al despacho para proveer --- 08-03-2011: Regresa el expediente de la corte suprema --- 17-02-2011: Devuelto expediente al Tribunal superior de Bogotá --</t>
    </r>
    <r>
      <rPr>
        <sz val="9"/>
        <color indexed="10"/>
        <rFont val="Arial Narrow"/>
        <family val="2"/>
      </rPr>
      <t>-</t>
    </r>
    <r>
      <rPr>
        <b/>
        <sz val="9"/>
        <color indexed="10"/>
        <rFont val="Arial Narrow"/>
        <family val="2"/>
      </rPr>
      <t xml:space="preserve">11-02-2011:  Por edicto, no casa, sin costas </t>
    </r>
    <r>
      <rPr>
        <sz val="9"/>
        <color indexed="10"/>
        <rFont val="Arial Narrow"/>
        <family val="2"/>
      </rPr>
      <t>--- 13-01-2011: A secretaria para notificar Sentencia, no hay edicto. --- 16-12-2010: FALLO, No casa, Sin costas</t>
    </r>
    <r>
      <rPr>
        <sz val="9"/>
        <rFont val="Arial Narrow"/>
        <family val="2"/>
      </rPr>
      <t xml:space="preserve"> ---19-08-2010:  Al despacho memorial DAFP. --- 18-08-2010:  Memorial DAFP, aportando copias sentencias de casacion, solicitando sea tenida en cuenta al momento de resolver la litis  --- 15-09-09:  Al despacho para fallo. --- 28-01-09: Al despacho sin oposición. ---29-04-2008:  Al despacho para fallo sin oposición.  -----28-01-08:  DAFP, presenta demanda de Casación en tiempo.  -----  </t>
    </r>
    <r>
      <rPr>
        <b/>
        <sz val="9"/>
        <rFont val="Arial Narrow"/>
        <family val="2"/>
      </rPr>
      <t>23-11-07: inicia trasalado recurrente vence 28-01-08.</t>
    </r>
    <r>
      <rPr>
        <sz val="9"/>
        <rFont val="Arial Narrow"/>
        <family val="2"/>
      </rPr>
      <t xml:space="preserve">  ----- 06-08-07:   DAFP, Interpone   R. de casación.  -----  </t>
    </r>
    <r>
      <rPr>
        <b/>
        <sz val="9"/>
        <rFont val="Arial Narrow"/>
        <family val="2"/>
      </rPr>
      <t>31-07-07:  Fallo,  Tribunal  condena DAFP. ----- 17-11-06:  Fallo, Juzgado Condena al DAFP.</t>
    </r>
  </si>
  <si>
    <t xml:space="preserve">01-06-2012: Se hace entrega del deposito judicial al apoderado de la parte demandante. Archivese. </t>
  </si>
  <si>
    <t>680012315000-2006-01468-01</t>
  </si>
  <si>
    <t>MARTHA CECILIA LIZCANO MURILLO</t>
  </si>
  <si>
    <r>
      <t xml:space="preserve">Nulidad y Reestablecimiento </t>
    </r>
    <r>
      <rPr>
        <b/>
        <sz val="9"/>
        <rFont val="Arial Narrow"/>
        <family val="2"/>
      </rPr>
      <t>APODERADA DAFP MONICA SERRATO</t>
    </r>
  </si>
  <si>
    <r>
      <t xml:space="preserve">Tribunal Administrativo de Santander. MP. Solange Blanco Villamizar.         </t>
    </r>
    <r>
      <rPr>
        <sz val="9"/>
        <rFont val="Arial Narrow"/>
        <family val="2"/>
      </rPr>
      <t>Juzgado 11 Administrativo del Circuito de Bucaramanga</t>
    </r>
  </si>
  <si>
    <t>nulidad oficio GG1460/18-11-06 ESE francisco Paula de Santnader</t>
  </si>
  <si>
    <t>01-03-2012: Fallo que confirma la sentencia de primera instancia que declaró legitimación en la causa por pasiva de las demandadas  por edicto del 28/03/2012.  --- 27-01-2012: Memorial poder otro.  --- 01-11-2011: Al despacho para fallo --- 01-08-2011: alegatos DAFP radicados a expediente --- 29-07-2011: DAFP envía alegatos. --- 13-06-2011: Auto que corre traslado para alegar a las partes ---04-05-2011: Se presenta constancia secretarial en que se notifica al mín público --- 12-04-2011: Auto que admite recurso de apelación --- 16-03-2011: Auto que concede recurso de apelación --- 18-02-2011: Sentencia de primera instancia --- 18-11-2010: Al despacho para sentencia --- 01-10-2010: Auto que ordena correr traslado para alegar y se notifica por estado --- 16-06-2010: Auto que reitera pruebas --- 18-11-2009: auto que decreta pruebas ---19-11-09:  Al despacho para decretar pruebas   --- 03/07/08 DAFP es notificado no han fijado en lista --.19/11/08 auto de tramite</t>
  </si>
  <si>
    <t>08-05-2012: ARCHIVO DEFINITIVO.</t>
  </si>
  <si>
    <t>Diego Pineda</t>
  </si>
  <si>
    <r>
      <t xml:space="preserve">D-8705          D-8706           </t>
    </r>
    <r>
      <rPr>
        <b/>
        <sz val="9"/>
        <rFont val="Arial Narrow"/>
        <family val="2"/>
      </rPr>
      <t>D-8710</t>
    </r>
    <r>
      <rPr>
        <sz val="9"/>
        <rFont val="Arial Narrow"/>
        <family val="2"/>
      </rPr>
      <t xml:space="preserve">           D-8711      ACUMULADOS  </t>
    </r>
    <r>
      <rPr>
        <b/>
        <sz val="9"/>
        <rFont val="Arial Narrow"/>
        <family val="2"/>
      </rPr>
      <t>TERMINADO</t>
    </r>
  </si>
  <si>
    <t xml:space="preserve">Dr. Juan Carlos Henao Perez </t>
  </si>
  <si>
    <t>INGRID KATHERINE CELY TORRES Y OTROS</t>
  </si>
  <si>
    <t>Acto legislativo 04 de 2011, por medio del cual se incorpora un artículo transitorio a la Constitución.</t>
  </si>
  <si>
    <t>25-04-2012: La sala plena emite sentencia C-305/2012 se fija edicto por estado del 03-07-2012.  --- 23-02-2012: Registro proyecto de fallo.  --- 24-11-2011: Se recibe intervencion de la Comision Nacional del Servicio Civil.  --- 02-12-2011: Auto rechaza demanda, guardo silencio la parte actora.   --- 10-11-2011: Se traslado expediente a la comisión Nacional del Servicio Civil por ser un asunto de su competencia, mediante comunicado externo número 20116000122821.</t>
  </si>
  <si>
    <t>09-07-2012: ARCHIVO DEFINITIVO</t>
  </si>
  <si>
    <r>
      <t xml:space="preserve">D-8790                     </t>
    </r>
    <r>
      <rPr>
        <b/>
        <sz val="9"/>
        <rFont val="Arial Narrow"/>
        <family val="2"/>
      </rPr>
      <t>TERMINADO</t>
    </r>
  </si>
  <si>
    <t>RENÉ HORACIO TORRES LOPEZ Y OTRO</t>
  </si>
  <si>
    <t xml:space="preserve">Ley 842 de 2005 - Ingenieros </t>
  </si>
  <si>
    <t>23-04-2012: La sala plena emite sentencia C-296/2012, se fija edicto el 28 de junio al 3 de julio de 2012.  --- 24-01-2012: Se recibe concepto del procurador.  --- 02-03-2012: Registro proyercto de fallo.  --- 05-12-2011: Intervención DAFP. --- 21-11-2011: DAFP, notificado.</t>
  </si>
  <si>
    <r>
      <t xml:space="preserve">D-8631              </t>
    </r>
    <r>
      <rPr>
        <b/>
        <sz val="9"/>
        <rFont val="Arial Narrow"/>
        <family val="2"/>
      </rPr>
      <t>TERMINADO</t>
    </r>
  </si>
  <si>
    <t>MP. Dr. Gabriel Eduardo Mendoza Martelo.</t>
  </si>
  <si>
    <t>HERNANY ALBERTO TRIANA ALDANA</t>
  </si>
  <si>
    <t xml:space="preserve">CORTE CONSTITUCIONAL  </t>
  </si>
  <si>
    <t>Decreto 268 de 2000, parcial.</t>
  </si>
  <si>
    <t>15-02-2012: La sala plena emite sentencia C-079 de 2012, por edicto del 7 al 9 de mayo de 2012.  --- 19-01-2012: Se recibe la renuncia de Diego Pineda.  --- 15-11-2011: Registro proyecto de fallo.  --- 06-10-2011: Termino para registrar proyecto de fallo vence el 15 de noviembre de 2011, y el 29 de febrero de 2012 vence término para decisión en sala plena. --- 16-09-2011: Concepto Procurador --- 01-09-2011: DAFP, radica intervención. --- 19-08-2011: Fijación en lista, vence jueves 1° de septiembre de 2011.</t>
  </si>
  <si>
    <t>15-05-2012: ARCHIVO DEFINITIVO</t>
  </si>
  <si>
    <r>
      <t xml:space="preserve">D-8655               D-8665   ACUMULADOS                         </t>
    </r>
    <r>
      <rPr>
        <b/>
        <sz val="9"/>
        <rFont val="Arial Narrow"/>
        <family val="2"/>
      </rPr>
      <t>TERMINADO</t>
    </r>
  </si>
  <si>
    <t>MP. Dr. Luis Ernesto Vargas Silva</t>
  </si>
  <si>
    <t>GERMAN PUENTES GONZALEZ, ALVARO MONTOYA NARANJO Y OTROS.</t>
  </si>
  <si>
    <t>09-04-2012: Se informa que la sala plena mediante sentencia C-243/2012 decidio inhibirse para pronunciarse de fondo a travez de sentencia C- 249/2012, decidio declarar inexequible el acto legislativo 4/2011 (proceso D-8673) informe a ciudadanos por edicto del 4 al 8 de mayo de 2012.  --- 30-03-2012: La sala plena emite sentencia C-243/2012.  --- 11-04-2012: Nueva fecha para desición en sala plena.  --- 19-12-2011: Nueva fecha para registro de proyecto de fallo --- 03-11-2011: suspensión de terminos por enfermedad. --- 13-10-2011: Recepción concepto procurador --- 22-09-2011: Con oficio radicado numero 20116000103871 se remite a la CNSC por ser un asusnto de su competencia. --- 19-09-2011: DAFP, notificado.</t>
  </si>
  <si>
    <t>14-05-2012: ARCHIVO DEFINITIVO</t>
  </si>
  <si>
    <r>
      <t xml:space="preserve">D-8666             </t>
    </r>
    <r>
      <rPr>
        <b/>
        <sz val="9"/>
        <rFont val="Arial Narrow"/>
        <family val="2"/>
      </rPr>
      <t>TERMINADO</t>
    </r>
  </si>
  <si>
    <t>YESID HERNANDO CAMACHO JIMENEZ</t>
  </si>
  <si>
    <r>
      <t xml:space="preserve">Ley 1438 de 2011, Artículo 59          </t>
    </r>
    <r>
      <rPr>
        <b/>
        <sz val="9"/>
        <rFont val="Arial Narrow"/>
        <family val="2"/>
      </rPr>
      <t>ESE</t>
    </r>
  </si>
  <si>
    <t>07-03-2012: La sala plena emite sentencia C-171 de 2012 se fija edicto el 20/04 y se desfija el 24/04.  --- 19-01-2012: Se recibe memorial de renuncia de Diego Pineda.  --- 22-03-2012:  Nueva fecha para desición en sala plena.  --- 5-12-2011:  Nueva fecha para registro de proyecto de fallo. ---03-11-2011: suspensión de terminos por enfermedad. --- 13-10-2011: Concepto Procurador. --- 20-09-2011: Intervención Universidad de Ibague. --- 19-09-2011: Intervención de planeación nacional --- 19-09-2011: DAFP allega contestación ---13-09-2011: intervencion de l a CUT --- 12-09-2011:  intervención de Ministerio de protección Social através del Ministro --- 09-09-2011: Oficio comisión colombiana de juristas excusandose para conceptuar --- 05-09-2011: Traslado especial Procurador, vencve 18 de octubre --- 06-09-2011: Fijación en lista vence lunes 19 de septiembre de 2011. --- 05-09-2011: DAFP, notificado.</t>
  </si>
  <si>
    <t>30-04-2012: ARCHIVO DEFINITIVO</t>
  </si>
  <si>
    <r>
      <t xml:space="preserve">D- 8441  </t>
    </r>
    <r>
      <rPr>
        <b/>
        <sz val="9"/>
        <rFont val="Arial Narrow"/>
        <family val="2"/>
      </rPr>
      <t>TERMINADO</t>
    </r>
  </si>
  <si>
    <t>DR. Nilson Pinilla Pinilla</t>
  </si>
  <si>
    <t>JOHANA BENITEZ PAEZ</t>
  </si>
  <si>
    <t>Ley 1420 de 2010 (parcial)</t>
  </si>
  <si>
    <t>05--10-2011:  Sentencia C-747 de 2011, por edicto del 16 de diciembre de 2011 a 11 de enero de 2012.  --- 18-07-2011: Se registra proyecto de fallo --- 31-05-2011:  Concepto procurador. --- 02-05-2011: Acta DAFP, se toma la desición de no intervenir en el presente proceso por los motivos expuestos en acta suscrita por el Coordinador del Grupo de Defensa Judicial del DAFP, y con VoBo de la Directora Juridica. --- 13-04-2011: DAFP, notificado</t>
  </si>
  <si>
    <t>17-01-2012: ARCHIVO DEFINITIVO</t>
  </si>
  <si>
    <t>Mónica Serrato</t>
  </si>
  <si>
    <r>
      <t xml:space="preserve">D-8469   </t>
    </r>
    <r>
      <rPr>
        <b/>
        <sz val="9"/>
        <rFont val="Arial Narrow"/>
        <family val="2"/>
      </rPr>
      <t>TERMINADO</t>
    </r>
  </si>
  <si>
    <t>ALVARO DIAZGRANADOS DE PABLO</t>
  </si>
  <si>
    <r>
      <t xml:space="preserve">Ley 420 de 1998 (parcial)  </t>
    </r>
    <r>
      <rPr>
        <b/>
        <sz val="9"/>
        <rFont val="Arial Narrow"/>
        <family val="2"/>
      </rPr>
      <t>bonificación por compensación miembros activos fuerza pública</t>
    </r>
  </si>
  <si>
    <t>20-10-2011:  Sentencia C-789 de 2011, por edicto del 7 al 12 de diciembre de 2011.  --- 01-08-2011:  Registro proyecto de fallo --- 14-06-2011: Concepto procurador --- 17-05-2011: DAFP, interviene en tiempo. ---04-05-2011: Fijación en lista vence el martes 17 de mayo de 2011 --- 04-05-2011:  traslado de la dda de la secretaria juridica de presidencia al DAFP, con radicado 005753-2 --- 03-05-2011: DAFP, notificado</t>
  </si>
  <si>
    <t>16-12-2011: ARCHIVO DEFINITIVO</t>
  </si>
  <si>
    <r>
      <t xml:space="preserve">D-8603             </t>
    </r>
    <r>
      <rPr>
        <b/>
        <sz val="9"/>
        <rFont val="Arial Narrow"/>
        <family val="2"/>
      </rPr>
      <t>TERMINADO</t>
    </r>
  </si>
  <si>
    <t>Mp. Dra. Maria Victoria Calle Correa</t>
  </si>
  <si>
    <t>RUBEN DARIO BRAVO RONDON</t>
  </si>
  <si>
    <t>Acto legislativo 02 de 2011</t>
  </si>
  <si>
    <t>18-04-2012: La sala plena emite sentencia C-294/2012, por edicto del 04 al 06 de junio de 2012.  --- 17-02-2012: Con auto del 16-02-2012 se autorizan copias al DAFP.  --- 07-02-2012: Se registra proyecto de fallo.  --- 08-11-2011:  Petición copias.  --- 03-11-2011: Intervención Min Justicia ---26-10-2011: Por ser un asunto de competencia de la Comisión Nacional del Servicio Civil se traslada expediente con radicado de salida número 20116000116161 del 26 de octubre de 2011, --- 24-10-2011: DAFP, notificado</t>
  </si>
  <si>
    <t>13-06-2012: ARCHIVO DEFINITIVO.</t>
  </si>
  <si>
    <r>
      <t xml:space="preserve">D-8608                 </t>
    </r>
    <r>
      <rPr>
        <b/>
        <sz val="9"/>
        <rFont val="Arial Narrow"/>
        <family val="2"/>
      </rPr>
      <t>TERMINADO</t>
    </r>
  </si>
  <si>
    <t xml:space="preserve">Dr. Luis Ernesto Vargas Silva </t>
  </si>
  <si>
    <t>SILVIO SAN MARTIN QUIÑONES RAMOS</t>
  </si>
  <si>
    <t>Ley 734 de 2002, artículo 34 numerales 2 y 6 (parciales), artículo 48 numeral 45 (parcial).</t>
  </si>
  <si>
    <t>01-02-2012: La sala plena emite sentencia C-030-2012 por edicto del 30 de mayo al 01 de junio de 2012.  --- 14-02-2012: Nueva fecha para desición en sala plena.  --- 03-11-2011: suspensión de terminos por enfermedad. --- 24-10-2011: Se registra proyecto de fallo.  --- 06-10-2011: Termino para registrar proyecto de fallo vence el 24 de octubre de 2011, y el 9 de febrero de 2012 vence término para decisión en sala plena. --- 07-09-2011: Concepto procurador --- 23-08-2011: Intervención Universidad del Rosario. --- 16-08-2011: Intervención universidad de Ibague. --- 12-08-2011: Intervención Universidad Javeriana. --- 11-08-2011: DAFP, radica contestación. --- 29-07-2011: Fijación en lista vence el jueves 11 de agosto de 2011 --- 28-07-2011: DAFP, notificado</t>
  </si>
  <si>
    <t>07-06-2012: ARCHIVO DEFINITIVO</t>
  </si>
  <si>
    <r>
      <t xml:space="preserve">D-8128 </t>
    </r>
    <r>
      <rPr>
        <b/>
        <sz val="9"/>
        <rFont val="Arial Narrow"/>
        <family val="2"/>
      </rPr>
      <t>TERMINADO</t>
    </r>
  </si>
  <si>
    <t>MP. Dr.  Nilson Pinilla Pinilla</t>
  </si>
  <si>
    <t>CARLOS EDUARDO SALINAS ALVARADO</t>
  </si>
  <si>
    <t xml:space="preserve">Ley 091 de 2007, </t>
  </si>
  <si>
    <t>13-02-2012: Desfija edicto.  --- 09-02-2012: Fija edicto y comunicacion.  --- 07-02-2012: Recibe sentencia en  la Secretaria General.  --- 24-11-2010: C-943 de 21010, sentencia inhibitoria, falta edicto.  --- 11-01-2011:  Pasa al despacho del Dr. Pretel Chaljub, por cambio de ponente --- 30-08-2010:  Resgistro proyecto de fallo. --- 15-07-2010:  Recepción concepto del procurador ---17-06-2010:  DAFP, interviene en tiempo. --- 02-06-2010:  fijación en lista vence jueves 17 de junio de 2010. --- 21-05-2010:  DAFP, notificado</t>
  </si>
  <si>
    <t>17-02-2012: ARCHIVO DEFINITIVO</t>
  </si>
  <si>
    <r>
      <t xml:space="preserve">D-8393   </t>
    </r>
    <r>
      <rPr>
        <b/>
        <sz val="9"/>
        <rFont val="Arial Narrow"/>
        <family val="2"/>
      </rPr>
      <t>TERMINADO</t>
    </r>
  </si>
  <si>
    <t>NIXON TORRES CARCAMO Y OTROS</t>
  </si>
  <si>
    <r>
      <t xml:space="preserve">Ley 1429 de 2010, Artículo 63,   </t>
    </r>
    <r>
      <rPr>
        <b/>
        <sz val="9"/>
        <rFont val="Arial Narrow"/>
        <family val="2"/>
      </rPr>
      <t>Ley de Formalización y generación de empleo</t>
    </r>
  </si>
  <si>
    <t>21-09-2011: Sentencia C-690 de 2011, por edicto del 28 de octubre al 1° de noviembre de 2011.  --- 13-07-2011: Se autoriza expedición de copias --- 11-07-2011: Solicitud copias otro --- 01-07-2011: Se registra proyecto de fallo. --- 24-05-2011:  Autoriza copias. --- 02-05-2011:  Se levantan terminos. --- 25-04-2011: suspension de terminos por enfermedad --- 14-04-2011: DAFP, radica intervención. --- 31-03-2011: Fijación en lista, vence el jueves 14 de abril de 2011 --- 31-03-2011: DAFP, notificado</t>
  </si>
  <si>
    <t>08-11-2011: ARCHIVO DEFINITIVO</t>
  </si>
  <si>
    <r>
      <t>110010306000-</t>
    </r>
    <r>
      <rPr>
        <b/>
        <sz val="9"/>
        <rFont val="Arial Narrow"/>
        <family val="2"/>
      </rPr>
      <t>2012-00003</t>
    </r>
    <r>
      <rPr>
        <sz val="9"/>
        <rFont val="Arial Narrow"/>
        <family val="2"/>
      </rPr>
      <t xml:space="preserve">-00 </t>
    </r>
  </si>
  <si>
    <t xml:space="preserve"> MP. Luis Fernando Alvarez Jaramillo</t>
  </si>
  <si>
    <t>DEPARTAMENTO ADMINISTRATIVO DE LA FUNCION PUBLICA</t>
  </si>
  <si>
    <t xml:space="preserve">Consejo de Estado, Sala de Conculta y Servicio Civil. </t>
  </si>
  <si>
    <t>Conflicto de competencias, pago condena</t>
  </si>
  <si>
    <t>03-07-2012: Con oficios 400,401 y 402 del 05 de julio de 2012 comunica la decision, tomo 6, folios 150-158.  --- 20-06-2012: Auto que define el conflicto inhibiendose por ser un asunto jurisdiccional por estado del 29 de junio de 2012.  --- 18-05-2012: Recibe memoriales.  --- 17-05-2012: Registra proyecto de fallo.  --- 29-03-2012: Se radica solicitud en dos folios.  --- 23-01-2012: Memorial DAFP, al despacho, se anexa intervención en 9 folios y 10 anexos.  --- 18-01-2012: Al despacho para decidir. --- 17-01-2012: CNSC, radica memorial ---12-01-2012: Fijación en lista por el término de tres días, vence 17 de enero de 2012, --- 12-01-2012: Reparto del Proceso al Magistrado Fernando Alvaréz Jaramillo. --- 12-01-2012: DAFP, radica conflicto.</t>
  </si>
  <si>
    <t>04-07-2012: ARCHIVO DEFINITIVO</t>
  </si>
  <si>
    <r>
      <t>250002325000-</t>
    </r>
    <r>
      <rPr>
        <b/>
        <sz val="9"/>
        <rFont val="Arial Narrow"/>
        <family val="2"/>
      </rPr>
      <t>1999-03961-</t>
    </r>
    <r>
      <rPr>
        <sz val="9"/>
        <rFont val="Arial Narrow"/>
        <family val="2"/>
      </rPr>
      <t>01</t>
    </r>
  </si>
  <si>
    <t>Ministerio de Justicia - Ministerio de Hacienda - Función Pública</t>
  </si>
  <si>
    <t>LUISA FERNANDA MORALES NORIEGA Y OTROS</t>
  </si>
  <si>
    <t>Nulidad y Reestab.Derecho</t>
  </si>
  <si>
    <t>Tribunal Administrativo de Cundinamarca.</t>
  </si>
  <si>
    <t>Nulidad DECRETO 2668/98</t>
  </si>
  <si>
    <t>13-02-2012: Mediante oficio SC 001/CNJ del 13-02-2012 se aclara que la sentencia de 23-06-2011 quedó ejecutoriada el 09-08-2011 y no el 29-07-2011 como se consignó en el oficio COM-038/CNJ.  --- 07-02-2012: Se expide primera copia que presta merito ejecutivo a solicitud del apoderado de la demandante da cumplido el auto del 12 de Diciembre de 2011 y se expide copia autentica de la comunicación de la sentencia y la constancia de ejecutoria a solicitud de la demandante.  --- 19-01-2012: La parte demandante allega copia de la sentencia de primera instanci, solicitud de copias autenticas.  --- 16-12-2011: Regresa expediente proveniente del despacho del conjuez con auto que autoriza copias. --- 21-11-2011: Memorial al despacho. --- 21-11-2011. Memorial de la DEJAJ, con solicitud. ---21-10-2011:  Al despacho del Conjuez Gilberto Alonso Ramirez Huertas con solicitud de copias. --- 21-10-2011:  Oficio comunicando la desición 038. --- 07-09-2011: Memorial del demandante solicitando copia de la sentencia.  --- 23-06-2011:  Sentencia niega pretensiones de la demanda, por edicto del  al 26 de julio de 2011 --- 23-06-2011:  Regresa expediente con auto del Dr. Gilberto Ramirez Huertas, conjuez ponente. --- 08-04-2011:  Se le informa al conjuez Gilberto Ramirez Huertas que fue nombrado como ponente. --- 29-03-2011:  Regresa el expediente del despacho del Dr. José de la Cruz Lopez Camacho. --- 02-08-2010:  Memorial anexando poder al despacho del conjuez --- 27-07-2010:  Memorial de Administracion Judicial allegando poder --- 09-09-09:   Se expiden copias por solicitud del Dr. Genaro Sarmiento --- 15-01-09:  Al despacho, contestación a la demanda presentada por la dirección ejecutiva de administración judicial.</t>
  </si>
  <si>
    <t xml:space="preserve">06-07-2012: ARCHIVO DEFINITIVO. </t>
  </si>
  <si>
    <r>
      <t>110010327000-</t>
    </r>
    <r>
      <rPr>
        <b/>
        <sz val="9"/>
        <rFont val="Arial Narrow"/>
        <family val="2"/>
      </rPr>
      <t>2009-00035</t>
    </r>
    <r>
      <rPr>
        <sz val="9"/>
        <rFont val="Arial Narrow"/>
        <family val="2"/>
      </rPr>
      <t>-00          (17814)</t>
    </r>
  </si>
  <si>
    <t>CP. Dr. William Giraldo Giraldo.</t>
  </si>
  <si>
    <t>Nacion -Min hacienda - DIAN - DAFP</t>
  </si>
  <si>
    <t xml:space="preserve">CONSUELO CALDAS CANO </t>
  </si>
  <si>
    <t>Consejo de Estado - Sección Cuarta</t>
  </si>
  <si>
    <t>Nulidad del numeral 2,1 del artículo 40 del cedreto 4048 de octubre 22 de 2008, por el cual se modificá la estructura de la DIAN</t>
  </si>
  <si>
    <t xml:space="preserve">31-05-2012: Con oficios 639,640 y 641 comunicando a las partes.  --- 26-04-2012: FALLO dieguense las suplicas de la demanda, tomo 7, folio 177, por edicto del 14 al 16 de mayo de 2012.  --- 03-02-2010: Al despacho para fallo.  --- 25-01-2010: DAFP, alega en tiempo --- 18-12-2009: Traslado para alegar de conclusion vence el lunes 25 de enero de 2010 ---04-11-09:  Reconoce personeria al Dr. Camilo Escovar Plata ---22-10-09:  por estado del 23de octubre auto tiene como pruebas los documentos anexados por las partes  y los antecedentes  administrativos, reconocece personeria a Camilo Escovar y Maria Helena Caviedes  --- 30-09-09:  DAFP, Contestación en tiempo. --- 04-09-09: DAFP, notificado. ---01-09-09:  oficio ·0952 solicitando antecedentes --- 21-07-09:  Radicacion proceso y al despacho por reparto </t>
  </si>
  <si>
    <t>05-06-2012: Archivo definitivo.</t>
  </si>
  <si>
    <r>
      <t>110010325000-</t>
    </r>
    <r>
      <rPr>
        <b/>
        <sz val="9"/>
        <rFont val="Arial Narrow"/>
        <family val="2"/>
      </rPr>
      <t>2003-00421</t>
    </r>
    <r>
      <rPr>
        <sz val="9"/>
        <rFont val="Arial Narrow"/>
        <family val="2"/>
      </rPr>
      <t xml:space="preserve">-01 (5572-03)   </t>
    </r>
    <r>
      <rPr>
        <b/>
        <sz val="9"/>
        <rFont val="Arial Narrow"/>
        <family val="2"/>
      </rPr>
      <t>TERMINADO</t>
    </r>
  </si>
  <si>
    <t>Bernardo Peralta</t>
  </si>
  <si>
    <t>Min Interior, Min Hacienda, DAFP</t>
  </si>
  <si>
    <t>MELBA LUCIA BAEZ GONZALEZ</t>
  </si>
  <si>
    <r>
      <t xml:space="preserve">Decreto 057/93 y DEC 673/02   </t>
    </r>
    <r>
      <rPr>
        <b/>
        <sz val="9"/>
        <rFont val="Arial Narrow"/>
        <family val="2"/>
      </rPr>
      <t>Normas salariales  de los empleados de la rama judicial y la justicia penal militar.</t>
    </r>
  </si>
  <si>
    <t xml:space="preserve">24-08-2011: FALLO, estese a lo resuelto en la sentencia del 9 de marzo de 2006, expediente 2003-00057, que negó las suplicas de la demanda, declara probada  la excepción de cosa juzgada propuesta por el DAFP, por edicto del 2  al 6 de septiembre de 2011, tomo 1244, folio 47.  --- 20-11-2008:  Al despacho para fallo. --- 08/10/07: Al despacho para Fallo.  --- 19-09-07: DAFP,   allega alegatos de conclusión. </t>
  </si>
  <si>
    <t xml:space="preserve">27-06-2012: Archivo Definitivo </t>
  </si>
  <si>
    <t>NOVEDADES AGOSTO DE 2012</t>
  </si>
  <si>
    <r>
      <t>110010325000-</t>
    </r>
    <r>
      <rPr>
        <b/>
        <sz val="9"/>
        <rFont val="Arial Narrow"/>
        <family val="2"/>
      </rPr>
      <t>2008-00008</t>
    </r>
    <r>
      <rPr>
        <sz val="9"/>
        <rFont val="Arial Narrow"/>
        <family val="2"/>
      </rPr>
      <t>-00 (29-008)</t>
    </r>
  </si>
  <si>
    <t>MP. Dr. Alfonso Vargas Rincon</t>
  </si>
  <si>
    <t>DARIO CARO MELENDEZ              C.C.79278771</t>
  </si>
  <si>
    <t>nulidad</t>
  </si>
  <si>
    <r>
      <t xml:space="preserve">Decreto 1810/94 - </t>
    </r>
    <r>
      <rPr>
        <b/>
        <sz val="9"/>
        <rFont val="Arial Narrow"/>
        <family val="2"/>
      </rPr>
      <t>ESTABLECE PLANTA DE PERSONAL COMISIONADO NAL PARA LA POLICIA</t>
    </r>
  </si>
  <si>
    <t>23-01-2012: Auto que ordena expedir copias por estado del 26-01-2012.  --- 19-01-2012: Auto que ordena expedir copias por estado del 26 de enero de 2012.  --- 17-01-2012: Al despacho solicitud de copias autenticas. --- 19-01-2012: Oficio comunicando la decisión. --- 05-12-2011: Memorial suscrito por la parte actora. --- 27-10-2011: fallo, declarece la nulidad de los artículos  2 Y 3 del decreto 1810 del 3 de agosto de  1994, por edicto del 25 AL 29 de noviembre de 2011. --- 06-03-09: Al despacho para Fallo. ---  05/06/08 DAFP entrega en término contestación de la demanda.18/06/08 mem al desp.08/08/08 traslado para alegar de conclusion.26/08/08 traslado al procurador.08/09/08 regresa del procurador. --- 25-03-2008:  Auto admisorio</t>
  </si>
  <si>
    <r>
      <t>110010325000-</t>
    </r>
    <r>
      <rPr>
        <b/>
        <sz val="9"/>
        <rFont val="Arial Narrow"/>
        <family val="2"/>
      </rPr>
      <t>2008-00079</t>
    </r>
    <r>
      <rPr>
        <sz val="9"/>
        <rFont val="Arial Narrow"/>
        <family val="2"/>
      </rPr>
      <t xml:space="preserve">-00 (NI: 2008-2431)  </t>
    </r>
    <r>
      <rPr>
        <b/>
        <sz val="9"/>
        <rFont val="Arial Narrow"/>
        <family val="2"/>
      </rPr>
      <t>TERMIANDO</t>
    </r>
  </si>
  <si>
    <t xml:space="preserve">Dr. Victor Hernando Alvarado Ardila </t>
  </si>
  <si>
    <t>LEOVEDIS ELIAS MARTINEZ DURAN</t>
  </si>
  <si>
    <t>Consejo de Estado Sección II - P.3</t>
  </si>
  <si>
    <t>Decreto 3454 de 2006 artículo 5 literal 9</t>
  </si>
  <si>
    <t xml:space="preserve">29-07-2011:  FALLO, por edicto del  29 de julio al 2 de agosto de 2011, tomo 1240, folio 11.  --- 14-06-2011: FALLO, del 6 de junio de 2011 que niega pretensiones aparece en sistema, falta edicto. -- 04-06-2010:  Al despacho para fallo. --- 28-05-2010: Concepto procurador. --- 14-05-2010:  Traslado procurador --- 13-05-2010:  DAFP allega en tiempo memorial alegando de conclusión --- 29-04-2010: Traslado para alegar de conclusión por estado, vence el jueves 13 de mayo de 2010. --- 21-08-09:  Memorial Dr. Gerardo Espinosa, Jefe oficina asesora jurídica Min interior.  --- 28-07-09:  memorial ordenamiento jurídico Min defensa  ---8-06-09: Rta oficio 1629. por Dra. Claudia Hernandéz, DAFP.  --- 04-06-09: Cambio de ponente --- 03-06-09: Memoriales al despacho --- 28-05-09: Al despacho </t>
  </si>
  <si>
    <t>04-07-2012: Archivo Definitivo.</t>
  </si>
  <si>
    <r>
      <t>110010324000-</t>
    </r>
    <r>
      <rPr>
        <b/>
        <sz val="9"/>
        <rFont val="Arial Narrow"/>
        <family val="2"/>
      </rPr>
      <t>2008-00357-</t>
    </r>
    <r>
      <rPr>
        <sz val="9"/>
        <rFont val="Arial Narrow"/>
        <family val="2"/>
      </rPr>
      <t xml:space="preserve">00  (NI: 1218-2009)   </t>
    </r>
    <r>
      <rPr>
        <b/>
        <sz val="9"/>
        <rFont val="Arial Narrow"/>
        <family val="2"/>
      </rPr>
      <t>TERMINADO</t>
    </r>
  </si>
  <si>
    <t>MP. Dr. Victor Hernando Alvarado Ardila</t>
  </si>
  <si>
    <t>Acción de Nulidad</t>
  </si>
  <si>
    <t>Consejo de Estado, Sección Segunda. P.3</t>
  </si>
  <si>
    <t>Decreto 3454 de 2006, artículo 5º numeral G</t>
  </si>
  <si>
    <t xml:space="preserve">30-06-2011:  FALLO, estese a lo resuelto en la sentencia del 6 de abril de 2011 que negó las suplicas de la demanda, en la que se solicitó decretar la nulidad parcial del literal (g) del artículo 5° del decreto 3454 de octubre de 2006, notificado por edicto del 26 al 30 de agosto de 2011, tomo1243 folio 175.  --- 18-01-2011:  Al despacho para fallo --- 29-11-2010:  Rregresa expediente con concepto  de la procuraduria. --- 16-11-2010: Expediente se entrega al procurador tercero delegado. --- 10-11-2010:  DAFP alega en tiempo --- 28-10-2010: Por estado auto que reconoce personerias, prescinde del termino probatorio y ordena correr traslado para alegar de conclusión, vence el viernes 12 de noviembre de 2010 --- 30-07-2010:  al despacho para proveer. --- 16-07-2010:  Memorial suscrito por el Dr, Fernando Gomez Mejia. --- 15-07-2010:  Se requiere al director de ordenamiento juridico del min interior para que acredite tal calidad --- 24-06-2010: Recibo providencia --- 21-06-2010:  Auto de tramitte. --- 23-02-2010:  Al despacho. --- 16-02-2010:  DAFP, contesta demanda en tiempo --- 03-02-2010: Fijacion en lista, vence martes 16 de febrero de 2010 --- 09-12-2009:  oficio Min interior --- 27-11-09:   Memorial suscrito por Gerardo Antonio Espinosa Palacios, jefe de la oficina asesora jurìdica de la Super de notariado y Registro. ---20-11-09: DAFP, notificado ---19-10-09:  Oficio solicitando antecedentes --- 03-09-09:  Auto admisorio sin suspension provisional ---26-06-09:  Auto remite a la seccion segunda ---19-02-09:  Auto admisorio --- 09-10-08:  Radicaciòn y reparto </t>
  </si>
  <si>
    <r>
      <rPr>
        <b/>
        <sz val="9"/>
        <rFont val="Arial Narrow"/>
        <family val="2"/>
      </rPr>
      <t>ACUMULADOS</t>
    </r>
    <r>
      <rPr>
        <sz val="9"/>
        <rFont val="Arial Narrow"/>
        <family val="2"/>
      </rPr>
      <t xml:space="preserve">                                                              110010324000-</t>
    </r>
    <r>
      <rPr>
        <b/>
        <sz val="9"/>
        <rFont val="Arial Narrow"/>
        <family val="2"/>
      </rPr>
      <t>2005-00076</t>
    </r>
    <r>
      <rPr>
        <sz val="9"/>
        <rFont val="Arial Narrow"/>
        <family val="2"/>
      </rPr>
      <t>-01                                  110010325000-</t>
    </r>
    <r>
      <rPr>
        <b/>
        <sz val="9"/>
        <rFont val="Arial Narrow"/>
        <family val="2"/>
      </rPr>
      <t>2004-00115</t>
    </r>
    <r>
      <rPr>
        <sz val="9"/>
        <rFont val="Arial Narrow"/>
        <family val="2"/>
      </rPr>
      <t xml:space="preserve">-01 </t>
    </r>
  </si>
  <si>
    <t>Rafael Ostau de lafont</t>
  </si>
  <si>
    <t>Presidencia, Min protección, DAFP</t>
  </si>
  <si>
    <t xml:space="preserve">SINDICATO NACIONAL DE LA SALUD Y LA SEGURIDAD SOCIAL YESID HERNANDO CAMACHO DIAZ                </t>
  </si>
  <si>
    <r>
      <t xml:space="preserve">Dec 536/04 - </t>
    </r>
    <r>
      <rPr>
        <b/>
        <sz val="9"/>
        <rFont val="Arial Narrow"/>
        <family val="2"/>
      </rPr>
      <t>REGLAMENTACION PARCIAL DEL ART 192 DE LA LEY 100 DE 1993</t>
    </r>
  </si>
  <si>
    <t xml:space="preserve">09-02-2011: Rechazar de plano la solicitud de aclaracion de sentencia.   --- 29-11-2010: Al despacho.  --- 26-11-2010: Solicitud de aclaracion de sentencia.  --- 29-10-2010: Se libraron oficios 2318 a 2230 del 2010, al Procurador 1 delegado Ministerio de proteccion social y DAFP.  --- 19-08-2010: Fallo declara la nulidad del decreto 536 de 2004 por edicto del 13 al 15 de septiembre de 2010.  --- 17-08-2010:  Al despacho para fallo y se registra proyecto de fallo --- 27-07-2010:  Auto decreta acumulacion de este al expediente 1001032500020040011501 actor:  Yesid Hernando Camacho Jimenez, por estado del 04 de agosto de 2010. --- 01-06-09: Al despacho para fallo. --- 31-03-09: Oficio requiriendo a Min Protección. </t>
  </si>
  <si>
    <t xml:space="preserve">19-07-2012: Archivo definitivo. </t>
  </si>
  <si>
    <r>
      <t>110010325000-2004-00115-01 110010324000-</t>
    </r>
    <r>
      <rPr>
        <b/>
        <sz val="9"/>
        <rFont val="Arial Narrow"/>
        <family val="2"/>
      </rPr>
      <t>2005-00076</t>
    </r>
    <r>
      <rPr>
        <sz val="9"/>
        <rFont val="Arial Narrow"/>
        <family val="2"/>
      </rPr>
      <t>-01                                                                ACUMULADOS</t>
    </r>
  </si>
  <si>
    <t>MP. Dra Maria Claudia Rojas Lasso</t>
  </si>
  <si>
    <t xml:space="preserve"> YESID HERNANDO CAMACHO DIAZ                SINDICATO NACIONAL DE LA SALUD Y LA SEGURIDAD SOCIAL</t>
  </si>
  <si>
    <r>
      <t xml:space="preserve">nulidad del decreto 3362 del 2006 del 06 de septiembtre de 2007, - </t>
    </r>
    <r>
      <rPr>
        <b/>
        <sz val="9"/>
        <rFont val="Arial Narrow"/>
        <family val="2"/>
      </rPr>
      <t>TRANSICIÒN INCODER</t>
    </r>
  </si>
  <si>
    <t xml:space="preserve">09-02-2011: Rechazar de plano la solicitud de aclaracion de sentencia.   --- 29-11-2010: Al despacho.  --- 26-11-2010: Solicitud de aclaración de sentencia.  --- 29-10-2010: Se libraron oficios 2318 a 2230 al Procurador 1 delegado, Min proteccion social y DAFP.  --- 19-08-2010: Fallo, declara la nulidad del decreto 536 de 2004 por edicto del 13/09/2010.  --- 27-10-2010: Se acumula al proceso 2005-00076, Sindicato Nacional de la Salud.  --- 09-09-2007: Al despacho para fallo.  --- 15-08-2007: Se corre traslado para alegar por estado del 21/08/2007.  --- 04-09-2006: Se abre a pruebas.  --- 31-10-2005: Auto que tiene por contestada la demanda.  --- 09-03-2005: Se fija en lista por estado del 04/03/2005.  --- 01-09-2005: DAFP notificado. </t>
  </si>
  <si>
    <t xml:space="preserve">NOVEDADES DE JULIO 2012 </t>
  </si>
  <si>
    <r>
      <t>110010324000-</t>
    </r>
    <r>
      <rPr>
        <b/>
        <sz val="9"/>
        <rFont val="Arial Narrow"/>
        <family val="2"/>
      </rPr>
      <t>2005-00053-</t>
    </r>
    <r>
      <rPr>
        <sz val="9"/>
        <rFont val="Arial Narrow"/>
        <family val="2"/>
      </rPr>
      <t>01</t>
    </r>
  </si>
  <si>
    <t>Min Hacienda, DAFP, Inravision, Min comunicaciones</t>
  </si>
  <si>
    <t xml:space="preserve">ROBERTO CARLOS MONTES  RESTREPO Y OTROS </t>
  </si>
  <si>
    <t>Decreto 3550 de 2004 Liquidación Inravision</t>
  </si>
  <si>
    <t>27-04-2012: Se libro oficio 694 al Procurador, 695 al Min de Hacienda, 696 al Min de Tecnologias, 697 al DAFP y 698 a INRAVISION.  --- 16-03-2012: Fallo en cuanto a los articulos 21 y 23 del decreto 3550 de 2004 declarese probada la excepcion de cosa juzgada estese a lo resuelto de lo dictado en el proceso 2004-411, nieguense las demas pretensiones de la demanda, tomo 579, folios 91 - 124, por edicto del 17 al 19 de abril de 2012.  ---- 20-02-2012: Se registra proyecto de fallo.  --- 10-08-09:  Oficio ·1404 a Juzgado 8º Laboral adjunto del Cto de Bogtotá.  --- 06-05-09:  Oficio informando al juzgados 12 y 8 Laborales del Circuito de Bogotá ---04-11-08: Al despacho para Fallo. --- 21/02/07 por Estado auto del 16/02/07 que tiene por contestada la demanda y reconoce personerias. 14/01/08 AL DESPACHO. 15/02/08 memoriales al despacho.28/07/08 ofc informando.30/09/08 traslado para alegar de conclusion.el 10/10/08 el dafp entrega en terminos</t>
  </si>
  <si>
    <t>14-06-2012: Archivo definitivo.</t>
  </si>
  <si>
    <r>
      <t>110010324000-</t>
    </r>
    <r>
      <rPr>
        <b/>
        <sz val="9"/>
        <rFont val="Arial Narrow"/>
        <family val="2"/>
      </rPr>
      <t>2004-00259</t>
    </r>
    <r>
      <rPr>
        <sz val="9"/>
        <rFont val="Arial Narrow"/>
        <family val="2"/>
      </rPr>
      <t>-01                           110010324000-</t>
    </r>
    <r>
      <rPr>
        <b/>
        <sz val="9"/>
        <rFont val="Arial Narrow"/>
        <family val="2"/>
      </rPr>
      <t>2004-00072</t>
    </r>
    <r>
      <rPr>
        <sz val="9"/>
        <rFont val="Arial Narrow"/>
        <family val="2"/>
      </rPr>
      <t xml:space="preserve">-01  </t>
    </r>
  </si>
  <si>
    <t>presidencia, min interior, min hacienda, DAFP</t>
  </si>
  <si>
    <t xml:space="preserve">DIANA ROCIO CACERES ARBELAEZ C.C.53009542              LUIS ALBERTO CACERES ARBELAEZ Y OTRO                 </t>
  </si>
  <si>
    <r>
      <t>Decreto 302 y 303/04 -</t>
    </r>
    <r>
      <rPr>
        <b/>
        <sz val="9"/>
        <rFont val="Arial Narrow"/>
        <family val="2"/>
      </rPr>
      <t>MODIFICACION ESTRUCTURA DE LA SUPER NOTARIADO Y REGISTROL</t>
    </r>
  </si>
  <si>
    <t>27-10-2011:  Fallo deniega suplicas de la demanda, por edicto del 18 de noviembre de 2011, tomo 1254 folio 328, fallo notificado por edicto del 18 al 22 de noviembre de 2011.  --- 16-07-2010:  al despacho de la Dra. Bertha Lucia Ramirez Ramirez de Paez,  por acumulación con el proceso 0804-2009 ordenado en auto del 24-06-2010. --- 21-05-2010:  Al despacho por posible acumulación. --- 05-05-2010:  remitir el expediente a la dra. Bertha Lucia Ramirez, port posible acumulación de proceso 804-2009 ---29-04-09:  Al despacho por reparto. ---24-04-09:  Repartido al DR. Alfonso Vargas Pinzón  ------ 02-04-09: Enviado a seccion segunda por competencia ----- 08/08/06 : Al despacho para  Fallo.--- 03-09-2004:  Auto admisorio</t>
  </si>
  <si>
    <r>
      <t>110010324000-</t>
    </r>
    <r>
      <rPr>
        <b/>
        <sz val="9"/>
        <rFont val="Arial Narrow"/>
        <family val="2"/>
      </rPr>
      <t>2004-00072</t>
    </r>
    <r>
      <rPr>
        <sz val="9"/>
        <rFont val="Arial Narrow"/>
        <family val="2"/>
      </rPr>
      <t xml:space="preserve">-01  </t>
    </r>
    <r>
      <rPr>
        <b/>
        <sz val="9"/>
        <rFont val="Arial Narrow"/>
        <family val="2"/>
      </rPr>
      <t xml:space="preserve">TERMINADO                 </t>
    </r>
    <r>
      <rPr>
        <sz val="9"/>
        <rFont val="Arial Narrow"/>
        <family val="2"/>
      </rPr>
      <t>110010324000-</t>
    </r>
    <r>
      <rPr>
        <b/>
        <sz val="9"/>
        <rFont val="Arial Narrow"/>
        <family val="2"/>
      </rPr>
      <t>2004-00259-</t>
    </r>
    <r>
      <rPr>
        <sz val="9"/>
        <rFont val="Arial Narrow"/>
        <family val="2"/>
      </rPr>
      <t xml:space="preserve">01    </t>
    </r>
    <r>
      <rPr>
        <b/>
        <sz val="9"/>
        <rFont val="Arial Narrow"/>
        <family val="2"/>
      </rPr>
      <t xml:space="preserve"> </t>
    </r>
  </si>
  <si>
    <t>MP. Dra, Bertha Lucia Ramirez de Paez</t>
  </si>
  <si>
    <t>min interior min hacienda DAFP</t>
  </si>
  <si>
    <t xml:space="preserve">LUIS ALBERTO CACERES ARBELAEZ Y OTRO                                DIANA ROCIO CACERES ARBELAEZ C.C.53009542  </t>
  </si>
  <si>
    <r>
      <t xml:space="preserve">Decreto 302 y 303/04 - </t>
    </r>
    <r>
      <rPr>
        <b/>
        <sz val="9"/>
        <rFont val="Arial Narrow"/>
        <family val="2"/>
      </rPr>
      <t>MODIFICA ESTRUCTURA SUPER NOTARIADO Y REGISTRO</t>
    </r>
  </si>
  <si>
    <t xml:space="preserve">27-10-2011:  Fallo deniega suplicas de la demanda, por edicto del 18 de noviembre de 2011, tomo 1254 folio 328, fallo notificado por edicto del 18 al 22 de noviembre de 2011.  --- 16-07-2010:  Al despacho para proveer. --- 24-06-2010:  Auto decreto acumulación del expediente 0734-2009 al 804-2009. --- 13-05-09: Al despacho por reparto  --- 07-05-09:  Reaprtido Dra. Bertha Lucy Ramirez de Paez ---16-04-09: Cambio de magistrado.02-04-09:  Enviado a sección II. Oficio 644 --- 07-04-06: Traslado para alegar de conclusión --- 07-06-05: Abre a pruebas </t>
  </si>
  <si>
    <t>NOVEDADES JUNIO 2012</t>
  </si>
  <si>
    <r>
      <t>110010324000-</t>
    </r>
    <r>
      <rPr>
        <b/>
        <sz val="9"/>
        <rFont val="Arial Narrow"/>
        <family val="2"/>
      </rPr>
      <t>2004-00182</t>
    </r>
    <r>
      <rPr>
        <sz val="9"/>
        <rFont val="Arial Narrow"/>
        <family val="2"/>
      </rPr>
      <t>-01</t>
    </r>
  </si>
  <si>
    <t>Alberto Arango Mantilla</t>
  </si>
  <si>
    <t>min educacion, DAFP</t>
  </si>
  <si>
    <t>ANDRES DE  SAMPER</t>
  </si>
  <si>
    <r>
      <t xml:space="preserve">Decreto 2582/03 art 9 parag 1 y 2 - </t>
    </r>
    <r>
      <rPr>
        <b/>
        <sz val="9"/>
        <rFont val="Arial Narrow"/>
        <family val="2"/>
      </rPr>
      <t>EVALUACION DE DESEMPEÑO DOCENTES Y DIRECTIVOS DOCENTES</t>
    </r>
  </si>
  <si>
    <t xml:space="preserve">21-08-2008: FALLO en relacion con el articulo 11, numeral 2 y los paragrafos I Yy II del Decreto 2912 de 2001, estese a lo resuelto en la sentencia del 21/09/2006 mediante la cual los declaro nulos.  --- 16/05/07:  al despacho por reparto proveniente de la Sección I.  --- 24/04/06: Al despacho para Fallo. </t>
  </si>
  <si>
    <t xml:space="preserve">15-05-2009: Archivo Definitivo. </t>
  </si>
  <si>
    <r>
      <t>110010324000-</t>
    </r>
    <r>
      <rPr>
        <b/>
        <sz val="9"/>
        <rFont val="Arial Narrow"/>
        <family val="2"/>
      </rPr>
      <t>2008-00391</t>
    </r>
    <r>
      <rPr>
        <sz val="9"/>
        <rFont val="Arial Narrow"/>
        <family val="2"/>
      </rPr>
      <t xml:space="preserve">-00   </t>
    </r>
    <r>
      <rPr>
        <b/>
        <sz val="9"/>
        <rFont val="Arial Narrow"/>
        <family val="2"/>
      </rPr>
      <t>TERMINADO</t>
    </r>
  </si>
  <si>
    <t>MP.Gerardo arenas Monsalve</t>
  </si>
  <si>
    <t>Autoridades nacionales</t>
  </si>
  <si>
    <t>ALFREDO GOMEZ GIRALDO</t>
  </si>
  <si>
    <t>Accion de Nulidad</t>
  </si>
  <si>
    <t>Consejo de Estado, Sección P.3</t>
  </si>
  <si>
    <t>Decreto  3454 de 2006, que rreglamenta la ley 588 de 2000</t>
  </si>
  <si>
    <t xml:space="preserve">30-06-2011: FALLO, niega pretensiones de la demanda, notificación por edictodel 22 al 27 de julio de 2011, tomo 1238 folio 388,  --- 02-07-2010:  al despacho para fallo. ---15-06-2010: Traslado al procurador --- 03-06-2010:  DAFP, contesta en tiempo --- 27-05-2010: por estado traslado para alegar de conclusión, vence viernes 11 de junio de 2010.---16-02-2010: Al despacho --- 09-02-2010:  alegatos otro --- 05-02-2010:  DAFP, Contesta en tiempo ---Fijación en lista vence lunes 8 de febrero de 2010 --- 22-01-2010:  Memorial suscrito por Fernando Gomez Mejia --- 11-01-2010:  Oficio solicitando antecedentes </t>
  </si>
  <si>
    <t xml:space="preserve">18-01-2012: Archivo Definitivo. </t>
  </si>
  <si>
    <r>
      <t>110010325000-</t>
    </r>
    <r>
      <rPr>
        <b/>
        <sz val="9"/>
        <rFont val="Arial Narrow"/>
        <family val="2"/>
      </rPr>
      <t>2001-00043</t>
    </r>
    <r>
      <rPr>
        <sz val="9"/>
        <rFont val="Arial Narrow"/>
        <family val="2"/>
      </rPr>
      <t>-01 (N.I. 712-2001)</t>
    </r>
  </si>
  <si>
    <t>MP. Dr. Nicolas Pajaro Peñaranda</t>
  </si>
  <si>
    <t xml:space="preserve">Presidencia de la República, MInHacienda, MinJusticia, DAFP </t>
  </si>
  <si>
    <t>EVERARDO VENEGAS AVILAN                         C.C.3207507</t>
  </si>
  <si>
    <t>Consejo de Estado, Secretaría General.</t>
  </si>
  <si>
    <t>súplica</t>
  </si>
  <si>
    <t>Decreto 2743/00, Art. 8°</t>
  </si>
  <si>
    <t>15-04-2004: FALLO declarese la nulidad del articulo 8, decreto 2743 de 2000.  --- 02-06-05: Expediente enviado a sección segunda, consejo de estado, y oficio comunicando la desición que niega apelación y accede al recurso de suplica.  --- 26-04-05:  Auto deniega recurso de apelacion  interpuesto por el demandante y concede el recurso de suplica interpuesto por el ministerio público. -----FALLO: nulidad art 8 Dec 2743. 02-06-06 envio expediente a sección II Consejo de E. RECURSO DE SUPLICA.interpuesto por la parte demandante --- 30-04-2001: Auto admisoorio</t>
  </si>
  <si>
    <t xml:space="preserve">02-10-2004: Archivo Definitivo. </t>
  </si>
  <si>
    <t>NOVEDADES MAYO DE 2012</t>
  </si>
  <si>
    <r>
      <t>110010327000-</t>
    </r>
    <r>
      <rPr>
        <b/>
        <sz val="9"/>
        <rFont val="Arial Narrow"/>
        <family val="2"/>
      </rPr>
      <t>2005-00029</t>
    </r>
    <r>
      <rPr>
        <sz val="9"/>
        <rFont val="Arial Narrow"/>
        <family val="2"/>
      </rPr>
      <t>-00             110010315000-</t>
    </r>
    <r>
      <rPr>
        <b/>
        <sz val="9"/>
        <rFont val="Arial Narrow"/>
        <family val="2"/>
      </rPr>
      <t>2004-01261</t>
    </r>
    <r>
      <rPr>
        <sz val="9"/>
        <rFont val="Arial Narrow"/>
        <family val="2"/>
      </rPr>
      <t>-00</t>
    </r>
  </si>
  <si>
    <t>Hector Romero Diaz</t>
  </si>
  <si>
    <t>Min hacienda, DIAN DAFP</t>
  </si>
  <si>
    <t>DIDIER GILBERTO GONZALEZ CASTAÑEDA      C.C.98588590                      SENEN AGUILAR PEREZ</t>
  </si>
  <si>
    <t>CONSEJO DE ESTADO SECCION CUARTA</t>
  </si>
  <si>
    <r>
      <t xml:space="preserve">Decreto 2117 de 1992 por el cual se fusiono la Dian- derogado por el Dec 1265/99 - </t>
    </r>
    <r>
      <rPr>
        <b/>
        <sz val="9"/>
        <rFont val="Arial Narrow"/>
        <family val="2"/>
      </rPr>
      <t xml:space="preserve">FUSION DIAN </t>
    </r>
  </si>
  <si>
    <t>28-10-2010: Fallo deniegan las pretensiones de la demanda por edicto del 23/11 tomo 540 folios 190 - 219.  --- 08-09-2010:  Constancia Secretarial, el presente proceso fue acuimulado al expediente 2004-1261, demandante Senen Aguilar Perez.  --- 26-07-2010:  Al despacho por reparto --- 22-07-2010:   por reparto es asignado a la dra, Maria Claudia Rojas Lasso (E ). --- 02-07-2010:  Envío a otra seccion  por competencia con oficio 583.  para seccion primera. --- 15-06-2010:  Auto remote por competencia a la Sección Primera por estado del 23 de junio de 2010. --- 25-11-09:  al despacho para fallo  ... 18-11-09:  Traslado especial procurador --- Por la tematica del proceso se decide no presentar alegatos de conclusiòn --- 26-10-09:  Tralado para alegar de conclusion  por estado del 29 de octubre, vence el viernes 13 de noviembre de 2009  ---23-09-09:  Al despacho con documentos como pruebas --- 04-09-09:  Auto tiene  como pruebas los documentos aportados por la DIAN, por estado de 8 de septiembre de 2009--- --- 24-04-09: con oficio N°04223 DIAN envía copia decretos.  --- 24-04-09: Memoriales al despacho. --- 25-03-09: Al despacho con respuestaa oficios  del DAFP y del Min Hacienda. --- 04/10/06 AL DESPACHO notificada la modificación del auto admisorio. 11/04/08 Estado: ADMITE CORRECCION DE LA DEMANDA. --- 01-02-2006:  Auto admisorio</t>
  </si>
  <si>
    <t xml:space="preserve">21-01-2011: Archivo Definitivo. </t>
  </si>
  <si>
    <r>
      <t>110010324000-</t>
    </r>
    <r>
      <rPr>
        <b/>
        <sz val="9"/>
        <rFont val="Arial Narrow"/>
        <family val="2"/>
      </rPr>
      <t>2004-00120</t>
    </r>
    <r>
      <rPr>
        <sz val="9"/>
        <rFont val="Arial Narrow"/>
        <family val="2"/>
      </rPr>
      <t>-01</t>
    </r>
  </si>
  <si>
    <t xml:space="preserve">MInHacienda, Ministerio de Protección Social, DAFP </t>
  </si>
  <si>
    <t>SINTRASENA Y OTROS</t>
  </si>
  <si>
    <t>Decreto 248 de 2004</t>
  </si>
  <si>
    <t xml:space="preserve">17-01-2012: Por edicto del 17 al 19 de enero de 2012.  --- 19-12-2011: Copiado al tomo 571, folios 278 a 290. --- 17-05-05:  Enviado a sección segunda con oficio 776 --- 06-09-04: Fijación en lista </t>
  </si>
  <si>
    <t xml:space="preserve">09-07-2009: Archivo Definitivo. </t>
  </si>
  <si>
    <r>
      <t>110010325000-</t>
    </r>
    <r>
      <rPr>
        <b/>
        <sz val="9"/>
        <rFont val="Arial Narrow"/>
        <family val="2"/>
      </rPr>
      <t>2004-00207</t>
    </r>
    <r>
      <rPr>
        <sz val="9"/>
        <rFont val="Arial Narrow"/>
        <family val="2"/>
      </rPr>
      <t>-01  (2004-4289)</t>
    </r>
  </si>
  <si>
    <t>Alejandro Ordoñez</t>
  </si>
  <si>
    <t>JORGE HUMBERTO VALERO RODRIGUEZ</t>
  </si>
  <si>
    <r>
      <t xml:space="preserve">Decreto 3228/04 Art 4 y 5 parcial - </t>
    </r>
    <r>
      <rPr>
        <b/>
        <sz val="9"/>
        <rFont val="Arial Narrow"/>
        <family val="2"/>
      </rPr>
      <t>CONCURSOS CARRERA DOCENTE</t>
    </r>
  </si>
  <si>
    <t>30-06-2011: Fallo se declara la nulidad de la expresion "Aquellas solicitudes de ascenso radicado con posterioridad al 01-01-2012, seran resueltas de conformidad con lo establecido en el presente decreto" paragrafo art 2 decreto 1095/2005, niega todo lo demas.  --- 19-02-2010: Al despacho para fallo.  --- 15-11-2005: Auto admisorio</t>
  </si>
  <si>
    <t xml:space="preserve">19-10-2011; Archivo Definitivo. </t>
  </si>
  <si>
    <t>NOVEDADES ABRIL 2012</t>
  </si>
  <si>
    <r>
      <t>110010315000-</t>
    </r>
    <r>
      <rPr>
        <b/>
        <sz val="9"/>
        <rFont val="Arial Narrow"/>
        <family val="2"/>
      </rPr>
      <t>2005-00577</t>
    </r>
    <r>
      <rPr>
        <sz val="9"/>
        <rFont val="Arial Narrow"/>
        <family val="2"/>
      </rPr>
      <t>-00</t>
    </r>
  </si>
  <si>
    <t xml:space="preserve">Dra. Bertha Lucia Ramirez </t>
  </si>
  <si>
    <t>DIEGO ERNESTO VILLAMIZAR               C.C.17092160</t>
  </si>
  <si>
    <r>
      <t xml:space="preserve">Decreto 583 de 1995.   </t>
    </r>
    <r>
      <rPr>
        <b/>
        <sz val="9"/>
        <rFont val="Arial Narrow"/>
        <family val="2"/>
      </rPr>
      <t>DISPOSICIONES PRESTACIONALES DEL SECTOR OFICIAL</t>
    </r>
  </si>
  <si>
    <t>30-06-2011: Fallo que deniega las pretensiones de la demanda.  --- 16/06/07: al despacho para Fallo.  --- 16-01-07:  Cambio ponente --- 29-11-2005: Auto admisorio</t>
  </si>
  <si>
    <t xml:space="preserve">18-10-2011: Archivo Definitivo. </t>
  </si>
  <si>
    <r>
      <t>110010324000-</t>
    </r>
    <r>
      <rPr>
        <b/>
        <sz val="9"/>
        <rFont val="Arial Narrow"/>
        <family val="2"/>
      </rPr>
      <t>2002-00329</t>
    </r>
    <r>
      <rPr>
        <sz val="9"/>
        <rFont val="Arial Narrow"/>
        <family val="2"/>
      </rPr>
      <t>-01</t>
    </r>
  </si>
  <si>
    <t>Gabriel Eduardo Mendoza Martelo</t>
  </si>
  <si>
    <t xml:space="preserve">MInHacienda-Protección Social-DAFP </t>
  </si>
  <si>
    <r>
      <t xml:space="preserve"> Decreto 1919 de 2002 - </t>
    </r>
    <r>
      <rPr>
        <b/>
        <sz val="9"/>
        <rFont val="Arial Narrow"/>
        <family val="2"/>
      </rPr>
      <t>REGIMEN PRESTACIONES SOCIALES PARA LOS EMPLEADOS PUBLICOS</t>
    </r>
  </si>
  <si>
    <t xml:space="preserve">16-08-2007: Fallo estese a lo resuelto en sentencia del 19/05/05 proferida en el expediente 4396-02 que denegó la nulidad de las expresiones "vinculados" del articulo 1 y "1133 y 1808 de 1994" del articulo 6 decreto 1919 de 2002.  --- 10-02-06 envio a la sección segunda.  --- 08- 12-2005: Al despacho para Fallo. </t>
  </si>
  <si>
    <t>10-01-2008: Archivo Definitivo.</t>
  </si>
  <si>
    <t>NOVEDADES  MARZO 2012</t>
  </si>
  <si>
    <r>
      <t>110010325000-</t>
    </r>
    <r>
      <rPr>
        <b/>
        <sz val="9"/>
        <rFont val="Arial Narrow"/>
        <family val="2"/>
      </rPr>
      <t>2000-00079</t>
    </r>
    <r>
      <rPr>
        <sz val="9"/>
        <rFont val="Arial Narrow"/>
        <family val="2"/>
      </rPr>
      <t>-01  (2000- 1034)</t>
    </r>
  </si>
  <si>
    <t xml:space="preserve">MInHacienda - DAFP </t>
  </si>
  <si>
    <t>PEDRO A. HERRERA MIRANDA</t>
  </si>
  <si>
    <t>Decreto 304/00</t>
  </si>
  <si>
    <t>19-02-2012: Fallo estese a lo resuelto en sentencia 15/03/2001 en relacion al articulo 6, decreto 304/00 y la sentencia del 15/08/2002 en relacion a los articulos 1 y 2, decreto 182/00, ponencia Ana Margarita Olaya y Alberto Arango, expediente 808/00 22-05-03:  Auto concede Recurso de suplica.  --- 05-02-01:  Auto niega pruebas por tratarse de una controversia de pleno derecho --- 25-07-00:  Admision demanda</t>
  </si>
  <si>
    <t xml:space="preserve">05-09-2004: Archivo Definitivo. </t>
  </si>
  <si>
    <r>
      <t>110010325000-</t>
    </r>
    <r>
      <rPr>
        <b/>
        <sz val="9"/>
        <rFont val="Arial Narrow"/>
        <family val="2"/>
      </rPr>
      <t>2002-00178</t>
    </r>
    <r>
      <rPr>
        <sz val="9"/>
        <rFont val="Arial Narrow"/>
        <family val="2"/>
      </rPr>
      <t>-01</t>
    </r>
  </si>
  <si>
    <t>MP, Dra. Ana margarita olaya Forero</t>
  </si>
  <si>
    <t>MInHacienda, MinJusticia, DAFP</t>
  </si>
  <si>
    <t>EVERARDO VENEGAS AVILAN</t>
  </si>
  <si>
    <t>Nulidad y Reestablecimiento</t>
  </si>
  <si>
    <t xml:space="preserve"> Decreto 685/02, Art. 7o </t>
  </si>
  <si>
    <t xml:space="preserve">20-01-2005: Fallo niegase el recurso extraordinario de suplica.  --- 17-01-06: Expediente enviado a  secretaria general mediante oficio 0033.  --- 11-10-05. Se concede Recurso Extraordinario de Suplica. </t>
  </si>
  <si>
    <t xml:space="preserve">08-11-2005: Archivo Definitivo. </t>
  </si>
  <si>
    <t>NOVEDADES  FEBRERO 2012</t>
  </si>
  <si>
    <r>
      <t>110013331018-</t>
    </r>
    <r>
      <rPr>
        <b/>
        <sz val="9"/>
        <rFont val="Arial Narrow"/>
        <family val="2"/>
      </rPr>
      <t>2008-00344</t>
    </r>
    <r>
      <rPr>
        <sz val="9"/>
        <rFont val="Arial Narrow"/>
        <family val="2"/>
      </rPr>
      <t>-00</t>
    </r>
  </si>
  <si>
    <t xml:space="preserve">Nación - Min protección - DAFP - ESE Luis Carlos Galan Sarmiento </t>
  </si>
  <si>
    <t>MARIA CLEMENCIA GARNICA BARRIOS</t>
  </si>
  <si>
    <t>Juzgado 18 administrativo de Bogotá, Dra. Maria Carolina Torres Escobar.</t>
  </si>
  <si>
    <t xml:space="preserve">Nulidad y restablecimiento </t>
  </si>
  <si>
    <t>Decreto 4992 de 2007</t>
  </si>
  <si>
    <t xml:space="preserve">10-02-2012: Copias autenticas retiradas.  --- 09-02-2012: Copias autenticas expedidas.  --- 01-02-2012: Auto que ordena expedir copias por estado del 3 de febrero de 2012.  --- 31-01-2012: Al despacho --- 27-01-2012: Memorial solicitud de copias otro. --- 29-11-2011:  se remite expediente al juzgado de origen, lo envía el juzgado 6 administrativo de descongestión.  --- 16-11-2011: Auto que ordena traslado para alegar de conclusión, notificado por estado del 18 de noviembre de 2011, sin embargo en este proceso no hay lugar a traslado puesto que la sentencia de primera instancia que negó las suplicas de la demanda no fue apelada por la parte vencida y por tanto no existe recurso, y tampoco esta el proceso cursando en una segunda instancia, se confirma en el despacho correspondiente que la actuación corresponde a otro proceso. nota Mónica s --- 04-11-2011:  Remisión expediente a juzgado sexto administrativo de descongestión, con oficio 1570. --- 26-10-2011:  Auto ordena devolver expediente al juzgado sexto administrativo de descongestión, por estado del 28 de octubre de 2011. --- 24-10-2011:  Al despacho informando a la señora juez que no se dio cumplimiento  a lo ordenado en el numeral 3° del  la parte resoluctiva de la sentencia.  20-10-2011:  Devolución al despacho de origen, remite el juzgado 6° de descongestión con oficio 1033 --- 31-08-2011: FALLO de primera instancia que niega suplicas de la demanda, sin costas, notificado por edicto del 6 al 8 de septiembre de 2011.  --- 06-07-2011:  Al despacho para fallo --- 09-06-2011:  Auto de descongestión ordena remitir proceso a juzgados de descongestión. --- 04-04-2011:  Memorial sustitución poder otro. --- 23-03-2011:  Al despacho para sentencia --- 16-02-2011:  Alegatos otro  --- 11-02-2011:  Alegatos DAFP --- 07-02-2011:  Alegatos otro --- 02-02-2011: Traslado para alegar de conclusión por estado, vence el viernes 18 de feberro de 2011 --- 11-01-2011:  Memorial rta oficio ISS --- 11-11-2010: Pago gastos notificaciones. --- 27-09-2010:  Memorial con Rta oficio.  --- 22-09-2010:  memoriales con Rta oficios --- 14-09-2010:  Oficio que da cumplimiento  nùmero 1223-1224 enviados el 6 de septirmbre de 2010  --- 03-09-2010.  e01-09-2010:  por estado de 03 de septiembre de 2010, auto ordena oficiar ---- 23-08-2010:  Al despacho informe con rtas oficios. --- 28-07-2010:  Pago arancel notificaciones. --- 14-07-2010:  Memorial rta oficio otro. --- 09-07-2010:  Respuesta oficio --- 07-07-2010:  Recepcion memoriales ISS. --- 19-05-2010:  Auto que abre a pruebas por estado del 21 de mayo de 2010. --- 03-05-2010:  al despacho para proveer sobre pruebas --- 30-04-2010: DAFP, contesta en tiempo. --- 19-04-2010: Fijación en lista vence viernes 30 de abril de 2010 --- 12-04-2010: DAFP, notificado </t>
  </si>
  <si>
    <t>29-03-2012: Archivo definitivo, caja 168</t>
  </si>
  <si>
    <r>
      <t xml:space="preserve">2004-6501          </t>
    </r>
    <r>
      <rPr>
        <b/>
        <sz val="9"/>
        <rFont val="Arial Narrow"/>
        <family val="2"/>
      </rPr>
      <t>FACATATIVA</t>
    </r>
  </si>
  <si>
    <t>Min Proteccion, Min Hacienda, DAFP, SENA</t>
  </si>
  <si>
    <t>ORLANDO DONCEL SOLANO</t>
  </si>
  <si>
    <t>Juzgado único Administrativo de Facatativa.</t>
  </si>
  <si>
    <t>RES 691/04 SENA</t>
  </si>
  <si>
    <t xml:space="preserve">09-02-2011: FALLO de primera instancia, se desconoce el sentido del mismo debido a que la información que se tiene ha sido dada telefonicamente, funcionario que atiende el teléfono en el Juzgado, Emerson Albarracin, Secretario.  --- 30-11-06: Mediente oficio OJA-194 se remite a Facatativa.  --- 30/11/06 mediante oficio se remite por competencia//13/4/2009, remite se encuentra en la oficina de apoyo./// REMITIO A FACATATIVA  -   09/05/06 Tribunal de Cundinamarca decreta pruebas. 11 Nov/06 Por Estado se remite al Juzgado de Facatativá </t>
  </si>
  <si>
    <t xml:space="preserve">18-11-2011: Archivo definitivo. </t>
  </si>
  <si>
    <r>
      <t>110010324000-</t>
    </r>
    <r>
      <rPr>
        <b/>
        <sz val="9"/>
        <rFont val="Arial Narrow"/>
        <family val="2"/>
      </rPr>
      <t>2003-00519-</t>
    </r>
    <r>
      <rPr>
        <sz val="9"/>
        <rFont val="Arial Narrow"/>
        <family val="2"/>
      </rPr>
      <t>01   Seccion 2da</t>
    </r>
  </si>
  <si>
    <t>Olga Ines Navarrete Barrera</t>
  </si>
  <si>
    <t>GREGORIO ARQUIMEDES BELTRAN LEON    C.C.290909</t>
  </si>
  <si>
    <r>
      <t xml:space="preserve">Decreto 2582/03 art 9- </t>
    </r>
    <r>
      <rPr>
        <b/>
        <sz val="9"/>
        <rFont val="Arial Narrow"/>
        <family val="2"/>
      </rPr>
      <t>EVALUACION DE DESEMPEÑO DOCENTE Y DIRECTIVOS DOCENTES</t>
    </r>
  </si>
  <si>
    <t>22-11-2007: Fallo primera instancia que declara la nulidad del paragrafo 1 del articulo 9. decreto 2582 del 12 de septiembre de 2003.  --- 26-07-05: Al despacho para fallo.  --- 26/07/05 envio a otra sección por competencia (Sección II) --- 29-10-04:  Tiene por contestada la demanda ---20-05-2004: Auto admisorio</t>
  </si>
  <si>
    <t xml:space="preserve">09-06-2008: Se archiva </t>
  </si>
  <si>
    <r>
      <t>250002326000-</t>
    </r>
    <r>
      <rPr>
        <b/>
        <sz val="9"/>
        <rFont val="Arial Narrow"/>
        <family val="2"/>
      </rPr>
      <t>1999-02235</t>
    </r>
    <r>
      <rPr>
        <sz val="9"/>
        <rFont val="Arial Narrow"/>
        <family val="2"/>
      </rPr>
      <t xml:space="preserve">-01    </t>
    </r>
    <r>
      <rPr>
        <b/>
        <sz val="9"/>
        <rFont val="Arial Narrow"/>
        <family val="2"/>
      </rPr>
      <t>ARCHIVO</t>
    </r>
  </si>
  <si>
    <r>
      <t xml:space="preserve">MAGISTRADO 7                </t>
    </r>
    <r>
      <rPr>
        <sz val="9"/>
        <rFont val="Arial Narrow"/>
        <family val="2"/>
      </rPr>
      <t>jesus maria carrillo</t>
    </r>
  </si>
  <si>
    <t>MINISTERIO DE DEFENSA-DAFP</t>
  </si>
  <si>
    <t xml:space="preserve">ERNESTO DE JESUS FRANCISCO MORALES </t>
  </si>
  <si>
    <t>Trib. Admn. de Cund., Sección Tercera</t>
  </si>
  <si>
    <t xml:space="preserve">Declarar falla en el servicio </t>
  </si>
  <si>
    <t>20-10-2011: Auto de obedezcace y cumplase, por estado del 25 de octubre de 2011.  --- 13-10-2011:  radicación y reparto en el TAC. --- 04-10-2011: Devolución al Tribunal de origen, salida 4 de octibre, se envía TAC, sección tercera. --- 22-09-2011: Recibo providencia, sentencia del 14 de septiembre con medio magnetico, tomo 810, folio 230 al 241, por edicto que inicia el 22 y termina el 26 de septiembre. --- 14-09-2011: Modificase la sentencia dictada por el TAC, Sección III, subsección A, la cual quedará así: Inhibese la sala para resolver de fondo el asunto sometido a su conocimiento por indebida escogencia de la acción.  devuelvase el remanente consignado para gastos del proceso. sin condena en costas.ejecutoriada esta sentencia devuielvase el exoediente al tribunal de origen. --- 14-09-2011: a relatoria con sentencia modificatoria, registrada el 19 de septiembre, sin medio magnetico --- 23-09-2010:     Reasignaciòn de Ponente  por reparto general de los procesos que cursan en la secciòn tercera del Consejo de Estado, entre los nueve Magistrados que hoy la integran en conformidad con lo dispuesto por la ley  1285. --- 26/02/07: Al despacho para Fallo.  --- 22-02-07: Cambio ponente por la el Dr. Ramiro Saavedra becerra --- 12/02/07 AUTO que corrige el oficio del 11/07/06 queda así: Reconoce personeria a la abogada Dra Najia Susana como apoderada de la Policia Nal. Estado: 20/0207</t>
  </si>
  <si>
    <t xml:space="preserve">15-02-2012: Archivo caja 26827 2 cuadernos de 147 y de 100 folios. </t>
  </si>
  <si>
    <r>
      <t>110010325000-</t>
    </r>
    <r>
      <rPr>
        <b/>
        <sz val="9"/>
        <rFont val="Arial Narrow"/>
        <family val="2"/>
      </rPr>
      <t>2008-00122-</t>
    </r>
    <r>
      <rPr>
        <sz val="9"/>
        <rFont val="Arial Narrow"/>
        <family val="2"/>
      </rPr>
      <t xml:space="preserve">00  (NI- 2655-2008)             </t>
    </r>
    <r>
      <rPr>
        <b/>
        <sz val="9"/>
        <rFont val="Arial Narrow"/>
        <family val="2"/>
      </rPr>
      <t>ARCHIVO</t>
    </r>
  </si>
  <si>
    <t>FERNANDO RUIZ ACOSTA</t>
  </si>
  <si>
    <t>Consejo de Estado, Sección Segunda. P.2</t>
  </si>
  <si>
    <t>Nulidad decreto 1095 de 2005 -</t>
  </si>
  <si>
    <t>26-11-2010:  FALLO notificado por edicto numero 319.  --- 29-09-2010:  FALLO, Se declara probada la excepción de inepta demanda frente añl cargo en cuanto que el decreto demandado viola los articulos 67 y 188 de la constitución política de colombia, y en consecuencia inhibase la sala de efectuar un pronunciamiento de fondo sobre este aspecto, nieganse las pretensiones de la demanda de nulidad del aparte del decreto 1095 de 2005 expedido por el ministerio de educación nacional -.--04-06-20140:  Al despacho para fallo . ---28-05-2010: Concepto procurador. --- 14-05-2010:  Traslado procurador --- 13-05-2010:  DAFP, allega memorial alegatos en tiempo --- 29-04-2010: Traslado para alegar de conclusión por estado, vence el jueves 13 de mayo de 2010. --- 24-09-09:  Remisiòn documentos por parte de Min Educaciòn  --- 18-09-09:  Recibe memorial con antecedentes --- 08-09-09: DAFP, radica contestación en tiempo  --- 20-08-09: DAFP, notificado.---30-07-09:  Oficio solicitando antecedentes ---16-07-09:  Por estado, auto admite demanda.</t>
  </si>
  <si>
    <t xml:space="preserve">15-12-2011. Archivo </t>
  </si>
  <si>
    <t>2      0      1      1</t>
  </si>
  <si>
    <t>NOVEDADES  ENERO 2012</t>
  </si>
  <si>
    <t>b</t>
  </si>
  <si>
    <t>Consejo de Estado - Sección II - MP. Dr Victor Hernando Alvarado.</t>
  </si>
  <si>
    <t>ISSI DEL CARMEN VELEZ OLIVEROS  TRIBUNAL</t>
  </si>
  <si>
    <t xml:space="preserve"> Nulidad y Restablecimiento del Derecho</t>
  </si>
  <si>
    <t xml:space="preserve"> Trib.Adm. de Santander -MP. Dr. Rafael gutierrez Solano</t>
  </si>
  <si>
    <r>
      <t>110010325000-</t>
    </r>
    <r>
      <rPr>
        <b/>
        <sz val="9"/>
        <rFont val="Arial Narrow"/>
        <family val="2"/>
      </rPr>
      <t>2007-00120</t>
    </r>
    <r>
      <rPr>
        <sz val="9"/>
        <rFont val="Arial Narrow"/>
        <family val="2"/>
      </rPr>
      <t xml:space="preserve">-00 (2237-07)     </t>
    </r>
    <r>
      <rPr>
        <b/>
        <sz val="9"/>
        <rFont val="Arial Narrow"/>
        <family val="2"/>
      </rPr>
      <t>ARCHIVO. 25000231500020060004201 ARCHIVADO2009 -  25000231500020060038401 ARCHIVADO 2007</t>
    </r>
  </si>
  <si>
    <t xml:space="preserve">Rafael Vergara Quintero </t>
  </si>
  <si>
    <t>JOSE IGNACIO MORALES ARRIAGA</t>
  </si>
  <si>
    <t>Consejo de Estado, Sección Segunda - P.3.</t>
  </si>
  <si>
    <t>3.387.06.00.</t>
  </si>
  <si>
    <t>13-07-2011: Auto de obedezcase y cumplase en estado del 15-07-2011.  --- 06-07-2011: Al despacho.  --- 13-06-2011: Devuelto espediente al tribunal de origen con oficio 2994.  --- 29-04-2011: FALLO, notificado por edicto --- 23-02-2011:  FALLO. Confirma sentencia de primera instancia proferida por el tribunal, notificada por edicto el 29 de abril de 2011. --- 28-01-2011:  Al despacho para fallo --- 17-01-2010:  Alegatos DAFP en tiempo --- 09-12-2010:  Por estado traslado para alegar de conclusion, vence lunes enero 17 de 2011 --- 12-07-2010: Auto admite resurso de apelación, por estado del 5 de agosto de 2010 --- 18-02-2010:  Memorial sustanciacion  de recurso de apelacion 29-01-2010:  Radicación procesos proveniente del Tribunal Administrativo de Santander --- 04-12-2009:  Se envia al Consejo de Estado --- 23-10-09:  Se concede recurso de apelacion por estado --- 21-08-09:  Fallo, primera instancia niega pretensiones  -- Al despacho para sentencia desde el 14/10/05.</t>
  </si>
  <si>
    <t xml:space="preserve">26-07-2011: Archivo caja 603.  </t>
  </si>
  <si>
    <t>Decreto 4617/06</t>
  </si>
  <si>
    <t>01-02-2010:  memorial al despacho y consignacion por el demandante  --- 22-01-2010:  Al despacho para fallo ---01-02-2010: con memorial se anexa consignación  --- 03-12-09:  DAFP, allega memorial alegatos  ---19-11-09:  Por estado traslado para alegar de conclusiòn, vence jueves 3 de diciembre de 2009 --- 05-11-09: Auto de traslado para alegar de conclusion --- 27-10-09:  Cambio de Poenente, nuevo el Dr. Rafael vergara Quintero  --- 23-10-09:  Memorial pruebas FF.MM. --- 28-08-09:  Oficio 3651. ---17-07-09:  Oficio 52239 Min Defensa  --- 10-07-09:  Oficio 51598 Min Defensa ---27-05-09:  Oficio 2043 dando cumplimiento --- 14-05-09: se ordena oficiar --- 23-02-09: Memoriales al despacho --- 30-04-09: Abre a pruebas. --- 02/07/08 DAFP entrega en término contesatción de la demanda.29/07/08 al despacho.22/08/08 abre a pruebas</t>
  </si>
  <si>
    <t>01-02-2010: Al despacho.</t>
  </si>
  <si>
    <r>
      <t>110010325000-</t>
    </r>
    <r>
      <rPr>
        <b/>
        <sz val="9"/>
        <rFont val="Arial Narrow"/>
        <family val="2"/>
      </rPr>
      <t>2006-00127-</t>
    </r>
    <r>
      <rPr>
        <sz val="9"/>
        <rFont val="Arial Narrow"/>
        <family val="2"/>
      </rPr>
      <t xml:space="preserve">00      </t>
    </r>
    <r>
      <rPr>
        <b/>
        <sz val="9"/>
        <rFont val="Arial Narrow"/>
        <family val="2"/>
      </rPr>
      <t>ARCHIVO</t>
    </r>
  </si>
  <si>
    <t>Min Interior, DAFP</t>
  </si>
  <si>
    <t xml:space="preserve">RENE FELIPE ZARATE PRADO </t>
  </si>
  <si>
    <r>
      <t>110010325000-</t>
    </r>
    <r>
      <rPr>
        <b/>
        <sz val="9"/>
        <rFont val="Arial Narrow"/>
        <family val="2"/>
      </rPr>
      <t>2004-00123</t>
    </r>
    <r>
      <rPr>
        <sz val="9"/>
        <rFont val="Arial Narrow"/>
        <family val="2"/>
      </rPr>
      <t xml:space="preserve">-01 (1825-2004)                 </t>
    </r>
    <r>
      <rPr>
        <b/>
        <sz val="9"/>
        <rFont val="Arial Narrow"/>
        <family val="2"/>
      </rPr>
      <t>ARCHIVO</t>
    </r>
  </si>
  <si>
    <t>Tarsicio Caceres</t>
  </si>
  <si>
    <t>Min Cultura, Min Hacienda, DAFP</t>
  </si>
  <si>
    <t>SINDIC DE TRABAJAD OFICIALES DEL MIN DE CULTURA</t>
  </si>
  <si>
    <t>Decreto 3454/06 Artículo 5,9,11</t>
  </si>
  <si>
    <t xml:space="preserve">19-01-2011:  Oficio 102 y 103 comunicando desición. --- 14-10-2010: FALLO, DECLÁRASE LA NULIDAD de las expresiones … del Estado… y … y contendrá hasta el 15% de las preguntas contenidas en el banco de preguntas, el cual podrá ser público., contenidas en el artículo 9º del Decreto 3454 de 2006, por las razones expuestas en la parte motiva de la presente providencia. ESTESE a lo resuelto en la sentencia de marzo 11 de 2010, en relación con los artículos 5 y 11 del Decreto demandado. DENIÉGANSE las demás pretensiones de la demanda.  FALTA EDICTO --- 26/08/08: Al despacho para Fallo. --- 27-05-08: Juzgado 10 administrativo del Circuito de Bogotá solicita expedición de copias </t>
  </si>
  <si>
    <t>15-12-2011: ARCHIVO, con oficio 6364, DEL Consejo de Estado.</t>
  </si>
  <si>
    <r>
      <t>11001032500-</t>
    </r>
    <r>
      <rPr>
        <b/>
        <sz val="9"/>
        <rFont val="Arial Narrow"/>
        <family val="2"/>
      </rPr>
      <t>2006-00047</t>
    </r>
    <r>
      <rPr>
        <sz val="9"/>
        <rFont val="Arial Narrow"/>
        <family val="2"/>
      </rPr>
      <t xml:space="preserve">-00   </t>
    </r>
    <r>
      <rPr>
        <b/>
        <sz val="9"/>
        <rFont val="Arial Narrow"/>
        <family val="2"/>
      </rPr>
      <t>ARCHIVO</t>
    </r>
  </si>
  <si>
    <t>Bertha Lucia Ramirez</t>
  </si>
  <si>
    <t>Min interior, Min hacienda, DAFP</t>
  </si>
  <si>
    <t>OSCAR JOSE DUEÑAS RUIZ</t>
  </si>
  <si>
    <t>decreto 3210 de diciembre 27 de 2002</t>
  </si>
  <si>
    <t>23-06-2011: FALLO del 6 de abril de 2011 notificado por edicto del 24 de junio de 2011, tomo 1235, folio 189. --- 18-04-06: Al despacho para Fallo. --- 03-03-06: Traslado para alegar de conclusión</t>
  </si>
  <si>
    <r>
      <t>110010325000-</t>
    </r>
    <r>
      <rPr>
        <b/>
        <sz val="9"/>
        <rFont val="Arial Narrow"/>
        <family val="2"/>
      </rPr>
      <t>2005-00220</t>
    </r>
    <r>
      <rPr>
        <sz val="9"/>
        <rFont val="Arial Narrow"/>
        <family val="2"/>
      </rPr>
      <t xml:space="preserve">-01 (9547-05)  </t>
    </r>
    <r>
      <rPr>
        <b/>
        <sz val="9"/>
        <rFont val="Arial Narrow"/>
        <family val="2"/>
      </rPr>
      <t>ARCHIVO</t>
    </r>
  </si>
  <si>
    <t>MERCEDES OLAYA VARGAS</t>
  </si>
  <si>
    <t>Decreto 3131/05 artículo 2</t>
  </si>
  <si>
    <t>11-03-2011: FALLO, notificado por edicto del 11 al 15 de marzo de 2011. --- 07-03-2011: Recibo providencia en secretaria. --- Fallo, Estese a lo resuelto en sentencia del 12 de marzo de 2008, proferida dentro del expediente 10241 de 2005, que nego la nulidad de los artículos 1-3-4-5-6 del decreto 2121 del 5 de septiembre de 2005, denieganse las pretensiones de la demanda de nulidad del articulo 2 del decreto 3131 del 5 de septiembre de 2005, falta edicto. --- 22-02-2011: Al despacho del conjuez Ernesto Forero Vargas ---07/10/08. Al despacho para Fallo.  --- 28/03/07 DAFP entrega en término contestación de la demanda. 14/02/08 Estado: ABRE A PRUEBAS , reconoce personeria. 30/05/08 AL DESPACHO.04/09/08 traslado para alegar de conclusion.18/09/08EL DAFP entrega alegatos en termino .</t>
  </si>
  <si>
    <t>NOVEDADES  DICIEMBRE</t>
  </si>
  <si>
    <r>
      <t xml:space="preserve">680012315000-2000-00069-01     </t>
    </r>
    <r>
      <rPr>
        <b/>
        <sz val="9"/>
        <rFont val="Arial Narrow"/>
        <family val="2"/>
      </rPr>
      <t>ARCHIVO DEFINITIVO</t>
    </r>
  </si>
  <si>
    <t>DAFP -CNSC</t>
  </si>
  <si>
    <t>ANA OFELIA PINEDA LANCHEROS</t>
  </si>
  <si>
    <r>
      <t xml:space="preserve">Juzgado14 admtvo B/manga </t>
    </r>
    <r>
      <rPr>
        <sz val="9"/>
        <rFont val="Arial Narrow"/>
        <family val="2"/>
      </rPr>
      <t>Tribunal Administrativo deSantander, MP, Dra. Maria del Pilar Pinilla</t>
    </r>
    <r>
      <rPr>
        <b/>
        <sz val="9"/>
        <rFont val="Arial Narrow"/>
        <family val="2"/>
      </rPr>
      <t xml:space="preserve"> </t>
    </r>
  </si>
  <si>
    <t>Decreto 2900/05 Artículo 2,3,5,7</t>
  </si>
  <si>
    <t xml:space="preserve">18-07-2011: Oficio 3618 comunicando la desición. --- 03-06-2011:  FALLO, notificado por edicto --- 16-04-2011: FALLO, declara nulidad --- 11/03/08: Al despacho para Fallo. ---  07-02-08: Traslado para alegar de conclusión </t>
  </si>
  <si>
    <t>Inscribir en la carrera admtva</t>
  </si>
  <si>
    <r>
      <rPr>
        <b/>
        <sz val="9"/>
        <rFont val="Arial Narrow"/>
        <family val="2"/>
      </rPr>
      <t xml:space="preserve">01-02-2012: Se encuentra en sistema que el expediente sigue en archivo definitivo --- </t>
    </r>
    <r>
      <rPr>
        <sz val="9"/>
        <rFont val="Arial Narrow"/>
        <family val="2"/>
      </rPr>
      <t>08-11-2011: Memorial solicitud otro --- 25-10-2011: Archivo defifinitivo --- 25-08-2011:  Se ordena  expedir copia que presta merito ejecutivo. --- 05-08-2011: Auto de obedezcace y cumplse - fallo confirma primera instancia. --- 28-07-2011: Se envia expediente a juzgados oficio 1039 ---26-07-2011:  Con oficio 1039 s el TAS regresa  expediente al juzgado administrativo -- 24-06-2011: fallo, por edicto del 5 de julio de 2011, que confirma sentencia de primera instancia que a titulo de restablecimiento del derecho ordena a la CNSC a revisar la documentación de la demandante y en caso de encontrarse dentro de las previsiones legales, proceda a hacer la inscripción de la accionante en carrera adminsitrativa. ---  22-06-2011: Proyecto de fallo. --- 29-10-2009:  Al despacho para Fallo --- 26-10-09:  Al despacho para fallo ---14-10-09:  auto niega solicitud por extemporanea -- 14-09-09:  Solicitud de aclaratoria del auto de traslado --- 04-09-09:  Traslado para alegar de conclusion por estado --- 12-08-09:  Admite resurso ---08-05-09:  Al despacho ---23-04-09:  suspende termino por prejudicialidad  ----01-04-09:  Se corre traslado para sustentar recursode apelacion  ante tribunal, por estado --- 26-03-09:  Reparto y radicacion tribunal</t>
    </r>
  </si>
  <si>
    <r>
      <t xml:space="preserve"> 2003-3743  </t>
    </r>
    <r>
      <rPr>
        <b/>
        <sz val="9"/>
        <rFont val="Arial Narrow"/>
        <family val="2"/>
      </rPr>
      <t>ARCHIVO</t>
    </r>
  </si>
  <si>
    <t>Juzgado 02 Administrativo de Cali.</t>
  </si>
  <si>
    <t xml:space="preserve"> NACIÓN- Ministerio de Hacienda, Rama Judicial- Administración Judicial, Departamento Administrativo de la Función Pública</t>
  </si>
  <si>
    <t>HERNANDO PARRA PUCCETTI</t>
  </si>
  <si>
    <r>
      <t xml:space="preserve">150002331000-2002-03230-00     </t>
    </r>
    <r>
      <rPr>
        <b/>
        <sz val="9"/>
        <rFont val="Arial Narrow"/>
        <family val="2"/>
      </rPr>
      <t>ARCHIVO</t>
    </r>
  </si>
  <si>
    <t>YOLANDA ZULIMA VALLEJO DIAZ</t>
  </si>
  <si>
    <t>ESAP - DAFP</t>
  </si>
  <si>
    <t xml:space="preserve"> CLARA INES GARCIA MORENO</t>
  </si>
  <si>
    <r>
      <t xml:space="preserve">Tribunal Administrativo de Boyaca - MP. Dr. Jorge Eliecer Fandiño Gallo -- </t>
    </r>
    <r>
      <rPr>
        <sz val="9"/>
        <rFont val="Arial Narrow"/>
        <family val="2"/>
      </rPr>
      <t>JUZGADO 12</t>
    </r>
  </si>
  <si>
    <t>BONIFICACION POR COMPENSACIÓN MAGISTRADO</t>
  </si>
  <si>
    <r>
      <rPr>
        <b/>
        <sz val="9"/>
        <rFont val="Arial Narrow"/>
        <family val="2"/>
      </rPr>
      <t xml:space="preserve">  se contestó demanda el 07-03-06</t>
    </r>
    <r>
      <rPr>
        <sz val="9"/>
        <rFont val="Arial Narrow"/>
        <family val="2"/>
      </rPr>
      <t xml:space="preserve">  --- 01/08/06 Enviado a Juzgados Administrativos. (Se encuentra pendiente de entrar al despacho para fallo).</t>
    </r>
  </si>
  <si>
    <t xml:space="preserve">ARCHIVADO - desde el 2 de febrero de 2009, según informe del  abogado Diego Pineda entregado mediante comunicado interno 20116000020623 de fecha 13 de octubre de 2011 y que reposa en la carpeta de novedades procesales correspondiente. </t>
  </si>
  <si>
    <t>150003331011-2006-0085-00</t>
  </si>
  <si>
    <t>Min educación, Min Hacienda, DAFP</t>
  </si>
  <si>
    <t>NIDIA SOCORRO WALTEROS OICATA</t>
  </si>
  <si>
    <t>Juzgado 11</t>
  </si>
  <si>
    <r>
      <t xml:space="preserve"> Nulidad de la Resolución No. 0416/02 de la ESAP -- </t>
    </r>
    <r>
      <rPr>
        <b/>
        <sz val="9"/>
        <rFont val="Arial Narrow"/>
        <family val="2"/>
      </rPr>
      <t>CONCURSO DOCENTE Y TRASLADO</t>
    </r>
  </si>
  <si>
    <r>
      <rPr>
        <b/>
        <sz val="9"/>
        <rFont val="Arial Narrow"/>
        <family val="2"/>
      </rPr>
      <t>15-12-2011: ARCHIVO DEFINITIVO</t>
    </r>
    <r>
      <rPr>
        <sz val="9"/>
        <rFont val="Arial Narrow"/>
        <family val="2"/>
      </rPr>
      <t xml:space="preserve"> efectuado por el Juzgado 12 Administrativo de Tunja, conforme a lo comunicado  por la abogada de la Dirección Jurídica Julieta Vega Bacca, mediante informe de comisión de fecha 19 de diciembre de 2011.  --- 14-09-2011: Envía expediente a juzgado 12 administrativo --- 10-08-2011: Sentencia confirma desición de primera instancia que declaró probadas las excepciones de falta de legitimación por activa y la enexistencia del derecho pretendido y negó las suplicas de la demanda  --- 28-04-2011:  Al despacho para fallo de segunda instancia ---16-03-2011:  traslado para alegar de conclusión por estado. --- 24-02-2011:  al despacho para resolver el recurso de suplica y para proveer de conformidad. --- 09-02-2011:  auto que resolvió recurso de suplica y se fija por estado , revoca auto del 4 de agosto de 2010 --- 06-09-2010:  Al despacho expediente --- 01-09-2010:  se pasa al despacho del Dr. Francisco Iregui para resolver  sobre resurso de suplica --- 20-08-2010:  Se fija en lista recurso de suplica interpuesto por el demandante --- 11-08-2010:  Demandante allega recurso de suplica --- 04-08-2010:  Auto deja sin efectos auto que da traslado para alegar de conclusión ---  po01-07-2010:  Al despacho para fallo --- 19-05-2010:  Traslado para alegar  de conclñusión --- 14-04-2010:  Auto admite recurso de apelación contra sentencia --- 24-03-2010:  aApelación sustentada --- 17-03-2010:  Auto corre traslado para sustentar apelación --- 11-03-2010:  Al despacho para proveer --- 04-03-2010:  Radicación y reparto en el Tribunal --- 15-02-2010:  Enviado al Tribunal con oficio 0125 del 15 de febrero de 2010 --- 27-01-2010:  Auto concede recurso de apelación y ordena remitir al tribunal --- 12-01-2010:  Recurso de apelación interpuesto por la demandante --- 09-12-2009:  Sentencia de primera instancia niega pretensiones de la demanda por edicto del 15 al 18 de diciembre de 2009 --- 27-06-08:  Al despacho para fallo --- 23-06-08:  Alegatos demandante --- 23-06-08:  Alegatos ESAP---14-05-08:  Traslado para alegar de conclusion --- --- 11/12/06 JUZGADOS ADMTVOS AVOCA conocimiento y orden librar oficios correspondientes al auto que decreta pruebas.16/11/07 Estado: NO ACCEDE a la solicitud de declarar la perención del proceso. Deja a consideración de las partes para que se manifiesten sob</t>
    </r>
  </si>
  <si>
    <r>
      <t>110013105014-</t>
    </r>
    <r>
      <rPr>
        <b/>
        <sz val="9"/>
        <rFont val="Arial Narrow"/>
        <family val="2"/>
      </rPr>
      <t>2005-00747</t>
    </r>
    <r>
      <rPr>
        <sz val="9"/>
        <rFont val="Arial Narrow"/>
        <family val="2"/>
      </rPr>
      <t xml:space="preserve">-01    (NI: 38494)         </t>
    </r>
    <r>
      <rPr>
        <b/>
        <sz val="9"/>
        <rFont val="Arial Narrow"/>
        <family val="2"/>
      </rPr>
      <t xml:space="preserve">ARCHIVO </t>
    </r>
  </si>
  <si>
    <r>
      <t xml:space="preserve">JOSE ABEL AGUILAR          </t>
    </r>
    <r>
      <rPr>
        <sz val="9"/>
        <rFont val="Arial Narrow"/>
        <family val="2"/>
      </rPr>
      <t>Bogotá.          C.C.19213964</t>
    </r>
  </si>
  <si>
    <r>
      <t xml:space="preserve">Corte Suprema de Justicia- Sala Laboral.  MP. Dra. Elsy del Pilar Cuello.   </t>
    </r>
    <r>
      <rPr>
        <sz val="9"/>
        <rFont val="Arial Narrow"/>
        <family val="2"/>
      </rPr>
      <t xml:space="preserve">                   Juzgado 14° Laboral del Circuito de Bogotá   </t>
    </r>
  </si>
  <si>
    <r>
      <t>Nulidad oficio OJ2106 del 9 de mayo de 2006 --</t>
    </r>
    <r>
      <rPr>
        <b/>
        <sz val="9"/>
        <rFont val="Arial Narrow"/>
        <family val="2"/>
      </rPr>
      <t>DOCENTE OPS RECLAMA PRESTACIONES</t>
    </r>
  </si>
  <si>
    <r>
      <t xml:space="preserve">21-07-2011: Sentencia de primera instancia, declarese la nulidad del acto administrativo OJ2106 --- 13-05-2011: Al despacho para sentencia --- 08-10-2010:  Gobernación de Boyaca allega memorial con poder y anexos. -- 22-09-2010:  Auto resuelve renuncia poder --- 26-08-2010:  Renuncia poder otro --- 29-07-2010:  Al despacjho para fallo ---21-05-2010:  Demandado alega ---14-05-2010:  demandante alega --- 28-04-2010:  Traslado para alegar de conclusión -- 01-10-09:  Pago notificaciones --- 30-09-09:  gastos ordinarios procesos --- 27-05-09:  Elaboracion oficios --- 18-03-09:  auto abre a pruebaspor estado --- </t>
    </r>
    <r>
      <rPr>
        <b/>
        <sz val="9"/>
        <rFont val="Arial Narrow"/>
        <family val="2"/>
      </rPr>
      <t xml:space="preserve">12-11-06: DAFP, contesta , Dr. Camilo --- </t>
    </r>
    <r>
      <rPr>
        <sz val="9"/>
        <rFont val="Arial Narrow"/>
        <family val="2"/>
      </rPr>
      <t>07/07/08 DAFP es notificado--19/08/08 no dan informacion por telefono.14/05/08 llamamiento en garantia.</t>
    </r>
  </si>
  <si>
    <t>23-08-2011:  ARCHIVO DEFINITIVO - según informe presentado por la abogada Julieta Vega Bacca, de comisión a la ciudad de Tunja, informe reposa en la carpeta de novedades procesales de 2011.</t>
  </si>
  <si>
    <t>NOVEDADES  NOVIEMBRE</t>
  </si>
  <si>
    <r>
      <t>250002324000-</t>
    </r>
    <r>
      <rPr>
        <b/>
        <sz val="9"/>
        <rFont val="Arial Narrow"/>
        <family val="2"/>
      </rPr>
      <t>2011-00389</t>
    </r>
    <r>
      <rPr>
        <sz val="9"/>
        <rFont val="Arial Narrow"/>
        <family val="2"/>
      </rPr>
      <t xml:space="preserve">-01  </t>
    </r>
    <r>
      <rPr>
        <b/>
        <sz val="9"/>
        <rFont val="Arial Narrow"/>
        <family val="2"/>
      </rPr>
      <t>ARCHIVO</t>
    </r>
  </si>
  <si>
    <t>Tribunal Administrativo de cundinamarca - Sección I,  Dra. Ayda Vides Paba</t>
  </si>
  <si>
    <t>Aeronautica Civil y DNE.</t>
  </si>
  <si>
    <t xml:space="preserve">MIGUEL JARAMILLO ARANGO </t>
  </si>
  <si>
    <t xml:space="preserve">Acción Popular    </t>
  </si>
  <si>
    <r>
      <t xml:space="preserve">29-11-2011: Auto que aprueba liquidación de costas --- 28-11-2011: Al despacho para aprobar liquidación de costas. --- 21-11-2011:  Traslado para objetar la liquidación de costas, por estado del 22 de noviembre de 2011 --- 21-11-2011: Al despacho para liquidar costas --- 10-11-2011:  Auto señala agencias en derecho por estado del 11 de noviembre de 2011 --- 01-11-2011:  con oficio 7391 se envía expediente a Juzgado Laboral de origen. --- 26-10-2011:  auto de obedezcace y cumplase lo ordenado por el superior, por estado del 27 de octubre de 2011. --- 25-10-2011: Al despacho --- 21-10-2011:  regresa expediente al Tribunal superior --- 11-10-2011:  con oficio número 10102, se envía expediente al Tribunal Superior de Bogotá --- 29-06-2011: Sentencia de Casación, no casa, sin costas, notificada por edicto del del 24 al 26 de agosto de 2011 --- 19-08-2010: Al despacho memorial DAFP --- 18-08-2010:  Memorial DAFP, aportando copias sentencias de casacion, solicitando sea tenida en cuenta al momento de resolver la litis   --- 15-09-09: Al despacho para fallo. --- 05-08-09:  Al despacho para fallo sin oposición.  --- 05-06-09:  Traslado para el opositor ---12-05-09: DAFP, presenta demanda de casación en tiempo. --- 16-06-08:  DAFP, interpone recurso de  casación. -----07-05-09:  Traslado al recurrente, vence 12 de mayo de 2009. ----- </t>
    </r>
    <r>
      <rPr>
        <b/>
        <sz val="9"/>
        <rFont val="Arial Narrow"/>
        <family val="2"/>
      </rPr>
      <t>05-05-09:  Se reconoce personería al Dr. Camilo Escovar. -----</t>
    </r>
    <r>
      <rPr>
        <sz val="9"/>
        <rFont val="Arial Narrow"/>
        <family val="2"/>
      </rPr>
      <t>03-4-2009:  Al despacho para reconocer personeria. -----</t>
    </r>
    <r>
      <rPr>
        <b/>
        <sz val="9"/>
        <rFont val="Arial Narrow"/>
        <family val="2"/>
      </rPr>
      <t>27-08-08 Tribunal concede recurso de casación.-----</t>
    </r>
    <r>
      <rPr>
        <sz val="9"/>
        <rFont val="Arial Narrow"/>
        <family val="2"/>
      </rPr>
      <t>16-06-08:  Presentación R de casación.  -----</t>
    </r>
    <r>
      <rPr>
        <b/>
        <sz val="9"/>
        <rFont val="Arial Narrow"/>
        <family val="2"/>
      </rPr>
      <t>30-05-08:  Fallo,  Tribunal revoca sent y condena al DAFP.</t>
    </r>
    <r>
      <rPr>
        <sz val="9"/>
        <rFont val="Arial Narrow"/>
        <family val="2"/>
      </rPr>
      <t xml:space="preserve"> -----03-04-08 Al despacho para fallo en el Tribunal. -----08-02-08:  Fallo, Juzgado de descongestión Absuelve al DAFP. </t>
    </r>
  </si>
  <si>
    <t xml:space="preserve">13-12-2011: ARCHIVO DEFINITIVO, paquete 121 de 2011. </t>
  </si>
  <si>
    <r>
      <t>110010324000-</t>
    </r>
    <r>
      <rPr>
        <b/>
        <sz val="9"/>
        <rFont val="Arial Narrow"/>
        <family val="2"/>
      </rPr>
      <t>2003-00425</t>
    </r>
    <r>
      <rPr>
        <sz val="9"/>
        <rFont val="Arial Narrow"/>
        <family val="2"/>
      </rPr>
      <t xml:space="preserve">-01  </t>
    </r>
    <r>
      <rPr>
        <b/>
        <sz val="9"/>
        <rFont val="Arial Narrow"/>
        <family val="2"/>
      </rPr>
      <t>ARCHIVO</t>
    </r>
  </si>
  <si>
    <t xml:space="preserve">Maria claudia Rojas Lasso </t>
  </si>
  <si>
    <t>GERARDO LASPRILLA BECERRA   C.C.6497343</t>
  </si>
  <si>
    <t>29-09-2011: Auto de trámite fija fecha de audiencia de pacto de cumplimiento para el 28 de noviembre de 2011 a las 9:30a.m. y reconoce personería, notificado por estado del 4 de octubre --- 26-09-2011: DAFP notificado</t>
  </si>
  <si>
    <t>06-10-2011:  con radicado 20116000108791, se deja constancia que la presente acción fue trasladada por error al DAFP, y en auto admisorio no fue vinculado este Departamento Administrativo, motivo por el cuál no se interviene.</t>
  </si>
  <si>
    <r>
      <t xml:space="preserve">D- 8264   </t>
    </r>
    <r>
      <rPr>
        <b/>
        <sz val="9"/>
        <rFont val="Arial Narrow"/>
        <family val="2"/>
      </rPr>
      <t>ARCHIVO</t>
    </r>
  </si>
  <si>
    <t>YESID  ROJAS NEIRA</t>
  </si>
  <si>
    <r>
      <t xml:space="preserve">Decreto 1606/03 - </t>
    </r>
    <r>
      <rPr>
        <b/>
        <sz val="9"/>
        <rFont val="Arial Narrow"/>
        <family val="2"/>
      </rPr>
      <t>LIQUIDACION Y DISOLUCION TELETULUA</t>
    </r>
  </si>
  <si>
    <t>07-04-2010:  Constancia secretarial --- 25-03-2010:  memorial Min Publico --- 02-06-09:  Baja a secretaria --- 22-05-09:  Reconoce personeria y se tiene por contestada demanda --- 16-04-09: Cambio de magistrado. ---- 26-02-2004: Auto admisorio</t>
  </si>
  <si>
    <t>10-10-2011: ARCHIVO</t>
  </si>
  <si>
    <r>
      <t>250002325000-</t>
    </r>
    <r>
      <rPr>
        <b/>
        <sz val="9"/>
        <rFont val="Arial Narrow"/>
        <family val="2"/>
      </rPr>
      <t>2003-08523</t>
    </r>
    <r>
      <rPr>
        <sz val="9"/>
        <rFont val="Arial Narrow"/>
        <family val="2"/>
      </rPr>
      <t xml:space="preserve">-02  </t>
    </r>
    <r>
      <rPr>
        <b/>
        <sz val="9"/>
        <rFont val="Arial Narrow"/>
        <family val="2"/>
      </rPr>
      <t>ARCHIVO</t>
    </r>
  </si>
  <si>
    <r>
      <t xml:space="preserve">Tribunal administrativo de cundinamarca Sección II - MP. Dr. Cerveleón Padilla Linares.   </t>
    </r>
    <r>
      <rPr>
        <sz val="9"/>
        <rFont val="Arial Narrow"/>
        <family val="2"/>
      </rPr>
      <t>Juzgado 3º Administrativo del Circuito de Bogotá en Descongestión.Juzgado 12 Administrativo del circuito de Bogotá, Dra. Martha Cecilia Molano</t>
    </r>
  </si>
  <si>
    <t xml:space="preserve">MIN HACIENDA MIN AGRICULTURA -DA FP-I-INAT-En Liquidación  </t>
  </si>
  <si>
    <t>LUZ ADRIANA HERNANDEZ ESCOBAR</t>
  </si>
  <si>
    <t>Ley 940 de 2005, aerticulos 4,7 (parcial), 10 (parcial), 12 (parcial) y el artículo 13 inciso 2º</t>
  </si>
  <si>
    <t>13-05-2011:        Sentencia C-373-11,  edicto del 1° al 5 de septiembre. --- 10-02-2011:  Registro proyecto de fallo. --- 19-11-2010:  Intervención Justicia Penal Militar, Fiscales Penales y Tribunal Superior Militar.  --- 8-11-2010: Concepto procurador --- 13-10-2010:  DAFP interviene en tiempo --- 30-09-2010:  Termino para contestar demanda vence el miercoles 13 de octubre de 2010. -- 30-09-2010:  DAFP, notificadio.</t>
  </si>
  <si>
    <t>09-11-2011:  ARCHIVO</t>
  </si>
  <si>
    <r>
      <t xml:space="preserve">98-0924-019 </t>
    </r>
    <r>
      <rPr>
        <b/>
        <sz val="9"/>
        <rFont val="Arial Narrow"/>
        <family val="2"/>
      </rPr>
      <t>ARCHIVADO</t>
    </r>
  </si>
  <si>
    <t xml:space="preserve"> Dra. Rosalba  Escorcia Romo. </t>
  </si>
  <si>
    <t xml:space="preserve"> Departamento del Magdalena - Municipio de Ciénaga - Comisión Nacionald el Servicio Civil - Función Pública</t>
  </si>
  <si>
    <t xml:space="preserve"> RAFAEL SIRTORI CAMPO</t>
  </si>
  <si>
    <t xml:space="preserve">JUZGADO CUARTO ADMINISTRATIVO DE MAGDALENA </t>
  </si>
  <si>
    <t>3,777.589.oo</t>
  </si>
  <si>
    <t xml:space="preserve">19-10-2011:   Devolución al despacho de origen, remite juzgado tercero administrativo de descongestión, con oficio 1103. --- 26-09-2011: Auto de obedezcace y cumplase, lo dispuesto por el TAC, notificado por estado del 28 de septiembre de 2011. --- 16-09-2011:  al despacho --- 13-09-2011:  memorial remite el  Tribunal --- 30-08-2011: Remite a juzgado 3° administrativo de descongestión mediante oficio 1442. --- 14-07-2011: FALLO, sentencia que confirma primera primera instansia que niega pretensiones de la demanda, notificada por edicto del 16 al 18 de agosto --- 10-12-2010:  Al despacho sin alegatos en tiempo de la parte demandada y sin cocepto del procurador. --- 01-12-2010: DAFP radica alegatos en tiempo. --- 26-11-2010: Alegatos otro --- 23-11-2010: Traslado para alegar de conclusión vence martes 7 de diciembre de 2010 --- 30-09-2010:  -Al despacho para proveer, luego de ser debidamente notificado el Ministerio Pùblico. --- 27-08-2010:  Auto admite apelación por estado del 31 de agosto de 2010. --- 09-08-2010:  Al despacho con recurso de apelación--- 03-08-2010: Memorial recurso de apelacion sustentado. --- 30-07-2010: Traslado al recurrente para que sustente recurso de apelacion --- 24-06-2010:  Radicacion y reparto proceso, al despacho del Dr, Cerveleon Padilla. ---08-06-2010:  Enviado expediente con apelación al TAC. --- 24-05-2010:  Por estado auto concede apelación --- 14-05-2010:  al despacho memorial --- 28-04-2010: Memorial con recurso de apelación. --- 23-04-2010:  Notificado por edicto  fallo del 19 de abril de 2010, que niega pretensiones de la demanda. --- 25-08-09:  Recibe el juzgado tercero de descongestion. --- 12-08-09: Auto por descongestión, remitido al juzgado 3º administrativo  de descongestión,. --- 06-08-09:  Al despacho  para fallo --- 21-07-09:  Memorial alegatos otro ---17-07-09:  DAFP, alegatos en tiempo --- 08-07-09:  memorial alegatos demandante ---03-07-09:  Traslado para alegar de conclusión ---10-06-09: Se requiere apoderado del demandante --- 30-04-09:   Estado -  Mediante auto juez ordena al director  del DAFP, o a su apoderado, para que de una respuesta bajo juramento,  y le da un termino de 5 días,  el tramite de la prueba corresponde al demandante.----- 15-04-09:  Auto declara precluida la oportunidad para la pràctica de prueba solicitada y decretada a favor de la parte demandante, el apoderado de la parte actora no dio cumplimienro al auto anterio. </t>
  </si>
  <si>
    <t>02-11-2011: Auto orden areingresar y archivar expediente, por estado del 4 de noviembre de 2011.</t>
  </si>
  <si>
    <r>
      <t xml:space="preserve">1998-00903 </t>
    </r>
    <r>
      <rPr>
        <b/>
        <sz val="9"/>
        <rFont val="Arial Narrow"/>
        <family val="2"/>
      </rPr>
      <t>ARCHIVO</t>
    </r>
  </si>
  <si>
    <t xml:space="preserve"> CESAR MARTINEZ GARCIA</t>
  </si>
  <si>
    <t>JUZGADO 6o ADMINISTRATIVO DE MAGDALENA</t>
  </si>
  <si>
    <t xml:space="preserve"> Nulidad Res. 002/98 del Gobernador del Magdalena, Decreto 243/98 del Alcalde de Ciénaga</t>
  </si>
  <si>
    <r>
      <rPr>
        <b/>
        <sz val="9"/>
        <rFont val="Arial Narrow"/>
        <family val="2"/>
      </rPr>
      <t xml:space="preserve">13-10-2011: ARCHIVADO: estado en el cual lo encuentra  Diego pineda, abogado del DAFP, al revisar personalmente el estado del proceso, se archiva según informe entregado, comunicado interno número 20116000020643 del 13 de octubre de 2011 --- </t>
    </r>
    <r>
      <rPr>
        <sz val="9"/>
        <rFont val="Arial Narrow"/>
        <family val="2"/>
      </rPr>
      <t>18-01-2007: Con oficio EE3008 dirigido a la presidenta de la CNSC Luz Patricia Trujillo Marín, DAFP, remite copia de los fallo condenatorio proferido por el Juzgado cuarto Administrativo de Santamarta con el fin de que esa entidad incriba en Carrera Administrativa al señor Rafael Sartori Campo, y se allega copia del oficio al juzgado en dos folios ---09-11-2006:FALLO: noviembre CONDENA a la Alcaldía de cienaga a reintegrar y pagar sumas de dinero.  Condena al DAFP-COmisión Nacional del Servicio Civil a inscribir en el escalafón de carrera.  El 9 de marzo se presentó escrito al deschp para explicar que la compete, (se envió oficio a la Comisión Nacional del Servicio Civil, para que cumpliera el fallo.)</t>
    </r>
  </si>
  <si>
    <r>
      <t xml:space="preserve">470012331000-1998-00911-00 </t>
    </r>
    <r>
      <rPr>
        <b/>
        <sz val="9"/>
        <rFont val="Arial Narrow"/>
        <family val="2"/>
      </rPr>
      <t>ARCHIVADO</t>
    </r>
  </si>
  <si>
    <t xml:space="preserve"> Departamento delMagdalena, Municipio de Ciénaga, Departamento Administrativo de la Función Pública</t>
  </si>
  <si>
    <t xml:space="preserve"> JAVIER REVOLLO RADA Y OTROS</t>
  </si>
  <si>
    <t>JUZGADO PRIMERO ADMINISTRATIVO DE MAGDALENA</t>
  </si>
  <si>
    <t>declarar insubsitente el cargo de Conductor de la Alcaldía</t>
  </si>
  <si>
    <r>
      <rPr>
        <b/>
        <sz val="9"/>
        <rFont val="Arial Narrow"/>
        <family val="2"/>
      </rPr>
      <t>15-11-2006: ARCHIVO,estado en el cual lo encuentra  Diego pineda, abogado del DAFP, al revisar personalmente el estado del proceso, se archiva según informe entregado, comunicado interno número 20116000020643 del 13 de octubre de 2011.</t>
    </r>
    <r>
      <rPr>
        <sz val="9"/>
        <rFont val="Arial Narrow"/>
        <family val="2"/>
      </rPr>
      <t xml:space="preserve">  ---  18-01-2007: Con oficio EE3008 dirigido a la presidenta de la CNSC Luz Patricia Trujillo Marín, DAFP, remite copia de los fallo condenatorio proferido por el Juzgado cuarto Administrativo de Santamarta con el fin de que esa entidad incriba en Carrera Administrativa al señor Cesar Martinez Gracia, y se allega copia del oficio al juzgado en dos folios ---  5-11-2006:  Fallo noviembre CONDENA a la Alcaldía de cienaga a reintegrar y pagar sumas de dinero.  Condena al DAFP-COmisión Nacional del Servicio Civil a inscribir en el escalafón de carrera.  El 9 de marzo se presentó escrito al deschp para explicar que la competen (se envió oficio a la Comisión Nacional del Servicio Civil, para que cumpliera el fallo.)</t>
    </r>
  </si>
  <si>
    <t>NOVEDADES  SEPTIEMBRE</t>
  </si>
  <si>
    <r>
      <t>110010324000-</t>
    </r>
    <r>
      <rPr>
        <b/>
        <sz val="9"/>
        <rFont val="Arial Narrow"/>
        <family val="2"/>
      </rPr>
      <t>2003-00500</t>
    </r>
    <r>
      <rPr>
        <sz val="9"/>
        <rFont val="Arial Narrow"/>
        <family val="2"/>
      </rPr>
      <t xml:space="preserve">-01  </t>
    </r>
    <r>
      <rPr>
        <b/>
        <sz val="9"/>
        <rFont val="Arial Narrow"/>
        <family val="2"/>
      </rPr>
      <t>ARCHIVO</t>
    </r>
  </si>
  <si>
    <t>MP. Dra. Maria claudia Rojas Lasso</t>
  </si>
  <si>
    <t xml:space="preserve">Ministerio de Comunicaciones, MInHacienda, Protección Social, DAFP </t>
  </si>
  <si>
    <t>ANTONIO BARRERA CARBONELL Y FABIO MORÓN DIAZ</t>
  </si>
  <si>
    <r>
      <t xml:space="preserve">Consejo de estado, Sección Primera  </t>
    </r>
    <r>
      <rPr>
        <b/>
        <sz val="9"/>
        <rFont val="Arial Narrow"/>
        <family val="2"/>
      </rPr>
      <t>Teletolima.</t>
    </r>
  </si>
  <si>
    <t xml:space="preserve">  </t>
  </si>
  <si>
    <t>Nulidad y Restablecimiento del Derecho por declarar insubsitente cargo</t>
  </si>
  <si>
    <r>
      <t>110010324000-</t>
    </r>
    <r>
      <rPr>
        <b/>
        <sz val="9"/>
        <rFont val="Arial Narrow"/>
        <family val="2"/>
      </rPr>
      <t>2004-00089</t>
    </r>
    <r>
      <rPr>
        <sz val="9"/>
        <rFont val="Arial Narrow"/>
        <family val="2"/>
      </rPr>
      <t xml:space="preserve">-01  </t>
    </r>
    <r>
      <rPr>
        <b/>
        <sz val="9"/>
        <rFont val="Arial Narrow"/>
        <family val="2"/>
      </rPr>
      <t>ARCHIVO</t>
    </r>
  </si>
  <si>
    <t>MP. Dra. Maria Claudia Rojas Lasso</t>
  </si>
  <si>
    <t>MInHacienda y Crédito Público, Ministerio de Minas y Energía, DAFP</t>
  </si>
  <si>
    <t>LAUDELINO ÁVILA MORA</t>
  </si>
  <si>
    <t>Decreto 1612/03</t>
  </si>
  <si>
    <t>NOVEDADES  JULIO - AGOSTO</t>
  </si>
  <si>
    <r>
      <t>110010324000-</t>
    </r>
    <r>
      <rPr>
        <b/>
        <sz val="9"/>
        <rFont val="Arial Narrow"/>
        <family val="2"/>
      </rPr>
      <t>2003-00329</t>
    </r>
    <r>
      <rPr>
        <sz val="9"/>
        <rFont val="Arial Narrow"/>
        <family val="2"/>
      </rPr>
      <t xml:space="preserve">-01  </t>
    </r>
    <r>
      <rPr>
        <b/>
        <sz val="9"/>
        <rFont val="Arial Narrow"/>
        <family val="2"/>
      </rPr>
      <t>ARCHIVO</t>
    </r>
  </si>
  <si>
    <t>MInHacienda - Ministerio de Protección Social-Ministerio de Comunicaciones-DAFP</t>
  </si>
  <si>
    <t>WILLIAM PEÑA SABOGAL Y OMAR FRANCISCO ORTIZ Y RAMIRO BEJARANO GUZMAN</t>
  </si>
  <si>
    <r>
      <t>Decreto 254 de 2004 -</t>
    </r>
    <r>
      <rPr>
        <b/>
        <sz val="9"/>
        <rFont val="Arial Narrow"/>
        <family val="2"/>
      </rPr>
      <t>REASUME Y DELEGA FUNCIONES INGEOMINAS</t>
    </r>
  </si>
  <si>
    <r>
      <rPr>
        <b/>
        <sz val="9"/>
        <rFont val="Arial Narrow"/>
        <family val="2"/>
      </rPr>
      <t>13-10-2011: ARCHIVADO: estado en el cual lo encuentra  Diego pineda, abogado del DAFP, al revisar personalmente el estado del proceso, se archiva según informe entregado, comunicado interno número 20116000020643 del 13 de octubre de 2011  --</t>
    </r>
    <r>
      <rPr>
        <sz val="9"/>
        <rFont val="Arial Narrow"/>
        <family val="2"/>
      </rPr>
      <t>-18-01-2007: Con oficio EE3008 dirigido a la presidenta de la CNSC Luz Patricia Trujillo Marín, DAFP, remite copia de los fallo condenatorio proferido por el Juzgado cuarto Administrativo de Santamarta con el fin de que esa entidad incriba en Carrera Administrativa al señor Javier Revollo y Otros, y se allega copia del oficio al juzgado en dos folios  ---20-11-2006: FALLO.CONDENA a la Salcaldia de cienaga a reintegrar y pagar sumas de dinero. CONDENA al DAFP y CNSC a inscribir en el escalafón de carrera. 09/03/07 se presentó escrito para explicar  que la competencia de inscribir en el escalafon es de la CN (se envió oficio a la Comisión Nacional del Servicio Civil, para que cumpliera el fallo.)</t>
    </r>
  </si>
  <si>
    <r>
      <t xml:space="preserve">D-8187    </t>
    </r>
    <r>
      <rPr>
        <b/>
        <sz val="9"/>
        <rFont val="Arial Narrow"/>
        <family val="2"/>
      </rPr>
      <t>ARCHIVO</t>
    </r>
  </si>
  <si>
    <t>JULIO CESAR LOPEZ ESPINOSA   ---C.C.7558178 de Armenia.</t>
  </si>
  <si>
    <t xml:space="preserve">18-08-2011:  FALLO, niega pretensiones de la emanda, tomo 562 folio 25 a 45. --- 31-01-2011:  Al despacho --- 26-01-2011:  Memorial poder Min Protección --- 19-01-2011:  Auto acepta renuncia poder (otro) --- 12-11-2010: Renuncia poder otro. --- 16-04-09: Cambio de magistrado. --- 15-01-07: Al despacho para Fallo. </t>
  </si>
  <si>
    <t>10-10-2011. ARCHVO, salida con oficio 2315, archivo consejo de estado.</t>
  </si>
  <si>
    <r>
      <t>250002325000-</t>
    </r>
    <r>
      <rPr>
        <b/>
        <sz val="9"/>
        <rFont val="Arial Narrow"/>
        <family val="2"/>
      </rPr>
      <t>2004-06276-01  (NI: 0920-2010)  ARCHIVO</t>
    </r>
  </si>
  <si>
    <r>
      <t xml:space="preserve">      Tribunal Administrativo de Cundinamarca. Sección Segunda</t>
    </r>
    <r>
      <rPr>
        <sz val="9"/>
        <rFont val="Arial Narrow"/>
        <family val="2"/>
      </rPr>
      <t xml:space="preserve"> Consejo de Estado, Sección Segunda. Mp,. Dra. Bertha Lucia Ramirez </t>
    </r>
  </si>
  <si>
    <t>Min Hacienda, Min Protección, DAFP, SENA</t>
  </si>
  <si>
    <t xml:space="preserve">MARTHA CRISTINA DE PABLOS MANTILLA </t>
  </si>
  <si>
    <t>Consejo de Estado, Sección Segunda.</t>
  </si>
  <si>
    <t>Decreto 1042 de 1978, artículo 1° parcial.</t>
  </si>
  <si>
    <t>23-02-2011:  SC-101 de 2011,  la Corte se declara Inhibida, por edicto del 20 al 24 de mayo, con salvamento de voto del Dr. Luis Ernesto Vargas silva.  --- 12-11-2010: Se registra proyecto de fallo. --- 04-10-2010:  Levanta suspension de terminos por enfermedad  --- 21-09-2010:  Recepcion concepto de procurador. -- 27-08-2010:  DAFP interviene en tiempo. --- 13-08-2010:  fijacion en lista vence el viernes 27 de agosto de 2010 --- 03-08-2010:  Auto admisorio demanda. --- 02-07-2010:  DAFP, notificado por el demandante.</t>
  </si>
  <si>
    <t>30-05-2011: ARCHIVO, cosa juzgada relativa.</t>
  </si>
  <si>
    <t xml:space="preserve">04-08-2011:  FALLO, deniega pretensiones, notificada por edicto del 18 al 22 de agosto de 2011. --- 14-09-09:  Al despacho para fallo  --- 10-09-09:  Se envia certificación al juzgado 3º Laboral del circuito de bogotá --- 21-08-09:  Oficio informando valor copias solicitadas. --- 31-07-09:  Auto ordena expedir copias, por estado ---16-04-09: Cambio de magistrado. --- 23/04/07: Al despacho para Fallo.  </t>
  </si>
  <si>
    <t>11-10-2011:  ARCHIVO - Envío Archivo Consejo de Estado Con Oficio 2333.</t>
  </si>
  <si>
    <t>NOVEDADES ABRIL</t>
  </si>
  <si>
    <r>
      <t xml:space="preserve">2002-40330                </t>
    </r>
    <r>
      <rPr>
        <b/>
        <sz val="9"/>
        <rFont val="Arial Narrow"/>
        <family val="2"/>
      </rPr>
      <t xml:space="preserve">NO ES UN PROCESO QUE NOS HAYAN NOTIFICADO  </t>
    </r>
  </si>
  <si>
    <t>Carlos Alejandro Montoya</t>
  </si>
  <si>
    <t>Nación- Presidencia, super de SPD</t>
  </si>
  <si>
    <t>EDGAR GUSTAVO LOPEZ</t>
  </si>
  <si>
    <t>Juzgado 1 Villavicencio</t>
  </si>
  <si>
    <t>DEC 250/04</t>
  </si>
  <si>
    <t>Supresión Cargo de Auxiliar Administrativo - SENA</t>
  </si>
  <si>
    <t xml:space="preserve">07-07-2011: FALLO, niega pretensiones de la demanda por edicto del 7 al 11 de julio. --- 30-06-2011: Recibo providencia. --- 16-06-2011: FALLO, niega pretensiones de la demanda, falta edicto. --- 11-11-09:  Al despacho para fallo  --- 04-11-09:  Procurador allega memorial con su intervencion  ---28-10-09:  traslado especial procurador -- 27-10-09:  Memorial procurador solicitando traslado --- 23-10-09:  alegatos min comunicaciones --- 19-10-09:  DAFP, entrega alegatos en termino ---- 13-10-09:  Traslado para alegar vence martes 20 de octubre --- 23-06-09:  Al despacho --- 08-06-09:  Tiene por contestada demanda, abre a pruebas y reconoce personeria  --- 13-07/06 Por Estado Decreta acumulación expedientes 2003-0245 al 2003-0329, reconoce personerias y rechaza conflicto----- 19/07/06 Constancia Secretarial, traslado Recurso de Súplica. ----  14/03/07 Auto que revoca auto súplicado. 29/05/07 Estado: Ordena dar trámite a la solicitud del apoderado de Colombia Telecomunicaciones-----  31/08/07 Estado: auto denegando la solicitud. </t>
  </si>
  <si>
    <t xml:space="preserve">10-10-2011:  ARCHIVO,  acumulado con el expediente 2003-425 de la sección primera. </t>
  </si>
  <si>
    <r>
      <t>250002325000-</t>
    </r>
    <r>
      <rPr>
        <b/>
        <sz val="9"/>
        <rFont val="Arial Narrow"/>
        <family val="2"/>
      </rPr>
      <t>2006-02826</t>
    </r>
    <r>
      <rPr>
        <sz val="9"/>
        <rFont val="Arial Narrow"/>
        <family val="2"/>
      </rPr>
      <t xml:space="preserve">-01   (NI: 2273-2007)  </t>
    </r>
    <r>
      <rPr>
        <b/>
        <sz val="9"/>
        <rFont val="Arial Narrow"/>
        <family val="2"/>
      </rPr>
      <t>ARCHIVO</t>
    </r>
  </si>
  <si>
    <r>
      <rPr>
        <b/>
        <sz val="9"/>
        <rFont val="Arial Narrow"/>
        <family val="2"/>
      </rPr>
      <t>Tribunal Administrativo de cundinamarca. MP. Dr. Ilvar Nelson Arevalo Perico.</t>
    </r>
    <r>
      <rPr>
        <sz val="9"/>
        <rFont val="Arial Narrow"/>
        <family val="2"/>
      </rPr>
      <t>Consejo de Estado sección II.  P.2 - MP, Dr. Gustavo Eduardo Gomez Aranguren                Tribunal Administrativo de Cundinamarca. Sección II. Dr. Gustavo Eduardo Gomez</t>
    </r>
  </si>
  <si>
    <r>
      <t xml:space="preserve">CONSUELO ARIAS TRUJILLO  </t>
    </r>
    <r>
      <rPr>
        <sz val="9"/>
        <rFont val="Arial Narrow"/>
        <family val="2"/>
      </rPr>
      <t>C.C.41596644</t>
    </r>
  </si>
  <si>
    <t>Nulidad del decreto 991 de 2002, que suprimiio el cargo de profesional universitario código 3020, grado 14, como consecuencia el reintegro del demandante y el pago de todas las prestaciones y que para lo efectos legales y prestacionales que no ha existido solución de continuidad hasta el reintegro del mismo en cargo  de igual o mayor jerarquia.</t>
  </si>
  <si>
    <t>NOVEDADES  MARZO</t>
  </si>
  <si>
    <r>
      <t>110010324000-</t>
    </r>
    <r>
      <rPr>
        <b/>
        <sz val="9"/>
        <rFont val="Arial Narrow"/>
        <family val="2"/>
      </rPr>
      <t>2005-00288-</t>
    </r>
    <r>
      <rPr>
        <sz val="9"/>
        <rFont val="Arial Narrow"/>
        <family val="2"/>
      </rPr>
      <t xml:space="preserve">00    </t>
    </r>
    <r>
      <rPr>
        <b/>
        <sz val="9"/>
        <rFont val="Arial Narrow"/>
        <family val="2"/>
      </rPr>
      <t>ARCHIVO</t>
    </r>
  </si>
  <si>
    <t>MP. Dr. Marco Antonio Moreno Velilla</t>
  </si>
  <si>
    <t>ORLANDO NIÑO ACOSTA</t>
  </si>
  <si>
    <t>Nulidad Ofic. 2005EE9700 de Oct/05 del DAFP</t>
  </si>
  <si>
    <t>63.384.602</t>
  </si>
  <si>
    <r>
      <t>110010324000-</t>
    </r>
    <r>
      <rPr>
        <b/>
        <sz val="9"/>
        <rFont val="Arial Narrow"/>
        <family val="2"/>
      </rPr>
      <t>2006-00400</t>
    </r>
    <r>
      <rPr>
        <sz val="9"/>
        <rFont val="Arial Narrow"/>
        <family val="2"/>
      </rPr>
      <t xml:space="preserve">-00    </t>
    </r>
    <r>
      <rPr>
        <b/>
        <sz val="9"/>
        <rFont val="Arial Narrow"/>
        <family val="2"/>
      </rPr>
      <t>ARCHIVO</t>
    </r>
  </si>
  <si>
    <t>Rafael Ostau de Lafont</t>
  </si>
  <si>
    <t>Min Hcienda, DAFP,Min comunicaciones</t>
  </si>
  <si>
    <t>SINTRAPOSTAL</t>
  </si>
  <si>
    <r>
      <t xml:space="preserve">Decreto 2772/05 - </t>
    </r>
    <r>
      <rPr>
        <b/>
        <sz val="9"/>
        <rFont val="Arial Narrow"/>
        <family val="2"/>
      </rPr>
      <t xml:space="preserve">FUNCIONES Y REQUISITOS GENERALES PARA EMPLEOS PUBLICOS </t>
    </r>
  </si>
  <si>
    <r>
      <t>250002325000-</t>
    </r>
    <r>
      <rPr>
        <b/>
        <sz val="9"/>
        <rFont val="Arial Narrow"/>
        <family val="2"/>
      </rPr>
      <t>2004-00818-</t>
    </r>
    <r>
      <rPr>
        <sz val="9"/>
        <rFont val="Arial Narrow"/>
        <family val="2"/>
      </rPr>
      <t xml:space="preserve">02  </t>
    </r>
    <r>
      <rPr>
        <b/>
        <sz val="9"/>
        <rFont val="Arial Narrow"/>
        <family val="2"/>
      </rPr>
      <t>ARCHIVO</t>
    </r>
  </si>
  <si>
    <r>
      <t xml:space="preserve">Juzgados Administrativos </t>
    </r>
    <r>
      <rPr>
        <sz val="9"/>
        <rFont val="Arial Narrow"/>
        <family val="2"/>
      </rPr>
      <t xml:space="preserve">Tribunal Administrativo de Cundinamarca, Sección Segunda, Dr. Jose Maria Armenta Fuentes, Subsección A.  </t>
    </r>
    <r>
      <rPr>
        <b/>
        <sz val="9"/>
        <rFont val="Arial Narrow"/>
        <family val="2"/>
      </rPr>
      <t xml:space="preserve">        </t>
    </r>
    <r>
      <rPr>
        <sz val="9"/>
        <rFont val="Arial Narrow"/>
        <family val="2"/>
      </rPr>
      <t xml:space="preserve">Juzgado 29 Administrativo del Circuito de Bogotá, Dra. Luz Marina Lesmes </t>
    </r>
  </si>
  <si>
    <t>Nacion, min hacienda, min ambiente, DAFP</t>
  </si>
  <si>
    <t>LUZ MARINA TORRES LARA</t>
  </si>
  <si>
    <t>DEC. 2392/03 RES 413/03 INURBE</t>
  </si>
  <si>
    <r>
      <t xml:space="preserve">Decreto 2853/06 - </t>
    </r>
    <r>
      <rPr>
        <b/>
        <sz val="9"/>
        <rFont val="Arial Narrow"/>
        <family val="2"/>
      </rPr>
      <t>LIQUIDACION ADPOSTAL</t>
    </r>
  </si>
  <si>
    <r>
      <t xml:space="preserve">D-8149  </t>
    </r>
    <r>
      <rPr>
        <b/>
        <sz val="9"/>
        <rFont val="Arial Narrow"/>
        <family val="2"/>
      </rPr>
      <t>ARCHIVO</t>
    </r>
  </si>
  <si>
    <t>SERGIO GAVIRIA   C.C.71.756.517</t>
  </si>
  <si>
    <t xml:space="preserve">24-09-2010:  Por estado del 28-09-2010 auto de obedezcaqce y cumplace lo resuelto por el TAC. --- 20-09-2010:  Al despacho --- 16-09-2010:  Llega expediente remitido del TAC----31-08-2010:  Ordena regresar expediente a juzgados. --- 05-08-2010:  Fallo de segunda instancia confirma sentencia que niega pretensiones, por edictodel 11 al 13 de agosto  --- 14-08-09:Pasa al despacho para sentencia, sin concepto del procurador.  --- 23-07-09:  Alegatos Dr. Juan Guillermo Lopez   ---21-07-09: Alegatos Dr. Orlando Sepulveda --- 16-07-09:  DAFP, alegatos en tiempo --- 08-07-09: Traslado para alegar de conclusión  --- 12-06-09:  Al despacho  --- 19-05-09: Admite apelación --- 21-04-09:  demandante sustenta recurso de apelación --- 17-04-09: Al despacho por reparto --- 22-02-09: Concede la apelacion, estado del 24 de febrero.   --- 13-02-09: Fallo, Sentencia de primera instancia niega pretensiones de la demanda. ----             DAFP entrega en término Alegatos </t>
  </si>
  <si>
    <t>NOVEDADES  ENERO - FEBRERO</t>
  </si>
  <si>
    <r>
      <t xml:space="preserve">680012315000-2000-02421-01  - </t>
    </r>
    <r>
      <rPr>
        <b/>
        <sz val="9"/>
        <rFont val="Arial Narrow"/>
        <family val="2"/>
      </rPr>
      <t xml:space="preserve">ARCHIVO </t>
    </r>
  </si>
  <si>
    <t xml:space="preserve"> WILLIAM CUEVAS ROJAS</t>
  </si>
  <si>
    <t>Juzgado 11 admtvo B/manga</t>
  </si>
  <si>
    <t>Ley 734 de 2002, artículo 53 (parcial).</t>
  </si>
  <si>
    <t>02-02-2011: SC-034 de 2011, por edicto del 23 al 25 de marzo de 2011 -  la corte se declara inhibida, cosa juzgada relativa. --- 03-11-2010: Se registra proyecto de fallo. --- 20-09-2010:  Recepcion concepto procurador. --- 24-08-2010:  Certificacion de no intervención reposa en carpeta correspondiente, --- 13-08-2010:  Traslado para intervenir vence martes 24 de agosto de 2010.</t>
  </si>
  <si>
    <t>31-03-2011: archivo, COSA JUZGADA RELATIVA.</t>
  </si>
  <si>
    <t>14-06-2011:  Poder otro --- 09-06-2011:  Por estado auto de obedezcace y cumplase --- 13-05-2011:  Devuelto expediente al tribunal de origen --- 22-02-2011:  Tomo 1218, folio 43, Copiador de providencia ---18-02-2011:  Por edicto  --- 13-01-2011:  FALLO, declarece inhibida la sala para conocer de la Nulidad del oficio 13622 de 26 de abril de 2004 y confirma sentencia del TAC y reconoce al Dr. Camilo Escovar como apoderado del DAFP.   Falta notificación de sentencia. --- 01-10-2010:  Al despacho para fallo. --- 23-09-2010:  DAFP, alega en tiempo---14-09-2010:  memorial otro --- 09-09-2010:  or estado traslado para alegar de conclusiòn, vence el jueves 23 de septiembre de 2010 -- 19-08-2010:  Auto ordena correr traslado para alegar de conclusión en segunda instancia y controvertir sobre el recurso de apelación presentado por la parte demandante, falta estado. --- 22-06-20140:  al despacho para proveer. --- 11-06-2010:  Memorial otro con poder y anexos --- 10-06-2010:  auto que admite apelación notificado por estado --- 30-05-2010:  Recibo providencia --- 29-04-2010:  al despacho para proveer. --- 29-04-2010:  memorial demandante sustentando resurso de apelación --- m21-04-2010: Se rcibe expediente proveniente del Tribunal, al despacho por reparto y radicación. --- 05-03-2010:  Enviado al consejo de Estado con oficio número 62 --- 11-02-2010:  Auto concede recurso de apelacion por estado del 17 de febrero de 2010. --- 22-01-2010:  Al despacho para proveer sobre resurso --- 26-11-09:  Recurso de apelación parte demandante, Dr. Rafael almansa Castillo, en tiempo. ---19-11-09. Fallo niega pretensiones por edicto del 25 de noviembre ---21-11-08:  Al despacho para sentencia -  Pasa al despacho con alegatos de conclusión en termino y concepto del procurador. --- 08/09/05 Estado: corre traslado para alegar de conclusión. ---  27/09/05 recibe alegatos de conclusión. ---  29/09/05 enviado a la procuraduria 7  ---  21/11/08 al despacho para fallo</t>
  </si>
  <si>
    <t>11-08-2011:  ARCHIVO</t>
  </si>
  <si>
    <t xml:space="preserve">15-07-2011: en este día la profesional Mónica Lilly Serrato Moreno, hace una visita al Tribunal Administrativo del Meta para verificar el estado del proceso, encontrando que el DAFP, no se encuentra vinculado al mismo, que este proceso jamás fue notificado al DAFP, es un proceso iniciado en contra de la Nación - Presidencia de la República, y la Super iIntendencia de ServiciosPúblicos, este Departamento solamente fue oficiado para que dos exfuncionarios del DAFP, rindieran testimonio dentro del proceso de la referencia,  a dicho oficio se le dio respuesta en tiempo, se trae copia del auto admisorio de la demanda y del fallo de primera instancia  y se anexa a la carpeta correspondiente ---16-012-2010:  FALLO, nego pretensiones de la demanda --- 23-02-2004: Presidencia de la republica presenta contestación a la demanda --- 28-11-2002:  Auto que admite demanda y ordena trámite ordinario de primera instancia, ordena notificar al DAPRE, y a La Super servicios, y a la Gobernación del Meta, y se reconoce personería personería al apoderado del demandante --- 01-10-2002:  Radicacipon y Reparto del proceso en el Tribunal. ---  LA MAGISTRADA REITERO QUE  NO SE DA INFORMACION POR TELEFONO Y PIDIO QUE NO SE COMUNIQUEN MAS ---30/05/07 ABRE A PRUEBAS --- Se recibe citación para diligencia de carácter judicial para el 17 de marzo de 2007.06/03/07 DAFP envia poder de Camilo Escovar para actuar dentro del proceso. </t>
  </si>
  <si>
    <t>078-6621183</t>
  </si>
  <si>
    <r>
      <t>03-06-2011: Al despacho para proveer. --- 31-05-2011:  Regresa expediente del consejo de estado --- 24-05-2011:  Con oficio 2473, enviado a sección segunda, Tribunal Administrativo de cundinamarca --- 11-05-2011: Oficio 2105 comuncando desición al DAFP, copias autenticas --- 07-04-2011:  Por estado auto que ordena expedier copias autenticas  --- 29-03-2011:  Auto ordena expedir copias autenticas al solicitante, por estado del 7 de abril de 2011. --- 25-03-2011:  Memorial de solicitud de copias al despacho --- 23-03-2011:  Dr. Vicente Rodriguez, apoderado de la parte actora solicita copias autenticas --- 14-03-2011:  Copiador de providencia ---</t>
    </r>
    <r>
      <rPr>
        <b/>
        <sz val="9"/>
        <rFont val="Arial Narrow"/>
        <family val="2"/>
      </rPr>
      <t xml:space="preserve">11-03-2011:  FALLO, notificado por edicto del 11 al 15 de marzo de 2011 --- 25-02-2011: En sistema se vuelve a registrar el fallo, con la misma información, falta notificación por edicto. --- 10-11-2010:FALLO, aun no ha sido notificado por edicto, - Revocace la desición proferida por  el Tribunal Contencioso Administrativo de Cundinamarca el 5 de julio de 2007, en su lugar dispone:  1) declaras inhibida la sala para emitir pronunciamiento e fondo frente al oficio del 7 de julio de 1995 y el acto ficto acusado, de conformidad con lo expuesto en la parte motiva.   2)Declarese la nulidad del oficio 2005EE9700 del 25 de octubre de 2005 proferido por el director del DAFP y ordena reconocer y pagar la prima tecnica por evaluacion del desempeño. ---- </t>
    </r>
    <r>
      <rPr>
        <sz val="9"/>
        <rFont val="Arial Narrow"/>
        <family val="2"/>
      </rPr>
      <t>25-11-09: Memorial suscrito por el DAFP, en 2 folios y 22 anexos, con respecto solicitud auto del 08-10-09 --- 23-10-09:  Oficio 4660 --- 08-10-09:  por estado auto de septiembre que ordena oficiar al DAF para que allegue certificación, copia autentica e integra y legible de la comision de estudios al exterior de la Dra. consuelo y sus calificaciones de servicio del año 2000 a 2004 --- 08-07-08: Al despacho para fallo --- 08-07-08: Al despacho para fallo</t>
    </r>
  </si>
  <si>
    <t>27-07-2011:  ARCHIVO - TAC caja SC-18</t>
  </si>
  <si>
    <t>14-04-2011: Recibo providencia --- 07-04-2011:  Fallo que niega pretensiones de la demanda, por edicto del 2 de mayo de 2011. ---28-03-2011:  Registro proyecto de fallo --- 16-04-09: Cambio de magistrado. --- 19/09/08 al despacho para fallo. ----- 22/08/06: Al despacho abre a pruebas.-----  . 5/9/06 valora prueba.18/9/06 al despacho.al despacho.19/08/08 traslado para alegar de conclusion.01/09/08 se aportan alegatos.03/09/08 traslado al min publico.</t>
  </si>
  <si>
    <t>19-07-2011: ARCHIVO, Consejo de Estado con oficio 1761</t>
  </si>
  <si>
    <t>27-01-2011:  FALLO, niega pretensiones de la demanda, por edicto del 14 al 16 de febrero de 2011. --- 24-01-2011: Se registra proyecto de fallo --- 01-03-2010:  Al despacho para fallo. --- 16-02-2010:  memorial concepto procurador --- 03-02-2010:  Traslado especial procurador --- 29-01-2010:  DAFP, alega en tiempo --- 19-martes 2 de febrero de 2010 ---01-2010: traslado para alegar de conclusion vence el 08-09-09:  Al despacho ---04-08-09:  Oficio 1337 al DNP.  --- 25-06-09: Auto abre a pruebas  por estado del 30  de juniio  ---25/05/07 DAFP entrega en término contestación de la demanda. 15/01/08 ESTADO: tiene por contestada la demanda y reconoce personeria. 23/05/08 memoriales al despacho</t>
  </si>
  <si>
    <t>31-05-2011: ARCHIVO DEFINITIVO PAQUETE 9</t>
  </si>
  <si>
    <r>
      <rPr>
        <b/>
        <sz val="9"/>
        <rFont val="Arial Narrow"/>
        <family val="2"/>
      </rPr>
      <t>18-02-2011: archivo definitivo, en sentencia de segunda instancia que confirma la primera declara la falta de legitimación en la causa por pasiva del DAFP</t>
    </r>
    <r>
      <rPr>
        <sz val="9"/>
        <rFont val="Arial Narrow"/>
        <family val="2"/>
      </rPr>
      <t xml:space="preserve"> ------ 26-03-09:  Al despacho para fallo --- 06-03-09: traslado para alegar por estado --- 05-03-09:  Al despacho para proveer sobre traslado para alegar --- 27-01-09:  Admite recurso de apelación, por estado  del 06 de febrero de 2009 ---01-12-08:  Radicación y reparto</t>
    </r>
  </si>
  <si>
    <t>ARCHIVO DEFINITIVO</t>
  </si>
  <si>
    <t xml:space="preserve">NO SE SABE SI ES A FAVOR O EN CONTRA, EL EXPEDIENTE SE ENCUENTRA AL DESPACHO, HOY 19 DE NOVIEMBRE DE 2009,  NOTA DIEGO PINEDA </t>
  </si>
  <si>
    <r>
      <t>110010324000-</t>
    </r>
    <r>
      <rPr>
        <b/>
        <sz val="9"/>
        <rFont val="Arial Narrow"/>
        <family val="2"/>
      </rPr>
      <t>2006-00129</t>
    </r>
    <r>
      <rPr>
        <sz val="9"/>
        <rFont val="Arial Narrow"/>
        <family val="2"/>
      </rPr>
      <t xml:space="preserve">-00   </t>
    </r>
    <r>
      <rPr>
        <b/>
        <sz val="9"/>
        <rFont val="Arial Narrow"/>
        <family val="2"/>
      </rPr>
      <t>ARCHIVO</t>
    </r>
  </si>
  <si>
    <t>Martha Sofia Saenz Tobon</t>
  </si>
  <si>
    <t>Min Comunicaciones, Min Hacienda, Min Proteccion, DAFP</t>
  </si>
  <si>
    <t>LUIS MARCELINO GONZALEZ  OCHOA Y OTROS</t>
  </si>
  <si>
    <r>
      <t>110010324000-</t>
    </r>
    <r>
      <rPr>
        <b/>
        <sz val="9"/>
        <rFont val="Arial Narrow"/>
        <family val="2"/>
      </rPr>
      <t>2005-00147</t>
    </r>
    <r>
      <rPr>
        <sz val="9"/>
        <rFont val="Arial Narrow"/>
        <family val="2"/>
      </rPr>
      <t xml:space="preserve">-01    </t>
    </r>
    <r>
      <rPr>
        <b/>
        <sz val="9"/>
        <rFont val="Arial Narrow"/>
        <family val="2"/>
      </rPr>
      <t>ARCHIVO</t>
    </r>
  </si>
  <si>
    <t>MP. Dr. Rafel Ostau de lafont</t>
  </si>
  <si>
    <t>Min Comunicaciones</t>
  </si>
  <si>
    <t>ALFREDO ANTONIO BAYTER</t>
  </si>
  <si>
    <r>
      <t xml:space="preserve">Decreto 4779/05  </t>
    </r>
    <r>
      <rPr>
        <b/>
        <sz val="9"/>
        <rFont val="Arial Narrow"/>
        <family val="2"/>
      </rPr>
      <t>TELEUPAR</t>
    </r>
  </si>
  <si>
    <t>MP. Dr. Jorge Iván Palacio Palacio</t>
  </si>
  <si>
    <t>ANDRES AUGUSTO CASTRO FORERO</t>
  </si>
  <si>
    <t>Decreto 28 de 2008 (parcial)</t>
  </si>
  <si>
    <t>Decreto 1615/03</t>
  </si>
  <si>
    <t>23-11-2010: SC- 937 de 2010, por edicto del 18 ql 22 de febrero de 2011. --- 13-09-2010:  Registro proyecto de fallo.  ---  02-08-2010:  Recepción concepto procurador. --- 25-06-2010:  Se decide no intervenir en este proceso por no ser una maeria de competencia de este Departamento; no estamos vinculados mediante auto admisorio, es un remisión del Dr. Edmundo del Castillo. --- 22-06-2006:  DAFP, notificadO</t>
  </si>
  <si>
    <t>28-02-2011: ARCHIVO, COSA JUZGADA RELATIVA</t>
  </si>
  <si>
    <r>
      <t xml:space="preserve">   </t>
    </r>
    <r>
      <rPr>
        <b/>
        <sz val="9"/>
        <rFont val="Arial Narrow"/>
        <family val="2"/>
      </rPr>
      <t>ARCHIVO</t>
    </r>
  </si>
  <si>
    <t>Tribunal Administrativo de Cundinamarca. Sección segunda. MP. Dr. Jose Maria Armenta Fuentes.</t>
  </si>
  <si>
    <t>FLOR DE JESUS PASTRANA CASTELLANOS</t>
  </si>
  <si>
    <t>NOVEDADES  DICIEMBRE - ENERO</t>
  </si>
  <si>
    <t>D-8114</t>
  </si>
  <si>
    <t>MP. Dr. Mauricio Gonzalez Cuervo.</t>
  </si>
  <si>
    <t>CAMILO ANDRES CHINCHILLA ROZO</t>
  </si>
  <si>
    <t>Artículo 4 Parcial, ley 797 de 2003</t>
  </si>
  <si>
    <t>21-01-2011:  debidamente ejecutoriada la providencia anterior, la parte actora guardo silencia. --- 22-11-2010:  Auto no repone el auto del 16 de septiembre de 2010 que niega recurso de apelación por estado del 01 de diciembre de 2010.--- 22-10-2010:  Al despacho para resolver sobre recurso de reposición  --- 08-10-2010:  Memorial otro --- 06-10-2010:  Fijacion en lista  para pronunciarce sobre el recurso ---04-10-2010: memorial del Dr. Almansa  con recurso de reposición contra auto --- 16-09-2010:  Auto niega apelaciòn, por estado del 29 de septiembre de 2010. --- 07-05-2010:  Al depacho para resolver. --- 03-05-2010:  Demandante interpone recurso de apelación --- 22-04-2010:  Por edicto fallo que niega pretensiones --- 17-03-2010:  Al despacho --- 16-03-2010:  Anexan poder y anexos. --- 24-06-08: Al despacho para Sentencia --- 05-12-05:  traslado para alegar de conclusión --- 16-05-05: Auto decreto pruebas</t>
  </si>
  <si>
    <t>ARMANDO COLON CARDENAS</t>
  </si>
  <si>
    <t>Ley 1105 de 2006. artículo 19 incisoa 2,5 y 6, modificatorio del articulo 35 del decreto 254 de 2000.</t>
  </si>
  <si>
    <t>13-10-2010:  Se recibe memorial de la oficina jurídica de FGN solicitando copia sentencia ---03-03-2010:  Registra proyecto de fallo. ---  02-02-2010:  concepto procurador --- 14-12-09:  DAFP, contesta en tiempo --- Fijaciòn en lista vence lunes 14 de diciembre de 2009 --- 27-11-09: DAFP, notificado</t>
  </si>
  <si>
    <t>23-06-2010:  Sentencia C-529 de 2010, por edicto del 27 al 31 de enro de 2011.</t>
  </si>
  <si>
    <t>22-10-2010:  Registro proyecto de fallo --- 08-096-2010:  Reccepcion concepto Procurador. --- 11-08-2010:  DAFP, interviene en tiempo. --- 29-07-2010: Fijacion en lista para intervenir vence el miercoles 11 de agosto de 2010. --- 28-07-2010:  DAFP, notificado.</t>
  </si>
  <si>
    <t>26-01-2011: SC-029-2011, por edicto del 2 de febrero de 2011, la Corte se declara Inhibida.</t>
  </si>
  <si>
    <t xml:space="preserve">02-08-2010:  Se comunica la decisión al DAFP con oficio 1748. --- 16-07-2010:  Por estado auto niega solicitud de aclaracion de la sentencia,  Copiador de providencia:  Tomo 526, folios 276 a 280. --- 12-04-2010:  Al despacho. --- 03-03-2010:  Min Comunicacionesanexa memorial solicitando adición y aclaración de sentencia  --- 16-02-2010:   Copiador de providencia tomo 511, folio 266 ---11-02-2010: FALLO, declara la nulidad del paragrafo del artículo 2º del decreto 4779 del 30 de diciembre de 2005 y de la expresión "No afectos a la prestación del servicio" contenida en el artículo 12 numeral 12,1 del decreto 1613 de 2000 con la modificacion introducida por el decreto 4749 del 2005 expedido por el gobierno nacional  - FALTA EDICTO, copiado en tomo 511 folios 266 a 295, el 16-02-2010 --- 08-02-2010: Registra proyecto de fallo --- 24-09-09:  La previsora anexa nuevo poder --- 04-11-08: Al despacho para Fallo. --- 24/08/07 DAFP entrega en términocontestación demanda ----- 03/09/07: Al despacho -----  28/05/08memoriales al despacho. ----- 25/07/08 decreta pruebas y reconoce personeria al Dr. Camilo Escovar ----- 30/09/08 traslado para alegar de conclusion. </t>
  </si>
  <si>
    <t>21-01-2011:  archivo Consejo de Estado</t>
  </si>
  <si>
    <r>
      <t xml:space="preserve">D-7920    </t>
    </r>
    <r>
      <rPr>
        <b/>
        <sz val="9"/>
        <rFont val="Arial Narrow"/>
        <family val="2"/>
      </rPr>
      <t>TERMINADO</t>
    </r>
  </si>
  <si>
    <t>22-11-2010: FALLO, niega suplicas de la demanda, por edicto del 29 de noviembre al 1 de diciembre de 2010. --- 02-11-2010:  Registro proyecto de fallo --- 10-08-2010:  Al despacho. --- 05-08-2010:  Memorial con poder Min Proteccion.</t>
  </si>
  <si>
    <t>21-02-2011:  archivo Consejo de Estado</t>
  </si>
  <si>
    <r>
      <t xml:space="preserve">D-8176    </t>
    </r>
    <r>
      <rPr>
        <b/>
        <sz val="9"/>
        <rFont val="Arial Narrow"/>
        <family val="2"/>
      </rPr>
      <t>TERMINADO</t>
    </r>
  </si>
  <si>
    <r>
      <t>250002325000-</t>
    </r>
    <r>
      <rPr>
        <b/>
        <sz val="9"/>
        <rFont val="Arial Narrow"/>
        <family val="2"/>
      </rPr>
      <t>2005-00125</t>
    </r>
    <r>
      <rPr>
        <sz val="9"/>
        <rFont val="Arial Narrow"/>
        <family val="2"/>
      </rPr>
      <t xml:space="preserve">-01  </t>
    </r>
    <r>
      <rPr>
        <b/>
        <sz val="9"/>
        <rFont val="Arial Narrow"/>
        <family val="2"/>
      </rPr>
      <t>ARCHIVO</t>
    </r>
  </si>
  <si>
    <r>
      <rPr>
        <b/>
        <sz val="9"/>
        <rFont val="Arial Narrow"/>
        <family val="2"/>
      </rPr>
      <t xml:space="preserve">Juzgado 13  Administrativo del Circuito de Bogotá </t>
    </r>
    <r>
      <rPr>
        <sz val="9"/>
        <rFont val="Arial Narrow"/>
        <family val="2"/>
      </rPr>
      <t xml:space="preserve">--- Tribunal Administrativo de Cundinamarca, Sección  II - Sub A - Dra. Carmen Alicia Rengifo Sanguino.     </t>
    </r>
  </si>
  <si>
    <t>Min Interior, Min Hacienda, DAFP; Min Agricultura, INCORA</t>
  </si>
  <si>
    <t>CLARA  BERNAL JAIME</t>
  </si>
  <si>
    <t>2a</t>
  </si>
  <si>
    <t>10-02-2011:  Auto que ordena archivo, habida cuenta de que el interesado no suministro las expensas necesarias para la expedicion de las copias a efecto de dar tramite al recurso de queja, auto notificado por estado el 23 de febrero de 2011.</t>
  </si>
  <si>
    <t>MP.Dr.Jorge Ivan Palacio.</t>
  </si>
  <si>
    <t>JULIA ELVIRA RAMIREZ MIRANDA Y OTRO</t>
  </si>
  <si>
    <t>Artículos 19 (parcial) y 29 numeral 1º y paragrafo, de la ley 1123 de 2007</t>
  </si>
  <si>
    <t>Dec 2585/04 Res 01241/04</t>
  </si>
  <si>
    <t>HENRY TAPIERO JIMENEZ</t>
  </si>
  <si>
    <t>ley 1342 de 2009, art:20 inciso 3º parcial --- Composición comisión de regulación de comunicaciones.</t>
  </si>
  <si>
    <t xml:space="preserve">27-07-2010:  Registro proyecto de fallo. --- 21-10-2010: Vence termino para desidir. --- 03-06-2010:  Recepción concepto procurador. -- 28-04-2010: Fijación en lista vence el martes 11de mayo de 2010--- 30-04-2010: DAFP, recibe traslado proveniente de la secretaría jurídica de presidencia con Rad:2010ER4720. --- 16-04-2010: Auto admisorio ---24-03-2010: reparto---19-03-2010: Radicación </t>
  </si>
  <si>
    <t>13-10-2010:  Sentencia C- 819 de 2010, por edicto del 16 de diembre de 2010.</t>
  </si>
  <si>
    <t>MP. Dr. Humberto A. Sierra Porto</t>
  </si>
  <si>
    <t>OLGA LUCIA ZULUAGA RODRIGUEZ</t>
  </si>
  <si>
    <t>Artículo 28, ley 1122 dce 2007</t>
  </si>
  <si>
    <t xml:space="preserve">10-08-2010:  Registro proyecto de fallo. --- 05-11-2010:  Vence termino para desidir. --- 26-05-201: DAFP interviene en tiempo- --- 10-05-2010: DAFP, notificado --- 30-04-2010:  Auto admisorio </t>
  </si>
  <si>
    <t>13-10-2010:  Sentencia C- 820 de 2010, sin edicto</t>
  </si>
  <si>
    <r>
      <t xml:space="preserve">D-8075 </t>
    </r>
    <r>
      <rPr>
        <b/>
        <sz val="9"/>
        <rFont val="Arial Narrow"/>
        <family val="2"/>
      </rPr>
      <t>TERMINADO</t>
    </r>
  </si>
  <si>
    <r>
      <t>110013331024-</t>
    </r>
    <r>
      <rPr>
        <b/>
        <sz val="9"/>
        <rFont val="Arial Narrow"/>
        <family val="2"/>
      </rPr>
      <t>2008-00486</t>
    </r>
    <r>
      <rPr>
        <sz val="9"/>
        <rFont val="Arial Narrow"/>
        <family val="2"/>
      </rPr>
      <t xml:space="preserve">-00 </t>
    </r>
    <r>
      <rPr>
        <b/>
        <sz val="9"/>
        <rFont val="Arial Narrow"/>
        <family val="2"/>
      </rPr>
      <t>ARCHIVO</t>
    </r>
  </si>
  <si>
    <t>Juzgado 24 Administrativo del Circuito de Bogotá</t>
  </si>
  <si>
    <t>Min Hacienda y Credito Publico</t>
  </si>
  <si>
    <t xml:space="preserve">Popular </t>
  </si>
  <si>
    <t xml:space="preserve">26-08-2010:  Registro proyecto de fallo. --- 12-07-2010.  Intervencion procurador. --- 11-06-2010: DAFP, interviene en tiempo --- 01-06-2010:  DAFP, notificado </t>
  </si>
  <si>
    <t>29-09-2010:  Sentencia          C-777 de 2010, por edicto del 17 al 22 de noviembre ded 2010</t>
  </si>
  <si>
    <r>
      <t xml:space="preserve">D-8082  </t>
    </r>
    <r>
      <rPr>
        <b/>
        <sz val="9"/>
        <rFont val="Arial Narrow"/>
        <family val="2"/>
      </rPr>
      <t>TERMINADO</t>
    </r>
  </si>
  <si>
    <r>
      <t>110013331016-</t>
    </r>
    <r>
      <rPr>
        <b/>
        <sz val="9"/>
        <rFont val="Arial Narrow"/>
        <family val="2"/>
      </rPr>
      <t>2010-00257</t>
    </r>
    <r>
      <rPr>
        <sz val="9"/>
        <rFont val="Arial Narrow"/>
        <family val="2"/>
      </rPr>
      <t xml:space="preserve">-00   </t>
    </r>
    <r>
      <rPr>
        <b/>
        <sz val="9"/>
        <rFont val="Arial Narrow"/>
        <family val="2"/>
      </rPr>
      <t>ARCHIVO</t>
    </r>
  </si>
  <si>
    <t xml:space="preserve">   Juzgado 16 Administrativo del Circuito de Bogotá Tribunal Administrativo de Cundinamarca - secciòn II - MP. Dr. Jose Antonio Molina </t>
  </si>
  <si>
    <t>Presidencia de la república y otros</t>
  </si>
  <si>
    <t>WILSON HUGO AYALA PÉREZ Y OTROS</t>
  </si>
  <si>
    <t>Sobresueldos empleados INPEC</t>
  </si>
  <si>
    <r>
      <t xml:space="preserve">D-8101 </t>
    </r>
    <r>
      <rPr>
        <b/>
        <sz val="9"/>
        <rFont val="Arial Narrow"/>
        <family val="2"/>
      </rPr>
      <t>TERMIADO</t>
    </r>
  </si>
  <si>
    <r>
      <t>110010324000-</t>
    </r>
    <r>
      <rPr>
        <b/>
        <sz val="9"/>
        <rFont val="Arial Narrow"/>
        <family val="2"/>
      </rPr>
      <t>2003-00534-</t>
    </r>
    <r>
      <rPr>
        <sz val="9"/>
        <rFont val="Arial Narrow"/>
        <family val="2"/>
      </rPr>
      <t xml:space="preserve">01 </t>
    </r>
    <r>
      <rPr>
        <b/>
        <sz val="9"/>
        <rFont val="Arial Narrow"/>
        <family val="2"/>
      </rPr>
      <t>TERMINADO</t>
    </r>
  </si>
  <si>
    <t>MP. Dr. Marco Antonio Velilla Moreno</t>
  </si>
  <si>
    <t>Min ambiente, DAFP</t>
  </si>
  <si>
    <t>CARLOS GUILLERMO ORDOÑEZ GARRIDO</t>
  </si>
  <si>
    <r>
      <t>110010324000-</t>
    </r>
    <r>
      <rPr>
        <b/>
        <sz val="9"/>
        <rFont val="Arial Narrow"/>
        <family val="2"/>
      </rPr>
      <t>2004-00115-</t>
    </r>
    <r>
      <rPr>
        <sz val="9"/>
        <rFont val="Arial Narrow"/>
        <family val="2"/>
      </rPr>
      <t xml:space="preserve">01  </t>
    </r>
    <r>
      <rPr>
        <b/>
        <sz val="9"/>
        <rFont val="Arial Narrow"/>
        <family val="2"/>
      </rPr>
      <t>TERMINADO</t>
    </r>
  </si>
  <si>
    <t>Min Proteccion Social</t>
  </si>
  <si>
    <t>YESID HERNANDO CAMACHO</t>
  </si>
  <si>
    <t>Decreto 3345/03  CAR PROCEDIMIENTO DESIGNACION DIRECTOR</t>
  </si>
  <si>
    <t>11-12-2009:  Recibe expediente remitido del tribunal con oficio 1133 --- 09-12-09:  Enviado al juzgado 13 administrativo  --- 19-11-09:  Fallo, niega pretensiones, confirma sentencia de primera instancia, por edicto del 25 de noviembre de 2009 ---30-10-09:  Al despacho apra fallo  --- 30-10-09:  Ejecutoriado el auto de traslado y con alegatos de las partes en término y concepto del procurador pasa al despacho --- 17-07-09:  Rregresa de procuraduria --- 01-07-09: Enviado a procurador 56 --- 30-06-09: Solicitud procurador 56 --- 26-06-09:  Demandante allega alegatos ---23-06-09: DAFP, allega alegatos --- 05-06-09: Traslado para alegar de conclusión, por estado del  10 dejunio --- 19-05-09: Al despacho ---- 18-05-09: Demandante aclara recurso de apelación --- 16-03-09:  Auto admite recurso de apelación interpuesto  contra la sentencia del 22 de abril de 2008. ----- --- 22/04/08 FALLO: SE INHIBE PARA PRONUNCIARSE. NIEGA LAS PRETENSIONES. Edicto: 28/04/08</t>
  </si>
  <si>
    <t>Diciembre de 2010, se me  informo en la baranda del tribunal que el expediente ya fue archivado definitivamente,  Nota Mónica Serrato.</t>
  </si>
  <si>
    <r>
      <t>250002325000-</t>
    </r>
    <r>
      <rPr>
        <b/>
        <sz val="9"/>
        <rFont val="Arial Narrow"/>
        <family val="2"/>
      </rPr>
      <t>1999-03968</t>
    </r>
    <r>
      <rPr>
        <sz val="9"/>
        <rFont val="Arial Narrow"/>
        <family val="2"/>
      </rPr>
      <t xml:space="preserve">-01 (NI 2999/04)  </t>
    </r>
    <r>
      <rPr>
        <b/>
        <sz val="9"/>
        <rFont val="Arial Narrow"/>
        <family val="2"/>
      </rPr>
      <t>TERMINADO</t>
    </r>
  </si>
  <si>
    <t>Consejo de Estado, Sección Segunda, Conjuez Segunda, Procuraduría 3ª</t>
  </si>
  <si>
    <t>Min Justicia, Min Hacienda, DAFP</t>
  </si>
  <si>
    <t>IRMA J VALENZUELA Y OTROS</t>
  </si>
  <si>
    <r>
      <t>Nulidad y Reestablecimiento  -</t>
    </r>
    <r>
      <rPr>
        <b/>
        <sz val="9"/>
        <rFont val="Arial Narrow"/>
        <family val="2"/>
      </rPr>
      <t>ACLARACION SENTENCIA</t>
    </r>
  </si>
  <si>
    <t>Tribunal Administrativo de Cundinamarca</t>
  </si>
  <si>
    <t>Decreto 535/04</t>
  </si>
  <si>
    <r>
      <t>250002325000-</t>
    </r>
    <r>
      <rPr>
        <b/>
        <sz val="9"/>
        <rFont val="Arial Narrow"/>
        <family val="2"/>
      </rPr>
      <t>2003-08482-</t>
    </r>
    <r>
      <rPr>
        <sz val="9"/>
        <rFont val="Arial Narrow"/>
        <family val="2"/>
      </rPr>
      <t xml:space="preserve">01  </t>
    </r>
    <r>
      <rPr>
        <b/>
        <sz val="9"/>
        <rFont val="Arial Narrow"/>
        <family val="2"/>
      </rPr>
      <t>TERMINADO</t>
    </r>
  </si>
  <si>
    <t>gerardo Arenas Monsalve</t>
  </si>
  <si>
    <t>Presidencia, Min Hacienda, Min agricultura, INAT, DAFP</t>
  </si>
  <si>
    <t>ELVIN CARRILLO BRITTO</t>
  </si>
  <si>
    <t>Trib Adm C/marca Sec II</t>
  </si>
  <si>
    <t>en contra</t>
  </si>
  <si>
    <t>DECRETO 2668/98</t>
  </si>
  <si>
    <r>
      <t>110010328000-</t>
    </r>
    <r>
      <rPr>
        <b/>
        <sz val="9"/>
        <rFont val="Arial Narrow"/>
        <family val="2"/>
      </rPr>
      <t>2010-000001</t>
    </r>
    <r>
      <rPr>
        <sz val="9"/>
        <rFont val="Arial Narrow"/>
        <family val="2"/>
      </rPr>
      <t xml:space="preserve">-01  </t>
    </r>
    <r>
      <rPr>
        <b/>
        <sz val="9"/>
        <rFont val="Arial Narrow"/>
        <family val="2"/>
      </rPr>
      <t>TERMINADO</t>
    </r>
  </si>
  <si>
    <t>MP. Dra Susana Buitrago Valencia</t>
  </si>
  <si>
    <t>Elección Comisionado</t>
  </si>
  <si>
    <t>GERARDO NOSSA MONTOYA</t>
  </si>
  <si>
    <t>Acción electoral</t>
  </si>
  <si>
    <t>consejo de Estado - Sección Quinta</t>
  </si>
  <si>
    <t>favor</t>
  </si>
  <si>
    <t>Decreto 1683/03 INAT</t>
  </si>
  <si>
    <t>NULIDAD DEL DECRETO NO. 4736 DEL 2 DE DICIEMBRE DE 2009, EXPEDIDO POR EL PRESIDENTE DE LA REPUBLICA POR MEDIO DEL CUAL NOMBRO AL SEÑOR JORGE ALBERTO GARCIA GARCIA, COMO COMISIONADO DE LA COMISIÓN NACIONAL DEL SERVICIO CIVIL, PARA EL PERIODO DE 4 AÑOS.</t>
  </si>
  <si>
    <t>10-05-2010:  Rta solicitud defensoria del pueblo, sobre viabilidad de publicación de la sentencia. --- 05-05-2010:  oficio remitiendo demanda a la defensoria del pueblo --- 22-04-2010: por edicto Fallo. --- 21-04-2010:  Notificacion a la produraduria 7ª judicial administrativa --- 16-04-2010:  FALLO primera instancia por edicto del 22 de abril de 2010. --- 05-04-2010: al despacho para fallo --- 23-03-2010: alegatos otro. --- 16-03-2010:  Alegatos DAFP, en tiempo --- 09-03-2010:  Auto de traslado presinde del termino probatorio y ordena correr traslado a las partes para alegar de conclusión, por estado del mismo día, vence el martes 16 de marzo de 2010, --- 05-03-2010:  Al despacho ---28-01-2010:  Audiencia de pacto de cumplimiento, no asistio el actor popular, fallida. --- 04-12-09:  Auto fija fecha para audiencia de pacto de cumplimiento el dìa jueves 28 de enero de 2010, hora;  10:30a.m.  --- 30-11-09:   AL DESPACHO ---19-10-09:  oficio · 25P-24-137 para la defensoria del pueblo allegando documentos requeridos para la publicación a la comunidad. --- 13-10-09:  Oficio defensoria del pueblo -- 01-10-09:  Oficio Nº 20-24-1168 dirigido al delegado y/o director nacional de recursos y acciones judiciales, fondo para la defensa de los derechos e intereses colectivos.  --- 23-09-09:  Mediante auto se informa al defensor del pueblo para que financie, por cumplimiento del numeral 3º del auto del 17 de   agosto de 2009, por estado --- 23-07-09:  Telegrama 245, requiere al  actor popular para que de cumplimiento al auto admisorio --- 16-07-09:  Por estado se requiere al actor para que pague gastos del proceso -- 15-07-09:  Al despacho sin respuesta del actor ---12-03-09:  Se requiere al demandante para que haga publicaciones.  ---  12/3/2009para requerir al demandante las publicaciones ordenadas por el juez. ---- DAFP contesta demanda</t>
  </si>
  <si>
    <t>ARCHIVO DEFINITIVO - ACTUACION REGISTRADA EN ENERO DE 2011</t>
  </si>
  <si>
    <t>15-10-2010:  regresa expediente  del TAC --- 12-10-2010:  Se devuelve expediente al juzgado 16 admtivo de Bta con oficio 774 --- 27-09-2010:  por edicto del 1 al 5 de octubre de 2010, Sentencia que confirma fallo de  primera instancia  que rechaza la accion de cumplimiento por improcedente. --- 14-09-2010:  Radicaciòn y reparto, al despacho para resolver aelaciòn --- 03-09-2010:  Se envia al TAC con oficio 1821 --- 23-08-2010:  Auto concede impùgnación por estado del 24 de agosto de 2010. --- 20-08-2010:  al despacho con recurso de apelación   presentado en tiempo --- 09-08-2010:  Recurso de apelación ---03-08-2010:  Notificacion personal demandante y radicacion memorial con recurso de apelacion. --- 30-07-2010: Notificacion personal DAFP --- 23-07-2010:  Se envian notificaciones personales. --- 19-07-2010:  Fallo, rechaza accion de cumplimiento por improcedente --- 06-07-2010:  Al despacho para fallo, con contestacion de todos excepto del inpec. --- 02-07-2010:  Tra oficios --- 30-06-2010:  Notificacion por aviso Min interior --- 28-06-2010: DAFP, contesta en tiempo. --- 24-06-2010:  DAFP, notificado.</t>
  </si>
  <si>
    <t>20-10-2010:  Auto de obedezcace y cumplase lo resuelto por el TAC, por estado del 22-10-2010, se ordena ARCHIVO</t>
  </si>
  <si>
    <t>15-12-2010: FALLO,  declara la nulidad del decreto 3345 de 2003, copiado al Tomo 544 folios 385 a 404. --- 16-11-2010: Del despacho del DR. Marco Antonio Velilla pasa al de la dra.  Maria Elizabeth Garcia  Gonzalez --- 02-11-2010:  Por no haber sido aprobado por la sala el proyecto de fallo presentado por el MP. pase el expediente al Consejero que sigue en orden alfabetico --- 19-10-2010:  Registro proyecto de fallo --- 16-04-09: Cambio de magistrado. --AL DESPACHO PARA FALLO  --- 25-01-08: Se reconoce personería al DAFP. ---- 04/02/08: al despacho para Fallo.</t>
  </si>
  <si>
    <t>26-01-2011:  Copiador de providencia.</t>
  </si>
  <si>
    <t>NOVEDADES  SEPTIEMBRE - OCTUBRE - NOVIEMBRE</t>
  </si>
  <si>
    <t xml:space="preserve">29-11-2010:  Solicitud del Dr. Rafael Meza en 5 folios.  --- 26-11-2010: Memorial solicitud otro. --- 31-09-2010:  Copiador de Providencia;  Tomo 532, folio 118 a 145. --- 19-08-2010:  Fallo declara la nulidad del decreto ley 536 de febrero de 2004. --- 27-07-2010:  Auto decreta acumulacion  ----01-06-2010:  Memoriales al despacho, solicitud coadyuvancia. --- 21-05-2010:  se adjuntan escritos y al despacho --- 14-05-2010:  se presentan 3 coadyuvancias ---04-05-2010:  memorial al despacho --- 26-04-2010: memorial poder otro ----10/11/08: Al despacho para Fallo.  --- 30/10/08:  reconoce personeria al Dr. Camilo Escovar. </t>
  </si>
  <si>
    <t xml:space="preserve">11-02-2011:  Mediante auto se rechaza de plano la solicitud de aclaración de la sentencia </t>
  </si>
  <si>
    <t xml:space="preserve">07-09-2010:  Devuelto al TAC con oficio 3345. --- 27-08-2010:  Oficio comunicando la desición. --- 23-08-2010:  Por secretaria se ordena expedir copias, auto de tramite --- 20-08-2010:  Al desdpacho para proveer sobre solicitud de copias autenticas --- 10-08-09:  Al despacho para proveer, sobre aclaración de sentencia.  --- 12-08-2010:  Alareece la sentencia del 13-07-2009 en el sentido de presisar que las prestaciones reconocidas deben pagarce por el tiempo efectivamente desempeñado , notificado por estado --- 30-07-09:  Se le remite copia de la sentencia  al secretario general de la Procuraduría General de la Nación, con radicado de salida 2009EE7924.  ---29-07-09:  Memorial del Dr Pedro Escobar Trujillo, Solicitud aclaración de Sentencia --- 28-07-09:  Memorial procurador delegado ---24-07-09:  Fallo notificado por edicto  --- 22-07-09:  Copiador Providencia tomo 11432 folio 120 --- 13-07-09:  Fallo, Confirmase sentencia apelada que accede a las suplicas de la demanda  ---16-01-09: Al despacho para Fallo.  --- 18-12-08: Sorteo conjueces, Dr. Ernesto forero Vargas y Dr. Gustavo Quintero  Navas </t>
  </si>
  <si>
    <t>26-10-2010:  Devuelto al Consejo de Estado.</t>
  </si>
  <si>
    <t>21-09-2010:  Coopiador de Providencia, tomo 1196, folio 14. --- 19-08-2010:  FALLO;  confirma sentencia de primera instancia que nego las pretensiones de la demanda, notificada por edicto del 17 de septiembre de 2010 --- 21-11-08: Al despacho para fallo.  --- 18/04/08 recibe apelación. 09/07/08 CONCEDE APELACION.03/07/08 concede apelacion.18/07/08 envio al consejo de estado,13/08/08 al desp por reparto.29/08/08 admite recurso. Reconoce personeria.30/09/08 al despacho.23/10/08 traslado para alegar.</t>
  </si>
  <si>
    <t>18-10-2010:  Con oficio 4093, enviado al TAC</t>
  </si>
  <si>
    <t>12-07-2010:  Recibo providencia en secretaria --- 08-07-2010:  Fallo niega pretensiones de la demanda. --- 22-06-2010:  Registra proyecto de fallo. --- 20-05-2010: Al despacho parta fallo. --- 19-05-2010:  Concepto procurador ---  06-05-2010:  Traslado procurador --- 23-04-2010:  Al despacho. --- 22-04-2010:  DAFP, alega en tiempo --- 15-04-2010:  Traslado de cinco días para alegar de conclusión --- 09-04-2010: informe secretarial --- 26-03-2010:  Al despacho --- 22-02-2010: Se libran oficios. --- 17-02-2010: Auto decreta pruebas por estado del 19 de febrero de 2010 -- 12-02-2010: al despacho --- 11-02-2010:  DAFP, contesta en tiempo --- 01-02-2010: Fijación edicto por cinco días - Fijación en lista vence jueves 11 de febrero de 2010, traslado por tres días --- 28-01-2010: dafp, NOTIFICADO</t>
  </si>
  <si>
    <t>15-07-2010:  por edicto fallo que niega suplicas, Tomo 3 Folio 319</t>
  </si>
  <si>
    <r>
      <t>110013105006-</t>
    </r>
    <r>
      <rPr>
        <b/>
        <sz val="9"/>
        <rFont val="Arial Narrow"/>
        <family val="2"/>
      </rPr>
      <t>2003-00269</t>
    </r>
    <r>
      <rPr>
        <sz val="9"/>
        <rFont val="Arial Narrow"/>
        <family val="2"/>
      </rPr>
      <t xml:space="preserve">-01                      </t>
    </r>
    <r>
      <rPr>
        <b/>
        <sz val="9"/>
        <rFont val="Arial Narrow"/>
        <family val="2"/>
      </rPr>
      <t>ARCHIVO DEFINITIVO</t>
    </r>
  </si>
  <si>
    <r>
      <t xml:space="preserve">JOSE GILBERTO ESPITIA     </t>
    </r>
    <r>
      <rPr>
        <sz val="9"/>
        <rFont val="Arial Narrow"/>
        <family val="2"/>
      </rPr>
      <t>Bogotá. C.C.19434641</t>
    </r>
  </si>
  <si>
    <r>
      <t xml:space="preserve">Juzgado 6° Laboral del Circuito de Bogotá </t>
    </r>
    <r>
      <rPr>
        <sz val="9"/>
        <color indexed="8"/>
        <rFont val="Arial Narrow"/>
        <family val="2"/>
      </rPr>
      <t xml:space="preserve">               Corte Suprema de justicia - Sala Laboral.  MP. Dr. Luis Javier Osorio.                           </t>
    </r>
  </si>
  <si>
    <r>
      <t>110013105001-</t>
    </r>
    <r>
      <rPr>
        <b/>
        <u/>
        <sz val="9"/>
        <rFont val="Arial Narrow"/>
        <family val="2"/>
      </rPr>
      <t>2003-00242</t>
    </r>
    <r>
      <rPr>
        <sz val="9"/>
        <rFont val="Arial Narrow"/>
        <family val="2"/>
      </rPr>
      <t xml:space="preserve">-01   (NI: 33009) </t>
    </r>
    <r>
      <rPr>
        <b/>
        <sz val="9"/>
        <rFont val="Arial Narrow"/>
        <family val="2"/>
      </rPr>
      <t xml:space="preserve">         ARCHIVO </t>
    </r>
  </si>
  <si>
    <r>
      <t xml:space="preserve">MARUJA VISITACION ESPAÑA                    </t>
    </r>
    <r>
      <rPr>
        <sz val="9"/>
        <rFont val="Arial Narrow"/>
        <family val="2"/>
      </rPr>
      <t>Bogotá.</t>
    </r>
  </si>
  <si>
    <r>
      <t xml:space="preserve">Juzgado 1° Laboral del Circuito de Bogotá.        </t>
    </r>
    <r>
      <rPr>
        <sz val="9"/>
        <rFont val="Arial Narrow"/>
        <family val="2"/>
      </rPr>
      <t xml:space="preserve">Tribunal Superior de Bogotá, Sala Laboral --- Corte Suprema de Justicia - Sala Laboral.MP.  Dr. Francisco Javier Ricaurte                              </t>
    </r>
  </si>
  <si>
    <t xml:space="preserve">Pensión - Sanción  --- Auxiliar de servicios generales  </t>
  </si>
  <si>
    <r>
      <t>13-10-2010:  En firme liquidación de costas ----04-10-2010:  liquidaciòn de costas ---20-09-2010:  Al despacho para resolver sobre costas --- 28-08-2010:  Devuelto juzgado de origen con oficio numero 6307 --- 25-08-2010:  Se remite expediente a juzgado de origen con oficio 6163. --- 13-08-2010:  Auto de obedezcace y cumplase ordena enviar expediente a juzgado laboral de origen. --- 09-08-2010:  Al despacho --- 30-07-2010:  Regresa expediente de la corte suprema de justicia al Tribunal Superior de Bogotá, casa sin costas --- 29-07-2010:  Devoluciòn de expediente al Tribunal Superior de Bogotà, Sala Laboral, con oficio 6308.</t>
    </r>
    <r>
      <rPr>
        <b/>
        <sz val="9"/>
        <rFont val="Arial Narrow"/>
        <family val="2"/>
      </rPr>
      <t xml:space="preserve"> --- 06-07-2010:  Fallo Casa sin costas, fallo de fecha 29-06-2010, notificado hoy por edicto.</t>
    </r>
    <r>
      <rPr>
        <sz val="9"/>
        <rFont val="Arial Narrow"/>
        <family val="2"/>
      </rPr>
      <t xml:space="preserve">   --- 22-06-2010:  Registra proyecto de fallo. ---- 03-08-09: Al despacho para fallo sin oposición.  --- 19-06-09:  Traslado al opositor. ---30-04-09:  DAFP, presenta demanda de Casación en tiempo. ---   30-04-09:  Al despacho para fallo. -----30-04-09:  DAFP, presenta demanda en tiempo. -----</t>
    </r>
    <r>
      <rPr>
        <b/>
        <sz val="9"/>
        <rFont val="Arial Narrow"/>
        <family val="2"/>
      </rPr>
      <t>12-03-09:  inicia traslado al recurrente, vence el 30 de abril de 2009. -----</t>
    </r>
    <r>
      <rPr>
        <sz val="9"/>
        <rFont val="Arial Narrow"/>
        <family val="2"/>
      </rPr>
      <t xml:space="preserve"> 24-02-09:  Corte admite recusrso. -----</t>
    </r>
    <r>
      <rPr>
        <b/>
        <sz val="9"/>
        <rFont val="Arial Narrow"/>
        <family val="2"/>
      </rPr>
      <t>28-10-08:   DAFP,  presento recurso de casacion.-----</t>
    </r>
    <r>
      <rPr>
        <sz val="9"/>
        <rFont val="Arial Narrow"/>
        <family val="2"/>
      </rPr>
      <t xml:space="preserve"> 29-08-08:  Fallo,  Tribunal confirma primera instancia condenando al DAFP.  -----</t>
    </r>
    <r>
      <rPr>
        <b/>
        <sz val="9"/>
        <rFont val="Arial Narrow"/>
        <family val="2"/>
      </rPr>
      <t>18-04-08repartiddo en descongestion.-----</t>
    </r>
    <r>
      <rPr>
        <sz val="9"/>
        <rFont val="Arial Narrow"/>
        <family val="2"/>
      </rPr>
      <t xml:space="preserve"> 21-08-07:  Audiencia para   11 de noviembre de 05. DAFP, Apela sentencia. -----17-11-05: Fallo, se condena al DAFP, en primera instancia.</t>
    </r>
  </si>
  <si>
    <r>
      <t>110013105019-</t>
    </r>
    <r>
      <rPr>
        <b/>
        <sz val="9"/>
        <rFont val="Arial Narrow"/>
        <family val="2"/>
      </rPr>
      <t>2005-00073</t>
    </r>
    <r>
      <rPr>
        <sz val="9"/>
        <rFont val="Arial Narrow"/>
        <family val="2"/>
      </rPr>
      <t xml:space="preserve">-01  </t>
    </r>
    <r>
      <rPr>
        <b/>
        <sz val="9"/>
        <rFont val="Arial Narrow"/>
        <family val="2"/>
      </rPr>
      <t>ARCHIVO  DEFINITIVO JUZGADO</t>
    </r>
  </si>
  <si>
    <r>
      <t xml:space="preserve">Tribunal Superior de Bogotá - SalaLaboral - Dra. Maria Dorian Alvarez;   descongestión -Dra. Martha Avila.                                </t>
    </r>
    <r>
      <rPr>
        <sz val="9"/>
        <rFont val="Arial Narrow"/>
        <family val="2"/>
      </rPr>
      <t>Tribunal superior de Bogotá - Sala Laboral. Dra. Maria dorian Alvarez.              Juzgado 19° Laboral del Circuito de Bogotá</t>
    </r>
  </si>
  <si>
    <r>
      <t xml:space="preserve">MYRIAM ARIZA </t>
    </r>
    <r>
      <rPr>
        <sz val="9"/>
        <rFont val="Arial Narrow"/>
        <family val="2"/>
      </rPr>
      <t>c.c. 41466611</t>
    </r>
  </si>
  <si>
    <r>
      <t xml:space="preserve">Juzgado </t>
    </r>
    <r>
      <rPr>
        <b/>
        <sz val="9"/>
        <rFont val="Arial Narrow"/>
        <family val="2"/>
      </rPr>
      <t>19°</t>
    </r>
    <r>
      <rPr>
        <sz val="9"/>
        <rFont val="Arial Narrow"/>
        <family val="2"/>
      </rPr>
      <t xml:space="preserve"> Laboral del Circuito de Bogotá</t>
    </r>
  </si>
  <si>
    <r>
      <t xml:space="preserve">23-02-2010:  En firme liquidación de costas. - Archivo paquete 93 de 2010, juzgado. --- 218-11-09:  Auto de liquidaciòn de costas por 1,000,000, por estado, termino 3 dias para objetar --- 0-10-09:  Auto y se devuelve al juzgado de origen por estado ---15-10-09: Al despacho ---08-10-09:  Regresa al Tribunal de la Corte suprema --- 01-09-09:  Sentencia, nocasa, con costas, por edicto del 16-09-09.  --- Tribunal Condena al DAFP;  PRIMERO: a pagar a favor de la demandante, la pensión sanción, a partir del 8 de junio de 2010, fecha en que la demandante cumple la edad de 60 años, advirtiendo que la mesada pensional en ningún caso podrá ser inferior al mínimo legal, y estará sujeta a los aumentos de ley y a las mesadas adicionales. ------ SEGUNDO:  Sin costas en segunda instancia, con costas en la primera instancia a cargo de la demandada DAFP. ---07-10-09:  devuelto al tribunal con oficio 7428 --- 16-09-2009:  Notificaciòn por edicto --- 31-01-08:  Al despacho sin oposición. --- 09-11-07:  DAFP, presenta demanda de casación en tiempo-----19-12-07: inicia traslado al opositor, vence el 30-01-08.  -----   </t>
    </r>
    <r>
      <rPr>
        <b/>
        <sz val="9"/>
        <rFont val="Arial Narrow"/>
        <family val="2"/>
      </rPr>
      <t>20-11-07:  Auto califica  demanda.</t>
    </r>
    <r>
      <rPr>
        <sz val="9"/>
        <rFont val="Arial Narrow"/>
        <family val="2"/>
      </rPr>
      <t xml:space="preserve"> ----- 09-11-07:  DAFP, presenta demanda de casación en tiempo.  -----  </t>
    </r>
    <r>
      <rPr>
        <b/>
        <sz val="9"/>
        <rFont val="Arial Narrow"/>
        <family val="2"/>
      </rPr>
      <t>27-09-07:  inicia traslado- vence 9 denoviembre de 2007.</t>
    </r>
    <r>
      <rPr>
        <sz val="9"/>
        <rFont val="Arial Narrow"/>
        <family val="2"/>
      </rPr>
      <t xml:space="preserve">  -----  04-12-06:  DAFP,  Interpone R. de Casación.  ----- </t>
    </r>
    <r>
      <rPr>
        <b/>
        <sz val="9"/>
        <rFont val="Arial Narrow"/>
        <family val="2"/>
      </rPr>
      <t xml:space="preserve">24-11-06:   Fallo,  Tribunal condena a DAFP. </t>
    </r>
    <r>
      <rPr>
        <sz val="9"/>
        <rFont val="Arial Narrow"/>
        <family val="2"/>
      </rPr>
      <t xml:space="preserve"> -----  04-07-06:  Fallo, Juzgado Absuelve a DAFP.  </t>
    </r>
  </si>
  <si>
    <r>
      <t xml:space="preserve">050012331000-2002-01723-00   </t>
    </r>
    <r>
      <rPr>
        <b/>
        <sz val="9"/>
        <rFont val="Arial Narrow"/>
        <family val="2"/>
      </rPr>
      <t>ARCHIVO</t>
    </r>
  </si>
  <si>
    <t>OMAR ENRIQUE CADAVID MORALES</t>
  </si>
  <si>
    <t>NACION- MIN INTERIOR, MIN HACIENDA, REGISTRADURA, DAFP</t>
  </si>
  <si>
    <t>LUIS OCTAVIO PIEDRAHITA JIMENEZ</t>
  </si>
  <si>
    <t xml:space="preserve"> Tribunal Contencioso Administrativo de Antioquia</t>
  </si>
  <si>
    <t>15,000,000.oo</t>
  </si>
  <si>
    <r>
      <t xml:space="preserve">25-06-2010:  Pasa al despacho para resolver sobre costas procesales. --- 03-06-2010:  por estado del 04 de junio de 2010 de la liquidacion de costas, cumplase lo ordenado por el tribunal --- 20-05-2010:  Devuelto al juzgado de origen con oficio 2947 al juzgado 19 laboral del cto de Bogotá. --- </t>
    </r>
    <r>
      <rPr>
        <b/>
        <u/>
        <sz val="9"/>
        <rFont val="Arial Narrow"/>
        <family val="2"/>
      </rPr>
      <t xml:space="preserve">20-05-2010:  por estado, visto el informe secretarial la sala declara sin valor ni efecto el auto del 8 de marzo de 2010 por medio del cual se concedio el recurso de casación interpuesto por el demandante y en consecuencia inadmite el recurso de casación por haberse presentado por fuera de termino (Art: 88 CPTSS) en firme providencia. </t>
    </r>
    <r>
      <rPr>
        <sz val="9"/>
        <rFont val="Arial Narrow"/>
        <family val="2"/>
      </rPr>
      <t xml:space="preserve">--- 07-04-2010: pasa al despacho para resolver sobre recurso de reposición. --- 26-03-2010:  Vencido el término pasa al despacho para pronunciarce sobre recurso. --- 23-03-2010:  Traslado recurso de reposición art: 349 --- 18-03-2010:  DAFP, interpone recurso de reposición contra el auto que condede recurso de casación al demandante  --- 16-03-2010: Por estado auto que concede recurso de casación  ---14-12-09: Demandante interpone recurso extraordinario de casación ---  11-11-09:  fallo, revoca sin costas, absolutorio --- 05-11-09: nueva fecha para audiencia de juzgamiento, 11 de noviembre de 2009 --- 30-10-09:  No hubo fallo, pendiente nueva fecha audiencia  ---15-10-09:  Al despacho --- 07-10-09:  Se fija para audiencia de juzgamiento el dia 30 de octubre a las 3pm por estado del 08 de octubre  de 2009 --- 29-04-09:  Remite proceso a descongestion, Dra. Martha avila, por estado del 30 de agosto. --- 05-02-09:   Se ordena enviar a descongestión --- 16-10-07 Al despacho.                                               </t>
    </r>
  </si>
  <si>
    <r>
      <t xml:space="preserve">05001-23-31-000-2000-02658-00                 </t>
    </r>
    <r>
      <rPr>
        <b/>
        <sz val="9"/>
        <rFont val="Arial Narrow"/>
        <family val="2"/>
      </rPr>
      <t>ARCHIVO</t>
    </r>
  </si>
  <si>
    <t>OSCAR GIRALDO JIMENEZ</t>
  </si>
  <si>
    <t xml:space="preserve"> INAT. - Ministerio de Agricultura - Ministerio de Hacienda - Función Pública</t>
  </si>
  <si>
    <t xml:space="preserve"> LUZ DARY PIEDRAHITA MANRIQUE</t>
  </si>
  <si>
    <t>Nulidad DEC 1012/200</t>
  </si>
  <si>
    <r>
      <t xml:space="preserve">050012331000-2002-01725-00   </t>
    </r>
    <r>
      <rPr>
        <b/>
        <sz val="9"/>
        <rFont val="Arial Narrow"/>
        <family val="2"/>
      </rPr>
      <t>ARCHIVO</t>
    </r>
  </si>
  <si>
    <t>OLGA LIGIA JIMENEZ MONTOYA</t>
  </si>
  <si>
    <t>juzgado 15 admtvo Medellín</t>
  </si>
  <si>
    <t xml:space="preserve"> Nulidad del Oficio No. 00568 de 2000. Inaplicación del Decreto Nacional 4729/99</t>
  </si>
  <si>
    <t xml:space="preserve"> 17.489.470,00</t>
  </si>
  <si>
    <r>
      <t xml:space="preserve">05001-23-31-000-1999-01166-00  </t>
    </r>
    <r>
      <rPr>
        <b/>
        <sz val="9"/>
        <rFont val="Arial Narrow"/>
        <family val="2"/>
      </rPr>
      <t xml:space="preserve">ARCHIVO </t>
    </r>
  </si>
  <si>
    <t xml:space="preserve"> Comisión Seccional del Servicio Civil de Antioquia - Departamento Administrativo de la Función Pública </t>
  </si>
  <si>
    <t>JORGE IVAN CARDONA RAMIREZ</t>
  </si>
  <si>
    <t>Decreto 1012/2000</t>
  </si>
  <si>
    <r>
      <t xml:space="preserve">05001-23-31-000-1999-01159-00             </t>
    </r>
    <r>
      <rPr>
        <b/>
        <sz val="9"/>
        <rFont val="Arial Narrow"/>
        <family val="2"/>
      </rPr>
      <t>ARCHIVO</t>
    </r>
  </si>
  <si>
    <t>JORGE OCTAVIO RAMIREZ RAMIREZ</t>
  </si>
  <si>
    <t xml:space="preserve"> HELENA ZAPATA ACEVEDO</t>
  </si>
  <si>
    <t>Nulidad de la Res. 2016/98 CSSCA</t>
  </si>
  <si>
    <t xml:space="preserve"> 19.784.139,10</t>
  </si>
  <si>
    <t>14-10-2010:  Por estado del 15 de octubre en firme liquidación de costas y archivo definitivo.</t>
  </si>
  <si>
    <t xml:space="preserve">En espera de fallo. </t>
  </si>
  <si>
    <t>edad de exigibiliada 17 de agosto de 2010</t>
  </si>
  <si>
    <r>
      <t xml:space="preserve">150002331000-1999-02082-00  </t>
    </r>
    <r>
      <rPr>
        <b/>
        <sz val="9"/>
        <rFont val="Arial Narrow"/>
        <family val="2"/>
      </rPr>
      <t xml:space="preserve">ARCHIVO DEFINITIVO </t>
    </r>
  </si>
  <si>
    <t xml:space="preserve"> Hospital Regional de Duitama - Comisión Nacional del Servicio Civil - Función Pública</t>
  </si>
  <si>
    <t xml:space="preserve"> MARLENY DEL CARMEN MELO GONZALEZ</t>
  </si>
  <si>
    <t>JUZGADO 2</t>
  </si>
  <si>
    <t xml:space="preserve"> 27.378.147,96</t>
  </si>
  <si>
    <t>DAFP, radica solicitud copias autenticas y desarchive, con poder y anexos.g</t>
  </si>
  <si>
    <t xml:space="preserve">8 de junio de 2010
</t>
  </si>
  <si>
    <r>
      <t xml:space="preserve">150002331000-2004-03091-00 </t>
    </r>
    <r>
      <rPr>
        <b/>
        <sz val="9"/>
        <rFont val="Arial Narrow"/>
        <family val="2"/>
      </rPr>
      <t xml:space="preserve">ARCHIVO </t>
    </r>
  </si>
  <si>
    <t>Gobernacion de Boyacá-Min educacion, Min Hacienda, DAFP</t>
  </si>
  <si>
    <t>HERENIA RINCON MEJIA</t>
  </si>
  <si>
    <t>JUZGADO 12</t>
  </si>
  <si>
    <t xml:space="preserve"> Nulidad de unas resoluciones de la CNSC y del Hopital de Duitama </t>
  </si>
  <si>
    <t>26-07-2010:  Auto que aprueba liquidaciòn de costas por la secretaria y se ordena archivo, juzgado 19 laboral del cto de Bogotà.</t>
  </si>
  <si>
    <r>
      <t xml:space="preserve">150002331000-2005-03737-00 </t>
    </r>
    <r>
      <rPr>
        <b/>
        <sz val="9"/>
        <rFont val="Arial Narrow"/>
        <family val="2"/>
      </rPr>
      <t xml:space="preserve">ARCHIVO </t>
    </r>
  </si>
  <si>
    <t>ESAP- DAFP</t>
  </si>
  <si>
    <t>HERNANDO DELGADO QUINTERO</t>
  </si>
  <si>
    <t>Juzgado 7</t>
  </si>
  <si>
    <t>970574ultimo salario</t>
  </si>
  <si>
    <r>
      <t>13-08-2009:  ARCHIVO DEFINITIVO -</t>
    </r>
    <r>
      <rPr>
        <sz val="9"/>
        <rFont val="Arial Narrow"/>
        <family val="2"/>
      </rPr>
      <t>-- 16/01/07 regresa de los Juzgados administrativos. --- 06/03/06 AL DESPACHO PARA SENTENCIA</t>
    </r>
  </si>
  <si>
    <r>
      <t xml:space="preserve">2000-2424-00  </t>
    </r>
    <r>
      <rPr>
        <b/>
        <sz val="9"/>
        <rFont val="Arial Narrow"/>
        <family val="2"/>
      </rPr>
      <t>ARCHIVO</t>
    </r>
  </si>
  <si>
    <t>Solange Blanco</t>
  </si>
  <si>
    <t>HANS EDGAR ACOSTA QUIROGA</t>
  </si>
  <si>
    <t>Juzgado 2 admtvo B/manga</t>
  </si>
  <si>
    <t>32,528,624</t>
  </si>
  <si>
    <r>
      <t>28-08-2008:  ARCHIVO DEFINITIVO</t>
    </r>
    <r>
      <rPr>
        <sz val="9"/>
        <rFont val="Arial Narrow"/>
        <family val="2"/>
      </rPr>
      <t xml:space="preserve"> ---16/01/07 regresa de los Juzgados administrativos.30/07/08 FALLO NIEGA PRETENSIONES EDICTO 15/08/08 ---   15-08-03 AL DESPACHO PARA SENTENCIA</t>
    </r>
  </si>
  <si>
    <r>
      <t xml:space="preserve">520012331000- 2002-00343-01 </t>
    </r>
    <r>
      <rPr>
        <b/>
        <sz val="9"/>
        <rFont val="Arial Narrow"/>
        <family val="2"/>
      </rPr>
      <t>ARCHIVO</t>
    </r>
  </si>
  <si>
    <t>MP. Dr. Luis Javier Rosero Villota</t>
  </si>
  <si>
    <t xml:space="preserve"> Escuela Superior de Administración Pública - ESAP - Departamento Administrativo de la Función Pública</t>
  </si>
  <si>
    <t xml:space="preserve"> GLORIA MARIANA ROMO PANTOJA</t>
  </si>
  <si>
    <t xml:space="preserve"> Tribunal Contencioso Administrativo de Nariño</t>
  </si>
  <si>
    <r>
      <t>08-04-2008:  Con recurso de apelación resuelto, fallo de segunda instancia que niega pretenciones, ARCHIVO DEFINITIVO</t>
    </r>
    <r>
      <rPr>
        <sz val="9"/>
        <rFont val="Arial Narrow"/>
        <family val="2"/>
      </rPr>
      <t xml:space="preserve"> --- 13/03/08 devuelve al juzgado de origen. JUZGADO 15 ADMTVO DE ORIGEN ORDENO OBEDECER Y CUMPLIR EL 09/04/08 --- 05/02/08 FALLO DE 2a INSTANCIA: CONFIRMA EL FALLO DE 1a INSTANCIA QUE DESESTIMÓ LAS PRETENSIONES DE LA DEMANDA.</t>
    </r>
  </si>
  <si>
    <r>
      <t xml:space="preserve">520012331000-2006-00508-01  </t>
    </r>
    <r>
      <rPr>
        <b/>
        <sz val="9"/>
        <rFont val="Arial Narrow"/>
        <family val="2"/>
      </rPr>
      <t>ARCHIVO</t>
    </r>
  </si>
  <si>
    <t>Rufo Arturo Carvajal</t>
  </si>
  <si>
    <t>Gobernación Nariño, ESAP, DAFP</t>
  </si>
  <si>
    <t>IDELFONSO CAICEDO GUAYAPOTOY</t>
  </si>
  <si>
    <t>Reparación directa</t>
  </si>
  <si>
    <t>Juzgado 2 Admtvo Pasto</t>
  </si>
  <si>
    <t xml:space="preserve"> Nulidad de las Resolución 0711/01 de la Esap</t>
  </si>
  <si>
    <t xml:space="preserve">                 928.067,00 </t>
  </si>
  <si>
    <r>
      <t>13-03-2009:  ARCHIVO DEFINITIVO</t>
    </r>
    <r>
      <rPr>
        <sz val="9"/>
        <rFont val="Arial Narrow"/>
        <family val="2"/>
      </rPr>
      <t xml:space="preserve"> --- 10-02-2009: Fallo, inhibitorio para declarar de fondo por falta de agotamiento de vìa gubernativa --- 21/09/06 Estado auto AVOCA conocimiento y ordena librar exhortos. 12/10/06 reconoce personeria a Camilo E. 17/10/06 exhortos al Juez civil mpal barbosa para que de cumplimiento a lo ordenado mediante auto del 19/01/06 por el Tribunal que dispuso que remit. 28/11/08 al despacho para sentencia</t>
    </r>
  </si>
  <si>
    <t>TELEFONICAMENTE INFORMARON EN EL DESPACHO QUE EL FALLO NO  FUE APELADO Y QUE SE DIO ARCHIVO DEFINITIVO A PARTIR DEL MES DE MARZO DEL 2009</t>
  </si>
  <si>
    <r>
      <t>250002325000-</t>
    </r>
    <r>
      <rPr>
        <b/>
        <sz val="9"/>
        <rFont val="Arial Narrow"/>
        <family val="2"/>
      </rPr>
      <t>2004-08079</t>
    </r>
    <r>
      <rPr>
        <sz val="9"/>
        <rFont val="Arial Narrow"/>
        <family val="2"/>
      </rPr>
      <t xml:space="preserve">-01 </t>
    </r>
    <r>
      <rPr>
        <b/>
        <sz val="9"/>
        <rFont val="Arial Narrow"/>
        <family val="2"/>
      </rPr>
      <t xml:space="preserve">ARCHIVO </t>
    </r>
  </si>
  <si>
    <r>
      <rPr>
        <b/>
        <sz val="9"/>
        <rFont val="Arial Narrow"/>
        <family val="2"/>
      </rPr>
      <t xml:space="preserve">Juzgado 3 Administrativo del circuito en Descongestión </t>
    </r>
    <r>
      <rPr>
        <sz val="9"/>
        <rFont val="Arial Narrow"/>
        <family val="2"/>
      </rPr>
      <t>Juzgado 4 Administrativo del circuito en Descongestión Juzgado 14 Administrativo del circuito de Bogotá- Dr. Manuel  Flechas</t>
    </r>
  </si>
  <si>
    <t>Min Interior, Min Hacienda, DAPN, DAFP, Comisión nal regalis</t>
  </si>
  <si>
    <t>RUTH BETTY SOLER JARAMILLO</t>
  </si>
  <si>
    <t>Dec 1736/04 Res 038/04, comunicación 2485/04</t>
  </si>
  <si>
    <t>perjuicios con motivo de la negativa a entregar el acta de grado</t>
  </si>
  <si>
    <r>
      <t xml:space="preserve"> 29/09-2010:  ARCHIVO</t>
    </r>
    <r>
      <rPr>
        <sz val="9"/>
        <rFont val="Arial Narrow"/>
        <family val="2"/>
      </rPr>
      <t xml:space="preserve"> -- 26-10-2009: Sentencia, niega pretensiones. No se apelo  ---  12-09-03 AL DESPACHO PARA SENTENCIA ---05/02/08 notificó a la CNSC. 13/02/08 Fijación en lista. 10/04/08 DECRETA PRUEBAS</t>
    </r>
  </si>
  <si>
    <t>TELEFONICAMENTE INFORMARON EN EL DESPACHO QUE EL FALLO NO  FUE APELADO Y QUE SE DIO ARCHIVO DEFINITIVO A PARTIR DEL MES DE NOVIEMBRE  DEL 2009</t>
  </si>
  <si>
    <t>MP. Dra. Maria Victoria Calle Correa.</t>
  </si>
  <si>
    <t xml:space="preserve">AROLDO ANTONIO GOEZ MEDINA Y OTRO </t>
  </si>
  <si>
    <t>Nulidad  ley 1324 de 2009</t>
  </si>
  <si>
    <r>
      <t xml:space="preserve">09-06-2010:  Sentencia que confirmatoria que niega las pretensiones     -----      13-01-2010:  Demandado allega memorial de alegatos --- 18-12-2009:  demandado allega alegatos --- 02-12-2009:  Traslado para alegar de conclusión --- 0107-2009:  Auto que admite recurso por estado del 03-07-2009 - 09-06-20009:  Demandante sustenta recurso de apelacion contra sentencia de primera instancia que niega pretensiones de la demanda --- n14-09-06:  Se envia expedien te a Santa Rosa de Voterbo por competencia --- 31-08-06: Radicación y reparto ---  --- Envío del Expediente a Juzgados Administrativos 14/08/06, Pasó Etapa Probatoria.14/09/06 se envia por competencia a </t>
    </r>
    <r>
      <rPr>
        <b/>
        <sz val="9"/>
        <rFont val="Arial Narrow"/>
        <family val="2"/>
      </rPr>
      <t>SANTA ROSA DE VITERBO</t>
    </r>
  </si>
  <si>
    <t>01-07-2010:  Auto ordena regresar expediente a Juzgados Administrativos  de Santa Rosa de Viterbo  (Boyaca) para ser archivado.  ARCHIVO DEFINITIVO</t>
  </si>
  <si>
    <r>
      <t>110010325000-</t>
    </r>
    <r>
      <rPr>
        <b/>
        <sz val="9"/>
        <rFont val="Arial Narrow"/>
        <family val="2"/>
      </rPr>
      <t>2005-00083</t>
    </r>
    <r>
      <rPr>
        <sz val="9"/>
        <rFont val="Arial Narrow"/>
        <family val="2"/>
      </rPr>
      <t xml:space="preserve">-00 </t>
    </r>
    <r>
      <rPr>
        <b/>
        <sz val="9"/>
        <rFont val="Arial Narrow"/>
        <family val="2"/>
      </rPr>
      <t>ARCHIVO</t>
    </r>
  </si>
  <si>
    <t>CRUZ IRENE GONZALEZ MARTINEZ</t>
  </si>
  <si>
    <t xml:space="preserve">06-09-2010:  Sentencia C- 704 de 2010por edicto del 13 al 15 de octubre --- 11-08-2010:  Registro proyecto de fallo. --- 08-11-2010:  Vence termino para desidir en sala. --- 09-06-2010:  Recepción concepto procurador. --- 28-04-2010: Fijación en lista vence el martes 11de mayo de 2010--- 30-04-2010: DAFP, recibe traslado proveniente de la secretaría jurídica de presidencia con Rad:2010ER4719. --- 16-04-2010: Admisión demanda ----24-03-2010: Reparto --- 16-03-2010: Radicación </t>
  </si>
  <si>
    <t>22-10-2010:  Casa Juzgada Relativa - ARCHIVO EXPEDIENTE</t>
  </si>
  <si>
    <t>02-09-2010:  Fallo de primera instancia por edicto del 8 de septiembre de 2010 ---28-06-2010:  Secretaria de educación anexa certificado de  factores salariales de la demandante. --- 19-05-2010:  al despacho oficios --- 12-05-2010:  Rta oficio otro --- 13-04-2010:  Rta oficio --- 05-02-2010: Al despacho para fallo --- 19-01-2010:  Min educación  alega  --- 13-01-2010:  Allega departamento de Boyacá --- 11-12-2010:  Pago gastos ordinarios --- 09-12-2009:  Traslado para alegar de conclusión --- 28-09-09:  Secretaria de educación responde oficios --- 01-09-09:  Elaboración oficios ---19-08-09:  Auto requiere ---10-12-08:  Auto abre a pruebas -- 07-07-08:  Traslado excepciones --- 14-04-08:  fijacion en lista --- 22-02-08 DAFP es notificado-18/07/08 al despacho.10/12/08 abre a pruebas</t>
  </si>
  <si>
    <t>25-10-2010: ARCHIVO DEFINITIVO</t>
  </si>
  <si>
    <r>
      <t>110010325000-</t>
    </r>
    <r>
      <rPr>
        <b/>
        <sz val="9"/>
        <rFont val="Arial Narrow"/>
        <family val="2"/>
      </rPr>
      <t>2004-00082</t>
    </r>
    <r>
      <rPr>
        <sz val="9"/>
        <rFont val="Arial Narrow"/>
        <family val="2"/>
      </rPr>
      <t xml:space="preserve">-00 (2004-0805)  </t>
    </r>
    <r>
      <rPr>
        <b/>
        <sz val="9"/>
        <rFont val="Arial Narrow"/>
        <family val="2"/>
      </rPr>
      <t>ARCHIVO</t>
    </r>
  </si>
  <si>
    <t xml:space="preserve">MInHacienda y Crédito Pública, Ministerio de Educación Nacional, DAFP </t>
  </si>
  <si>
    <t>DAVID GUILLERMO ZAFRA CALDERÓN  C.C.19065359</t>
  </si>
  <si>
    <t>Decreto 911/78</t>
  </si>
  <si>
    <t>10-03-2010:  Auto niega solicitud por estado del 12-03-2010 ---08-03-2010:  Al despacho para resolver solicitud demandante --- 14-09-09:  Se expiden copias autenticas del fallo a la procuraduria 68 judicial primera en asusntos administrativos ---08-07-09:  rechaza apelacion por extemporanea y ordena expedir copias por estado --- 07-07-09:  al despacho con recurso de apelacion extemporaneo --- 11-06-09:  Sentencia por edicto del mismo dia, declara la nulidad del acto administrativo y ordena nombramiento en encargo y liquidacion y pago de diferencia salarial, prestacional y demas pagos laborales --- 16-03-09:  al despacho para fallo --- 11/07/08 abre a pruebas. --DAFP entrega contestción de la demanda. 03/06/08 traslado excepciones/ 26 junio AL DESPACHO</t>
  </si>
  <si>
    <t>06-07-2010:  Archivado en caja 67 - ARCHIVO DEFINITIVO</t>
  </si>
  <si>
    <r>
      <t xml:space="preserve">D- 8071   </t>
    </r>
    <r>
      <rPr>
        <b/>
        <sz val="9"/>
        <rFont val="Arial Narrow"/>
        <family val="2"/>
      </rPr>
      <t>ARCHIVO</t>
    </r>
  </si>
  <si>
    <r>
      <t>110010325000-</t>
    </r>
    <r>
      <rPr>
        <b/>
        <sz val="9"/>
        <rFont val="Arial Narrow"/>
        <family val="2"/>
      </rPr>
      <t>2004-00205</t>
    </r>
    <r>
      <rPr>
        <sz val="9"/>
        <rFont val="Arial Narrow"/>
        <family val="2"/>
      </rPr>
      <t>-01</t>
    </r>
  </si>
  <si>
    <t>Jaime Moreno Garcia</t>
  </si>
  <si>
    <t>DORA PRIETO ROJAS</t>
  </si>
  <si>
    <r>
      <t>Decreto 768/04  ---</t>
    </r>
    <r>
      <rPr>
        <b/>
        <sz val="9"/>
        <rFont val="Arial Narrow"/>
        <family val="2"/>
      </rPr>
      <t>REMUNERACION DOCENTES  VINCULACION PROVISIONAL</t>
    </r>
  </si>
  <si>
    <t>Sentencia --- 04-06-07:   Alegatos DAFP --- 09/10/07 AL DESPACHO PARA SENTENCIA</t>
  </si>
  <si>
    <t>02-10-2009: ARCHIVO DEFINITIVO</t>
  </si>
  <si>
    <r>
      <t>110010325000-</t>
    </r>
    <r>
      <rPr>
        <b/>
        <sz val="9"/>
        <rFont val="Arial Narrow"/>
        <family val="2"/>
      </rPr>
      <t>2005-00167</t>
    </r>
    <r>
      <rPr>
        <sz val="9"/>
        <rFont val="Arial Narrow"/>
        <family val="2"/>
      </rPr>
      <t xml:space="preserve">-01 (7673-05)    </t>
    </r>
    <r>
      <rPr>
        <b/>
        <sz val="9"/>
        <rFont val="Arial Narrow"/>
        <family val="2"/>
      </rPr>
      <t>ARCHIVO</t>
    </r>
  </si>
  <si>
    <t>FABIO CESAR FERNANDEZ AVILA     C.C 7330996</t>
  </si>
  <si>
    <t>artc 17 dec 1615/03</t>
  </si>
  <si>
    <r>
      <t>02-10-2007:Archivado por sentencia, enviado a la oficina judicial direccion seccional de la rama judicial, Pasto Nariño --- la sentencia no se apela</t>
    </r>
    <r>
      <rPr>
        <b/>
        <sz val="9"/>
        <rFont val="Arial Narrow"/>
        <family val="2"/>
      </rPr>
      <t xml:space="preserve"> </t>
    </r>
    <r>
      <rPr>
        <sz val="9"/>
        <rFont val="Arial Narrow"/>
        <family val="2"/>
      </rPr>
      <t>---</t>
    </r>
    <r>
      <rPr>
        <b/>
        <sz val="9"/>
        <rFont val="Arial Narrow"/>
        <family val="2"/>
      </rPr>
      <t>14-09-2007:  FALLO, de primera instancia niega las suplicas de la demand</t>
    </r>
    <r>
      <rPr>
        <sz val="9"/>
        <rFont val="Arial Narrow"/>
        <family val="2"/>
      </rPr>
      <t xml:space="preserve">a --- El 09-03-03 Estudio y Admisión Integrada. </t>
    </r>
  </si>
  <si>
    <r>
      <t>110010325000-</t>
    </r>
    <r>
      <rPr>
        <b/>
        <sz val="9"/>
        <rFont val="Arial Narrow"/>
        <family val="2"/>
      </rPr>
      <t>2007-00031</t>
    </r>
    <r>
      <rPr>
        <sz val="9"/>
        <rFont val="Arial Narrow"/>
        <family val="2"/>
      </rPr>
      <t xml:space="preserve">-00 (635-2007)      </t>
    </r>
    <r>
      <rPr>
        <b/>
        <sz val="9"/>
        <rFont val="Arial Narrow"/>
        <family val="2"/>
      </rPr>
      <t>ARCHIVO</t>
    </r>
  </si>
  <si>
    <t>Min Interior DAFP</t>
  </si>
  <si>
    <t>FERNANDO ALARCÓN ROJAS</t>
  </si>
  <si>
    <t>decreto 4353/04</t>
  </si>
  <si>
    <r>
      <t>Fallo no fue apelado y en octubre de 2009 fue enviado a ARCHIVO, juzgado segundo administrativo del Circuito de pasto --- ---</t>
    </r>
    <r>
      <rPr>
        <b/>
        <sz val="9"/>
        <rFont val="Arial Narrow"/>
        <family val="2"/>
      </rPr>
      <t xml:space="preserve">06-10-2009:  FALLO:  Declara probada la excepcion de falta de legitimacion en la causa por pasiva del Departamento Administrativo de la Función Pública y niega las pretensiones de la demanda </t>
    </r>
    <r>
      <rPr>
        <sz val="9"/>
        <rFont val="Arial Narrow"/>
        <family val="2"/>
      </rPr>
      <t xml:space="preserve"> ----07-07-2008: DAFP alega de conclusión --- 13/08/07 DAFP envia en término contestación. </t>
    </r>
  </si>
  <si>
    <r>
      <t>110010325000-</t>
    </r>
    <r>
      <rPr>
        <b/>
        <sz val="9"/>
        <rFont val="Arial Narrow"/>
        <family val="2"/>
      </rPr>
      <t>2004-00191</t>
    </r>
    <r>
      <rPr>
        <sz val="9"/>
        <rFont val="Arial Narrow"/>
        <family val="2"/>
      </rPr>
      <t xml:space="preserve">-00  </t>
    </r>
    <r>
      <rPr>
        <b/>
        <sz val="9"/>
        <rFont val="Arial Narrow"/>
        <family val="2"/>
      </rPr>
      <t xml:space="preserve">ARCHIVO </t>
    </r>
  </si>
  <si>
    <t>JAIRO VILLEGAS ARBELÁEZ        C.C.19076579</t>
  </si>
  <si>
    <t xml:space="preserve">03-08-2010: devolucion remanentes, gastos envio correo oficios. --- 12-07-2010:  oficio  985 solicitando pago de gastos procesales.  --- 31-05-2010:  devuelto expediente con oficio 0343 al juzgado 14 admitivo. --- 10-05-2010:  por edicto del 14 de mayo fallo de primera instancia que niega suplicas de la demanda. --- 22-04-2010:  Anexo poder otro. --- 02-10-09:  Poder otro --- 10-06-09:  Enviado por compensación al 3º Administrativo de descongestión. --- Enviado a descongestión, esta en listado del juzgado en descongestión.  ---20/2/2009:  al despacho. ----- 25/05/07 Estado: auto decretando pruebas ---- 22/02/07 DAFP entrega en término contestación de la demanda. . </t>
  </si>
  <si>
    <t>29-09-2010:  ARCHIVO DEFINITIVO - PAQUETE 35</t>
  </si>
  <si>
    <r>
      <t>110010325000-</t>
    </r>
    <r>
      <rPr>
        <b/>
        <sz val="9"/>
        <rFont val="Arial Narrow"/>
        <family val="2"/>
      </rPr>
      <t>2002-00224</t>
    </r>
    <r>
      <rPr>
        <sz val="9"/>
        <rFont val="Arial Narrow"/>
        <family val="2"/>
      </rPr>
      <t>-01 (4564 -029</t>
    </r>
  </si>
  <si>
    <t>Bertha Lucía Ramírez</t>
  </si>
  <si>
    <t>MInHacienda, Ministerio de Trabajo, DAFP</t>
  </si>
  <si>
    <r>
      <t>Decreto 251/04 -</t>
    </r>
    <r>
      <rPr>
        <b/>
        <sz val="9"/>
        <rFont val="Arial Narrow"/>
        <family val="2"/>
      </rPr>
      <t>SISTEMA NOMENCLATURA Y REMUNERACION TECNICOS INGEOMINAS</t>
    </r>
  </si>
  <si>
    <r>
      <t>110010325000-</t>
    </r>
    <r>
      <rPr>
        <b/>
        <sz val="9"/>
        <rFont val="Arial Narrow"/>
        <family val="2"/>
      </rPr>
      <t>2002-00276</t>
    </r>
    <r>
      <rPr>
        <sz val="9"/>
        <rFont val="Arial Narrow"/>
        <family val="2"/>
      </rPr>
      <t>-01  (5882-02)</t>
    </r>
  </si>
  <si>
    <t>JORGE ELIECER MANRIQUE VILLANUEVA</t>
  </si>
  <si>
    <t xml:space="preserve"> Decreto 1919 de 2002. </t>
  </si>
  <si>
    <t xml:space="preserve">17-09-2010:  Sentencia Notificada por Edicto del 17 al 21 de septiembre  --- 01-09-2010:  RECIBO DE PROVIDENCIA EN SECRETARIA. --- 04-08-2010:  Fallo niega pretensiones, por edicto del 17 de sptiembre de 2010. -- 30/03/07: al despacho para Fallo. --- 22-02-07:  Traslado para alegar de conclusión --- 17-11-06:  Cambio  ponente </t>
  </si>
  <si>
    <t>03-12-2010:  ARCHIVO OFICIO 4801</t>
  </si>
  <si>
    <r>
      <t>110010325000-</t>
    </r>
    <r>
      <rPr>
        <b/>
        <sz val="9"/>
        <rFont val="Arial Narrow"/>
        <family val="2"/>
      </rPr>
      <t>2002-00239</t>
    </r>
    <r>
      <rPr>
        <sz val="9"/>
        <rFont val="Arial Narrow"/>
        <family val="2"/>
      </rPr>
      <t xml:space="preserve">-01 (2002-4904)  </t>
    </r>
    <r>
      <rPr>
        <b/>
        <sz val="9"/>
        <rFont val="Arial Narrow"/>
        <family val="2"/>
      </rPr>
      <t>ARCHIVO</t>
    </r>
  </si>
  <si>
    <t>JORGE LUIS NIGRINIS DE LA HOZ</t>
  </si>
  <si>
    <t>27-05-2010:  Oficio comunica desición  --- 30-04-2010:  Fallo notificado por edicto. --- 18-02-2010:  Fallo que declara nulidad del decreto 768 de 2004 --  06-09-05: Al despacho para Fallo.  --- 27-06-05: Traslado para alegar de conclusión  ---15-07-2004: Auto admisorio</t>
  </si>
  <si>
    <t>03-12-2010: ARCHIVO OFICIO 4801</t>
  </si>
  <si>
    <t>MP. Dra. Maria Lemos bustamante</t>
  </si>
  <si>
    <t>JORGE HUMBERTO VALERO RODRIGUEZ C.C.14222339</t>
  </si>
  <si>
    <t>Consejo de Estado, Sección Segunda P.3</t>
  </si>
  <si>
    <t>29-04-2010:  Ordena expedicion copias. ---20-04-2010:  Solicitud de copias autenticas al despacho. --- 09-04-2010:  Soliciitud copias autenticas otro --- 24-03-2010:  Solicitud copias autenticas otro --- 23-03-2010: Copiador de providencia, tomo 1170 folio 154. --- 12-03-2010:  FALLO, notificado por edicto --- 010-03-2010:  Cambio de ponente, nuevo ponente Dr, Luis Rafael Vergara Quintero --- 403-2010:  Recibo providencia --- 25-02-2010: Fallo niega suplicas de la demanda,  ---- 10/02/06: al despacho para Fallo.  --- 01-12-05:  Traslado para alegar de conclusión --- 15-11-05:  Cambio de ponente</t>
  </si>
  <si>
    <t>01-12-2010: ARCHIVO OFICIO 4801</t>
  </si>
  <si>
    <r>
      <t>11010325000-</t>
    </r>
    <r>
      <rPr>
        <b/>
        <sz val="9"/>
        <rFont val="Arial Narrow"/>
        <family val="2"/>
      </rPr>
      <t>2007-00053</t>
    </r>
    <r>
      <rPr>
        <sz val="9"/>
        <rFont val="Arial Narrow"/>
        <family val="2"/>
      </rPr>
      <t xml:space="preserve">-00 (1094-07) </t>
    </r>
    <r>
      <rPr>
        <b/>
        <sz val="9"/>
        <rFont val="Arial Narrow"/>
        <family val="2"/>
      </rPr>
      <t>TERMINADO</t>
    </r>
  </si>
  <si>
    <t>CP. Dr. Victor Hernando alvarado</t>
  </si>
  <si>
    <t>LESVIA ESPERANZA WILCHES</t>
  </si>
  <si>
    <t>Consejo de Estado, Sección Segunda - P.2</t>
  </si>
  <si>
    <r>
      <t xml:space="preserve">Decreto 3782/07 - </t>
    </r>
    <r>
      <rPr>
        <b/>
        <sz val="9"/>
        <rFont val="Arial Narrow"/>
        <family val="2"/>
      </rPr>
      <t>EVALUACION DE DESEMPEÑO DOCENTES  Y DIRECTIVOS DOCENTES</t>
    </r>
  </si>
  <si>
    <t>Tomo 1163 Fl 180 --- 26-11-09: Fallo, Deniega suplicas de la demanda, por edicto del 15 de enero de 2010. --- 12-02-07: Traslado para alegar de conclusión --- 23-02-2006: Auto admisorio</t>
  </si>
  <si>
    <r>
      <t>110010325000-</t>
    </r>
    <r>
      <rPr>
        <b/>
        <sz val="9"/>
        <rFont val="Arial Narrow"/>
        <family val="2"/>
      </rPr>
      <t>2006-00040-</t>
    </r>
    <r>
      <rPr>
        <sz val="9"/>
        <rFont val="Arial Narrow"/>
        <family val="2"/>
      </rPr>
      <t xml:space="preserve">00 (0805-06)  </t>
    </r>
    <r>
      <rPr>
        <b/>
        <sz val="9"/>
        <rFont val="Arial Narrow"/>
        <family val="2"/>
      </rPr>
      <t>TERMINADO</t>
    </r>
  </si>
  <si>
    <t>CP. Dr. Alfonso Vargas rincon</t>
  </si>
  <si>
    <t>Min Hacienda, DAFP</t>
  </si>
  <si>
    <t>LUZ AMPARO HINCAPIE LOPEZ</t>
  </si>
  <si>
    <t>Consejo de Estado, Sección Segunda- P.2</t>
  </si>
  <si>
    <t>Decreto 3454/06</t>
  </si>
  <si>
    <t>27-05-2010:  Oficio comunicando la desición. --- 30-04-2010:  Fallo notificado por edicto. --- 11-03-2010:  FALLO, declara la nulidad del art: 4ª del decreto 3454 de 2006, la expresión "quienes se presenten para mas de un circulo notarial"--- 09-09-08: al despacho para Fallo.  --- 04/03/08 DAFP entrega en término de fijación en lista la contestación de la demanda. 14/03/08 AL DESPACHO.27/07/08 mem al desp.08/08/08 traslado de 10 dias para alegar de conclusion.26/08/0/8 traslado al procurador.</t>
  </si>
  <si>
    <r>
      <t>110010325000-</t>
    </r>
    <r>
      <rPr>
        <b/>
        <sz val="9"/>
        <rFont val="Arial Narrow"/>
        <family val="2"/>
      </rPr>
      <t>2008-00007-</t>
    </r>
    <r>
      <rPr>
        <sz val="9"/>
        <rFont val="Arial Narrow"/>
        <family val="2"/>
      </rPr>
      <t xml:space="preserve">00 (028-2008)     </t>
    </r>
    <r>
      <rPr>
        <b/>
        <sz val="9"/>
        <rFont val="Arial Narrow"/>
        <family val="2"/>
      </rPr>
      <t>ARCHIVO</t>
    </r>
  </si>
  <si>
    <r>
      <t>110010325000-</t>
    </r>
    <r>
      <rPr>
        <b/>
        <sz val="9"/>
        <rFont val="Arial Narrow"/>
        <family val="2"/>
      </rPr>
      <t>2006-00144</t>
    </r>
    <r>
      <rPr>
        <sz val="9"/>
        <rFont val="Arial Narrow"/>
        <family val="2"/>
      </rPr>
      <t xml:space="preserve">-00 (2326-06)  </t>
    </r>
    <r>
      <rPr>
        <b/>
        <sz val="9"/>
        <rFont val="Arial Narrow"/>
        <family val="2"/>
      </rPr>
      <t>TERMINADO</t>
    </r>
  </si>
  <si>
    <t>CP. Dr.  Victor Hernando Alvarado</t>
  </si>
  <si>
    <t>Comisión Nacional del Servicio Civil - DAFP</t>
  </si>
  <si>
    <t>NATALIA GLAVIS NAVARRETE</t>
  </si>
  <si>
    <t xml:space="preserve">Nulidad </t>
  </si>
  <si>
    <t>Consejo de Estado, Sección Segunda - P.3</t>
  </si>
  <si>
    <t>Decreto 916/05</t>
  </si>
  <si>
    <t>30-04-2010:  oficio comunicndo la desición. --- 09-04-2010:  Fallo notificado por edicto. --- 11-03-2010: FALLO, niega suplicas de la demanda, falta notificaciòn por edicto. --- 21-04-06: Al despacho para Fallo.  --- 03-03-06: Traslado para alegar de conclusión --- 25-11-2004: Auto admisorio</t>
  </si>
  <si>
    <t>NOVEDADES  AGOSTO - SEPTIEMBRE</t>
  </si>
  <si>
    <r>
      <t>110010325000-</t>
    </r>
    <r>
      <rPr>
        <b/>
        <sz val="9"/>
        <rFont val="Arial Narrow"/>
        <family val="2"/>
      </rPr>
      <t>2005-00013</t>
    </r>
    <r>
      <rPr>
        <sz val="9"/>
        <rFont val="Arial Narrow"/>
        <family val="2"/>
      </rPr>
      <t xml:space="preserve">-00 </t>
    </r>
    <r>
      <rPr>
        <b/>
        <sz val="9"/>
        <rFont val="Arial Narrow"/>
        <family val="2"/>
      </rPr>
      <t>TERMINADO</t>
    </r>
  </si>
  <si>
    <t>CP. Dr. Luis Rafael Vergara</t>
  </si>
  <si>
    <t>nacion min hacienda, DAFP, banco cafetero</t>
  </si>
  <si>
    <t>NORBERTO DANIEL CARRANZA RUIZ</t>
  </si>
  <si>
    <t>Consejo de Estado, Sección Segunda -- P.2</t>
  </si>
  <si>
    <t xml:space="preserve">|Decreto 1227/05 Inc 2o Artículo 3o </t>
  </si>
  <si>
    <t>01-09-2010:  Recibo de providencia en secretaria. --- 04-08-2010: Fallo:  resuelve estarce a lo resuelto en sentencia del 19 de mayo de 2005, proferida dentro del expediente 4396 - 02, que nego la nulidad de las expresiones vinculadas del artìculo 1ª y 1133 y 1808 de 1994, del artìculo 6ª del decreto 1919 de 2002, deniegance las pretensiones de la demanda, de la nulidad del decreto 27 de 2002 --- 12-04-2010:  Al despacho memoriales poderes otros. --- 09-042010:  Memorial poder otro --- 25-03-2010:  Memorial poder otro --- 15-02-2010: Al despacho para fallo  --- 06-05-08: al despacho para Fallo. --- 12-02-2010:  Memorial con poder y nuevamente al despacho para fallo --- 06-05-08:  Cambio de ponente</t>
  </si>
  <si>
    <t>17-09-2010:  FALLO; notificado por edicto.</t>
  </si>
  <si>
    <t>Min Hacienda, Min defensa, DAFP</t>
  </si>
  <si>
    <t>PEDRO ANTONIO HERRERA MIRANDA</t>
  </si>
  <si>
    <t>Consejo de Estado, Sección Segunda -- P.3</t>
  </si>
  <si>
    <t>Decreto 1388/00</t>
  </si>
  <si>
    <r>
      <t>110010325000-</t>
    </r>
    <r>
      <rPr>
        <b/>
        <sz val="9"/>
        <rFont val="Arial Narrow"/>
        <family val="2"/>
      </rPr>
      <t>2010-00055</t>
    </r>
    <r>
      <rPr>
        <sz val="9"/>
        <rFont val="Arial Narrow"/>
        <family val="2"/>
      </rPr>
      <t xml:space="preserve">-00   (NI: 0454-2010)  </t>
    </r>
    <r>
      <rPr>
        <b/>
        <sz val="9"/>
        <rFont val="Arial Narrow"/>
        <family val="2"/>
      </rPr>
      <t>TERMINADO</t>
    </r>
  </si>
  <si>
    <t>CP. Dra. Bertha Lucia Paez de Ramirez</t>
  </si>
  <si>
    <t>Decreto 384 de 2009</t>
  </si>
  <si>
    <t>MOISES ELIAS CARREÑO POLO</t>
  </si>
  <si>
    <t xml:space="preserve">Consejo de Estado - Sección </t>
  </si>
  <si>
    <t>Decreto 407/06</t>
  </si>
  <si>
    <t>Decreto 384 de 2009 ---Concurso abierto de meritos en la defensoria del pueblo</t>
  </si>
  <si>
    <t>26-04-2010:  oficio comunicando la desición. --- 06-04-2010:  Copiador providencia. --- 25-02-2010:  FALLO, notificado por edicto el 26 de marzo de 2010 --- 21/11/08: Al despacho para Fallo.  ---  19/05/08 DAFP entrega en término contestación de la demanda.21/08/08 Decreta pruebas y reconoce personeria.02/09/08 al despacho.16/10/08 traslado para alegar. 22/10/08 el DAFP entrega alegatos.--- 27-02-2008: Auto admisorio.</t>
  </si>
  <si>
    <r>
      <t>110010325000-</t>
    </r>
    <r>
      <rPr>
        <b/>
        <sz val="9"/>
        <rFont val="Arial Narrow"/>
        <family val="2"/>
      </rPr>
      <t>2006-00101-</t>
    </r>
    <r>
      <rPr>
        <sz val="9"/>
        <rFont val="Arial Narrow"/>
        <family val="2"/>
      </rPr>
      <t xml:space="preserve">00 (1647-2006)   </t>
    </r>
    <r>
      <rPr>
        <b/>
        <sz val="9"/>
        <rFont val="Arial Narrow"/>
        <family val="2"/>
      </rPr>
      <t>TERMINADO</t>
    </r>
  </si>
  <si>
    <t>18-12-2010: notificado por edicto. --- 26-11-2009:  FALLO, niega pretensiones por edicto del 18 de diciembre de 2009 --- 08/10/07 DAFP entrega en término CONTESTACIÓN DE LA DEMANDA. 10/04/08 Estado:Decreta pruebas. 01/07/08 DAFP entrega en término alegatos de conclusión. 07/07/08 traslado especial a la procuraduria.18/07/08 regresa de procuraduria.</t>
  </si>
  <si>
    <t>01-12-2010:   ARCHIVO OFICIO 4801</t>
  </si>
  <si>
    <t>Juzgado 27 Administrativo del Circuito de Bogotá, Juez, Dra.Roxana IsabelAngulo Muñoz</t>
  </si>
  <si>
    <t>Nación - Min Hacienda - Min Protección Social - DAFP - SENA</t>
  </si>
  <si>
    <t>JOSE VICENTE RAMOS PEÑUELA</t>
  </si>
  <si>
    <t>Decreto 250 de 2004, supresiòn cargo de Auxiliar Administrativo  del SENA</t>
  </si>
  <si>
    <t>6,394,045</t>
  </si>
  <si>
    <t>09-03-2010:  Oficio comunicando sentencia --- 26-11-2010:  FALLO, niega suplicas de la demanda, por edicto del 5 de febrero de 2010 --- 23-08-07:  Concepto procurador 181 --- 19-07-07: Traslado para alegar de conclusión</t>
  </si>
  <si>
    <t>MP. Dr. Gabriel Eduardo Mendoza Martelo</t>
  </si>
  <si>
    <t>JORGE HUMBERTO VALERO</t>
  </si>
  <si>
    <t>Acto legislativo 01 de 2008</t>
  </si>
  <si>
    <t>30-07-2010: Sentencia de primera instancia niega pretensiones de la demanda, por edicto del 5 al 9 de agosto. --- 02-06-2010:  Alegatos otro.--- 12-05-2010:  Al despacho para fallo. --- 27-04-2010:   Alegatos otros en tiempo --- CON AUTO ADMISORIO EL SEÑOR JUEZ ORDENO DEJAR FUERA DE LA CONTROVERSIA AL DEPARTAMENTO ADMINISTRATIVO DE LA FUNCION PUBLICA --- 16-04-2010:  auto presinde del termino probatorio -- 22-02-2010:notificacion por aviso SENA --- 19-02-2010:  Min protección notificado --- 17-02-2010:  Por aviso notificado DAFP nuevamente --- 14-12-09:  Contestación otro --- 04-12-09:  Auto que decreta la nulidad de todo lo actuado y admite demanda por estado ---  26-11-09:  DAFP, notificado ---- 17-11-09:  Mediante auto se ordena notificar nuevamente</t>
  </si>
  <si>
    <t xml:space="preserve">26-11-2009:  FALLO, niega pretensiones por edicto del 18 de diciembre de 2009 --- 24-10-07: Traslado para alegar de conclusión </t>
  </si>
  <si>
    <t>ALVARO MOSQUERA GALLEGO</t>
  </si>
  <si>
    <t>Artículo 44 parcial, ley 909 de 2004</t>
  </si>
  <si>
    <t>16-06-2010:  SC- 461 de 2010, mpor edicto del 13 de agosto de 2010. --- 06-04-2010: Se registra proyecto de fallo. --- 05-02-2010:  Concepto procurador --- 18/01/2010: DAFP, interviene en tiempo --- 10-12-09:  DAFP, notificado</t>
  </si>
  <si>
    <t>26-08-2010:  ARCHIVO EXPEDIENTE</t>
  </si>
  <si>
    <t xml:space="preserve">26-11-09:  FALLO, por edicto del 22 de enero de 2010 ---10-08-06: Traslado para alegar de conclusión </t>
  </si>
  <si>
    <r>
      <t>250002325000-</t>
    </r>
    <r>
      <rPr>
        <b/>
        <sz val="9"/>
        <rFont val="Arial Narrow"/>
        <family val="2"/>
      </rPr>
      <t>2004-06500</t>
    </r>
    <r>
      <rPr>
        <sz val="9"/>
        <rFont val="Arial Narrow"/>
        <family val="2"/>
      </rPr>
      <t xml:space="preserve">-01  </t>
    </r>
    <r>
      <rPr>
        <b/>
        <sz val="9"/>
        <rFont val="Arial Narrow"/>
        <family val="2"/>
      </rPr>
      <t>DAFP DESVINCULADO CON AUTO ADMISORIO                                                                                                                                                                        ARCHIVO</t>
    </r>
  </si>
  <si>
    <t>HECTOR HERNANDO RINCON Y OTROS</t>
  </si>
  <si>
    <t>Sentencia C-431 de 2010, por edicto del 3 de agosto de 2010. --- 08-03-2010: Resgistra proyecto de fallo. --- 20-01-2010:  Concepto procurador --- 26-01-2010: Vence termino para concepto del procurador --- por la tematica no se competencia del DAFP,  y en consenso de la Directora Juridica y el Coordinador del grupo de defensa judicial, se decide no intervenir en este proceso.  ---Fijaciòn en lista vence jueves 3 de diciembre de 2009 ---20-11-09: DAFP, notificado</t>
  </si>
  <si>
    <t>09-009-2010:  ARCHIVO EXPEDIENTE.</t>
  </si>
  <si>
    <t>20-01-2010:  Copiador de Providencia tomo 1164 - folio 1 --- 26-11-09: Fallo, Deniega suplicas de la demanda, por edicto del 15 de enero de 2010. --- 07-10-08: Al despacho para fallo. --- 22-11-07: abre a pruebas --- 18-09-07: DAFP,  contesta demanda en tiempo</t>
  </si>
  <si>
    <r>
      <t xml:space="preserve">D-7696   </t>
    </r>
    <r>
      <rPr>
        <b/>
        <sz val="9"/>
        <rFont val="Arial Narrow"/>
        <family val="2"/>
      </rPr>
      <t>ARCHIVO</t>
    </r>
  </si>
  <si>
    <t>Ley 1350 de 2009, artículo 6, Literal a (parcial), y artículo 52 literal b - Registraduría Nal. - aplicación carrera administrativa</t>
  </si>
  <si>
    <r>
      <t xml:space="preserve">Dec 1615/03 - </t>
    </r>
    <r>
      <rPr>
        <b/>
        <sz val="9"/>
        <rFont val="Arial Narrow"/>
        <family val="2"/>
      </rPr>
      <t xml:space="preserve">SUPRIME TELECOM Y ORDENA LIQUIDACION </t>
    </r>
  </si>
  <si>
    <t xml:space="preserve">27-04-2010: Fallo por edicto,  --- 19-04-2010: Copiador de providencia tomo 517 folio 372.15-04-2010: FALLO --- 12-04-2010: Se registra proyecto de fallo --- 16-04-09: Cambio de magistrado. --- 04/06/07: Al despacho para Fallo. ----- 4/05/07 Estado: reconoce  Personeria al Dr.  Camilo Escovar </t>
  </si>
  <si>
    <t>07-10-2010:  Se acepta desistimiento por estado --- 17-09-2010:  Recibo providencia en secretaria. --- 13-09-2010:  por estado del 20 de septiembre, aceptace la solicitud de desistimiento de la demanda del demandante, ordena notifixcar al Procurador delegado ante el Consejo de Estado. --- 31-08-2010:  Al despacho solicitud de retiro de demanda elevada por el demandante --- 30-08-2010:  Memorial demandante --- 07-07-2010:  Al despacho --- 17-03-2010: DAFP, notificado --- 24-03-2010:  Al despacho por reparto --- 23-02-2010:  Reparto y radicación</t>
  </si>
  <si>
    <r>
      <t xml:space="preserve">D-7916   </t>
    </r>
    <r>
      <rPr>
        <b/>
        <sz val="9"/>
        <rFont val="Arial Narrow"/>
        <family val="2"/>
      </rPr>
      <t>ARCHIVO</t>
    </r>
  </si>
  <si>
    <t xml:space="preserve">DIEGO ALBERTO ZULETA GARCIA </t>
  </si>
  <si>
    <t>ley 734 de 2002, artículo 175</t>
  </si>
  <si>
    <t xml:space="preserve">06-07-2010:  Sentencia C- 553 de 2010, por edicto del 25 de agosto de 2010. --- 14-04-2010: Registro de proyecto de fallo. --- 22-02-2010: Concepto procurador --- 26-01-2010: DAFP, interviene en tiempo --- 13-01-2009:  Fijaciòn vence martes 26 de enero de 2010 ---09-12-2009:  Auto admisorio  por estado de 11-12-2009 --- 26-11-2009:  Correccòn demanda ---20-11-2009:  Auto inadmite por estado del 24-11-2009 --- 10-11-2009:  Reparto ---03-11-2009:  Radicación demanda </t>
  </si>
  <si>
    <t>31-08-2010:  ARCHIVO EXPEDIENTE.</t>
  </si>
  <si>
    <r>
      <t>110010324000-</t>
    </r>
    <r>
      <rPr>
        <b/>
        <sz val="9"/>
        <rFont val="Arial Narrow"/>
        <family val="2"/>
      </rPr>
      <t>2004-00160</t>
    </r>
    <r>
      <rPr>
        <sz val="9"/>
        <rFont val="Arial Narrow"/>
        <family val="2"/>
      </rPr>
      <t xml:space="preserve">-01    </t>
    </r>
    <r>
      <rPr>
        <b/>
        <sz val="9"/>
        <rFont val="Arial Narrow"/>
        <family val="2"/>
      </rPr>
      <t>ARCHIVO</t>
    </r>
  </si>
  <si>
    <t>JESUS MARIA ESPAÑA VERGARA</t>
  </si>
  <si>
    <t>Ley  186 de 1995, Artículo 1, parágrafo unico parcial,  modificatoria de la ley 5ª de 1992.</t>
  </si>
  <si>
    <t>16-12-2009: Se registra proyecto de fallo. --- Por desición de la Dra. Claudia Hernández (Directora Jurídica), y el Dr. Camilo Escovar (Coordinador Grupo de Defensa Judicial); se dispuso no intervenir en el presente proceso por considerar el tema  es  de interes para la procuraduría.  ---18-09-09: Fijacion en lista, vence jueves 1º de octubre de 2009 --- 17-09-09: DAFP, notificado</t>
  </si>
  <si>
    <t>07-04-2010: Sentencia C- 242 de 2010, por edicto del 01-07-2010.</t>
  </si>
  <si>
    <r>
      <t xml:space="preserve">D-7951  </t>
    </r>
    <r>
      <rPr>
        <b/>
        <sz val="9"/>
        <rFont val="Arial Narrow"/>
        <family val="2"/>
      </rPr>
      <t>ARCHIVO</t>
    </r>
  </si>
  <si>
    <t xml:space="preserve">NIXON TORRES CARCAMO Y OTRA </t>
  </si>
  <si>
    <t xml:space="preserve">Ley 1122 de 2007, artículo 28 parcial </t>
  </si>
  <si>
    <t>24-11-09:  Registra proyecto de fallo --- 08-09-09: DAFP, radica contestación en tiempo  ---26-08-09:  Fijación en lista vence 8 de septiembre de 2009 --- 27-08-09:  DAFP, notificado---06-08-09: Auto admisorio por estado del 11 de agosto.</t>
  </si>
  <si>
    <t>Sentencia C-172 de 2010, por edicto del 01 de julio de 2010</t>
  </si>
  <si>
    <t>09-09-2010:  Archivo definitivo paquete 51.</t>
  </si>
  <si>
    <r>
      <t xml:space="preserve">D-7852   </t>
    </r>
    <r>
      <rPr>
        <b/>
        <sz val="9"/>
        <rFont val="Arial Narrow"/>
        <family val="2"/>
      </rPr>
      <t>TERMINADO</t>
    </r>
  </si>
  <si>
    <t>CARLOS ANDRES TELLEZ RAMIREZ</t>
  </si>
  <si>
    <t>Ley 201 de 1995, artículo 145, parcial.</t>
  </si>
  <si>
    <t>17-03-2010: en recolección de firmas ---01-12-2009: registra proyecto de fallo --- 24-09-09:  Intervención Universidad Sergio Arboleda.  ---17-09-09:DAFP, radica contestación en tiempo. --- 04-09-09:  Fijación en lista, vence el 17 de septiembre --- 03-09-09: DAFP, notificado</t>
  </si>
  <si>
    <t>Sentencia C-181 de 2010, por edicto de 06 de julio de 2010.</t>
  </si>
  <si>
    <r>
      <t xml:space="preserve">D-7837          D-7838             D-7839   </t>
    </r>
    <r>
      <rPr>
        <b/>
        <sz val="9"/>
        <rFont val="Arial Narrow"/>
        <family val="2"/>
      </rPr>
      <t>TERMINADO</t>
    </r>
  </si>
  <si>
    <r>
      <t>250002325000-</t>
    </r>
    <r>
      <rPr>
        <b/>
        <sz val="9"/>
        <rFont val="Arial Narrow"/>
        <family val="2"/>
      </rPr>
      <t>2004-03163</t>
    </r>
    <r>
      <rPr>
        <sz val="9"/>
        <rFont val="Arial Narrow"/>
        <family val="2"/>
      </rPr>
      <t xml:space="preserve">-02  </t>
    </r>
    <r>
      <rPr>
        <b/>
        <sz val="9"/>
        <rFont val="Arial Narrow"/>
        <family val="2"/>
      </rPr>
      <t>ARCHIVO</t>
    </r>
  </si>
  <si>
    <r>
      <rPr>
        <b/>
        <sz val="9"/>
        <rFont val="Arial Narrow"/>
        <family val="2"/>
      </rPr>
      <t xml:space="preserve">Juzgado 1 Administrativo del Circuito  Bogotá en Descongestión      Juzgado 7° Administrativo del circuito de Bogotá, Dra.  Alba Lucia Becerra          </t>
    </r>
    <r>
      <rPr>
        <sz val="9"/>
        <rFont val="Arial Narrow"/>
        <family val="2"/>
      </rPr>
      <t xml:space="preserve">Tribunal Administrativo de Cundinamarca. Sección Segunda, Subsección "C", DraAmparo Oviedo Pinto.  </t>
    </r>
  </si>
  <si>
    <t>Nacion-Min interior, Min Hacienda, Contaduria, DAFP</t>
  </si>
  <si>
    <t>CARLOS FERNANDO PUERTA VELASQUEZ</t>
  </si>
  <si>
    <t>DEC. 144/04 RES 691 Y 697/04 SENA</t>
  </si>
  <si>
    <t>08-02-2010:  Registro proyecto fallo  --- 01-12-2010:  concepto procurador --- 04-11-2009. interviene academia colombiana de jurisprudencia --- 30-10-09: DAFP, interviene en tiempo ---20-10-09:  Fijación en lista vence el 3 de noviembre de 2009 --- 25-09-09: DAFP, notificado.</t>
  </si>
  <si>
    <t>05-05-2010:  C-319 de 2010, por edicto del 01-07-2010.</t>
  </si>
  <si>
    <r>
      <t xml:space="preserve">D-7845   </t>
    </r>
    <r>
      <rPr>
        <b/>
        <sz val="9"/>
        <rFont val="Arial Narrow"/>
        <family val="2"/>
      </rPr>
      <t>TERMINADO</t>
    </r>
  </si>
  <si>
    <r>
      <t>110013331016-</t>
    </r>
    <r>
      <rPr>
        <b/>
        <sz val="9"/>
        <rFont val="Arial Narrow"/>
        <family val="2"/>
      </rPr>
      <t>2007-00415</t>
    </r>
    <r>
      <rPr>
        <sz val="9"/>
        <rFont val="Arial Narrow"/>
        <family val="2"/>
      </rPr>
      <t xml:space="preserve">-01 </t>
    </r>
    <r>
      <rPr>
        <b/>
        <sz val="9"/>
        <rFont val="Arial Narrow"/>
        <family val="2"/>
      </rPr>
      <t>ARCHIVO</t>
    </r>
  </si>
  <si>
    <r>
      <t xml:space="preserve">Juzgado 16 Administrativo del Circuito de Bogotá, Dr. Jaime Henry Ramirez Moreno         </t>
    </r>
    <r>
      <rPr>
        <sz val="9"/>
        <rFont val="Arial Narrow"/>
        <family val="2"/>
      </rPr>
      <t xml:space="preserve">Tribunal Administrativo de Cundinamarca, Sección Segunda, MP, Dr. Carmen Alicia Rengifo    </t>
    </r>
  </si>
  <si>
    <t>Presidencia - Min hacienda - Min interior - DAFP</t>
  </si>
  <si>
    <t xml:space="preserve">FIDEL AURELIO AMAYA MORALES </t>
  </si>
  <si>
    <t>Incremento salarial - servidores publicos</t>
  </si>
  <si>
    <t>P. 7</t>
  </si>
  <si>
    <t>02-07-2010:  ARCHIVO - CONSEJO DE ESTADO CON OFICIO 1511.</t>
  </si>
  <si>
    <t>NOVEDADES  JUNIO - JULIO</t>
  </si>
  <si>
    <r>
      <t xml:space="preserve">D- 7902 </t>
    </r>
    <r>
      <rPr>
        <b/>
        <sz val="9"/>
        <rFont val="Arial Narrow"/>
        <family val="2"/>
      </rPr>
      <t>TERMINADO</t>
    </r>
  </si>
  <si>
    <r>
      <t>050012331000-</t>
    </r>
    <r>
      <rPr>
        <b/>
        <sz val="9"/>
        <rFont val="Arial Narrow"/>
        <family val="2"/>
      </rPr>
      <t>2000-02571-</t>
    </r>
    <r>
      <rPr>
        <sz val="9"/>
        <rFont val="Arial Narrow"/>
        <family val="2"/>
      </rPr>
      <t xml:space="preserve">01    </t>
    </r>
    <r>
      <rPr>
        <b/>
        <sz val="9"/>
        <rFont val="Arial Narrow"/>
        <family val="2"/>
      </rPr>
      <t>ARCHIVO</t>
    </r>
  </si>
  <si>
    <t xml:space="preserve">MP. Dr. Gustavo Eduardo Gomez Aranguren </t>
  </si>
  <si>
    <t>Min Transporte, Aeronautica</t>
  </si>
  <si>
    <t>OSCAR ARANGO ALVAREZ</t>
  </si>
  <si>
    <t>Nulidad y RD</t>
  </si>
  <si>
    <t>Consejo de Estado, Secciòn Segunda, P.</t>
  </si>
  <si>
    <t>NOVEDADES MAYO - JUNIO</t>
  </si>
  <si>
    <r>
      <t>250002325000-</t>
    </r>
    <r>
      <rPr>
        <b/>
        <sz val="9"/>
        <rFont val="Arial Narrow"/>
        <family val="2"/>
      </rPr>
      <t>2003-07308</t>
    </r>
    <r>
      <rPr>
        <sz val="9"/>
        <rFont val="Arial Narrow"/>
        <family val="2"/>
      </rPr>
      <t xml:space="preserve">-01  (2003-468Trib)   </t>
    </r>
    <r>
      <rPr>
        <b/>
        <sz val="9"/>
        <rFont val="Arial Narrow"/>
        <family val="2"/>
      </rPr>
      <t>ARCHIVO</t>
    </r>
  </si>
  <si>
    <t>Presidencia de la República, MInHacienda, Función Pública</t>
  </si>
  <si>
    <t>LIGIA LOZANO DE PAEZ</t>
  </si>
  <si>
    <t>Trib Admtivo de Cmarca, Sec II, Subs "A"</t>
  </si>
  <si>
    <t>a favor</t>
  </si>
  <si>
    <r>
      <t>110010328000-</t>
    </r>
    <r>
      <rPr>
        <b/>
        <sz val="9"/>
        <rFont val="Arial Narrow"/>
        <family val="2"/>
      </rPr>
      <t>2004-00006-</t>
    </r>
    <r>
      <rPr>
        <sz val="9"/>
        <rFont val="Arial Narrow"/>
        <family val="2"/>
      </rPr>
      <t xml:space="preserve">01   </t>
    </r>
    <r>
      <rPr>
        <b/>
        <sz val="9"/>
        <rFont val="Arial Narrow"/>
        <family val="2"/>
      </rPr>
      <t>ARCHIVO</t>
    </r>
  </si>
  <si>
    <t>Ministerio de Protección Social, DAFP</t>
  </si>
  <si>
    <t>JORGE ERNESTO SALAMANCA CORTES</t>
  </si>
  <si>
    <t>Decreto 2160/02</t>
  </si>
  <si>
    <r>
      <t>110010324000-</t>
    </r>
    <r>
      <rPr>
        <b/>
        <sz val="9"/>
        <rFont val="Arial Narrow"/>
        <family val="2"/>
      </rPr>
      <t>2003-00467</t>
    </r>
    <r>
      <rPr>
        <sz val="9"/>
        <rFont val="Arial Narrow"/>
        <family val="2"/>
      </rPr>
      <t xml:space="preserve">-01    </t>
    </r>
    <r>
      <rPr>
        <b/>
        <sz val="9"/>
        <rFont val="Arial Narrow"/>
        <family val="2"/>
      </rPr>
      <t>ARCHIVO</t>
    </r>
  </si>
  <si>
    <t xml:space="preserve">Ministerio de Protección Social,  Ministerio de Comunicaciones, DAFP </t>
  </si>
  <si>
    <t>Decreto 3344/03 / Res. No.793/2003 del DAFP</t>
  </si>
  <si>
    <r>
      <t>250002325000-</t>
    </r>
    <r>
      <rPr>
        <b/>
        <sz val="9"/>
        <rFont val="Arial Narrow"/>
        <family val="2"/>
      </rPr>
      <t>2002-00363</t>
    </r>
    <r>
      <rPr>
        <sz val="9"/>
        <rFont val="Arial Narrow"/>
        <family val="2"/>
      </rPr>
      <t>-02  -</t>
    </r>
    <r>
      <rPr>
        <b/>
        <sz val="9"/>
        <rFont val="Arial Narrow"/>
        <family val="2"/>
      </rPr>
      <t>ARCHIVO</t>
    </r>
  </si>
  <si>
    <r>
      <t xml:space="preserve">Juzgado 22 Administrativo del Circuito de Bogotá    </t>
    </r>
    <r>
      <rPr>
        <sz val="9"/>
        <rFont val="Arial Narrow"/>
        <family val="2"/>
      </rPr>
      <t xml:space="preserve">Tribunal Admnistrativo de Cundinamarca - Sección Segunda, Subsección "D" - Dr. Cerveleón Padilla linares    Juzgado 4 Administrativo del circuito de Bogotá             </t>
    </r>
  </si>
  <si>
    <r>
      <t xml:space="preserve">BLANCA MARIA DIAZ FONSECA  </t>
    </r>
    <r>
      <rPr>
        <sz val="9"/>
        <rFont val="Arial Narrow"/>
        <family val="2"/>
      </rPr>
      <t>C.C.41783819</t>
    </r>
  </si>
  <si>
    <r>
      <t xml:space="preserve"> Decreto 1615/03 -- </t>
    </r>
    <r>
      <rPr>
        <b/>
        <sz val="9"/>
        <rFont val="Arial Narrow"/>
        <family val="2"/>
      </rPr>
      <t>Liquidaciòn y disoluciòn TELECOM</t>
    </r>
  </si>
  <si>
    <t xml:space="preserve">ANDREA ALEXANDRA ORTIZ HERNANDEZ - MARCELA POSADA ACOSTA </t>
  </si>
  <si>
    <t xml:space="preserve">Artículo 5, decreto 1045 de 19778 </t>
  </si>
  <si>
    <t>Decreto de Supresión de Empleos</t>
  </si>
  <si>
    <t>28-04-2010:  Auto tiene por reingresado el expediente --- 23-04-2010:  DEVUELTO AL JUZGADO DE ORIGEN CON OFICIO 120, PARA JUZGADO EN DESCONGESTIÓN. --- 212-04-2010: aUTO DE OBEDEZCACE Y CUMPLASE LO RESUELTO POR EL SUPERIOR --- 3-03-2010:  Llega expediente proveniente del Tribunal.  --- 10-03-2010:  Expediente Enviado aJuzgados Administrativos, con oficio 229/AOP --- 13-01-2010: sentencia a min Publico --- 03-12-09:  Fallo, confirma sentencia absolutoria por edicto --- 02-12-09:  Registra proyecto de fallo --- 20-11-09: Al despacho para fallo --- 04-11-09:  DAFP, radica memorial con alegatos en tiempo ---16-10-09:  traslado para alegar de conclusion por estado  del 20 de octubre, vence el 04 de noviembre de  2009 --- 09-10-09:  al despacho -- 30-09-09:  va al min publico ---28-09-09:  Auto concede término  por tres dias para  que el demandante sustente el  recurso  de apelación, por estado. ---21-08-09:  Radicación del proceso en el tribunal y al despacho para proveer. --- 17-07-09:  Juzgado de descongestión envía al Tribunal mediante oficio número 0099. --- 07-07-09:  Auto concede apelación ---30-06-09:  Demandante interpone  Recurso de Apelación  ---12-06-09: Fallo, sentencia  que deniega pretensiones, Edicto del 19 de junio --- 23-04-09: Enviado a juzgado 1ª de descongestion  con oficio 09-521 del 17 de abril de 2009 --- 13-04-09: Al  despacho para sentencia ---- .24 Nov por Estado, Auto de trámite que ordena poner en conocimiento la respuesta dadas a los oficios decretados como pruebas. ----- (Oficio del DAFP: estudio técnico reestructuración) -----16/01/09 traslado para alegar ----- 30/01/09 DAFP presenta alegatos</t>
  </si>
  <si>
    <t>30-06-2010:  ARCHIVO DEFINITIVO</t>
  </si>
  <si>
    <r>
      <t>250002325000-</t>
    </r>
    <r>
      <rPr>
        <b/>
        <sz val="9"/>
        <rFont val="Arial Narrow"/>
        <family val="2"/>
      </rPr>
      <t>1998-05935</t>
    </r>
    <r>
      <rPr>
        <sz val="9"/>
        <rFont val="Arial Narrow"/>
        <family val="2"/>
      </rPr>
      <t xml:space="preserve">-01 (2583-2005)  </t>
    </r>
    <r>
      <rPr>
        <b/>
        <sz val="9"/>
        <rFont val="Arial Narrow"/>
        <family val="2"/>
      </rPr>
      <t>ARCHIVO</t>
    </r>
  </si>
  <si>
    <t xml:space="preserve">Tribunal Administrativo de Cundinamarca. Sección II. Dr. Cerveleón Padilla. </t>
  </si>
  <si>
    <t>Ministerio del Interior - Comisión Nacional del Servicio Civil - Función Pública</t>
  </si>
  <si>
    <t>LUIS CARLOS BEJARANO CHALA</t>
  </si>
  <si>
    <t>Tribunal  Administrativo de Cundinamarca</t>
  </si>
  <si>
    <t>14-09-09:  Se registra proyecto de fallo --- 02-07-09: DAFP, radica contestación en tiempo ---16-06-09:  Traslado  procurador --- 17-06-09: Fijación en lista --- 04-06-09:  Auto admisorio</t>
  </si>
  <si>
    <t>02-12-2009: SC-896 de 2009; por edicto del 15 de febrero de 2010</t>
  </si>
  <si>
    <r>
      <t xml:space="preserve">10-06-2010:  Auto de obedezcace y cumplase lo ordenado en sentencia del TAC, por estado. --- 04-06-2010:  Al despacho --- 01-06-2010:  Llega expediente del TAC --- 28-05-2010:  Devuelto expediente a juzgados Administrativos con oficio 533 --- 15-04-2010: Por edicto FALLO del 09-04-2010 que revoca la sentencia de primera instancia emitida por el juzgado 16 administrativo de circuito y en su lugar declara improcedente la acción de cumplimiento formulada. --- 09-04-2010: Acepta impedimento dra. Sandra Lisset Ibarra --- 05-04-2010:  Constancia secretarial.         SE INFORMA A LAS PARTES QUE LA PRESENTE ACCION SE ENCUENTRA AL DESPACHO DE LA MAGISTRADA PONENTE DRA. CARMEN ALICIA RENGIFO SANGUINO, PARA RESOLVER LO PERTINENTE AL IMPEDIMENTO MANIFESTADO POR LA DRA. SANDRA LISSET IBARRA VELEZ, POR LO ANTERIOR EL EDICTO DE FECHA 05 DE ABRIL DE 2010, NO SE FIJA EN LA SECRETARIA HASTA NUEVA ORDEN --- 26-03-2010:  Al despacho de la Dra. Carmen Alicia Rengifo.  --- FALLO POR EDICTO DEL 5 DE ABRIL DE 2010. --- 25-03-2010:  Dra. Dandra Lisset Ibarra V. manifiesta impedimento. 24-03-2010:  Al despacho de la dra. Sandra Lisset Ibarra Veléz, para aclaración de voto --- 23-03-2010: </t>
    </r>
    <r>
      <rPr>
        <b/>
        <sz val="9"/>
        <rFont val="Arial Narrow"/>
        <family val="2"/>
      </rPr>
      <t>FALLO,</t>
    </r>
    <r>
      <rPr>
        <sz val="9"/>
        <rFont val="Arial Narrow"/>
        <family val="2"/>
      </rPr>
      <t xml:space="preserve"> revoca primera instancia --- 10-03-2010:   al despacho apelación sentencia cumplimiento, presentada el día 09-03-2010, y segun acta individual de reparto, para proveer de  conformidad --- 09-03-2010:  Radicación Tribunal, repartido a la MP. Dra. Carmen Alicia Rengifo Sanguino ---24-02-2010: impugnacion otro (presidencia) --- 23-02-2010: DAFP, en mismo documento con min hacienda y min interior, allega escrito de impugnacion en tiempo  --- 19-02-2010: Notificada presidencia --- 18-02-2010: DAFP, y demas entidades notificadas, tres dias para impugnar contados a partir de la notificación --- 17-02-2010:  Sentencia concede la solicitud de accion de cumplimiento y otras desiciones --- 10-02-2010: Al despacho para fallo ---10-02-2010. memorial alegatos otro. --- 10-02-2010:  Se evacua etapa probatoria y al depacho ---02-02-2010: Auto tiene por contestada la demanda por estado --- 25-01-2010: DAFP, contesta en tiempo --- 20-01-2010: DAFP, notificado</t>
    </r>
  </si>
  <si>
    <t>23-07-2010:  ARCHIVO DEFINITIVO - JUZGADOS ADMINISTRATIVOS PAQUETE 36</t>
  </si>
  <si>
    <r>
      <t xml:space="preserve">D-7725  </t>
    </r>
    <r>
      <rPr>
        <b/>
        <sz val="9"/>
        <rFont val="Arial Narrow"/>
        <family val="2"/>
      </rPr>
      <t>TERMINADO</t>
    </r>
  </si>
  <si>
    <t>Luis Ernesto Vargas Silva</t>
  </si>
  <si>
    <t>MARIA FERNANDA OROZCO TOUS</t>
  </si>
  <si>
    <t>Nulidad de Resoluciones 1476/98 y 1035/98 del Ministerio del Interior y 174/98  de la CNSC</t>
  </si>
  <si>
    <t xml:space="preserve">16-06-2010:  Copiador de providencia, tomo 1182 folio 80. --- 11-06-25010:  Sentencia notificada por edicto --- 01-06-2010:  Se recibe expediente con providencia  en secretaria --- 23-03-2010:  FALLO: revocace la sentencia que denego las suplicas de la demanda y declarese nulidad de la resolución  538 delm 17-02-2000, expedida por el director de la UAE aeronautica civil ordenando el reintegro  del demandante --- 15-01-2010:  Al despacho para fallo --- 11-12-09: DAFP, contesta en tiempo ---26-11-09:  Por estado traslado para alegar de conclusiòn vence viernes 11 de diciembre de 2009 --- 09-11-09:  Auto de traslado para alegar --- 08-10-09:  Memorial Dr. Luis Fernando Henao Jaramillo, secretario Tribunal de Antioquia  --- 02-10-09:  Rta oficio 4083 ---24/06/08 : Al despacho para proveer --- En apelación al fallo del 18/02/08 que NEGO LAS PRETENSIONES. 12/06/08 ADMITE recurso. </t>
  </si>
  <si>
    <t>07-07-2010:  ARCHIVO - TRIBUNAL ADMINISTRATIVO DE MEDELLIN</t>
  </si>
  <si>
    <r>
      <t xml:space="preserve">D-7767 </t>
    </r>
    <r>
      <rPr>
        <b/>
        <sz val="9"/>
        <rFont val="Arial Narrow"/>
        <family val="2"/>
      </rPr>
      <t>ARCHIVO</t>
    </r>
  </si>
  <si>
    <r>
      <t xml:space="preserve">D-7805  </t>
    </r>
    <r>
      <rPr>
        <b/>
        <sz val="9"/>
        <rFont val="Arial Narrow"/>
        <family val="2"/>
      </rPr>
      <t>ARCHIVO</t>
    </r>
  </si>
  <si>
    <t>MP, Dr. Luis ernesto Vargas Silva</t>
  </si>
  <si>
    <t>LUIS ALBERTO GALEANO BARRERA</t>
  </si>
  <si>
    <t>Artículo 8 ley 1105 y decreto  254 de 2000</t>
  </si>
  <si>
    <t>18-11-09:  Vence término para decidir en sala plena --- 21-08-09:  Se registra proyecto de fallo ---06-07-09:  Concepto procurador --- 04-06-29: Intervención DAFP, en tiempo. -- 21-05-09: Fijación en lista, vence 04 junio --- 21-05-09: DAFP, notificado --- 13-05-09: Admisión</t>
  </si>
  <si>
    <t xml:space="preserve">04-11-09:  Sentencia C-795 de 2009, por edicto del 10 de febrero de 2010 </t>
  </si>
  <si>
    <t>03-07-09:  Cambio de ponente por el Dr. Luis Rafael Vergara Quintero, al despacho para proveer ---  30-06-09:  Se recibe Oficio Talento Humano presidencia --- 29-05-09: Oficio dando cumplimiento  --- 14-05-09: Auto para mejor proveer</t>
  </si>
  <si>
    <t>JULIO DE 2010:  ARCHIVO TRIBUNAL ADMINISTRATIVO</t>
  </si>
  <si>
    <r>
      <t xml:space="preserve">D-7626 -       D-7630 -       D-7627  </t>
    </r>
    <r>
      <rPr>
        <b/>
        <sz val="9"/>
        <rFont val="Arial Narrow"/>
        <family val="2"/>
      </rPr>
      <t>ARCHIVO</t>
    </r>
  </si>
  <si>
    <t>Dr. Marco Gerardo Monroy Cabra</t>
  </si>
  <si>
    <t xml:space="preserve">FREDDY PARRA TABARES </t>
  </si>
  <si>
    <t>Ley 1296 de 2009, que modifica el artículo 1° de la ley 1148 de 2007</t>
  </si>
  <si>
    <t>06-10-09:  se registra proyecto --- 06-10-09:  vence termino para registrar proyecto de fallo --- 24-08-09:  concepto procurador --- 24-07-09:  Intervención DAFP, en tiempo. --- 09-07-09. DAFP, notificado</t>
  </si>
  <si>
    <t>02-12-2009: SC- 899 de 2009;  por edicto del 23 de febrero de 2010</t>
  </si>
  <si>
    <t>15-03-2010: Sentencia a relatoria --- 22-02-2010:  Recibo providencia y copiado al tomo 512, foliios 49 a 74 --- 18-02-2010: Fallo, niega pretensiones de la demanda --- 15-02-2010: registra proyecto de fallo  --- 16-04-09: Cambio de magistrado. --- 13-03-06: Al despacho para Fallo.</t>
  </si>
  <si>
    <r>
      <t xml:space="preserve">D-7697 </t>
    </r>
    <r>
      <rPr>
        <b/>
        <sz val="9"/>
        <rFont val="Arial Narrow"/>
        <family val="2"/>
      </rPr>
      <t>ARCHIVO</t>
    </r>
  </si>
  <si>
    <t>Dra. Maria Victoria Calle Correa.</t>
  </si>
  <si>
    <t>LUIS GERMAN ORTEGA RUIZ</t>
  </si>
  <si>
    <t>Pablo Talero Diaz</t>
  </si>
  <si>
    <t>Artículo 1, acto legislativo 01 de 2008</t>
  </si>
  <si>
    <t>10-08-09: Ciudadano solicita audiencia pública ---15-07-09:  Concepto procurador ---16-06-09: Intervención DAFP, en tiempo. ---02-06-09:  fijación en lista, vence junio 16.01-06-09: DAFP,  notificado</t>
  </si>
  <si>
    <t>29-10-09: Sentencia C-764 de 2009, por edicto del 17 de marzo de 2010</t>
  </si>
  <si>
    <t>21-06-2010:  Mediante oficio 1440 se remiten copias  al juzgado 4º laboral del cto de bogota, y mediante oficio 1441 se certificó el estado del proceso. --- 17-06-2010:  copiador de auto que ordena expedir copias, tomo 524 folio 285 ---   11-06-2010:  auto ordena expedir copias solicitadas --- 01-06-2010:  memoriales al despacho --- 25-05-2010:  al despacho memorial de juzgado laboral con solicitud de copias autenticas. --- 04-02-2010:  Copiador de providencia --- 01-02-2010:  Auto ordena expedir copias --- 25-01-2010:  Al despacho de la dra Maria claudia Rojas Lasso(presidente) ---18-12-2009:  demandante solicita copias autenticas --- 25-11-09:  Copiados de providencia, Tomo 505, folio 304 ---19-11-09:  Fallo, niega suplicas de la demanda --- 17-11-09:  Registra proyecto de fallo --- 15-09-09:  Solicitud copias autenticas juzgado 4º laboral del circuito de bogota --- 01-09-09:  Se expiden copias autenticas al juzgado 8º laboral del circuito de barranquilla -- 04-08-09:  Oficio 1361 al Juzgado 10º Laboral del Cto de Bogotá informando.  --- 20-05-09:  Oficio informando a juzgado ---16--04-09: Cambio de Magistrado --- 04-03-09:  ficio  informando a juzgado N|412 --- 25/02/08: Al despacho para Fallo.-----  20/03/07: Se Reconoce personeria al Dr. Camilo Escovar.</t>
  </si>
  <si>
    <r>
      <t xml:space="preserve">D-7616 </t>
    </r>
    <r>
      <rPr>
        <b/>
        <sz val="9"/>
        <rFont val="Arial Narrow"/>
        <family val="2"/>
      </rPr>
      <t>ARCHIVO</t>
    </r>
  </si>
  <si>
    <t>Dr. Rodrigo Escobar Gil --- Dr. Mendoza Martelo .</t>
  </si>
  <si>
    <t>MAURICIO BEDOYA VIDAL</t>
  </si>
  <si>
    <t>decreto 1280 de 2009</t>
  </si>
  <si>
    <t>01-06-09: Intervención DAFP, en tiempo. ---9-05-09: DAFP, notificado --- 19-05-09: Fijación lista, vence 2 de junio --- 07-05-09: Admisión.J5</t>
  </si>
  <si>
    <t>11-11-09:  Sentencia C-805 de 2009, por edicto del 20 de enero de 2010</t>
  </si>
  <si>
    <t xml:space="preserve">21-05-2010:  por estado, auto que informa que regreso el expediente y que ordena archivar. --- 19-05-2010:  Expediente regresa del juzgado 4º admtivo de bogota, con sentencia ejecutoriada --- 13-05-2010:  enviado a juzgado 22 Admtivo con oficio 55B-MV-10 --- 03-05-2010:  Auto de obedezcace y cumplase --- 29-04-2010:  Al despacho para proveer. --- 28-04-2010:  Llega expediente del tribunal el 27 de abril recibido. --- 09-04-2010:  Se remite expediente al juzgado de origen con oficio  590 --- 04-03-2010:  Fallo, confirma sentencia absolutoria de primera instancia, por edicto del 23 de marzo de 2010.  --- 17-09-09:  Al despacho para fallo, sin concepto del procurador.  --- 02-09-09:DAFP, alegatos en tiempo. ---18-08-09: Traslado para alegar, por estado ---13-08-09:  Auto rechaza prueba solicitada por la parte demandante y ordena  correr traslado para alegar de conclusión  --- 09-07-09:  Al despacho. --- 01-07-09:  Demandante radica memorial con solicitud  --- 25-06-09: Admite apelación --- 05-06-09:  Demandante sustenta apelación --- 21-05-09:  Traslado recurrente ---20-03-09:  El presente proceso, procedente del Juzgado 4 Administrativo del  Circuito de Bogotá y con recurso de apelación visible contra sentencia del 05 de diciembre de 2008, mediante la cual declara no probada excepción de inepta demanda y niega las pretensiones de la misma, le corresponde por reparto, para su conocimiento al Dr. Cerveleón Padilla.                         </t>
  </si>
  <si>
    <t>ARCHIVO DEFINITIVO - JULIO DE 2010 - ARCHIVO JUZGADOS ADMINISTRATIVOS DEL CIRCUITO DE BOGOTA</t>
  </si>
  <si>
    <r>
      <t xml:space="preserve">D-7615 </t>
    </r>
    <r>
      <rPr>
        <b/>
        <sz val="9"/>
        <rFont val="Arial Narrow"/>
        <family val="2"/>
      </rPr>
      <t>ARCHIVO</t>
    </r>
    <r>
      <rPr>
        <sz val="9"/>
        <rFont val="Arial Narrow"/>
        <family val="2"/>
      </rPr>
      <t xml:space="preserve"> </t>
    </r>
  </si>
  <si>
    <t xml:space="preserve">Dr. Marco Gerardo Monroy Cabra. </t>
  </si>
  <si>
    <t>OROZCO TOUS MARIA FERNANDA</t>
  </si>
  <si>
    <t>Mónica Escalante</t>
  </si>
  <si>
    <t xml:space="preserve">Comunicado de prensa  número 38, fallo no ha sido notificado --- 28-08-09: Termino para decidir en sala plena --- 10-08-09: Solicitud  de audiencia pública ---05-08-09: Intervencion 28-05-09: Registro proyecto de fallo. ---03-04-09: Recepción concepto del procurador --- 10-03-09: Intervencion CTC, --- 09-03-09: DAFP, Interviene en tiempo--- 06-03-09: Intervención de la CNSC. </t>
  </si>
  <si>
    <t>Sentencia c-588 de 2009, por edicto del 29 de enero de 2010</t>
  </si>
  <si>
    <t>NOVEDADES ABRIL - MAYO</t>
  </si>
  <si>
    <r>
      <t xml:space="preserve">D-7663 </t>
    </r>
    <r>
      <rPr>
        <b/>
        <sz val="9"/>
        <rFont val="Arial Narrow"/>
        <family val="2"/>
      </rPr>
      <t xml:space="preserve">ARCHHIVO </t>
    </r>
  </si>
  <si>
    <t xml:space="preserve">Dra. Clara Elena Reales Gutierrez </t>
  </si>
  <si>
    <t>MARTÍN BERMÚDEZ MUÑOZ</t>
  </si>
  <si>
    <t>DECRETO 2400 DE 1968 ART 2 INC 4 YDECTO 307 DE 1968 ART 1 INC 7</t>
  </si>
  <si>
    <t>08-sep-09: Vence termino para decidir en sala plena. --- 08-07-09:  Registro proyecto de fallo --- 22-04-09: Recepción concepto del procurador.  --- DAFP, interviene en tiempo.</t>
  </si>
  <si>
    <t>Sentencia C-614 del 02 de septiembre de 2009,  por edicto del 9 de febrero de 2010</t>
  </si>
  <si>
    <t xml:space="preserve">17-04-09:  Auto de obedezcace  --- 09-02-09:  Regresa del Consejo de Estado --- 28-01-09: Devuelto al Tribunal Administrativo de cundinamarca, seccion 2°, oficio 298 --- 12-12-08: Fallo, confirma primera instancia que niega suplicas de la demanda. </t>
  </si>
  <si>
    <t>25-09-2009:  Archivo definitivo tribunal</t>
  </si>
  <si>
    <r>
      <t xml:space="preserve">D-7740 </t>
    </r>
    <r>
      <rPr>
        <b/>
        <sz val="9"/>
        <rFont val="Arial Narrow"/>
        <family val="2"/>
      </rPr>
      <t>ARCHIVO</t>
    </r>
  </si>
  <si>
    <t>ley 1150 de 2007, artículos 2º y 5º</t>
  </si>
  <si>
    <t>08-10-09: Vence término para decidir en sala plena. --- 13-07-09: Proyecto de fallo ---Remitido por la  Dra. Claudia Patricia Hernandez León. - Directora Juridica del DAFP, al Dr. Jorge Luis Trujillo Alfaro, Jefé Oficina Jurídica del DNP, mediante oficio con radicado de salida N°2009EE4113 del 22 de abril de 2009;  por considerarlo de interes para ese Departamento, se envía adjunto la copia de la demanda. --- 04-09: DAFP, notificado</t>
  </si>
  <si>
    <t>Sentencia C-713 de 2009, por edicto del 27 de enero de 2010</t>
  </si>
  <si>
    <r>
      <t xml:space="preserve">D-7818     </t>
    </r>
    <r>
      <rPr>
        <b/>
        <sz val="9"/>
        <rFont val="Arial Narrow"/>
        <family val="2"/>
      </rPr>
      <t>ARCHIVO</t>
    </r>
  </si>
  <si>
    <t>Dr. Jorge Ivan Palacio Palacio.</t>
  </si>
  <si>
    <t>MAURICIO FERNANDO RODRIGUEZ TAMAYO</t>
  </si>
  <si>
    <t>Decreto 1014 de 2009</t>
  </si>
  <si>
    <t xml:space="preserve">18-08-09:  Registra proyecto de fallo --- 26-0609: DAFP, radica contestación en tiempo ---11-06-09:  fijación en lista---10-06-09: Traslado procurador --- 01-06-09:  Auto admisorio </t>
  </si>
  <si>
    <t>20-01-2010:  SC- 897 de 2009; edicto del 22 de enero de 2010</t>
  </si>
  <si>
    <r>
      <t xml:space="preserve">D-7840 </t>
    </r>
    <r>
      <rPr>
        <b/>
        <sz val="9"/>
        <rFont val="Arial Narrow"/>
        <family val="2"/>
      </rPr>
      <t>ARCHIVO</t>
    </r>
  </si>
  <si>
    <t>Dr. Humberto Antonio Sierra Porto.</t>
  </si>
  <si>
    <t xml:space="preserve">ORLANDO PARRA ARCILA </t>
  </si>
  <si>
    <t xml:space="preserve">Ley 550 de 1999, artículo 58 ·13. </t>
  </si>
  <si>
    <t>18-02-2010:  Vence término para decidir en sala plena --- 29-10-09:  Registra proyecto de fallo ---14-09-09:  Concepto procurador --- 19-08-09: Interviene Federación Colombiana de Municipios --- 04-08-09: Fijación en lista, desfijación 19 de agosto; por desición de la Dra. Claudia y el Dr. Camilo no se contesta porque no compete al DAFP ---11-08-09: DAFP, notificado.</t>
  </si>
  <si>
    <t>03-02-2010: Sentencia C- 061 de 2010, notificado por edicto de 5 de mayo de 2010 y archivo.</t>
  </si>
  <si>
    <r>
      <t xml:space="preserve">D-7770          D-7772  </t>
    </r>
    <r>
      <rPr>
        <b/>
        <sz val="9"/>
        <rFont val="Arial Narrow"/>
        <family val="2"/>
      </rPr>
      <t>ARCHIVO</t>
    </r>
  </si>
  <si>
    <t xml:space="preserve">PAULA ADRIANA CAMPO ARBOLEDA </t>
  </si>
  <si>
    <t>05-11-09:  Registra proyecto de fallo --- 23-09-09:  Concepto procurador --- 27-08-09:Intervención DAFP, en tiempo --- 14-08-09:DAFP, notificado.---13-08-09: Fijación en lista, vence el 27 de agosto --- 31-07-09: Auto admisorio, por estado del 4 de agosto.</t>
  </si>
  <si>
    <t>20-01-2010:  SC- 015 de 2010; por edicto del 3 de marzo de 2010.</t>
  </si>
  <si>
    <t>NOVEDADES MARZO - ABRIL</t>
  </si>
  <si>
    <r>
      <t xml:space="preserve">D-7675 </t>
    </r>
    <r>
      <rPr>
        <b/>
        <sz val="9"/>
        <rFont val="Arial Narrow"/>
        <family val="2"/>
      </rPr>
      <t>ARCHIVO</t>
    </r>
  </si>
  <si>
    <t>Dra. Cristina Pardo Schlesinger</t>
  </si>
  <si>
    <t>JUAN AGUSTIN GARZON CORAL</t>
  </si>
  <si>
    <t>11-09-09:  Registro Proyecto de Fallo --- 19-08-09: intervención de  la CGT, Confederación general de trabajadores ---30-07-09: Concepto procurador ---02-07-09: DAFP, interviene en tiempo. ---16-06-09:  Traslado  procurador --- 17-06-09: Fijación en lista --- 04-06-09:  Auto admisorio</t>
  </si>
  <si>
    <t>Sentencia C-641 de 2009, por edicto del 22 de octubre de 2009</t>
  </si>
  <si>
    <t>NOVEDADES FEBRERO - MARZO</t>
  </si>
  <si>
    <r>
      <t>110013105005-</t>
    </r>
    <r>
      <rPr>
        <b/>
        <sz val="9"/>
        <rFont val="Arial Narrow"/>
        <family val="2"/>
      </rPr>
      <t>2005-00304</t>
    </r>
    <r>
      <rPr>
        <sz val="9"/>
        <rFont val="Arial Narrow"/>
        <family val="2"/>
      </rPr>
      <t xml:space="preserve">-01 - </t>
    </r>
    <r>
      <rPr>
        <b/>
        <sz val="9"/>
        <rFont val="Arial Narrow"/>
        <family val="2"/>
      </rPr>
      <t xml:space="preserve">ARCHIVO </t>
    </r>
  </si>
  <si>
    <r>
      <t xml:space="preserve">Juzgado 5° Laboral del Circuito, Dr. Ruben Fernando Morales Rey                     </t>
    </r>
    <r>
      <rPr>
        <sz val="9"/>
        <rFont val="Arial Narrow"/>
        <family val="2"/>
      </rPr>
      <t xml:space="preserve">Tribunal Superior de Bogotá- Sala Laboral.   Descongestión. Dra. Marleny Rueda.            Tribunal Superior de Bogotá - Sala Laboral. M. Dra. Maria Dorian Alvarez.                                                    </t>
    </r>
  </si>
  <si>
    <t>Nación - DAFP  - Fondo Nacional de Bienestar Social - Club de Empleados Oficiales</t>
  </si>
  <si>
    <t>JUAN DE JESUS PARRA PARRA</t>
  </si>
  <si>
    <r>
      <t xml:space="preserve">Juzgado </t>
    </r>
    <r>
      <rPr>
        <b/>
        <sz val="9"/>
        <rFont val="Arial Narrow"/>
        <family val="2"/>
      </rPr>
      <t xml:space="preserve">5° </t>
    </r>
    <r>
      <rPr>
        <sz val="9"/>
        <rFont val="Arial Narrow"/>
        <family val="2"/>
      </rPr>
      <t>Laboral del Circuito</t>
    </r>
  </si>
  <si>
    <t>ley 734 de 2002</t>
  </si>
  <si>
    <t xml:space="preserve">29-10-09:  Sentencia C-763 de 2009, por edicto del 17 de marzo. --- 14-08-09:  Proyecto de fallo ---18-07-09:  Concepto del procurador ---29-05-09: DAFP,  contestación en término ----15-05-09: Fijación lista, vence 29 de mayo --- 14-05-09: DAFP, notificado --- 16-04-09: Admisión </t>
  </si>
  <si>
    <t>26-03-2010: ARCHIVO CORTE CONSTIRUCIONAL</t>
  </si>
  <si>
    <t>NOVEDADES ENERO - FEBRERO</t>
  </si>
  <si>
    <r>
      <t>110010326000-</t>
    </r>
    <r>
      <rPr>
        <b/>
        <sz val="9"/>
        <rFont val="Arial Narrow"/>
        <family val="2"/>
      </rPr>
      <t>2008-00074</t>
    </r>
    <r>
      <rPr>
        <sz val="9"/>
        <rFont val="Arial Narrow"/>
        <family val="2"/>
      </rPr>
      <t xml:space="preserve">-00   </t>
    </r>
    <r>
      <rPr>
        <b/>
        <sz val="9"/>
        <rFont val="Arial Narrow"/>
        <family val="2"/>
      </rPr>
      <t>ARCHIVO</t>
    </r>
  </si>
  <si>
    <t>Ruth estella correa</t>
  </si>
  <si>
    <t>Departamento Nacional de Planeacio</t>
  </si>
  <si>
    <t>ANIBAL TORRES RICO</t>
  </si>
  <si>
    <t>.AL DESPACHO 29-11-07 alegatos   21-11-07 alegatos  concede recurso el 04-09-07 APELADO. JUZGADO CONDENA AL DAFP EN FALLO 17-08-07 3:00 P.M.</t>
  </si>
  <si>
    <t>NOVEDADES DICIEMBRE - ENERO</t>
  </si>
  <si>
    <t>1a</t>
  </si>
  <si>
    <t>NUL DEL DECRET 4355 DE 2005 ART 8 NUMER 20</t>
  </si>
  <si>
    <r>
      <t xml:space="preserve">Juzgado 11 Administrativo de Circuito de Bogotá   </t>
    </r>
    <r>
      <rPr>
        <sz val="9"/>
        <rFont val="Arial Narrow"/>
        <family val="2"/>
      </rPr>
      <t>Tribunal Administrativo de cundinamarca- Sección II, Sub D, dra. Yolanda Garcia de Carvajalino   Juzgado 44 Administrativo del circuito de Bogotá.</t>
    </r>
  </si>
  <si>
    <t>Min Interior, Min hacienda, Dpto Planeación, DSAFP Camision Nal regalias</t>
  </si>
  <si>
    <t>ANA MYRIAM CUBILLOS CASTRO</t>
  </si>
  <si>
    <t>Dec 1736/04 Res 038/04 Comunicación 2475/04</t>
  </si>
  <si>
    <t xml:space="preserve"> MP. Dra. Elsa Sarmiento Torres. </t>
  </si>
  <si>
    <t xml:space="preserve"> Departamento de Santader - Comisión Nacional del Servicio Civil - Función Pública</t>
  </si>
  <si>
    <t xml:space="preserve"> BLANCA MIRELLA COLMENARES CARRASCAL Y OTROS ACTORES</t>
  </si>
  <si>
    <t xml:space="preserve"> Tribunal Contencioso Administrativo del Santander del Norte</t>
  </si>
  <si>
    <t xml:space="preserve"> Nulidad Resoluciones 001/98, 007/98 y 453/98 de la CNSC</t>
  </si>
  <si>
    <t xml:space="preserve">12-12-2009: auto de obedezcace por estado ---- 01-12-2009:  Regresa del tribunal ---26-11-09:  Envio a juzgado de origen con oficio 1117, juzgado 11 Administrativo de circuito. --- 05-11-09:  Fallo, confirma fallo de primera instancia que niega suplicas de la demanda, por edicto del 17 de noviembre ---20-08-09:  Al despacho para fallo. --- 14-07-09:  DAFP, alegatos en tiempo ---30-06-09: Traslado para alegar de conclusión  ---28-05-09:  notificado Min Público, entra al despacho para proveer sobre traslado para alegar de conclusión ---- 08-05-09: Admite apelaciòn contra sentencia del 15-12-06 del juzgado 44 administrativo ---     16-04-09:  Sustentación recurso de apelación presentado por la parte actora.----15-12-08:  Fallo, Juzgado 44 Administrativo de Circuito,  niega las suplicas de la demanda. </t>
  </si>
  <si>
    <r>
      <t>250002325000-</t>
    </r>
    <r>
      <rPr>
        <b/>
        <sz val="9"/>
        <rFont val="Arial Narrow"/>
        <family val="2"/>
      </rPr>
      <t>2004-06492</t>
    </r>
    <r>
      <rPr>
        <sz val="9"/>
        <rFont val="Arial Narrow"/>
        <family val="2"/>
      </rPr>
      <t xml:space="preserve">-00   </t>
    </r>
    <r>
      <rPr>
        <b/>
        <sz val="9"/>
        <rFont val="Arial Narrow"/>
        <family val="2"/>
      </rPr>
      <t>ARCHIVO</t>
    </r>
  </si>
  <si>
    <t xml:space="preserve">Tribunal Administrativo de cundinamarca. Sección II, Dr. Jose Rodrigo Romero </t>
  </si>
  <si>
    <t>Nación- Min Hacienda, Min Protección, SENA DAFP</t>
  </si>
  <si>
    <t xml:space="preserve"> ELVIRA ABRIL CAICEDO</t>
  </si>
  <si>
    <t>Trib Admtivo de C/marca, Secc II, Subs B</t>
  </si>
  <si>
    <t xml:space="preserve">            10.000.000,00 </t>
  </si>
  <si>
    <t xml:space="preserve">   Lllamar a la Gobernación de Norte de Santander // fallo del 13 de Noviembre de 2009 notificaco el 02/02/2010 ---  Al Despacho para Sentencia // 02/02/2010: Sentencia que niega las pretensiones de la demanda. </t>
  </si>
  <si>
    <r>
      <t>250002325000-</t>
    </r>
    <r>
      <rPr>
        <b/>
        <sz val="9"/>
        <rFont val="Arial Narrow"/>
        <family val="2"/>
      </rPr>
      <t>2004-08080-</t>
    </r>
    <r>
      <rPr>
        <sz val="9"/>
        <rFont val="Arial Narrow"/>
        <family val="2"/>
      </rPr>
      <t xml:space="preserve">02 </t>
    </r>
    <r>
      <rPr>
        <b/>
        <sz val="9"/>
        <rFont val="Arial Narrow"/>
        <family val="2"/>
      </rPr>
      <t>ARCHIVO</t>
    </r>
  </si>
  <si>
    <r>
      <t>25000-232500-</t>
    </r>
    <r>
      <rPr>
        <b/>
        <sz val="9"/>
        <rFont val="Arial Narrow"/>
        <family val="2"/>
      </rPr>
      <t>2004-06509-</t>
    </r>
    <r>
      <rPr>
        <sz val="9"/>
        <rFont val="Arial Narrow"/>
        <family val="2"/>
      </rPr>
      <t xml:space="preserve">01  </t>
    </r>
    <r>
      <rPr>
        <b/>
        <sz val="9"/>
        <rFont val="Arial Narrow"/>
        <family val="2"/>
      </rPr>
      <t>ARCHIVO</t>
    </r>
  </si>
  <si>
    <r>
      <rPr>
        <b/>
        <sz val="9"/>
        <rFont val="Arial Narrow"/>
        <family val="2"/>
      </rPr>
      <t xml:space="preserve">Juzgado 15 Administrativo del circuito de Bogotá - Dra. Martha Helena Quintero     </t>
    </r>
    <r>
      <rPr>
        <sz val="9"/>
        <rFont val="Arial Narrow"/>
        <family val="2"/>
      </rPr>
      <t xml:space="preserve">Juzgado 5 Administrativo del Circuito en Descongestión  </t>
    </r>
  </si>
  <si>
    <t>Min Hacienda, Min protección, DAFP, SENA</t>
  </si>
  <si>
    <t>MABEL SAAVEDRA RODRIGUEZ</t>
  </si>
  <si>
    <t xml:space="preserve">Pendiente para  fallo de segunda instancia </t>
  </si>
  <si>
    <r>
      <t xml:space="preserve">540012331000-1999-00346-00  </t>
    </r>
    <r>
      <rPr>
        <b/>
        <sz val="9"/>
        <rFont val="Arial Narrow"/>
        <family val="2"/>
      </rPr>
      <t>ARCHIVO</t>
    </r>
  </si>
  <si>
    <t xml:space="preserve">Piso 6 </t>
  </si>
  <si>
    <t>26-03-2010:  Fallo notificado por edicto. --- 25-03-2010:  Copiado al tomo 744 folio 112 ---17-03-2010:  FALLO, desestima excepciòn de falta de legitimaciòn en la causa por pasiva propuesta, declarànce nulos el numeral 20 del artículo 8 del decreto 4355 de 2005 y el articulo 29 del decreto 416 de 2007, se miegan las demas pretensiones --- -03-2010:  Se registra proyecto de fallo. --- 05-08-09:  Al despacho para elaborar sentencia. --- 28-07-09:  Reconoce personeria abogado de Min ambiente por estado ---10-06-09:  Al despacho para reconocer personerias ---25-03-09: Al despacho con concepto del procurador. --- 24-02-09:  Estado, traslado para alegar.</t>
  </si>
  <si>
    <t>13-04-2010:  ARCHIVO CONSEJO DE ESTADO CON OFICIO 10-0392-D</t>
  </si>
  <si>
    <t>24-02-2010:  Archivo definitivo</t>
  </si>
  <si>
    <t>02-02-2010:  Con radicado 2010ER1052, el tribunal allega comunicación informando que mediante sentencia del pasado 13 de noviembre de 2009 notificada por edicto el 18 de enero de 2010, se niegan laspretensiones de la demanda y por tal motivo se ordena archivar el expediente - Oficio M-0281 de fecha 26 de enero de 2010, suscrito por la secretaria General, Dra. Rosalba Martinez Contrerras</t>
  </si>
  <si>
    <t>04-02-09:  Enviado  al Tribunal Administrativo de cundinamarca, sección segunda, con oficio 477 --- 25/05/08: Fallo, niega suplicas de la demanda.</t>
  </si>
  <si>
    <t>30-04-09: Archivo, caja 24235</t>
  </si>
  <si>
    <t>15-09-09:  Auto de obedezcace y cumplase por estado --- 07-09-09:  Devuelto al juzgado 15 administrativo del circuito de bogota, sin apelación y con oficio · 254 --- 14-08-09:  Fallo, niega suplicas de la demanda, por edicto del 21 de agosto.  --- 21-05-09: Al despacho para fallo  ---13/4/2009: Enviado a descongestión --- 1/4/2009 al despacho para sentencia.                                  02/02/07 AVOCA CONOCIMIENTO. 19/07/07 AL DESPACHO. 24/08/07 Estado: AUTO que ordena requerir apoderado. 31/01/08 AL DESPACHO. 20/06/08 recibe memoriales: rta oficio.19/08/08 al despacho.31/10/08 TREMINO PARA ALEGAR DE CONCLUISION.</t>
  </si>
  <si>
    <t>04-12-09:  Archivo definitivo, paquete 56 de sentencias</t>
  </si>
  <si>
    <t>415888</t>
  </si>
  <si>
    <t>323617</t>
  </si>
  <si>
    <t>334350</t>
  </si>
  <si>
    <t>334343</t>
  </si>
  <si>
    <t>333790</t>
  </si>
  <si>
    <t>335791</t>
  </si>
  <si>
    <t>520012331000-2008-00480-01</t>
  </si>
  <si>
    <t>CP. Victor Julio Quijano Melo</t>
  </si>
  <si>
    <t>Nación, Presidencia de la República, Ministerio de Hacienda y Crédito Público</t>
  </si>
  <si>
    <t>MARTHA CECILIA CAMACHO ROJAS</t>
  </si>
  <si>
    <t>#Tribunal Administrativo de Nariño - Sección Primera</t>
  </si>
  <si>
    <t xml:space="preserve">18-09-14 ARCHIVO. 20-06-2014: auto de obedezcase y cumplase por estado del  3 de julio. 09-05-2014: Devolucion al Tribunal de origen.  --- 18-10-2013: Auto que corrige la sentencia, declarando parcialmente probada la prescripcion trienal, por estado del 7 de noviembre de 2013. --- 01-02-2013: Al despacho, solicitud de aclaración de sentencia. --- 14-01-2013: Solicitud de aclaración de sentencia. --- 28-11-2012: Fallo, confirma parcialmente la sentencia apelada que accedió a las súplicas de la demanda, por edicto 37 del 14 al 19 de diciembre de 2012, tomo 1315, folio 162. --- 25-05-2012: Al despacho del CP Jorge Iván Acuña Arrieta para fallo. --- 03-05-2012: DAFP contesta la demanda. --- 09-04-2012: Traslado de 10 días para alegar de conclusión por estado del 19 de abril de 2012. --- 23-03-2012: Al despacho. --- 08-03-2012: Se admite recurso de apelación por estado del 15 de marzo de 2012. --- 24-02-2012: Al despacho. --- 23-02-2012: Cambio de CP Jorge Iván Acuña Arrieta. --- 30-01-2012: Sorteo de conjuez. --- 15-12-2011: Devolución al Tribunal de origen. --- 18-11-2011: Auto que declara fundado el impedimento, se ordena sorteo por estado del 29 de noviembre de 2011. --- 04-11-2011: Reparto al M.P. Carlos Alberto Zambrano Barrera. --- 24-10-2011: Enviado a la sección tercera para que decida sobre el impedimento. --- 25-08-2011: Auto en el que la sala se declara impedida por estado del 22 de septiembre de 2011. --- 10-08-2011: Al despacho por reparto. --- 09-08-2011: Radicación de proceso. --- 25-11-2011: Al despacho para ser remitido al Consejo de Estado, según informe de comisión entregado en esta fecha por el Abogado del Grupo de Defensa Judicial Diego Pineda, que reposa en la carpeta de novedades procesales de 2011. --- 28-06-2011: DAFP asiste a audiencia de conciliación. --- 11-05-2011: Sentencia de primera instancia que declara la falta de legitimación en la causa por pasiva del DAFP. --- 06-09-2010: Auto niega nulidad, al despacho. --- 23-08-2010: Al despacho para proveer sobre nulidad. --- 10-08-2010: Traslado de solicitud de nulidad. --- 29-07-2010: Al despacho para fallo. --- 08-04-2010: Al despacho después del traslado para alegar de conclusión, en la secretaria se niegan a enviarnos por algún medio copia de las actuaciones, y a darnos vía telefónica la fecha de la notificación. --- 23-06-2009: DAFP radica contestación. --- 19-06-2009: DAFP, envía contestación por correo certificado. --- 02-06-2009: DAFP, notificado. --- 30-04-2009:A dmision de la demanda. </t>
  </si>
  <si>
    <t>120973</t>
  </si>
  <si>
    <t>227876</t>
  </si>
  <si>
    <t>190212</t>
  </si>
  <si>
    <t>228175</t>
  </si>
  <si>
    <t>112493</t>
  </si>
  <si>
    <t>235628</t>
  </si>
  <si>
    <t>323596</t>
  </si>
  <si>
    <t>323597</t>
  </si>
  <si>
    <t>323598</t>
  </si>
  <si>
    <t>235837</t>
  </si>
  <si>
    <t>136970</t>
  </si>
  <si>
    <t>235701</t>
  </si>
  <si>
    <t>181639</t>
  </si>
  <si>
    <t>470680</t>
  </si>
  <si>
    <t>189518</t>
  </si>
  <si>
    <t>235704</t>
  </si>
  <si>
    <t>181039</t>
  </si>
  <si>
    <t>235740</t>
  </si>
  <si>
    <t>235712</t>
  </si>
  <si>
    <t>235734</t>
  </si>
  <si>
    <t>229468</t>
  </si>
  <si>
    <t>235729</t>
  </si>
  <si>
    <t>231226</t>
  </si>
  <si>
    <t>232915</t>
  </si>
  <si>
    <t>233944</t>
  </si>
  <si>
    <t>323611</t>
  </si>
  <si>
    <t>283191</t>
  </si>
  <si>
    <t>322612</t>
  </si>
  <si>
    <t>333699</t>
  </si>
  <si>
    <t>341958</t>
  </si>
  <si>
    <t>424700</t>
  </si>
  <si>
    <t>323400</t>
  </si>
  <si>
    <t>229898</t>
  </si>
  <si>
    <t>180862</t>
  </si>
  <si>
    <t>287664</t>
  </si>
  <si>
    <t>197494</t>
  </si>
  <si>
    <t>326493</t>
  </si>
  <si>
    <t>197505</t>
  </si>
  <si>
    <t>388183</t>
  </si>
  <si>
    <t>160522</t>
  </si>
  <si>
    <t>278819</t>
  </si>
  <si>
    <t>287568</t>
  </si>
  <si>
    <t>278037</t>
  </si>
  <si>
    <t>288779</t>
  </si>
  <si>
    <t>291548</t>
  </si>
  <si>
    <t>291574</t>
  </si>
  <si>
    <t>289254</t>
  </si>
  <si>
    <t>120100</t>
  </si>
  <si>
    <t>299007</t>
  </si>
  <si>
    <t>120137</t>
  </si>
  <si>
    <t>324029</t>
  </si>
  <si>
    <t>329854</t>
  </si>
  <si>
    <t>324040</t>
  </si>
  <si>
    <t>328913</t>
  </si>
  <si>
    <t>324632</t>
  </si>
  <si>
    <t>337369</t>
  </si>
  <si>
    <t>158053</t>
  </si>
  <si>
    <t>120150</t>
  </si>
  <si>
    <t>129726</t>
  </si>
  <si>
    <t>358962</t>
  </si>
  <si>
    <t>D-10666</t>
  </si>
  <si>
    <t>D-10672</t>
  </si>
  <si>
    <t>D-10679</t>
  </si>
  <si>
    <t>Jose luis Ortiz del Valle</t>
  </si>
  <si>
    <t>Presidencia, Min Justicia, Min Hacienda, DAFP, INPEC</t>
  </si>
  <si>
    <t>Juzgado 32 Administrativo  de Bogota</t>
  </si>
  <si>
    <t>sobresueldo INPEC</t>
  </si>
  <si>
    <t>indeterminado</t>
  </si>
  <si>
    <t>Nación-Min.de ProtecciónSocial-Presidencia de la Rpública-DAFP- Min. Hacienda,Consorcio liquidacion ESE Antonio Nariño y ISS en liquidación</t>
  </si>
  <si>
    <t>MONICA CERON NAVIA</t>
  </si>
  <si>
    <t>Oscar Domingo Quintero Arguello</t>
  </si>
  <si>
    <t>CGR-Depto Administrativo de la Presidencia de la República y DAFP</t>
  </si>
  <si>
    <t>ABEL FRANCISCO CARBONELL RADA</t>
  </si>
  <si>
    <t>CARLOS ANDRES ROJAS GUAQUETA</t>
  </si>
  <si>
    <t>Res. CGR retiro de empleados DAS</t>
  </si>
  <si>
    <t>Ley 1744 de 2014 Art. 39 Inc. 1 y 3</t>
  </si>
  <si>
    <t>FELIX FRANCISCO HOYOS LEMUS</t>
  </si>
  <si>
    <t>Dec. 274 de 2000, Art. 20 (Parcial)</t>
  </si>
  <si>
    <t>Ley 986 de 2005, Art. 15 Num. 2 (Parcial)</t>
  </si>
  <si>
    <t>CARLOS FERNANDO SOTO DUQUE</t>
  </si>
  <si>
    <t>MARGARITA TERESA NIEVES  ZARATE</t>
  </si>
  <si>
    <t>T-4845698</t>
  </si>
  <si>
    <r>
      <t xml:space="preserve">15-04-15 </t>
    </r>
    <r>
      <rPr>
        <b/>
        <sz val="9"/>
        <color theme="1"/>
        <rFont val="Arial Narrow"/>
        <family val="2"/>
      </rPr>
      <t xml:space="preserve">ARCHIVADO </t>
    </r>
    <r>
      <rPr>
        <sz val="9"/>
        <color theme="1"/>
        <rFont val="Arial Narrow"/>
        <family val="2"/>
      </rPr>
      <t xml:space="preserve">28-01-2013: Al despacho.01-11-2012: Se deniegan las pretensiones de la demanda por edicto del 13 al 18 de diciembre de 2012 Tomo 599, Folio 189 a 207. --- 10-09-2012: Al despacho para fallo. --- 30-08-2012: Procurador delegado allega alegatos de conclusión. --- 16-08-2012: Traslado especial a la Procuraduría General de la Nación. --- 14-08-2012: DAFP radica alegatos. --- 13-07-2012: Auto corre traslado para alegar de conclusión por 10 días por estado del 31 de julio al 14 de agosto de 2012. --- 12-06-2012: Auto que tiene como pruebas en cuanto fueron conducentes y el valor que les corresponda en derecho, los documentos aportados por las partes por estado del 25 de junio de 2012.Tomo 585 folio 42. --- 12-06-2012: Al despacho junto con el expediente 2005-00022. --- 04-06-2012: Apoderada del Banco Davivienda solicita corrección del auto y que se le reconozca como tercero impugnante. --- 14-05-2012. Se tiene por contestada la demanda por estado del 01 de junio de 2012. --- 07-05-2012. Al despacho. --- 09-04-2012: Auto que decreta la acumulación de procesos, se suspende el trámite del proceso 2005-00222 hasta tanto el expediente 2005-172 se encuentre en la misma etapa procesal por estado del 26 de abril de 2012. --- 27-04-2012: Al despacho. --- 23-01-2012: No se repone el auto del 24 de julio de 2009. --- 17-01-2012: Al despacho. --- 07-12-2010: Por secretaria se ordena trámite previa acumulación al proceso 2005-00172. --- 02-12-2010: Expediente a secretaria. --- 01-12-2010: Se ordena remitir expediente para acumulación. --- 16-04-09: Cambio de magistrado. ---04-11-2008: Al despacho para fallo. --- 26-02-2007: Al despacho. --- 16-03-2007: Memoriales al despacho: respuesta oficio. --- 25-03-2008: Al despacho. --- 30-09-2008: Corre traslado para alegar de conclusión. --- 10-10-2008: DAFP radica contestación en tiempo. --- 17-11-2005: Fijacion en lista hasta el 30 de noviembre. ---  04-11-2008: DAFP notificado. 09-09-2005. Admision de la demanda. </t>
    </r>
  </si>
  <si>
    <r>
      <t xml:space="preserve">15-04-15 </t>
    </r>
    <r>
      <rPr>
        <b/>
        <sz val="9"/>
        <color theme="1"/>
        <rFont val="Arial Narrow"/>
        <family val="2"/>
      </rPr>
      <t xml:space="preserve">ARCHIVADO </t>
    </r>
    <r>
      <rPr>
        <sz val="9"/>
        <color theme="1"/>
        <rFont val="Arial Narrow"/>
        <family val="2"/>
      </rPr>
      <t>13-12-12 FALLO deniengan pretensiones 07-05-2012: Al despacho.09-04-2012: Auto que decreta la acumulación de procesos, se suspende el trámite del proceso 2005-00222 hasta tanto el expediente 2005-172 se encuentre en la misma etapa procesal por estado del 26 de abril de 2012. --- 14-03-2012: Cambio de ponente Dra. Maria Elizabeth Garcia Gonzalez. --- 27-02-2012: Al despacho. --- 23-01-2012: No se repone el auto del 24de junio de 2009. --- 17-01-2011: Al despacho.  --- 03-12-2010: Se ordena traslado del recurso de reposición. --- 26-11-2010: Fogafin radica contestación. --- 24-11-2010: Recibe impugnación Davivienda. --- 16-11-2010: Se fija en lista para que conteste Fogafin y banco Davivienda. --- 29-10-2010: Se libra oficio y telegrama requiriendo al actor para que allegue publicaciones. --- 19-07-2010: Se fija edicto para ser publicado y retirado. --- 16-07-2010: Mediante telegrama se requiere al actor para que retire edicto emplazatorio. --- 24-07-2009: Auto ordena notificar admisión de la demanda a Banco Davivienda y Fogafin. --- 28-08-08: Se libra oficio al juzgado. --- 21-01-08: Se ordena expedir copias. --- 01-11-2006: Proceso enviado a la sección primera. --- 17-04-2007: Se libraron oficios a los juzgados de Armenia, Neiva. --- 22-01-2008: DAFP notificado.</t>
    </r>
  </si>
  <si>
    <t>05-02-15 Proyecto de Fallo 30/10/14 DAFP radica contestación. FIJACION EN LISTA: 17-30 octubre/14</t>
  </si>
  <si>
    <t>09-02-15 Proyecto de Fallo 05-11-14 DAFP radica contestación. FIJACIÓN EN LISTA: 22 octubre- 5 noviembre /2014</t>
  </si>
  <si>
    <t>11-02-15 Proyecto de Fallo 05-11-14 DAFP radica contestación. FIJACIÓN EN LISTA: 23 octubre- 6 noviembre /2014</t>
  </si>
  <si>
    <t>Consejo de Estado Secretaria General - Tribunal Administrativo de Cundinamarca Seccion segunda - subseccion A -</t>
  </si>
  <si>
    <t>VICTOR HUGO VASQUEZ VILLEGAS</t>
  </si>
  <si>
    <t>21-04-15 DAFP radico contestación 09-04-15 DAFP es notificado</t>
  </si>
  <si>
    <t>21-04-15 DAFP radico contestación 07-04-15 DAFP es notificado</t>
  </si>
  <si>
    <t>21-04-15 DAFP radico contestación, 07-04-15 DAFP es notificado</t>
  </si>
  <si>
    <t>GUIOVANNI ALEXANDER BENAVIDES MARTINEZ</t>
  </si>
  <si>
    <t>Nación.Presidencia de la República, Min de Educación, Min de Hacienda, DAFP</t>
  </si>
  <si>
    <t>AURA LIGIA CHICAIZA PAZ</t>
  </si>
  <si>
    <r>
      <t xml:space="preserve">24-04-15 </t>
    </r>
    <r>
      <rPr>
        <b/>
        <sz val="9"/>
        <rFont val="Arial Narrow"/>
        <family val="2"/>
      </rPr>
      <t>AL DESPACHO para fallo</t>
    </r>
    <r>
      <rPr>
        <sz val="9"/>
        <rFont val="Arial Narrow"/>
        <family val="2"/>
      </rPr>
      <t xml:space="preserve"> 17-04-15 DAFP allega alegatos,03-12-14 por estado auto del 19-11-14 que no repone auto admisorio. 16-06-2014: Al despacho.04-06-2014. Traslado del recurso de repociision.  --- 02-04-2014: DAFP contesta demanda. ---22-02-2014: Parte demandada allega recurso de repcosion. 18-02-2014: DAFP notificado.    --- 30-01-2014: ADMISION . ---</t>
    </r>
  </si>
  <si>
    <t xml:space="preserve">            Seguimiento Procesos Judiciales </t>
  </si>
  <si>
    <t xml:space="preserve">Proceso de Apoyo Jurídico y Representacion Judicial </t>
  </si>
  <si>
    <t xml:space="preserve">No. 
Proceso </t>
  </si>
  <si>
    <t xml:space="preserve">Demandado </t>
  </si>
  <si>
    <t xml:space="preserve">Demandante </t>
  </si>
  <si>
    <t xml:space="preserve">Valor de la Pretensión </t>
  </si>
  <si>
    <t xml:space="preserve">Estado Actual del Proceso </t>
  </si>
  <si>
    <t>20-04-15 OBEDEZCASE Y CUMPLASE lo resuelto por el Tribunal Administrativo de Santander, Ordena el ARCHIVO 20-03-15 Se envio proceso al Juzg cuarto adminsitrativo de descongestion 20-02-15 FALLO CONFIRMA SENTENCIA PROFERIDA POR EL JUZGADO 4 ADMINISTRATIVO DE CUCUTA 20-05-2014: Al despacho para sentencia. 05-07-2013: Terminio para alegar de conclusion por etado del 8 al 19 de julio de 2013. ---- 19-04-13 TRIBUNAL ADMITE RECURSO DE APELACION INTERPUSTA CONTRA LA SENTENCIA DEL 17 MAY 2011 --- 08-11-2012: Resuelve auto acepta impedimento planteado por los conjueces Armando Quintero Guevara y Luis Orlando Rodriguez. ---- 30-05-2012: Obedézcase y cúmplase lo resuelto por el Consejo de Estado en providencia de fecha 24 de febrero de 2012  --- 22-03-2012: Declarese fundado el impedimento manifestado por los magistrados del Tribunal Administrativo para sorteo de conjueces. --- 30-05-2012: Resuelve obdezcase y cumplase  lo resuelto por el Consejo de Estado Sala de lo Contencioso Administrativo Sección Segunda en providencia de fecha 24 de febrero de 2012 MP. Robiel Vargas. --- .05-07-2011: Audiencia de conciliación judicial para el 27 de julio de 2011 el DAPF no será convocado información telefónica. --- 26-05-2011: Sentencia de primera instancia declara la falta de  legitimidad en la causa por pasiva al DAFP, edicto del 26 al 30 de mayo de 2011.  --- 08-05-09: DAFP contesta demanda en tiempo se envía por fax.23-04-2009: Fijacion en lista hasta el dia 6 de mayo de 2009. ----  --- 21-04-09: Notificación DAFP.   2008-12-05: Admision de la deamnda. ---- 20-10-2008: Radicacion del proceo.</t>
  </si>
  <si>
    <r>
      <t xml:space="preserve">30-04-15 </t>
    </r>
    <r>
      <rPr>
        <b/>
        <sz val="9"/>
        <rFont val="Arial Narrow"/>
        <family val="2"/>
      </rPr>
      <t xml:space="preserve">ARCHIVO </t>
    </r>
    <r>
      <rPr>
        <sz val="9"/>
        <rFont val="Arial Narrow"/>
        <family val="2"/>
      </rPr>
      <t xml:space="preserve">26-03-15 OBEDEZCASE Y CUMPLASE LO DISPUESTO POR EL SUPERIOR, 17-03-15 AL DESPACHO 09-03-15 Reparto Dra. Laura Halima Lievano 24-02-15 DEVOLUCION al Tribunal de origen 22-01-15 FALLO: revoca decisión de 1a instancia por Edeicto del 22 al 26-01-15. 03-10-2014: Reegistra proyecto. 31-10-2007. al despacho para fallo. 28-02-2006: radica alegatos. --- 30-01-2006: Traslado para alegar de conclusion, por estado del 14 de febrero de 2006. --- 27-05-2005: Admite recurso de apelacion. --- --- 23-02-2005: envio al CE. ---  ---25-11-2004: Fallo, primera instancia, por edicto del 14 al 18 de enero de 2005. ------ 21-10-2004: Al despacho, en cuanto se considera que las entidades contestaron en terminos los alegatos de conclusion. . --- 23-09-2004: Traslado para alegar de conclusion, por estado del 28 de septiembre. --- 12-09-2002: Auto que decreta pruebas. --- 29-08-2002: al despacho es cuanto todas las entidades contesdtarone n termino la demanda. --- --- 28-02-2002: Radicacion del proceso. </t>
    </r>
  </si>
  <si>
    <t>Juzgado 22 Administrativo de Oralidad del Circuito Judicial de Bogota</t>
  </si>
  <si>
    <t>Luis Octavio Mora Bejarano</t>
  </si>
  <si>
    <t>Nación-CGR-Agencia Nacional de Defensa Juridica del Estado- Presidencia de la República-DAFP</t>
  </si>
  <si>
    <t>MARIA ANGELA AMAYA SANCHEZ</t>
  </si>
  <si>
    <t>CAMILO TORRES DIAZ</t>
  </si>
  <si>
    <r>
      <t xml:space="preserve">13-05-15 </t>
    </r>
    <r>
      <rPr>
        <b/>
        <sz val="9"/>
        <rFont val="Arial Narrow"/>
        <family val="2"/>
      </rPr>
      <t>ARCHIVADO Caja 31337 ,</t>
    </r>
    <r>
      <rPr>
        <sz val="9"/>
        <rFont val="Arial Narrow"/>
        <family val="2"/>
      </rPr>
      <t>12-02-15 OBEDEZCASE Y CUMPLASE CONFIMA LA LA PROVIDENCIA APELADA 19-01-15 DEVOLUCION al Tribunal de Origen, 03-12-14 FALLO: confírmase la sentencia de 16 de febrero de 2012 proferida por el TAC por edicto del 12-12-14. 01-12-14 registra proyecto de fallo. 29-10-14 sustitución poder Andri Osorio. 19-09-2013: Sustituciond e poder a Manuel Cruz, 04-06-2013: Al despacho para fallo.  --- 03-05-2013: DAFP radica alegatos. ---- 17-04-2013: Rechaza recurso de apelación y corre traslado de alegatos por estado del 19 de abril al 03 de mayo de 2013. --- 09-04-2013: Al despacho. --- 15-03-2013: Se allega poder, Angélica Guzmán. --- 11-10-2012: Al despacho para conocer recurso de reposición. --- 26-09-2012: Demandante presenta recurso de reposición. --- 30-08-2012: Niega solicitud de intervención en el proceso por estado del 11 de septiembre de 2012. --- 02-08-2012: Se solicita admisión para intervenir como tercero. --- 09-07-2012: Al despacho. --- 22-06-2012: El demandante solicita se declare probada la causal de nulidad. --- 07-06-2012: Niéguese la solicitud formulada por la parte demandante, toda vez que resulta improcedente 19 de junio de 2012. --- 28-05-2012: Al despacho. --- 11-05-2012: Admite recurso de apelación por estado del 22 de mayo de 2012. --- 19-04-2012: Córrase traslado a la parte accionante para que en el término de 3 días sustente el recurso de apelación interpuesto contra la sentencia del 16 de febrero de 2012, por estado del 30 de abril de 2012. --- 16-04-2012: Al despacho. --- 12-04-2012: Radicación de proceso y reparto. --- 21-03-2012: Se envía al Consejo de Estado con oficio MH 12-574. --- 13-03-2012: Auto que concede apelación por estado del 14 de marzo de 2003. --- 27-06-2012: Incidente de nulidad. --- 15-03-2012: Al despacho. --- 29-02-2012: Notificación por edicto del 01 al 05 de marzo de 2012. --- 16-02-2012: Fallo, admite escrito de coadyuvancia declara imprósperas las excepciones y deniega las pretensiones de la demanda. --- 21-11-2011: Traslado especial procurador, se envía expediente. --- 18-11-2011: DAFP, presenta alegatos. --- 11-01-2012: Al despacho para fallo. --- 09-11-2011: Auto no decreta medidas cautelares y ordena correr traslado para alegar de conclusión. --- 26-10-2011: Auto de apertura a pruebas. --- 26-10-2011: Auto de apertura a pruebas, por estado del 1 de noviembre de 2011. --- 20-09-2011: Auto que fija fecha para audiencia de pacto de cumplimiento, para el día 10 de octubre de 2011 a las 8:45 a.m., por estado del 22 de septiembre de 2011. --- 19-09-2011: Al despacho con contestaciones de demanda. --- 29-07-2011: DAFP, radica memorial anexando copia del aviso publicado en Secretaría General del DAFP --- 08-07-2011: DAFP contesta demanda. --- 06-07-2011: Termino para contestar demanda vence el 08 de julio de 2011. --- 22-06-2011: DAFP, notificado.13-06-</t>
    </r>
  </si>
  <si>
    <r>
      <t xml:space="preserve">29-05-15 </t>
    </r>
    <r>
      <rPr>
        <b/>
        <sz val="9"/>
        <rFont val="Arial Narrow"/>
        <family val="2"/>
      </rPr>
      <t xml:space="preserve">ARCHIVADO caja 35059, </t>
    </r>
    <r>
      <rPr>
        <sz val="9"/>
        <rFont val="Arial Narrow"/>
        <family val="2"/>
      </rPr>
      <t>10-10-2013: Auto que termina el proceso por desistimeinto, por estado del 15 de octubre de 2013.04-10-2013: Al despacho. --- 23-09-2013: Se recibe memorial de la parte demandante por medio del cual desiste de la accion. --- 06-08-2013: Auto que admite renuncia del apoderado de la parte demandante.. --- 26-07-2013: Al despacho. --- 04-07-2013: Traslado de excepciones por estado de l 5 de julio de 2013. --- 24-05-2013: DAFP contesta demanda.12-04-2013: A partir de esta fecha se cuentan 30 días, hasta el 27 de mayo de 2013 para contestar la demanda. --- 12-04-2013: DAFP notificado. 12-02-2013: Admite demanda.</t>
    </r>
  </si>
  <si>
    <t>D-10704</t>
  </si>
  <si>
    <t>Decreto 790 de 2005, Articulo 13, Númeral 1 (Parcial)</t>
  </si>
  <si>
    <t>D-10715</t>
  </si>
  <si>
    <t>ADRIANA XIMENA CARREÑO CONRADO</t>
  </si>
  <si>
    <t>Ley 909 de 2004, articulo 5, Númeral 2 (parcial)</t>
  </si>
  <si>
    <r>
      <t xml:space="preserve">22-05-15 </t>
    </r>
    <r>
      <rPr>
        <b/>
        <sz val="9"/>
        <color theme="1"/>
        <rFont val="Arial Narrow"/>
        <family val="2"/>
      </rPr>
      <t xml:space="preserve">ARCHIVADO Caja 442, </t>
    </r>
    <r>
      <rPr>
        <sz val="9"/>
        <color theme="1"/>
        <rFont val="Arial Narrow"/>
        <family val="2"/>
      </rPr>
      <t xml:space="preserve">26-03-15 OBEDEZCASE Y CUMPLASE 17-03-15 AL DESPACHO 10-03-15 Repartido a Descongestion Dr.a Corina Duque 22-01-15: Devolución al Tribunal de Origen.09-10-14FALLO: modificar la sentencia del 15 de febrero de 2005, la sección tercera subsección, del tribunal administrativo de cundinamarca, la cual quedará así: declarar no probadas las excepciones de falta de legitimación en la causa por activa de lina maría vargas rojas, de caducidad de la acción e indebida escogencia de la acción, denegar las pretensiones de la demanda. sin condena en costas. Edicto 11-12-14. 03-10-2014: Registra proyecto. 09-04-2014: Al despacho para fallo. --- 11-10-2013. Al despacho para fallo. --- 15-08-2006: Dafp radica alegatos. --- 21-07-2006: Traslado para alegar de conclusion, por estado del 01 de agosto. ---  --- 16-06-2006. Admite recurso de apelacion. --- 25-04-2006: Reparto y radicacion del proceso. --- 30-03-2006: Envio al consejo de estado. --- 10-03-2006: Concede apelacion, por estado del 14 de marzo de 2006. --- 08-02-2006: Fallo de primera instancia que condena, mediante edicto del 22 al 24 de febrero. ---- 30-11-2005: Al despacho para sentencia. --- 05-10-2005. Auto que concede termino para alegar de conclusion, por estado del 11 de octubre.  --- 21-08-2003: Auto de pruebas, por estado del 25 de agosto de 2003.  --- 06-08-2003. Al despacho considerando que las entidades demandaron contestaron la demanda. --- 11-07-2003: Fijacion en lista del 14 de julio al 25 de julio.. ---- 11-11-2002: admite demanda. --- 26-02-2002: Radicacion del proceso. </t>
    </r>
  </si>
  <si>
    <r>
      <t xml:space="preserve">29-09-14 </t>
    </r>
    <r>
      <rPr>
        <b/>
        <sz val="9"/>
        <rFont val="Arial Narrow"/>
        <family val="2"/>
      </rPr>
      <t xml:space="preserve">ARCHIVADO </t>
    </r>
    <r>
      <rPr>
        <sz val="9"/>
        <rFont val="Arial Narrow"/>
        <family val="2"/>
      </rPr>
      <t>01-02-2012: Oficios 0295, 0296, 0297 y 0298 se comunica a la demandada. 14-12-2011: Fallo decretase la nulidad del decreto 4040 de 2004 por edicto del 20 al 24 de enero de 2012. --- 08-05-2008: Al despacho para fallo.--- 04-04-2008: DAFP radica alegatos. --- 07-03-2008: Traslado para alegar de conclusion, por estado del 13 de marzo. --- 11-12-2007: DAFP contesta demanda, --- 27-11-2007: Fijacion en lista la cual vence el dia 11 de diciembre de 2007. --- . --- 12-10-2007: Auto admisorio.</t>
    </r>
  </si>
  <si>
    <r>
      <t xml:space="preserve">29-05-15 </t>
    </r>
    <r>
      <rPr>
        <b/>
        <sz val="9"/>
        <rFont val="Arial Narrow"/>
        <family val="2"/>
      </rPr>
      <t xml:space="preserve">ARCHIVADO Caja 35065, </t>
    </r>
    <r>
      <rPr>
        <sz val="9"/>
        <rFont val="Arial Narrow"/>
        <family val="2"/>
      </rPr>
      <t>24-05-2014: Auto que niega el desistimiento por estado del 8 de septiembre. 16-05-2014: Al despacho.  --- 14-05-2014: 06-02-2014: Demandante desiste del proceso medianmte memorial. ---  Fallo que niega ls retensiones de la demanda, por edicto del 21 al 25 de febrero de 2014. --- 04-02-2014: Se fija audiencia. --- 16-12-13: al desapcho para diligencias. 22-11-2013: Se fija fecha para la audiencia inicial para el 4 de febrero de 2014, por estado del 25 de noviembre de 2013. --- 13-06-2013: Se resuelve reposición por estado del 17 de junio de 2013.. --- 03-05-2013: Al despacho. --- 08-04-2013: Traslado de excepciones por estado del 19 de abril de 2013. --- 06-02-2013: DAFP contesta la demanda. --- 18-11-2012: A partir de la fecha y por tratarse de un proceso de oralidad se cuentan 30 días hábiles para contestar la demanda es decir que se tiene hasta el 06 de febrero de 2013. --- 18-11-2012: DAFP notificado. 13-08-2012: Auto que admite demanda.</t>
    </r>
  </si>
  <si>
    <r>
      <t xml:space="preserve">29-05-15 </t>
    </r>
    <r>
      <rPr>
        <b/>
        <sz val="9"/>
        <rFont val="Arial Narrow"/>
        <family val="2"/>
      </rPr>
      <t xml:space="preserve">ARCHIVADO Caja 35063, </t>
    </r>
    <r>
      <rPr>
        <sz val="9"/>
        <rFont val="Arial Narrow"/>
        <family val="2"/>
      </rPr>
      <t xml:space="preserve">02-10-2014: Auto que termina el proceso por desisitmiento, mediante estado del 6 de octubre.30-05-2014: Al despacho. --- 14-03-2014:Al despacho en cuanto la parte actora guardo silencio, para que designara apoderado. ---- 24-10-2013: Auto que requiere apoderado de la parte accionante por estado del 28 de octubre. --- 23-08-2013: Nose ha designado apoderado d ela parte actora. --- 19-07-2013: Traslado de excepciones por estado del 22 de julio de 2013. --- 04-06-2013: DAFP contesta demanda.30-04-2013: A partir de la fecha se cuentan 30 días hábiles para contestar la demanda hasta el 11 de junio de 2013. --- 30-04-2013: DAFP notificado. 22-02-2013: Admite demanda. </t>
    </r>
  </si>
  <si>
    <r>
      <t xml:space="preserve">29-05-15 </t>
    </r>
    <r>
      <rPr>
        <b/>
        <sz val="9"/>
        <rFont val="Arial Narrow"/>
        <family val="2"/>
      </rPr>
      <t xml:space="preserve">ARCHIVO Caja 35064, </t>
    </r>
    <r>
      <rPr>
        <sz val="9"/>
        <rFont val="Arial Narrow"/>
        <family val="2"/>
      </rPr>
      <t xml:space="preserve">02-10-2014: Sentencia que niega las pretensiones de la demanda. 19-09-2014: Al despacho para sentencia. --- 02-09-2014: Audiencia en la cual desvinculan al DAFP.  --- 26-05-2014: Se fija fecha para la audiencia inicial, para el dia 2 de septiembre de 2014, a las 10:00 AM, por estado del 3 del junio.  --- 01-04-2014: TAC solicita antecedentes a algunas entidades. --- 18-02-2014: Apoderado del demandante se pronucnia sobre las excepciones. --- 12-02-2014: Traslado de excepciones por estado del 13 de febrero. --- 11-12-2013;: Se radica contestacion de la demanda. --- 01-11-2013: DAFP notificado. 02-09-2013: Admite demanda. </t>
    </r>
  </si>
  <si>
    <t>Jose Manuel Luque Gonzalez</t>
  </si>
  <si>
    <t>Nación-Presidencia e la Republica-Ministerio de Hacienda-DAFP-Procuraduria General de la Nación</t>
  </si>
  <si>
    <t>CESAR ALFONSO MORENO LEON</t>
  </si>
  <si>
    <t>Dec. 2971 de 2010 Art. 2</t>
  </si>
  <si>
    <r>
      <t xml:space="preserve">29-05-15 </t>
    </r>
    <r>
      <rPr>
        <b/>
        <sz val="9"/>
        <color theme="1"/>
        <rFont val="Arial Narrow"/>
        <family val="2"/>
      </rPr>
      <t xml:space="preserve">ARCHIVADO Caja 468, </t>
    </r>
    <r>
      <rPr>
        <sz val="9"/>
        <color theme="1"/>
        <rFont val="Arial Narrow"/>
        <family val="2"/>
      </rPr>
      <t>26-03-15 OBEDEZCASE Y CUMPLASE lo resuelto por el Consejo de Estado en Segunda Instancia 19-03-15 AL DESPACHO para proveer 09-03-15 Reparto Dra. Laura Halima Lievano 18-02-15 DEVOLUCION al tribunal 05-02-15 EDICTO 28-01-15 FALLO, 21-08-2013: Al despacho para fallo. 09-08-2007. Al despacho para fallo. 22-09-2006: DAFP radica alegatos. --- 08-09-2006: Traslado apra alegar de conclusion por estado del 12 de septiembre. ---- 04-08-2006: Admite recurso de apelacion el ce. --- 30-03-2006: envio al consejo de estado. --- 10-03-2006: Concede recurso de apelacion. --- 08-02-2006: Fallo que condena por edicto del 15 al 17 de febrero de 2006. --- 20-04-2005: Al despacho para fallo y se considera que los alegatops de conclusion se presentaron en termios. --- 17-03-2005: Traslado par alegar de conclusion por estado 28 de marzo. --- 22-04-2004. Auto que decreta pruebas por estado del 26 de abril de 2004 . --- 31-03-2004: Al despacho, al considerar que las demandadas aportaron las contestaciones de las demandas en terminos. --- 27-02-2004: Fijacion en lista del 1 de amrzo al 12 de marzo. --- 25-02-2002: Radicacion del proceso.</t>
    </r>
  </si>
  <si>
    <t>Nación-Depto Admin. De la Presidencia-Min. De Hacienda-Fiscalia General de la Nación-DAFP-UAE Migración Colombia-y la Agencia Nacional para la Defensa Jurídica</t>
  </si>
  <si>
    <t>URIEL GOMEZ GRISALES</t>
  </si>
  <si>
    <t xml:space="preserve">ARCHIVO 12-03-15. sentencia C-786/14 </t>
  </si>
  <si>
    <t xml:space="preserve">D-9217                         </t>
  </si>
  <si>
    <t>15-01-14 ARCHIVO. 05-02-2013: Se emite fallo c-101/13, POR EDICTO DEL 14 AL 18 DE JULIO DE 2013. OK</t>
  </si>
  <si>
    <t xml:space="preserve">D-9389                                       </t>
  </si>
  <si>
    <t>29-04-14 ARCHIVO. 11/07/2013: FALLO C-438-2013, mediante edicto del 21 al 23 de abril.OK</t>
  </si>
  <si>
    <t>29-04-14 ARCHIVO. 04-09-2013 Sala plena emite sentencia C-612/13, edicto del 21 al 23 de abril.</t>
  </si>
  <si>
    <t xml:space="preserve">08-05-14 ARCHIVO. 03-12-2013. fallo C-908/13, por edicto del 29 de abril al 2 de mayo.
</t>
  </si>
  <si>
    <t>04-03-14 ARCHIVO. 20-02-2014: Sentencia C-081 de 2014. mediante edicto del 24 al 26 de febrero. --</t>
  </si>
  <si>
    <t>29-04-15 ARCHIVO. Se emite fallo c-226/14, mediante edicto del 21 al 23 de abril.</t>
  </si>
  <si>
    <t xml:space="preserve">21-05-14 ARCHIVO. Fallo c-166/2014, mediante edicto del 13 al 15 de mayo. </t>
  </si>
  <si>
    <t>07-05-14 ARCHIVO. Fallo C-239/14, por edicto del 28 al 30 de abril.</t>
  </si>
  <si>
    <t xml:space="preserve">20-08-14 ARCHIVO. 20/05/2014: Se emite el fallo C-288/2014, por edicto del 11 al 13 de agosto. </t>
  </si>
  <si>
    <t>11-08-14 ARCHIVO. Fallo mediante edicto del del 4 de abril c-508/14.</t>
  </si>
  <si>
    <t xml:space="preserve">20-08-14 ARCHIVO. 11-06-2014: Aprueba fallo C-372/14, por edcito del 11 al  13 de agosto. </t>
  </si>
  <si>
    <t>04-06-14 ARCHIVO. 22-05-2014: Sentencia por edicto del 26 al 28 de mayo de 2014. C290/2014</t>
  </si>
  <si>
    <t>07-05-14 ARCHIVO.fallo mediante edcito del 28 al 30 de abril. C-241/14. --- 17-01-2014: Registro proyecto de fallo. --- 04-10-2013: Dafp contesta demanda.</t>
  </si>
  <si>
    <t>01-10-14 ARCHIVO. 16-07-2014. proyecto de fallo C-500/14, POR EDICTO DEL 23 AL 25 DE SEPTIEMBRE.</t>
  </si>
  <si>
    <t>21-10-14 ARCHIVO. 21-04-2014: Registro proyecto de fallo.  C-502/14, DEL 10 AL 15 DE OCTUBRE.</t>
  </si>
  <si>
    <t xml:space="preserve">02-09-14 ARCHIVO. 10-07-2014. Aprueba fallo c-505/14, por edicto del 25 al 27 de agosto. </t>
  </si>
  <si>
    <t xml:space="preserve">03-09-14 ARCHIVO. fallo C-506/174 , EMDIANTE EDCUITO DEL 26 AL 2/8 DE AGOSTO. </t>
  </si>
  <si>
    <t>23-09-14 ARCHIVO. C-634/14, EDICTO DEL 15 AL 17 DE SEPTIEMBRE.</t>
  </si>
  <si>
    <t xml:space="preserve">10-09-14 ARCHIVO. 27-08-2014. Fallo c-615/14, por edicto del 2 al 4 de septiembre. </t>
  </si>
  <si>
    <t>23-09-14 ARCHIVO. C-630/14, EDICTO DEL 15 AL 17 DE SEPTIEMBRE.</t>
  </si>
  <si>
    <t>23-09-14 ARCHIVO. C-632/14, EDICTO DEL 15 AL 17 DE SEPTIEMBRE.</t>
  </si>
  <si>
    <t xml:space="preserve">04-12-14 ARCHIVO. C-810/14 edicto 26-28 NOVIEMBRE/2014. 14-08-2014: Proyecto de fallo. </t>
  </si>
  <si>
    <t>20-01-15 ARCHIVO. C-814/14 . 29-08-2014: Proyecto de fallo.</t>
  </si>
  <si>
    <t>02-03-15 ARCHIVO. C-235/14 09-04-2014: Aprueba proyecto de fallo. --- 16-12-2013: Proyecto de fallo. --- 27-09-2013: Dafp Radica contestacion.</t>
  </si>
  <si>
    <t xml:space="preserve">30-01-15 ARCHIVO. C-796/14 . 04-08-2014: Proyecto de fallo. </t>
  </si>
  <si>
    <r>
      <t xml:space="preserve">15-01-15 ARCHIVO. 15-09-2014: proyecto de fallo,.        </t>
    </r>
    <r>
      <rPr>
        <b/>
        <sz val="9"/>
        <rFont val="Arial Narrow"/>
        <family val="2"/>
      </rPr>
      <t>SENTENCIA C-292/14</t>
    </r>
  </si>
  <si>
    <t>110010324000-2012-00338-00 (ACUMULADO)</t>
  </si>
  <si>
    <t>Sistema de Nomenclatura CGR</t>
  </si>
  <si>
    <r>
      <t xml:space="preserve">14-04-15 </t>
    </r>
    <r>
      <rPr>
        <b/>
        <sz val="9"/>
        <rFont val="Arial Narrow"/>
        <family val="2"/>
      </rPr>
      <t xml:space="preserve">ARCHIVADO se archivo en el acta 666, </t>
    </r>
    <r>
      <rPr>
        <sz val="9"/>
        <rFont val="Arial Narrow"/>
        <family val="2"/>
      </rPr>
      <t>18-03-15 Acepta desistimiento no condena en costas 26-02-15 No se realiza audiencia inicial por desistimiento de demanda 25-02-15 DAFP se pronuncia sobre desistimiento 19-02-15 Corre traslado del escirto del desistimiento presentado por la demandada</t>
    </r>
    <r>
      <rPr>
        <b/>
        <sz val="9"/>
        <rFont val="Arial Narrow"/>
        <family val="2"/>
      </rPr>
      <t xml:space="preserve"> 04-02-15 Fija fecha para audiencia el 26 de Febrero a las 4:00 sala 5, </t>
    </r>
    <r>
      <rPr>
        <sz val="9"/>
        <rFont val="Arial Narrow"/>
        <family val="2"/>
      </rPr>
      <t xml:space="preserve">12-12-14 AL DESPACHO. 20-08-2014: Corre traslado de nuevo a las entidades, a la procuraduria y a la Agencia de Defensa Juridica. 25-06-2014: ASISTE A LA AUDIENCIA Y SE SUSPENSDE PARA INTEGRAR EL LITISCONSORCIO.  ---- 14-05-2014: SE FIJA FECHA PARA EL 25 DE JUNIO AUDIENCIA INICIAL. ---24-02-2014:Traslado de las excepciones al poderado de la parte demandante.  --- 21-02-2014:  vencido el termino para la reforma de la demanda, se guardo silencio. --- 07-02-2014: Traslado para reformar demanda por fijacion en lista del 7 al 20 de febrero de 2014. --- 2013-12-02: DAFP contesta demanda. --- 28-10-2013: DAFP notificado 10-07-2013: Admision de la demanda, </t>
    </r>
  </si>
  <si>
    <t>CARLOS ANDRES MORENO ROA</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</si>
  <si>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</si>
  <si>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ROBERT MAURICIO ARDILA MATEUS</t>
  </si>
  <si>
    <t>MP. Gustavo Eduardo Gomez Aranguren / Jose Maria Armenta fuentes</t>
  </si>
  <si>
    <r>
      <t xml:space="preserve">09-03-15 </t>
    </r>
    <r>
      <rPr>
        <b/>
        <sz val="9"/>
        <color theme="1"/>
        <rFont val="Arial Narrow"/>
        <family val="2"/>
      </rPr>
      <t xml:space="preserve">ARCHIVO </t>
    </r>
    <r>
      <rPr>
        <sz val="9"/>
        <color theme="1"/>
        <rFont val="Arial Narrow"/>
        <family val="2"/>
      </rPr>
      <t xml:space="preserve">2-12-14 devolución tribunal del origen. 12-11-14 por Estado del 20-11-14: aceptar el desistimiento del recurso de apelacion por parte del ministerio publico ordena devolver.13-06-2014: AL DESPACHO PARA FALLO. 06-06-2014: DAFP radica alegatos. --- 02-05-2014: Traslado para alegar de conclusion por estado del 22 de mayo.  --- 10-04-2014: Al despacho.  --- 12-03-2014: Admite recurso de apelacion por estado del 20 de marzo. --- 14-02-2014: Al despacho. --- 29-06-2013: Al despacho para proveer. --- 30-05-2013: Se acepta desistimiento el recurso de apelación por estado del 20 de junio de 2013. --- 03-06-2011: Al despacho del conjuez ponente dr. Ernesto Forero Vargas para proveer el incidente de nulidad. --- 24-05-2011: Auto de trámite por estado del 26 de mayo de 2011. --- 16-05-2011 Al despacho sin pronunciación del DAFP. --- 02-05-2011: Del incidente de nulidad propuesto por la entidad demandada córrase traslado a las demás partes por el término de 3 días por estado del 05 de mayo de 2011. --- 07-04-2011: Pasa al despacho del CP. Ernesto Forero Vargas. --- 01-04-2011: Sorteo de conjueces. --- 31-03-2011: Proceso abonado. --- 16-03-2011: Envió expediente a la sección segunda del Consejo de Estado. --- 02-03-2011: A relatoría con auto que acepta impedimento de los magistrados de la sección segunda registrada el 07 de marzo de 2011. Igualmente se separan los magistrados ponentes impedidos del conocimiento del presente asunto y se procede a realizar el sorteo de conjueces para que reemplacen a los Consejeros de esa sección, por estado del 08-03-2011. --- 17-02-2012: Al despacho por reparto. --- 15-02-2011: Reparto al MP. Hernán Andrade Rincón. --- 20-01-2011: Envió a otra sección por competencia. --- 18-11-2010: Auto de impedimento por estado del 02 de diciembre de 2010. --- 28-10-2010: Manifiesta impedimento y se ordena enviar a la Secretaria de la sección que sigue en turno. --- 22-10-2010: Pasa al despacho del MP. Gustavo Eduardo Gomez Aranguren. --- 06-10-2010: Auto de impedimento por estado del 14 de octubre de 2010. --- 30-09-2010: Manifiesta impedimento y pasa el expediente al CP. Luis Rafael Vergara Quintero. --- 11-08-2010: Reparto del 11 de agosto de 2010, en lo sucesivo. --- 09-08-2010: Radicación de proceso. --- 06-07-2010: Remite al Consejo de Estado, con oficio 1660, por estado del 28-06-2010. --- 22-06-2010: Auto concede recurso de apelación. --- 05-06-2010: Fallo de primera instancia. --- 08-05-2009: DAFP, radica contestación a la demanda. 21-04-2009: DAFP, notificado --- .03-03-2009: admision de la demanda. </t>
    </r>
  </si>
  <si>
    <t>730012333000-2012-00112-01</t>
  </si>
  <si>
    <t>Nacion - Ministerio de Hacienda, Ministerio de Defensa y DAFP</t>
  </si>
  <si>
    <t>225484</t>
  </si>
  <si>
    <t>LUZ LUCIA PATIÑO MARTINEZ</t>
  </si>
  <si>
    <t>LUZ MARLEN CARDENAS VEGA</t>
  </si>
  <si>
    <r>
      <t xml:space="preserve">12-02-15 ARCHIVO.05-07-12: auto obedezcase y cumplase. 04-06-2012: Se envían oficios comunicando la decisión y se devuelve el expediente al despacho de origen. 03-05-2012: Dicta sentencia de segunda instancia por edicto del 09 al 11 de mayo de 2012. --- 10-11-2011: Auto admite recurso de apelación. --- 01-11-2011: Envío expediente al Tribunal Administrativo del Quindío, con apelación. </t>
    </r>
    <r>
      <rPr>
        <b/>
        <sz val="9"/>
        <rFont val="Arial Narrow"/>
        <family val="2"/>
      </rPr>
      <t xml:space="preserve">--- </t>
    </r>
    <r>
      <rPr>
        <sz val="9"/>
        <rFont val="Arial Narrow"/>
        <family val="2"/>
      </rPr>
      <t>19-09-2011: Fallo, se niegan las pretensiones de la demanda, se declara la falta de legitimación en la causa por pasiva del DAFP. --- 03-09-2010: Al despacho para fallo. --- 08-08-2010: Traslado para alegar de conclusión. --- 20-01-2010: Auto de apertura a pruebas. --- 03-09-2010: Al despacho para sentencia, información dada por teléfono. --- 08-02-2010: Se envía memorial de alegatos de conclusión a través del servicio de correo de la entidad. --- 30-09-2010: Al despacho para fallo. --- 20-01-2010: Auto que abre a pruebas. --- 16-09-2009: Se envía contestación por correo certificado en tiempo, fijación vence el 18 de septiembre de 2009, se confirma el recibido vía telefónica. --- 26-08-2009: DAFP, notificado</t>
    </r>
  </si>
  <si>
    <t>12-02-15 ARCHIVO.04-07-2012: Obedézcase y cúmplase por estado del 05 de julio de 2012.04-06-2012: Se envían oficios comunicando la decisión y se devuelve el expediente al despacho de origen. --- 03-05-2012: Dicta sentencia de segunda instancia, por edicto del 9 al 11 de mayo de 2012. --- 30-09-2011: Fallo, se niegan las pretensiones de la demanda, se declara la falta de legitimación en la causa por pasiva del DAFP. --- 23-08-2010: Al despacho para fallo. --- 29-07-2010: Traslado para alegar de conclusión. --- 08-02-2010: Se envía memorial de alegatos de conclusión a través del servicio de correo de la entidad. --- 23-08-2010: Al despacho para fallo. --- 16-10-2009: Se envía contestación por correo certificado y se confirma el recibido el martes 20 de octubre de 2009. --- 06-10-09: Fijación en lista, vence el martes 20 de octubre de 2009. --- 16-09-2009: DAFP, notificado.</t>
  </si>
  <si>
    <t>12-02-15 ARCHIVO. 03-07-2012: Obedézcase y cumplase por edicto del 5 de julio de 2012.18-05-2012: Se envían oficios comunicando la decisión y se devuelve el expediente al despacho de origen. --- 26-04-2012: Sentencia modificada por edicto del 3 al 7 de mayo de 2012. --- 17-01-2012: Al depacho. --- 24-11-2011: Admite recurso de apelación y traslado de alegatos por estado del 28 de noviembre de 2011. --- 01-11-2011: Envío expediente al Tribunal Administrativo del Quindío. --- 19-09-2011: Fallo, se niegan las pretensiones de la demanda, se declara la falta de legitimación en la causa por pasiva del DAFP. --- 21-06-2010: Al despacho para fallo. --- 27-05-2010: Traslado para alegar. --- 08-02-2010: Se envía memorial de alegatos de conclusión a través del servicio de correo de la entidad. --- 02-09-2010: Al despacho para fallo. --- 16-10-2009: Se envía contestación por correo certificado y se confirma el recibido el martes 20 de octubre. --- 06-10-2009: Fijación en lista, vence el martes 20 de octubre de 2009. --- 16-09-2009: DAFP, notificado.</t>
  </si>
  <si>
    <t>12-02-15 ARCHIVO.30-07-2012: Obedézcase y cúmplase por estado del 01 de agosto de 2012.03-05-2012: Sentencia modificada por edicto del 09 al 11 de mayo de 2012. --- 20-10-2011: Auto concede recurso de apelación. --- 19-09-2011: Fallo, se niegan las pretensiones de la demanda, se declara la falta de legitimación en la causa por pasiva del DAFP. --- 10-11-2010: Al despacho para fallo. --- 13-10-2010: Traslado para alegar. --- 12-03-2010: Auto abre a pruebas. --- 28-01-2010: DAFP, contesta la demanda.</t>
  </si>
  <si>
    <t>274720</t>
  </si>
  <si>
    <t>105265</t>
  </si>
  <si>
    <t>323555</t>
  </si>
  <si>
    <r>
      <t xml:space="preserve">20-01-15 </t>
    </r>
    <r>
      <rPr>
        <b/>
        <sz val="9"/>
        <color theme="1"/>
        <rFont val="Arial Narrow"/>
        <family val="2"/>
      </rPr>
      <t xml:space="preserve">ARCHIVADO CON EL RAD No 11001032400019990591401. </t>
    </r>
    <r>
      <rPr>
        <sz val="9"/>
        <color theme="1"/>
        <rFont val="Arial Narrow"/>
        <family val="2"/>
      </rPr>
      <t>25-04-2013: Envió de expediente con oficio 6916 a la Sección Primera del Consejo de Estado.02-04-2013: Declara infundado el recurso extraordinario de revisión interpuesto por Georgina Ballero contra la sentencia proferida el 08 de junio de 2000, por edicto del 16 al 18 de abril de 2013. Tomo 13 folio 13. --- 28-09-2001: Se registra proyecto de fallo. --- 31-05-01: Reparto proceso recurso de revisión. --- 30-07-2001: Se admite recurso extraordinario de revisión.</t>
    </r>
  </si>
  <si>
    <r>
      <t xml:space="preserve">29-09-14 </t>
    </r>
    <r>
      <rPr>
        <b/>
        <sz val="9"/>
        <rFont val="Arial Narrow"/>
        <family val="2"/>
      </rPr>
      <t>ARCHIVO mediante oficio N° 5111</t>
    </r>
    <r>
      <rPr>
        <sz val="9"/>
        <rFont val="Arial Narrow"/>
        <family val="2"/>
      </rPr>
      <t xml:space="preserve"> 27-03-2014: Fallo que niega las pretensiones de la demanda, por edicto del 4 al 8 de julio.  22-11-2013: Al despacho para fallo. ---- 19-09-2013: Sustituciond e poder a Manuel Cruz. --- 29-01-2013: Al despacho para fallo. --- 21-01-2013: Procurador allega concepto número 129. --- 14-12-2012: Traslado especial a la Procuraduría 3 Delegada por estado del 14 de diciembre de 2012 al 21 de enero de 2013. --- 12-12-2012: DAFP radica alegatos. --- 05-10-2012: No hay lugar a decretar pruebas, córrase traslado por 10 días para alegar de conclusión por estado del 29 de noviembre al 12 de diciembre de 2012. --- 31-08-2012: Al despacho. --- 22-08-2012: DAFP radica contestación a la demanda. --- 08-08-2012: Se fija en lista por 10 días por estado del 08 al 22 de agosto de 2012. --- 27-07-2012: DAFP notificado.20-04-2012: Admision de la demanda. </t>
    </r>
  </si>
  <si>
    <r>
      <t xml:space="preserve">29-09-14 </t>
    </r>
    <r>
      <rPr>
        <b/>
        <sz val="9"/>
        <rFont val="Arial Narrow"/>
        <family val="2"/>
      </rPr>
      <t xml:space="preserve">ARCHIVO mediante oficio N° 5111 </t>
    </r>
    <r>
      <rPr>
        <sz val="9"/>
        <rFont val="Arial Narrow"/>
        <family val="2"/>
      </rPr>
      <t>15-05-2014: Fallo que deniega las pretensiones de la demanda, mediante edicto del 23 al 27 de mayo.08-11-2013: Al despacho para fallo. --- 10-10-2013: DAFP radica alegatos. --- 12-09-2013: Traslado alegatos de conclusion por estado del 3 de octubre de 2013. --- 17-09-2013: Susititcion poder a Maia Borja. --- 24-07-2013: DAFP radica memoriales. --- 25-06-2013: Al despacho. --- 07-03-2013: Auto que abre a pruebas por 20 días por estado del 11 de abril de 2013.01-02-2013: Al despacho. --- 16-01-2013: DAFP radica contestación a la demanda. --- 11-12-2012: Se fija en lista por 10 días hasta el 16 de enero de 2013. --- 05-12-2012: DAFP notificado. --- 30-10-2012: Admision de la demanda.</t>
    </r>
  </si>
  <si>
    <r>
      <t xml:space="preserve">29-09-14 </t>
    </r>
    <r>
      <rPr>
        <b/>
        <sz val="9"/>
        <color theme="1"/>
        <rFont val="Arial Narrow"/>
        <family val="2"/>
      </rPr>
      <t xml:space="preserve">ARCHIVADO </t>
    </r>
    <r>
      <rPr>
        <sz val="9"/>
        <color theme="1"/>
        <rFont val="Arial Narrow"/>
        <family val="2"/>
      </rPr>
      <t xml:space="preserve">15-05-2014: Fallo que deniega las pretensiones de la demanda, mediante edicto del 13 al 17 de junio, el 11-12-14 deniegese pretensiones de la demanda. 21-03-2014: Al despacho para fallo. --- 10-12-2013: Al despacho para fallo.  --- 17-09-2013: Sustitucion de poder a Andri Osorio. --- 18-06-2013: Al despahco para fallo. --- 04-04-2013: Se acepta renuncia de poder. --- 18-03-2013: Al despacho. --- 15-03-2013: Se allega poder, Angelica Guzman. --- 27-11-2012: Al despacho. --- 26-11-2012: Monica Serrato renuncia a poder. --- 26-10-2012: Al despacho para fallo. --- 11-10-2012: Regresa con concepto No. 406 - 2012. --- 28-09-2012: Traslado especial a la Procuraduría 2 Delegada hasta el 11 de octubre de 2012. --- 25-09-2012: DAFP radica alegatos. --- 23-08-2012: Corre traslado a las partes para alegar por estado del 13 al 26 de septiembre de 2012. --- 26-06-2012: Al despacho. --- 22-06-2012: Certificación. --- 21-11-2011: Auto de cúmplase pasa al despacho. --- 24-03-2011: Por estado decreta y tiene en cuenta pruebas ordena oficiar y reconoce personerías. --- 28-02-2011: Auto que abre a pruebas, el 10 de marzo de 2011. --- 09-11-2010: DAFP, contesta en tiempo. --- 26-10-2010: Fijación en lista para contestar demanda, vence el 09 de noviembre de 2010. --- 02-03-2010: DAFP, notificado. --- 10-12-2009:ADMITE DEMANDA. --- </t>
    </r>
  </si>
  <si>
    <t>250002326000-2001-02752-01</t>
  </si>
  <si>
    <t>ANGELA MARIA MARTINEZ MONTERO</t>
  </si>
  <si>
    <t>Nación-Presidencia de la República-DAFP Y CGR</t>
  </si>
  <si>
    <t>JORGE ORLANDO TORRES PENAGOS</t>
  </si>
  <si>
    <t>Nación-Presidencia de la Rep, DAFP, DAS en supresión, CNSC, ANDJE, Min Justicia, Min Defensa, Min Proteción Social, CGR.</t>
  </si>
  <si>
    <t xml:space="preserve">DIANA CAROLINA MORENO </t>
  </si>
  <si>
    <r>
      <rPr>
        <b/>
        <sz val="9"/>
        <rFont val="Arial Narrow"/>
        <family val="2"/>
      </rPr>
      <t>29-09-14 ARCHIVO.</t>
    </r>
    <r>
      <rPr>
        <sz val="9"/>
        <rFont val="Arial Narrow"/>
        <family val="2"/>
      </rPr>
      <t xml:space="preserve"> 27-03-2014: Sentencia que niega las pretensiones de la demanda, POR EDICTO DEL 27 DE JUNIO AL 2 DE JULIO. 26-11-2013: Al despacho para fallo. --- 17-09-2013: Radica poder de sustitucion a Maia Borja. --- 31-05-2013: Al despacho para fallo. --- 15-04-2013: Se reconoce personería por estado del 16 mayo de 2013. --- 15-03-2013: Se allega poder, Angélica Guzmán. --- 27-01-2012: Al despacho para fallo. --- 23-01-2012: Concepto procurador número 012 de 2012. --- 19-01-2012: Memorial DAFP, renuncia Diego Pineda. --- 19-12-2011: Traslado especial procurador. --- 15-12-2011: Alegatos DAFP. --- 18-10-2011: Traslado para alegar de conclusión vence el 16 de diciembre de 2011. --- 18-10-2011: Auto que ordena traslado para alegar. --- 23-09-2011: Al despacho para proveer. --- 19-09-2011: DAFP contesta demanda. --- 06-09-2011: Fijación en lista, vence el 19 de septiembre de 2011. --- 27-07-2011: DAFP, notificado. --- 12-05-2011: Admision de la demanda.</t>
    </r>
  </si>
  <si>
    <t>BLANCA FLOR PEREZ, LIGIA QUINTERO ARANGO Y OTROS</t>
  </si>
  <si>
    <t>D-10786</t>
  </si>
  <si>
    <t>MP. Gloria Stella Ortiz Delgado</t>
  </si>
  <si>
    <t>LILIANA ANDREA AVILA GARCIA</t>
  </si>
  <si>
    <t>Ley 1698 de 2013</t>
  </si>
  <si>
    <t>D-10812</t>
  </si>
  <si>
    <t>MARTHA ELENA CHAVEZ VALBUENA</t>
  </si>
  <si>
    <t>Ley 1427 de 2010, Arts. 6 y 7</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</si>
  <si>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</si>
  <si>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</si>
  <si>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MP. Ana Maria Correa / Mp. Jorge Hernan Sanchez Felizzola</t>
  </si>
  <si>
    <t>CAMILO ANDRES ACOSTA MORA</t>
  </si>
  <si>
    <t>ALBEIRO DE JESUS RUIZ GUERRERO</t>
  </si>
  <si>
    <t>PABLO EMILIO ORTIZ VELASQUEZ</t>
  </si>
  <si>
    <t xml:space="preserve">Juzgado 10 Administrativo del Circuito de Cartagena </t>
  </si>
  <si>
    <r>
      <t xml:space="preserve">10-07-15 </t>
    </r>
    <r>
      <rPr>
        <b/>
        <sz val="9"/>
        <color theme="1"/>
        <rFont val="Arial Narrow"/>
        <family val="2"/>
      </rPr>
      <t xml:space="preserve">ARCHIVADO </t>
    </r>
    <r>
      <rPr>
        <sz val="9"/>
        <color theme="1"/>
        <rFont val="Arial Narrow"/>
        <family val="2"/>
      </rPr>
      <t>23-10-14 FALLO: Declara probada inepta demanda.Edicto: 21-23-01-15. 31-03-2014: Al despacho para fallo. --- 06-03-2014: FAFP radica alegatos. --- 07-02-2014: Traslado para alegar de conclusion por estado del 25 de febrero. --- 17-10-13 memoriales al despacho. 24-02-2012: Al despacho. --- 22-02-2012: Apoderada del ministerio de salud renuncia a poder. --- 19-03-2010: Corte constitucional informa que se retiraron las sentencias. --- 15-03-2010: Al despacho. --- 10-02-2010: Oficio a Corte Constitucional, oficio de pruebas. --- 19-01-2010: Auto que abre a pruebas. --- 28-07-2009: Tiene por contestada demanda y reconoce personerías por estado del 31 de julio. --- 19-01-2009: Memoriales al despacho --- 10-12-2008: DAFP, contesta la demanda. --- 26-11-2008: Fijación en lista, al 10 de diciembre.  23-09-2008: Admision de la demanda</t>
    </r>
  </si>
  <si>
    <r>
      <t xml:space="preserve">10-07-15 </t>
    </r>
    <r>
      <rPr>
        <b/>
        <sz val="9"/>
        <color theme="1"/>
        <rFont val="Arial Narrow"/>
        <family val="2"/>
      </rPr>
      <t xml:space="preserve">ARCHIVADO </t>
    </r>
    <r>
      <rPr>
        <sz val="9"/>
        <color theme="1"/>
        <rFont val="Arial Narrow"/>
        <family val="2"/>
      </rPr>
      <t>16-10-14 FALLO: NIEGA LAS PRETENSIONES por edicto del 21-23-01-15 .06-10-2014: Registra proyecto de fallo, se radico sustitucion a la Dra. Maia Borja el 16-12-14. 03-06-2014: AL despacho ---- 15-03-2013: Se allega poder, Angélica Guzmán. --- 26-11-2013: Monica Serrato allega renuncia de poder. --- 06-11-2012: Al despacho para fallo. --- 24-10-2012: El Procurador delegado allega alegato No. 127 de 2012. --- 10-10-2012: Traslado especial a la Procuraduría hasta el 24 de octubre de 2012. --- 08-10-2012: DAFP radica alegatos. --- 19-09-2012: Corre traslado para alegatos por estado del 25 de septiembre al 08 de octubre de 2012.  --- 08-03-2012: Al despacho solicitud de impulso procesal por el demandante. --- 07-03-2012: Parte actora solicita impulso procesal. --- 16-06-2010: Demandante radica memorial de alegatos y pasa al despacho. --- 18-01-2010: Al despacho. --- 04-12-2009: Por estado auto del 26 de noviembre de 2009, que prescinde del término probatorio. --- 19-01-2009: Al despacho. --- 21-11-2008: Tiene por contestada la demanda y reconoce personerías. --- 20-11-08: Cambio de ponente.11-07-2008: Fijacion en lista hasta el 24 de julio. ---  --- 01-07-2008: DAFP es notificado. 20-11-2007. Admision de la demanda.</t>
    </r>
  </si>
  <si>
    <r>
      <t xml:space="preserve">27-02-14  </t>
    </r>
    <r>
      <rPr>
        <b/>
        <sz val="9"/>
        <rFont val="Arial Narrow"/>
        <family val="2"/>
      </rPr>
      <t xml:space="preserve">ARCHIVADO </t>
    </r>
    <r>
      <rPr>
        <sz val="9"/>
        <rFont val="Arial Narrow"/>
        <family val="2"/>
      </rPr>
      <t>12-07-2013: Estese a lo dispuesto por el Tribunal Administrativo de Nariño que aceptó el desistimiento del recurso de apelación por estado del 15 de julio de 2013. 19-06-2013: Admite desistimiento del recurso por estado del 21 de junio de 2013. --- 13-09-2012: Resuelve acepta impedimento manifestado por los magistrados del TAN y devolver para sorteo de conjueces. --- 27-03-2012: Aplazar la audiencia de conciliación programada en auto 13 de marzo de 2012, fijar como fecha y hora la diligencia el martes 17 de abril del 2012 a las 9 am. --- 01-08-2011: Auto que ordena correr traslado para alegar de conclusión por estado de la misma fecha. --- 01-09-2010: Auto de apertura a pruebas. --- 19-03-2010: Traslado excepciones de merito ordenadas. --- 09-03-2010: Traslado de excepciones. --- 04-02-2010: DAFP contesta en tiempo, fax recibido el 4 de febrero por Carlos Córdoba y el 5 de febrero llega la enviada por correo en original. --- 03-02-2010: Se envia contestación DAFP llega en tiempo. --- Fijación en lista vence jueves 4 de febrero de 2009. --- 16-12-09: DAFP notificado. --- 17-07-2009: Auto admisorio. --</t>
    </r>
  </si>
  <si>
    <r>
      <t xml:space="preserve">13-07-15 </t>
    </r>
    <r>
      <rPr>
        <b/>
        <sz val="9"/>
        <rFont val="Arial Narrow"/>
        <family val="2"/>
      </rPr>
      <t xml:space="preserve">ARCHIVADO caja 10107 </t>
    </r>
    <r>
      <rPr>
        <sz val="9"/>
        <rFont val="Arial Narrow"/>
        <family val="2"/>
      </rPr>
      <t xml:space="preserve">22-05-15 CUMPLASE lo dispuesto por el superior, se ordena el archivo de expediente, 24-04-15 DEVOLUCION al juzgado 21 adminsitrativo de medellin 16-03-15 Ordeno expedir copias 27-02-14: FALLO -Accedio a las pretensiones de la dte, al considerar que las funciones y req exigidos para desempelar los cargos de defensor grado 15 y 17 son los mismos-21-11-14 registra proyecto de fallo. 20-10-14 AL DESPACHO PARA FALLO. 06-10-2014: DAFP radica alegatos.19-09-2014: Traslado para alegar de conclusion por estado del 22 de septiembre. --- 14-08-20174: Admite recurso de apelacion por estado del 19 de agosto. --- 03-07-2014: AUTO QUE ORDENA ENVIAR EL PROCESO A DESCONGESTION POR ESTADO DEL 4 DE JULIO.  --- 13-06-2014: REPARTO Y RADICACION DEL PROCESO. 14-05-2014: Se concede recurso de apelacion ante el Tribunal de Antioquia, y se ordena el envio mediante estado del 16 de mayo.  --- 13-05-2014: Se declara fallida l audiencia de conciliacion judicial --- 02-04-2014: se fija fecha para la audiencia de que trata el articulo70 de la LEY 1395 DE 2010, PARA EL DIA 13 DE AMYO DE 2014, por estado del 4 de abril.  --- 2014-27-02: SE DECLARA PROBADA LA EXCEPCIÓN DE FALTA DE LEGISLACIÓN EN LA CAUSA POR PASIVA, PROPUESTA POR EL MINISTERIO DE HACIENDA Y CRÉDITO PÚBLICO Y DEPARTAMENTO ADMINISTRATIVO DE LA FUNCIÓN PÚBLICA. DECLARA NO PROBADAS LAS DEMÁS EXCEPCIONES FORMULADAS POR LAS ENTIDADES DEMANDADAS. SE CONDENA AL ICBF., mediante edicto del 7 al 11 de marzo. --- 24-01-2014: Auto que avoca conocimiento. ---- 17-01-2014: Mediante oficio  CSJA -SA 14-61 y dando cumplimeinto a lo ordenado por el Consejo Seccional de la Judicatura de Antioquia se remite al Juzgado 4 administrativo de Descongestionde Medellin.  --- 2013-30-04: DAFP radica alegatos de conclusion.17-04-2013: Traslado apra alegar de conclusion por estado del 18 de abril de 2013. ---  27-03-2013: Se envía por DHL memorial de pruebas. --- 20-02-2013: Auto decreta pruebas por estado del 21 de febrero de 2013. --- 15-01-2013: DAFP envía contestación por DHL con número de guía 21 6962 2070. --- 10-12-2012: Resuelve proceso fijado en lista por el término de 10 días por estado del 12 de diciembre de 2012 hasta el 16 de enero de 2013. ---o apoderado. --- 05-10-2012: DAFP notificado. ---27-06-2012:  Auto que ordena vinvular al DAFP. MEDIANTE ESTADO DELÑ 27 DE JUNIO. --- 29-02-2012: Admision de la demanda. </t>
    </r>
  </si>
  <si>
    <r>
      <t xml:space="preserve">31-07-15 </t>
    </r>
    <r>
      <rPr>
        <b/>
        <sz val="9"/>
        <color theme="1"/>
        <rFont val="Arial Narrow"/>
        <family val="2"/>
      </rPr>
      <t xml:space="preserve">ARCHIVADO caja N 552 </t>
    </r>
    <r>
      <rPr>
        <sz val="9"/>
        <color theme="1"/>
        <rFont val="Arial Narrow"/>
        <family val="2"/>
      </rPr>
      <t xml:space="preserve">25-06-15 Obedezcase y cumplase lo resuelto por el superior 16-06-15 </t>
    </r>
    <r>
      <rPr>
        <b/>
        <sz val="9"/>
        <color theme="1"/>
        <rFont val="Arial Narrow"/>
        <family val="2"/>
      </rPr>
      <t xml:space="preserve">AL DESPACHO </t>
    </r>
    <r>
      <rPr>
        <sz val="9"/>
        <color theme="1"/>
        <rFont val="Arial Narrow"/>
        <family val="2"/>
      </rPr>
      <t xml:space="preserve">12-06-15 Proceso repartiddo en descongestion a la Mag. Laura Halima Lievano Jimenes 29-05-15  DEVOLUCION al TAC, 21-05-15 </t>
    </r>
    <r>
      <rPr>
        <b/>
        <sz val="9"/>
        <color theme="1"/>
        <rFont val="Arial Narrow"/>
        <family val="2"/>
      </rPr>
      <t xml:space="preserve">FALLO se notifica sentencia, </t>
    </r>
    <r>
      <rPr>
        <sz val="9"/>
        <color theme="1"/>
        <rFont val="Arial Narrow"/>
        <family val="2"/>
      </rPr>
      <t xml:space="preserve">29-04-15 </t>
    </r>
    <r>
      <rPr>
        <b/>
        <sz val="9"/>
        <color theme="1"/>
        <rFont val="Arial Narrow"/>
        <family val="2"/>
      </rPr>
      <t xml:space="preserve">FALLO modificase la sentencia proferida por el TAC, declara no probadas las excepciones propuestas al contestar la demanda por las entidades que representa a la Nación. Deniega las pretensiones de la demanda  </t>
    </r>
    <r>
      <rPr>
        <sz val="9"/>
        <color theme="1"/>
        <rFont val="Arial Narrow"/>
        <family val="2"/>
      </rPr>
      <t xml:space="preserve">27-04-15 Registra proyecto de fallo 22-08-2013: Al despacho para fallo. 22-07-2007: 07-05-2007. DAFP rdica alegatos. --- 13-04-2007: Traslado para alegar de conclusion por estado del 24 de abril de 2007. --- 13-10-2006: Admite recurso de apelacion. --- 14-08-2006. envio al consejo de estado. --- 19-05-2004. Fallo mediante edicto del  del 26 al 28 de mayo. --- 02-05-2003: Al despacho para sentencia. --- 27-03-2003: traslado para alegar de conclusion por estado del 1 de abril. --- 12-09-2002: auto que decreta pruebas por estado del 17 de septiembre de 2002. --- 28-02-2002: Admite demanda. --- . --- 27-02-2002: Radicacion del proceso. </t>
    </r>
  </si>
  <si>
    <t>09-03-15 ARCHIVO. 06-02-15 POR EDICTO AUTO ACLARANDO SENTENCIA. 30-01-14 los apoderados de la parte demandante y demandada solicitan aclaración de sentencia. 18-12-13: SENTENCIA: CONCEDE PRETENSIONES DE LA DEMANDA. 23-08-2012: Se envían los alegatos de conclusión por el correo DHL con la guía No. 1529627385. --- 13-08-2012: Traslado de alegatos de conclusión en segunda instancia por estado del 13 al 27 de agosto de 2012. --- 24-02-2012: Aceptar el impedimento manifestado por Roberto Jaramillo en su condición de Procurador 156 Judicial II Administrativo por lo tanto se declara separado del  conocimiento del presente asunto para que se designe uno nuevamente. --- 03-11-2011: Pasa al despacho. --- 02-11-2011: Auto de sorteo de conjueces se le asigna a Victor Julio. --- 28-10-2011: Al despacho de la presidencia del TAN para sorteo de conjueces. --- 10-10-2011: Se envía al ministerio público. --- 26-09-2011: Se corrre traslado para alegar de conclusión. --- 31-08-2011: Pasa al despacho y se profiere auto que ordena correr traslado para alegar de conclusión. --- 19-01-2011: Al despacho. --- 13-12-2010: Auto que abre a pruebas. --- 17-11-2010: Auto tiene por no contestada demanda DAFP por extemporánea. --- 04-11-2010: DAFP contesta demanda y  la envía por correo. --- 21-10-2010: Traslado excepciones. --- 01-09-2010: Al despacho con contestaciones. --- 13-09-2010: Fijación en lista hasta el 27 de septiembre de 2010. --- 31-08-2010: Resuelve recurso. --- 02-08-2010: Al despacho para resolver recurso. --- 26-07-2010: DAFP notificado. --- 06-07-2010: Traslado recurso de reposición. --- 25-05-2010: Admisorio. ---03-05-2010: Cambio de Magistrado. --- 24-11-2008: Radicacion proceso.</t>
  </si>
  <si>
    <t>JAIRO BLANCO RAMIREZ</t>
  </si>
  <si>
    <t>23-07-15 DAFP radico contestación 08-07-15 DAFP es notificado</t>
  </si>
  <si>
    <t>23-07-15 DAFP radico contestación, 14-05-15 DAFP es notificado</t>
  </si>
  <si>
    <t>JAIRO TEHERAN MOLINA</t>
  </si>
  <si>
    <t>CONSUELO FATIMA GIRALDO GIRALDO</t>
  </si>
  <si>
    <t>Nación-Min de Trabajo- DAFP</t>
  </si>
  <si>
    <t>Nación-Mn. De Hacienda y DAFP</t>
  </si>
  <si>
    <t>D-10688</t>
  </si>
  <si>
    <t>JOSE ROQUE CAMPO LOPEZ</t>
  </si>
  <si>
    <t>Ley 1474 de 2011, Art. 8, Inc. 2 (parcial)</t>
  </si>
  <si>
    <t>Nación-Min de Hacienda, Departamento Administrativo de la Función Pública</t>
  </si>
  <si>
    <t>JUAN CARLOS ARCINIEGAS ROJAS</t>
  </si>
  <si>
    <t>GERMAN ANDRES RAMIREZ CASTRO</t>
  </si>
  <si>
    <t>Nación-Contraloria Gneral de la República, Presidencia de la República, y Depto. Admin de la Función Pública</t>
  </si>
  <si>
    <r>
      <t xml:space="preserve">14-05-15Archivado Caja 134 25-03-15 ENVÍO al Despacho de origen 04-03-15 </t>
    </r>
    <r>
      <rPr>
        <b/>
        <sz val="9"/>
        <rFont val="Arial Narrow"/>
        <family val="2"/>
      </rPr>
      <t xml:space="preserve">FALLO confirmar la sentencia proferida el 28 de julio del 2014 </t>
    </r>
    <r>
      <rPr>
        <sz val="9"/>
        <rFont val="Arial Narrow"/>
        <family val="2"/>
      </rPr>
      <t>14-01-15</t>
    </r>
    <r>
      <rPr>
        <b/>
        <sz val="9"/>
        <rFont val="Arial Narrow"/>
        <family val="2"/>
      </rPr>
      <t xml:space="preserve"> AL DEPACHO para fallo </t>
    </r>
    <r>
      <rPr>
        <sz val="9"/>
        <rFont val="Arial Narrow"/>
        <family val="2"/>
      </rPr>
      <t xml:space="preserve">11/12/2014: DAFP envia alegatos, 01-12-14 Estado: corre traslado para alegar. 21-11-14 Tribunal admite recurso de apelación.  23-09-2014: AUTO CONCEDE RECURSO DE APELACION. 28-07-2014: Sentencia que niega las pretensiones de la demanda y y declara la falta  de legitimacion en la causa por pasiva del DAFP, mediante edicto del 22 al 26 de agosto. ---  --- 29-01-14 se decreta pruebas --- 2013-12-03: Dfap se pronuncia sobre el llamamiento en garantia. --- 2013-11-27: DAFP es notificado a fin que se pronuncie sobre el llamamiento en garantia. ---- 04-06-2012: Admite demanda. </t>
    </r>
  </si>
  <si>
    <t xml:space="preserve">Juzgado 7 Administrativo de Descongestión de Bogotá // Tribunal Administrativo de Cundinamarca de Descongestión, Sección Segunda, </t>
  </si>
  <si>
    <r>
      <t xml:space="preserve">11-08-15 </t>
    </r>
    <r>
      <rPr>
        <b/>
        <sz val="9"/>
        <color theme="1"/>
        <rFont val="Arial Narrow"/>
        <family val="2"/>
      </rPr>
      <t xml:space="preserve">ARCHIVADO </t>
    </r>
    <r>
      <rPr>
        <sz val="9"/>
        <color theme="1"/>
        <rFont val="Arial Narrow"/>
        <family val="2"/>
      </rPr>
      <t xml:space="preserve">05-02-15 </t>
    </r>
    <r>
      <rPr>
        <b/>
        <sz val="9"/>
        <color theme="1"/>
        <rFont val="Arial Narrow"/>
        <family val="2"/>
      </rPr>
      <t xml:space="preserve">FALLO </t>
    </r>
    <r>
      <rPr>
        <sz val="9"/>
        <color theme="1"/>
        <rFont val="Arial Narrow"/>
        <family val="2"/>
      </rPr>
      <t>Estese a lo resuelto en la Sentencia de fecha 18 de agosto de 2011, mediante el cual se negaron las pretensiones de la demanda, Deniégase la declaratoria de nulidad del Decreto 3362 de 6 de septiembre del 207, 03-02-15 Registra proyecto de fallo, 21/02/2011: Al despacho para fallo.31-01-2011: DAFP radica alegatos. --- 15-12-2010: tRaslado apra alegar de conclusion, por estado  18 de enero de 2011. ---   20-10-2009: Auto que prescinde del pEriodo probatorio. --- 21-08-2008: Contesta demanda. . ---06-08-2008 : Fijacion en lista hasta el 21 de agosto. --- 27-03-2008: Auto admisorio.</t>
    </r>
  </si>
  <si>
    <r>
      <t xml:space="preserve">04-08-15 Pasa para Archivo 21-07-15 la apoderada de la parte demandante solicito la expedición de la primera copia autentica que presta merito ejecutivo, 29-05-15 </t>
    </r>
    <r>
      <rPr>
        <b/>
        <sz val="9"/>
        <rFont val="Arial Narrow"/>
        <family val="2"/>
      </rPr>
      <t xml:space="preserve">FALLO Confirma la sentencia proferida por el Juzgado veintiuno administrativo de medellin el 12 de agosto del 2014, devuelvase el expediente al Juzgado de origen, </t>
    </r>
    <r>
      <rPr>
        <sz val="9"/>
        <rFont val="Arial Narrow"/>
        <family val="2"/>
      </rPr>
      <t xml:space="preserve">06-05-15 Ordena remitir a otros despachos por entrar al sistema oral 19-03-15 Registra proyecto 19-02-15 Se dispone por secretaria del tribunal se remita el expediente a los magistrados de descongestion, 22-01-15 AL DESPACHO PARA FALLO, 02-12-14 DAFP envia alegatos. 21-11-14 traslasdo para alegar. 21-10-14:Tribunal admite recurso de apelación. 18-09-2014: Se remite proceso al Tribunal Administrativo de Antioquia. 10-09-2014: concede recurso de apelacion por estado del 11 de septiembre.  --- 13-08-2014: SENTENCIA QUERESUELVE INAPLICAR POR INCONSTITUCIONALIDAD, DECRETAR LA NULIDA DEL OFICIO DEL 23 DE AGOSTO DE 2011, EXPEDIDO POR LA DIRECTORA DE GESTION HUMANA DEL ICBF POR MEDIO DE LA
CUAL SE NEGO SALARIAL DE LA DEMANDANTE SEÑORA ADRIANA MARIA CHALARCA POSADA, CON CC 43.089.651, CONDENASE A TITULO DE RESTABLECIMIENTO DEL DERECHO, AL ICBF A PAGAR LAS
DIFERNECIAS QUE RESUELTEN ENTRE LAS SUMAS CANCELADAS A LA DEMANDANTE EN EL CARGO DE DEFENSORA DE FAMILIA GRADO 17, A PARTIR DEL 3 DE GOSTO DE 2008 , CONFORME A LO
CONSIDERADO EN LA PARTE MOTIVA DE ESTA SENTENCIA, LA ENTIDAD DEMANDADA DEBERA DAR CUMPLIMIENTO A LO DISPUESTO EN ESTE FALLO DEL PLAZO INDICADO, EL ICBF PODRA DESCONTAR
EL VALOR DE LOS APORTES CON DESTINO AL SISTEMA GENERAL DE SEGURIDAD SOCIAL, NEGAR LAS SUPLICAS DE LA DEMANDA NO CONDENA EN COSTAS, MEDIANTE EDICTO DEL 22 AL 26 DE AGOSTO. ---  --- 27-01-2014: Al despacho para sentencia.  --- 15-01-13: DAFP envia alegatos de conclusión por DHL. 18-12-2013: Corre traslado para alegar de conclusio, por estado del 19 de diciembre.. --- 18-09-2013: Auto que decreta prueba spor estado del 19 de septiembre de 2013.-- 28-08-2013: DAFP contesta demanda.21-08-2013: Fijacion en lista hasta el 3 de septimbre.  --- 2013-05-14: DAFP notificado. 26-10-2012: Auto que admite llamamiento en garantia. ---  08-03-2012: Auto que admite demanda. </t>
    </r>
  </si>
  <si>
    <t>Tribunal Administrativo de Antioquia /  Juzgado 13 Administrativo del Circuito de Medellín</t>
  </si>
  <si>
    <t>05-08-15 Ssupensión de términos por enfermedad 30-06-15 Recepción cncpeto Procurado General 10-06-15 DAFP radico contestación, 19-05-15 DAFP es notificado</t>
  </si>
  <si>
    <t>02-07-15 Recepción conpeto Procurador General 05-06-15 DAFP radico contestación, 08-07-15 DAFP es notificado</t>
  </si>
  <si>
    <t>Tribunal Administrativo de Cesar / Juzgado 2 Administrativo Oral del Valledupar</t>
  </si>
  <si>
    <r>
      <t xml:space="preserve">14-08-15 </t>
    </r>
    <r>
      <rPr>
        <b/>
        <sz val="9"/>
        <color theme="1"/>
        <rFont val="Arial Narrow"/>
        <family val="2"/>
      </rPr>
      <t xml:space="preserve">ARCHIVADO </t>
    </r>
    <r>
      <rPr>
        <sz val="9"/>
        <color theme="1"/>
        <rFont val="Arial Narrow"/>
        <family val="2"/>
      </rPr>
      <t>31-10-14</t>
    </r>
    <r>
      <rPr>
        <b/>
        <sz val="9"/>
        <color theme="1"/>
        <rFont val="Arial Narrow"/>
        <family val="2"/>
      </rPr>
      <t xml:space="preserve"> FALLO: NIEGA LAS PRETENSIONES</t>
    </r>
    <r>
      <rPr>
        <sz val="9"/>
        <color theme="1"/>
        <rFont val="Arial Narrow"/>
        <family val="2"/>
      </rPr>
      <t xml:space="preserve"> por Edictodel 16-01-15.20-01-2009: Al despacho para fallo.28-11-2008. DAFP radica alegatos. --- - 30-10-2008: Traslado para alegar, por estado del 13 de noviembre de 2008.  ---  09-07-2008: DAFP contesta demanda. ---  24-06-2008: Fijacion en lista hasta el dia 09 de julio de 2008. --- 15-05-2008: Admision de la demanda.</t>
    </r>
  </si>
  <si>
    <r>
      <rPr>
        <b/>
        <sz val="9"/>
        <rFont val="Arial Narrow"/>
        <family val="2"/>
      </rPr>
      <t>14-08-15 ARCHIVADO 23-10-14 FALLO:</t>
    </r>
    <r>
      <rPr>
        <sz val="9"/>
        <rFont val="Arial Narrow"/>
        <family val="2"/>
      </rPr>
      <t xml:space="preserve"> declarase la nulidad del art. 10 del decreto no. 357 de 2008. denièguense las demàs pretensiones de la demanda.  Por edicto del 12-12-14. 28-03-2014: Al despacho para fallo.21-11-2013: Se reconoce personeria a Maia borja. --- 17-09-2013: Se radica sustticion de poder a Maia Borja. --- 14-06-2013: Al despacho para fallo. 22-04-2013: Se reconoce personería a Angélica Guzmán. --- 30-01-2013: Se acepta la renuncia por Mónica S por estado del 14 de febrero de 2013. --- 27-11-2012: Al despacho. --- 26-11-2012: Monica Serrato renuncia a poder. --- 24-02-2012: Al despacho para fallo. --- 16-02-2012: Concepto del procurador 024 de 2012. --- 03-02-2012: Se entrega expediente al Procurador 3 en virtud de la solicitud, por estado del 03 al 16 de febrero de 2012. --- 02-02-2012: DAFP radica alegatos. --- 05-12-2011: Traslado para alegar de conclusión por estado del 19 de enero de 2012, vence el 2 de febrero de 2012. --- 15-11-2011: Al despacho para proveer. --- 08-11-2011: DAFP, radica contestación. --- 25-10-2011: Traslado para contestar demanda vence el martes 8 de noviembre de 2011. --- 13-10-2011: Se repone el auto de 20 de enero de 2011 y en su lugar tiene como parte demandada a la Nación - Ministerio de la Protección social y  DAFP. --- 10-10-2011: Se registra en sistema, recibo de providencia desde fecha 15 de septiembre de 2011. --- 23-09-2011: Se registra actuación de fecha 21 de julio de 2011, que corresponde al auto de trámite que repone el auto del 20 de enero, por cuanto ordeno la notificación al director administrativo de la presidencia, en su lugar téngase como parte demandada, Min protección y DAFP. --- 21-07-2011: Auto rechaza recurso de reposición por improcedente. --- 08-04-2011: Al despacho para considerar recurso de reposición interpuesto por el DAPRE. --- 04-04-2011: Fijación en lista por dos días, del recurso de reposición, corre para la Presidencia de la República. --- 11-03-2011: DAFP, notificado. 20-01-2011: Admision de la demanda. </t>
    </r>
  </si>
  <si>
    <r>
      <t xml:space="preserve">14-08-15 </t>
    </r>
    <r>
      <rPr>
        <b/>
        <sz val="9"/>
        <rFont val="Arial Narrow"/>
        <family val="2"/>
      </rPr>
      <t xml:space="preserve">ARCHIVADO </t>
    </r>
    <r>
      <rPr>
        <sz val="9"/>
        <rFont val="Arial Narrow"/>
        <family val="2"/>
      </rPr>
      <t xml:space="preserve">19-06-15 </t>
    </r>
    <r>
      <rPr>
        <b/>
        <sz val="9"/>
        <rFont val="Arial Narrow"/>
        <family val="2"/>
      </rPr>
      <t xml:space="preserve">FALLO Declarese la nulidad del Decreto 3006 de 2011 </t>
    </r>
    <r>
      <rPr>
        <sz val="9"/>
        <rFont val="Arial Narrow"/>
        <family val="2"/>
      </rPr>
      <t xml:space="preserve">28-09-2012: Al despacho para fallo.19-09-2012: Concepto No. 367 del Procurador 2 Delegado. --- 07-09-2012: Traslado al Procurador 2 Delegado hasta el 20 de septiembre de 2012. --- 05-09-2012: DAFP, radica alegatos. --- 29-06-2012: Corre traslado para alegar de conclusión por estado del 23 de agosto al 05 de septiembre de 2012. --- 22-06-2012: Al despacho. --- 12-06-2012: DAFP allega contestación de la demanda. --- 29-05-2012: Se fija en lista por 10 días, vence el 12 de junio de 2012. --- 17-05-2012: DAFP notificado. 09-12-2011: Admision de la demanda. --- </t>
    </r>
  </si>
  <si>
    <t>Nación, Presidencia de la República  - Departamento Administrativo de la Funcion Publica - Contraloria General de la Republica</t>
  </si>
  <si>
    <t>OSCAR EDUARDO GARCIA GARZON</t>
  </si>
  <si>
    <t xml:space="preserve"> 150013133014-2005-01923-00</t>
  </si>
  <si>
    <r>
      <t xml:space="preserve">19-08-15 </t>
    </r>
    <r>
      <rPr>
        <b/>
        <sz val="9"/>
        <color theme="1"/>
        <rFont val="Arial Narrow"/>
        <family val="2"/>
      </rPr>
      <t xml:space="preserve">ARCHIVADO </t>
    </r>
    <r>
      <rPr>
        <sz val="9"/>
        <color theme="1"/>
        <rFont val="Arial Narrow"/>
        <family val="2"/>
      </rPr>
      <t xml:space="preserve">15-05-2014: Fallo inhibitorio, por edicto del 29 de agosto al 02 de septiembre. 17-09-2013: Se allega poder de la Dra Andri Marceli Osorio --- 21-05-2013: Al despacho para fallo. --- 15-03-2013: Se allega poder de Angelica Guzmán. --- 08-03-2013: Auto que ordena requerir al DAFP para que constituya nuevo apoderado. --- 01-03-2013: Al despacho. --- 04-12-2012: Se acepta renuncia por estado del 24 de enero de 2013. --- 27-11-2012: Al despacho. --- 26-11-2012: Monica Serrato renuncia a poder. --- 04-03-2011: Al despacho para fallo. --- 03-03-2011: Expediente regresa con concepto del procurador número 41. --- 18-02-2011: Traslado para procuraduría. --- 11-02-2011: DAFP radica alegatos en tiempo. --- 03-02-2011: Traslado para alegar de conclusión vence el 17 de febrero de 2010. --- 03-12-2010: Auto que ordena correr traslado para alegar de conclusión. --- 02-11-2010: Al despacho para considerar sobre traslado para alegar de conclusión. --- 13-10-2010: Por estado del 21 de octubre de 2010 auto que prescinde del término probatorio. --- 13-08-2010: Al despacho. --- 09-08-2010: DAFP, contesta demanda en tiempo. --- 27-07-2010: Fijación en lista para contestar demanda vence el 09 de agosto de 2010. --- 30-07-2010: Oficio 48611 del Director de desarrollo organizacional DAFP. ---  08-07-2010: DAFP, notificado.--- 18-05-2010. Admision de la demanda. </t>
    </r>
  </si>
  <si>
    <t>14-08-15 DAFP radico contestación 31-07-15 DAFP es notificado</t>
  </si>
  <si>
    <t>D-10901</t>
  </si>
  <si>
    <t>LUIS ALFREDO CASTELLANOS CASTELLANOS</t>
  </si>
  <si>
    <t>Decreto 16 de 2014, Arts. 4 Núm. 7 (parcial), 5 Núm. 5, 15 Núm 8, 16 Núm. 5, 17 Núm 2, 20 Núm 2, 29 Núm 8, 31 Núm 8 (parcial) y 33 Núm 2</t>
  </si>
  <si>
    <r>
      <t xml:space="preserve">18-02-15 </t>
    </r>
    <r>
      <rPr>
        <b/>
        <sz val="9"/>
        <rFont val="Arial Narrow"/>
        <family val="2"/>
      </rPr>
      <t xml:space="preserve">ARCHIVADO </t>
    </r>
    <r>
      <rPr>
        <sz val="9"/>
        <rFont val="Arial Narrow"/>
        <family val="2"/>
      </rPr>
      <t xml:space="preserve">20-01-15 Procede el Despacho a liquidar los gastos ordinarios causados, resuelve, Archivese el expediente 30-07-2013: Se profiere sentencia que declara la falta de legitimacion en la causa por pasiva del DAFP por edicto del 28 de octubre de 2013.17-07-2012: Requiere a la Caja de Previsión Social de Cartagena para que remite la documentación solicitada.  --- 09-05-2012: No accede a la solicitud de reconsiderar el termino para la práctica de las pruebas, puesto que el juzgado manifiesta que las fechas previstas para la recepción de los testimonios y práctica de audiencias se encuentran copadas por lo que no es posible acceder a dicha petición. --- 27-04-2012: Niega práctica de pruebas y repone el auto de fecha 09 de mayo de 2012. --- 28-03-2012: Se fija en lista y se da traslado del recurso de reposición propuesto por el apoderado del demandante en contra del auto del 09 de marzo de 2012, que abrió a pruebas el proceso. ---- 31-01-2012: Remitido al Juzgado 2° Administrativo de Descongestión, sin que se halla  avocado conocimiento. --- 05-10-2011: Se envía contestación demanda por correo DHL, guía número 1105975441, y se confirma recibido en tiempo por vía telefónica. --- 04-09-2011: DAFP, notificado.     05-07-2011: Admite demanda. </t>
    </r>
  </si>
  <si>
    <t>Nación-Contraloría General de la República -Agencia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</si>
  <si>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250002342000-2015-01606-01</t>
  </si>
  <si>
    <t>LILIANA NIÑO OROZCO Y JOSE MIGUEL LOPEZ VASQUEZ</t>
  </si>
  <si>
    <r>
      <t xml:space="preserve">31-08-15 Envío a la Corte Constitucional 05-08-15 </t>
    </r>
    <r>
      <rPr>
        <b/>
        <sz val="9"/>
        <color theme="1"/>
        <rFont val="Arial Narrow"/>
        <family val="2"/>
      </rPr>
      <t xml:space="preserve">FALLO REVOCASE LA SENTENCIA de 24 de Marzo del 2015, proferida por el Tribunal Contencioso Administrativo de Cundinamarca que declaró improcedente el amparo invocado en la acción de tutela, en consecuencia RECHÁZASE POR IMPROCEDENTE la solicitud de tutela formulada por la señora Blanca Romero  </t>
    </r>
    <r>
      <rPr>
        <sz val="9"/>
        <color theme="1"/>
        <rFont val="Arial Narrow"/>
        <family val="2"/>
      </rPr>
      <t xml:space="preserve">03-08-15 Recibo de providencia Fallo 22-05-15 Registra proyecto de fallo 20-04-15 </t>
    </r>
    <r>
      <rPr>
        <b/>
        <sz val="9"/>
        <color theme="1"/>
        <rFont val="Arial Narrow"/>
        <family val="2"/>
      </rPr>
      <t xml:space="preserve">AL DESPACHO </t>
    </r>
    <r>
      <rPr>
        <sz val="9"/>
        <color theme="1"/>
        <rFont val="Arial Narrow"/>
        <family val="2"/>
      </rPr>
      <t>repartido al Mag. Gustavo Eduardo Gómez Aranguren 17-04-15 Radicación proceso,07-04-15 Enviado al Consejio de Estado oficio N° 764 06-04-15 CONCEDE recurso interpuesto por la parte actora 07-04-15 se envia al consejo de Estado. 27-03-15 demandante impugna fallo del 24-03-15, 24-03-15 SENTENCIA DECLARO IMPROCEDENTE 20-03-15 Auto de tramite - Deja sin efectos la vinculación de la sala discipliaria del CSJ, 19-03-15 Aclaracion de tutela por parte de la actora 18-03-15 AL DESPACHO 17-03-15 DAFP radica contestación, 16-03-15 DAFP es notificado</t>
    </r>
  </si>
  <si>
    <r>
      <t xml:space="preserve">31-08-15 </t>
    </r>
    <r>
      <rPr>
        <b/>
        <sz val="9"/>
        <color theme="1"/>
        <rFont val="Arial Narrow"/>
        <family val="2"/>
      </rPr>
      <t xml:space="preserve">ARCHIVO mediante oficio 3972 </t>
    </r>
    <r>
      <rPr>
        <sz val="9"/>
        <color theme="1"/>
        <rFont val="Arial Narrow"/>
        <family val="2"/>
      </rPr>
      <t xml:space="preserve">24-06-2014: AUTO INTERLOCUTORIO QUE RECHAZA POR IMPROCEDENTE LA ACLARACION DE LA SENTENCIA, POR ESTADO DEL 6 DE AGOSTO.30-05-2014: AL despacho.  --- 14-05-2014: Recibe memoriales, con el cual solicitan aclaracion  de la sentencia.  --- 27-03-2014: Fllo que niega las pretensiones de la demanda, por edicto del 2 al 6 de mayo.  --- 18-10-2013: Al despacho para fallo. --- 26-09-2013: Niega la solicitud de coayyuvancia de Reinaldo Mondragon y otros. --- 20-08-2013: Auto que resuelve negando la solicitud de coauyuvancia de los señores Aquileo Siuata y otros. --- 12-07-2013: Al despacho para fallo. --- 11-06-2013: Al despacho. --- 04-03-2013: Auto que niega la solicitud de coadyuvancia por estado del 23 de mayo de 2013. --- 19-02-2010: Al despacho para fallo. --- 16-02-2010: Regresa expediente con concepto del procurador. --- 05-02-2010: Traslado especial procurador. --- 29-01-2010: DAFP, alega en tiempo. --- 20-11-209: Auto para alegar de conclusion por estado del 21-01-2010 vence el jueves 4 de febrero de 2010. --- 29-10-09: Auto tiene en cuenta coadyuvancia. --- 28-09-2009: DAFP, allega contestación en tiempo. --- 06-10-2009: Al despacho. 15-09-2009: Fijacion en liosta hasta el dia 29 de septiembre de 2009. --- --- 10-07-2009: Admision de la demanda </t>
    </r>
  </si>
  <si>
    <t>MP. Liliana Patricia Navarro Giraldo Carlos Enrique Jurado Giraldo</t>
  </si>
  <si>
    <t>German Rodolfo Acevedo Ramirez.</t>
  </si>
  <si>
    <t>AMPARO ARIAS FRANCO</t>
  </si>
  <si>
    <r>
      <t xml:space="preserve">09-09-15 </t>
    </r>
    <r>
      <rPr>
        <b/>
        <sz val="9"/>
        <color theme="1"/>
        <rFont val="Arial Narrow"/>
        <family val="2"/>
      </rPr>
      <t xml:space="preserve">ARCHIVADO mediante oficio 4509 </t>
    </r>
    <r>
      <rPr>
        <sz val="9"/>
        <color theme="1"/>
        <rFont val="Arial Narrow"/>
        <family val="2"/>
      </rPr>
      <t>15-12-14 FALLO: estese a lo resuelto en fallo que decretó la nulidad del Decreto 4040/2004 por edicto del 23-01-15. 20-02-2009: Al despacho para fallo del conjuez, doctor Carlos Arturo Orjuela Góngora.12-05-2008: Al despacho para fallo. ---09-04-2008: DAFP radica alegatos de conclusión.06-03-2008: auto que considera que no hay lugar para pruebas y corre traslado para alegar, por estado del 27 de marzo de 2008.  ---11-12-2007: dafp radica demanda. ---- 27-11-2007: fijacion en lista. --- 12-10-2007: admite accion</t>
    </r>
  </si>
  <si>
    <r>
      <t xml:space="preserve">08-09-15 </t>
    </r>
    <r>
      <rPr>
        <b/>
        <sz val="9"/>
        <rFont val="Arial Narrow"/>
        <family val="2"/>
      </rPr>
      <t xml:space="preserve">ARCHIVADO mediante oficiio 4507 </t>
    </r>
    <r>
      <rPr>
        <sz val="9"/>
        <rFont val="Arial Narrow"/>
        <family val="2"/>
      </rPr>
      <t>23-02-15 Oficio que da cunplimiento a una providencia 15-05-14 FALLO: declara la nulidad del párrafo demandado por Edicto del 28-11-14. 17-09-2013: Se radica sustticion de poder a Maia Borja.19-04-2013: Al despacho para fallo. --- 15-03-2013: Se allega poder, Angélica Guzmán. --- 10-12-2012: Se acepta la renuncia presentada por Mónica S. por estado del 14 de febrero de 2013. --- 27-11-2012: Al despacho. --- 26-11-2012: Mónica Serrato renuncia a poder. --- 20-01-2012: Al despacho para fallo. --- 16-01-2012: Regresa expediente de procuraduría con concepto 004 de 2012. --- 12-12-2011: Traslado especial procurador. --- 02-12-2011: DAFP, radica memorial alegatos. --- 24-11-2011: Traslado para alegar vence el 09 de diciembre de 2011. --- 30-09-2011: Al despacho para proveer. --- 28-10-2011: Auto que ordena traslado para alegar. --- 26-09-2011: DAFP, contesta la demanda. --- 23-09-2011: Antecedentes suscritos por Directora Jurídica del DAFP. --- 13-09-2011: Fijación en lista, vence el 26 de septiembre de 2011. --- 30-08-2011: DAFP, notificado.--- 31-05-2011: Admision de la demanda.</t>
    </r>
  </si>
  <si>
    <t>Nación-Min de Hacienda, Procuraduría General de la Nación, Ministerio de Justicia, Departamento Administrativo de la Función Pública</t>
  </si>
  <si>
    <t>REMBERTO RUIZ ECHENIQUE</t>
  </si>
  <si>
    <r>
      <rPr>
        <b/>
        <sz val="9"/>
        <rFont val="Arial Narrow"/>
        <family val="2"/>
      </rPr>
      <t>10-09-15 ARCHIVADO mediante oficio 4516 23-10-14 FALLO:</t>
    </r>
    <r>
      <rPr>
        <sz val="9"/>
        <rFont val="Arial Narrow"/>
        <family val="2"/>
      </rPr>
      <t xml:space="preserve"> deniègase la nulidad de las normas demandadas. inhibase para conocer las pretensiones de nulidad de los decretos-leyes 2503 de 1998 y 770 de 2005 por ausencia de competencia constitucional para decidir sobre las mismas, Edicto: 12-12-14. 27-08-2013: Al despacho para fallo.08-08-2013: Admitase coadyuvancia a Jorge Eliecer Espinoza y otros pór estado del 8 de agosto de 2013. --- 28-06-2013: Recibe auto interlocutorio. --- 24-06-2013: Se reconoce personeria Alejandro. ---  19-04-2013: Al despacho para fallo. --- 15-03-2013: Se allega poder, Alejandro Cruz. --- 30-01-2013: Se acepta la renuncia por Mónica S por estado del 21 de febrero de 2013. --- 27-11-2012: Al despacho. --- 26-11-2012: Monica Serrato renuncia a poder. --- 18-11-2011: Al despacho para fallo. --- 31-10-2011: Traslado especial procurador. --- 27-10-2011: DAFP radica memorial alegatos. --- 06-09-2011:  que corresponde al traslado de 10 días para alegar de conclusión por ser un asunto de puro derecho, no da lugar a decretar pruebas, por estado del 13 de octubre de 2011. --- 05-08-2011: Al despacho. --- 02-08-2011: DAPF, contesta adición demanda. --- 09-06-2011: Auto que admite adición y ordena fijar en lista. --- 31-05-2011: Auto de fecha 12 de mayo de 2011, que admite adición de demanda. --- 29-04-2011: Al despacho. --- 25-04-2011: DAFP contesta demanda en tiempo. --- 05-04-2011: Fijación en lista para contestar demanda, vence el 25 de abril de 2011. --- 28-03-2011: DAFP, notificado.---  10-02-01-2011: Admision de la demanda.</t>
    </r>
  </si>
  <si>
    <r>
      <t xml:space="preserve">27-08-15 </t>
    </r>
    <r>
      <rPr>
        <b/>
        <sz val="9"/>
        <rFont val="Arial Narrow"/>
        <family val="2"/>
      </rPr>
      <t xml:space="preserve">ARCHIVADO Caja 260 </t>
    </r>
    <r>
      <rPr>
        <sz val="9"/>
        <rFont val="Arial Narrow"/>
        <family val="2"/>
      </rPr>
      <t>28-04-15 ORDENA EXPEDIR COPIAS 22-09-2014: Envio expediente al Aquo.03-09-2014: Sentencia de segunda instancia que revoca los numerales sexto ys eptimo de la sentencia dictada por el Aquo, y en cosnecuencia declara  no confiogurada la precripcion , y confirma en lo demas la sentencia de primera isntancia por edicto del 9 al 11 de septiembre.   03-02-12 AL DESPACHO PARA FALLO. ---- 06-12-2011: Se ordena correr traslado para alegar de conclusión, vence el jueves 12 de diciembre de 2011 ---  23-11-2011: Admite recurso. --- 21-10-2011: Se remite expediente al Tribunal Administrativo de Boyacá. --- 12-10-2011: Concede apelación. --- 06-09-2011: Se allega recurso de apelación. --- 18-08-2011: Sentencia de primera instancia. --- 28-05-2011: Al despacho para sentencia. --- 09-03-2011: Auto que ordena correr traslado para alegar de conclusión. --- 23-12-2010: Transacción gastos ordinarios del proceso. --- 30-11-2010: Al despacho. --- 16-11-2010: La Secretaria de Educación de Boyacá allega certificados de salarios devengados. --- 20-10-2010: Auto ordena requerir pruebas por estado del 22 de octubre de 2010. --- 21-09-2010: Al despacho para proveer. --- 20-09-2010: Se solicita práctica de prueba a la Secretaria de Educación. 21-09-2005: Admision de la demanda. ---  Boyacá. --- 02-08-2010: Secretaria de educación allega respuesta a oficio 1046. --- 10-06-2010: Secretaria de Educación allega poderes. --- 14-05-2010: Secretaria de educación allega certificado de tiempo de servicios. --- 27-11-2009: Entrega oficios. --- 28-10-2009: Auto decreta pruebas, por estado del 30 de octubre de 2009. ---  18-09-2009: Al despacho para decretar pruebas. --- 25-02-2009: Corre traslado excepciones. --- 24-02-2009: Al despacho. --- 26-08-2008: DAFP, contesta en tiempo. --- 11-08-08: Fijación en lista. --- 23-04-2008 Resuelven nulidad, reciben contestación por parte del DAFP. --- 16-11-2007: DAFP es notificado y el proceso se encuentra en etapa de notificación.</t>
    </r>
  </si>
  <si>
    <r>
      <t xml:space="preserve">16-09-15 </t>
    </r>
    <r>
      <rPr>
        <b/>
        <sz val="9"/>
        <rFont val="Arial Narrow"/>
        <family val="2"/>
      </rPr>
      <t xml:space="preserve">ARCHIVADO </t>
    </r>
    <r>
      <rPr>
        <sz val="9"/>
        <rFont val="Arial Narrow"/>
        <family val="2"/>
      </rPr>
      <t xml:space="preserve">03-09-15 </t>
    </r>
    <r>
      <rPr>
        <b/>
        <sz val="9"/>
        <rFont val="Arial Narrow"/>
        <family val="2"/>
      </rPr>
      <t xml:space="preserve">FALLO </t>
    </r>
    <r>
      <rPr>
        <sz val="9"/>
        <rFont val="Arial Narrow"/>
        <family val="2"/>
      </rPr>
      <t xml:space="preserve">27-08-15 </t>
    </r>
    <r>
      <rPr>
        <b/>
        <sz val="9"/>
        <rFont val="Arial Narrow"/>
        <family val="2"/>
      </rPr>
      <t xml:space="preserve">AL DESPACHO para proveer </t>
    </r>
    <r>
      <rPr>
        <sz val="9"/>
        <rFont val="Arial Narrow"/>
        <family val="2"/>
      </rPr>
      <t>25-08-15 Registra proyecto de fallo 19-08-15 Se requiere al Dr. Diego Fernando Fonnegra 29-11-2011: Al despacho para fallo, se radico sustitucion a la Dra. Maia Borja el 16-12-14, 20-09-2011: Regresa de la procuraduría con concepto 176 de 2011. --- 07-09-2011: Expediente a procurador 3° para traslado especial. --- 06-09-2011: DAFP, presenta alegatos. --- 24-08-2011: Procuraduría solicita traslado especial. --- 12-08-2011: Auto ordena correr traslado para alegar de conclusión, por estado del 23 de agosto. ---  --- 26-07-2011: Al despacho para ordenar traslado para alegar de conclusión. --- 17-06-2011: Auto tiene como pruebas los documentos aportados por las partes y reconoce personería a Camilo Escovar apoderado del DAFP. --- 31-05-2011: DAFP, contesta en tiempo. --- 18-05-2011. Fijación en list, vence el 31 de mayo. --- . --- 04-05-2011: DAFP, notificado.--- 19-07-2010: Admision de la demanda.</t>
    </r>
  </si>
  <si>
    <t>110013331712-2012-00238-00</t>
  </si>
  <si>
    <t>Nación-Contraloria Gneral de la República, UAEMC, UNP, FGN, Min de Defensa, Policia Nacional, DAFP, CNSC y Departamento Administrativo de la Presidencia</t>
  </si>
  <si>
    <t>Juzgado 13 Administrativo oral de Bogotá</t>
  </si>
  <si>
    <t>NANCY JANETH GONZALEZ CAMACHO</t>
  </si>
  <si>
    <t>OLGA LUCIA CHURTA CASTRO</t>
  </si>
  <si>
    <t>Nación-Min. De Trabajo, Min. De Hacienda, DAFP e ICBF</t>
  </si>
  <si>
    <t>LILIA MARIA BABATIVA VELASQUEZ</t>
  </si>
  <si>
    <t>150002331000 1996 16189 00</t>
  </si>
  <si>
    <t xml:space="preserve">AVOCA conocimiento, ordena expedir certificación y ordena archivo expediente. 09-07-2014: auto de obedezcase y cumplase. ---- 13-05-2014:  Sentencia por medio de la cual RESUELVE  REVOCA SENTENCIA DEL 21 DE MAYO DE 2009 DEL JUZGADO CUARTO ADMINISTRATIVO DE TUNJA, EN LO QUE TIENE QUE VER CON LO DISPUESTO
PARA EL SEÑOR RICARDO VASQUEZ CALDERON Y EN SU LUGAR NIEGA LAS PRETENSIONES DE LA DEMANDA... EN FIRME DEVUELVASE AL DESPACHO DE ORIGEN... POR SECRETARIA REMITIR COPIA DE
ESTA PROVIDENCIA AL CONSEJO DE ESTADO.. 21-03-2014: RESUELVE SENTENCIA CONFIRMADA. FALLO RESPECTO DEL PROCESO 1996-16195-01 ACUMULADO CON ESTE- EN CUMPLIMIENTO A TUTELA PROFERIDO POR EL DESPACHO DRA. PATRICIA SALAMANCA
GALLO: CONFIRMA SENTENCIA DEL 21 DE MAYO DE 2009 DEL JUZGADO CUARTO ADMINISTRATIVO DE TUNJA, PERO UNICAMENTE EN LO DECIDIDO FRENTE AL SEÑOR CARLOS EDUARDO
CASTELBLANCO MATEUS... SE ABSTIENE DE CONDENAR EN COSTAS... EN FIRME DEVUELVASE AL DESPACHO DE ORIGEN... POR SECRETARIA REMITIR COPIA DE ESTA PROVIDENCIA AL CONSEJO DE
ESTADO --- 06-06-2012: Se aclara el auto del 27 de Abril de 2012, en sentido de estipular que la CNSC debe asumir su intervención en el presente proceso en el estado que actualmente se encuentra, por estado del 08 de junio de 2012. --- 09-05-2012: DAFP radica solicitud de adición o aclaración del auto de fecha 27 de abril de 2012. --- 02-05-2012: Revoca el auto del 10 de agosto de 2011 por estado del 04 de mayo de 2012. --- 02-05-2012: Concede recurso de súplica, revoca el auto del 10 de agosto de 2011, proferido por el Magistrado Francisco Iregui. --- 08-02-2012: Traslado del recurso de suplica. --- 04-05-2012: Concede recurso de apelación. --- 17-02-2012: Al despacho del Magistrado Ponente Javier Ortiz Valle. --- 01-02-2012: Apoderado demandante interpone recurso de súplica contra el auto del 10 de agosto de 2011. --- 18-08-2011: Solicitud de adición providencia. --- 10-08-2011: Auto declara nulidad de todo lo actuado a partir del 23 de septiembre de 2004, por lo que el juzgado de conocimiento deberá rehacer las actuaciones procesales a las que haya lugar. --- 28-06-2011: Al despacho para resolver la nulidad. --- 22-03-2011: CNSC allega poder y solicitud de nulidad.  --- 01-06-2011: Mediante auto se resuelve el recurso --- 09-05-2011: Al despacho para resolver los recursos interpuestos. --- 13-04-2011: Se interpone recurso de súplica y a su vez el demandante interpone recurso de reposición. --- 06-04-2011: Se pone en conocimiento de la CNSC la nulidad del artículo 140 numeral 7 desde el 23 de septiembre de 2004 --- 16-11-2010: Al despacho para resolver incidente de nulidad. --- 10-11-2010: DAFP radica alegatos. --- 03-11-2010: Auto corre traslado de la solicitud de nulidad de todo lo actuado a partir de la entrada en vigencia de la ley 909 de 2004, por estado del 5 de noviembre de 2010. --- 10-05-2010: Al despacho para fallo. --- 17-03-2010: Traslado para alegar de conclusión. --- 05-03-2010: DAFP, allega memorial de incidente de nulidad parcial. --- 24-08-2009: Al despacho. --- 13-08-2009: Sustenta recurso. --- 23-07-2009: Repartido al Tribunal Administrativo. --- 08-07-2009: Auto concede apelación. --- 04-06-2009: Departamento de Boyacá presenta apelación. --- 21-05-2009: Fallo Sentencia de primera instancia, declara la nulidad de la resolución 13481 del 21 de diciembre de 1995, expedida por la CNSC, en lo concerniente a dejar sin efecto las convocatorias 01, 02 y 10 de 1994 efectuadas por la Secretaría de Salud de Boyacá, se declara la nulidad de los decretos que ordenan revocar el nombramiento de los demandantes y ordena su reintegro. </t>
  </si>
  <si>
    <t>MARIA OLINDA PIRAGAUTA</t>
  </si>
  <si>
    <t>ACUMULADA AL PROCESO DE RICARDO VASQUEZ</t>
  </si>
  <si>
    <r>
      <rPr>
        <b/>
        <sz val="9"/>
        <rFont val="Arial Narrow"/>
        <family val="2"/>
      </rPr>
      <t>ACUMULADOS</t>
    </r>
    <r>
      <rPr>
        <sz val="9"/>
        <rFont val="Arial Narrow"/>
        <family val="2"/>
      </rPr>
      <t>Nulidad de actos administrativos,  reintegro y pago de salarios, prestaciones desde diciembre de 1995 Resoluciones de la CNSC que dejan parcialmente sin efecto procesos de selección del Servicio Seccional de Salud de Boyacá</t>
    </r>
  </si>
  <si>
    <t>NANCY NIÑO LOZANO</t>
  </si>
  <si>
    <t>JORGE DANIEL PASTRANA SIERRA</t>
  </si>
  <si>
    <r>
      <t xml:space="preserve">21-10-15 </t>
    </r>
    <r>
      <rPr>
        <b/>
        <sz val="9"/>
        <rFont val="Arial Narrow"/>
        <family val="2"/>
      </rPr>
      <t xml:space="preserve">ARCHIVO Caja 35393 </t>
    </r>
    <r>
      <rPr>
        <sz val="9"/>
        <rFont val="Arial Narrow"/>
        <family val="2"/>
      </rPr>
      <t xml:space="preserve">11-08-15 Se hace ebtrega de primera copia que presta merito ejecutivo 14-07-15 </t>
    </r>
    <r>
      <rPr>
        <b/>
        <sz val="9"/>
        <rFont val="Arial Narrow"/>
        <family val="2"/>
      </rPr>
      <t xml:space="preserve">FALLO Declarese probadas las excepcion de falta de legitimación en la causa por pasiva, a favor del Ministerio de Hacienda, así como al Departamento Administrativo de la Función Pública accede a las pretensiones </t>
    </r>
    <r>
      <rPr>
        <sz val="9"/>
        <rFont val="Arial Narrow"/>
        <family val="2"/>
      </rPr>
      <t xml:space="preserve">04-02-15 </t>
    </r>
    <r>
      <rPr>
        <b/>
        <sz val="9"/>
        <rFont val="Arial Narrow"/>
        <family val="2"/>
      </rPr>
      <t xml:space="preserve">AL DESPACHO </t>
    </r>
    <r>
      <rPr>
        <sz val="9"/>
        <rFont val="Arial Narrow"/>
        <family val="2"/>
      </rPr>
      <t xml:space="preserve">DEL DR Luis Eduardo Pineda 31-07-2014: AL despacho del Dr Villamizar.16-07-07: Al despacho. --- 14-07-2014: Sorteo de conjueces. 29-05-2014: Regresa al despacho del Dr. Villamizar para sorteo de conjueces.  --- 09-05-2012: Al despacho de Diego Ernesto Villamizar Cajiao. --- 09-05-2012: Por acta de sorteo de conjuez de fecha 30 de abril de 2012, resultó sorteado el conjuez Gilberto Alonso Ramírez Huertas como integrante de la sala que fungirá en remplazo de Guillermo Panqueva Morales. --- 24-04-2012: Sorteo de conjuez ya que el expediente se encuentra para fallo. --- 16-04-2012: DAFP presenta alegatos de conclusión. --- 13-03-2012: Auto corre traslado a las partes por el término de 10 días por estado del 27 de Marzo de 2012. --- 21-03-2012: El expediente regresa del despacho del conjuez Diego Villamizar. --- 04-11-2011: Al despacho. --- 28-10-2011: Solicitud copias auténticas de los respectivos comprobantes de pago y recibos decreto 4040 de 2004, por parte de Luis Fernando Diez. --- 12-10-2011: Recibe respuesta memorial Procuraduría. --- 05-10-2011: Oficios de reiteración SA-029/CONJ y SA-30/CJ. --- 05-09-2011: Recibe correspondencia con solicitud de copia de los comprobantes de pago, el cual fue trasladado a la oficina de tesorería. --- 31-08-2011: El Procurador 1° Delegado ante el Consejo de Estado allega respuesta al oficio SC-027/CJ, informando la designación del agente especial del Ministerio Público. --- 08-08-2011: Procuraduría General de la Nación allega certificación de factores salariales. --- 03-03-2011: Al despacho para apertura a pruebas. --- 23-02-2011: DAFP contesta la demanda. --- 10-02-2011: Fijación en lista, vence el miércoles 23 de febrero de 2011. --- 26-01-2011: DAFP, notificado. 14-10-2010: Admision de la demanda. </t>
    </r>
  </si>
  <si>
    <r>
      <t xml:space="preserve">21-10-15 </t>
    </r>
    <r>
      <rPr>
        <b/>
        <sz val="9"/>
        <rFont val="Arial Narrow"/>
        <family val="2"/>
      </rPr>
      <t xml:space="preserve">ARCHIVO Caja 35394 </t>
    </r>
    <r>
      <rPr>
        <sz val="9"/>
        <rFont val="Arial Narrow"/>
        <family val="2"/>
      </rPr>
      <t xml:space="preserve">11-08-15 Entrega copia que presta merito ejecutivo al Dr. Henrnado Garcia 04-08-15 Se expide copia autentica 29-07-15 Ordena expedir primera copia y copia autentica 06-05-15 </t>
    </r>
    <r>
      <rPr>
        <b/>
        <sz val="9"/>
        <rFont val="Arial Narrow"/>
        <family val="2"/>
      </rPr>
      <t xml:space="preserve">AL DESPACHO con solicitud de primera copia que presta merito ejecutivo </t>
    </r>
    <r>
      <rPr>
        <sz val="9"/>
        <rFont val="Arial Narrow"/>
        <family val="2"/>
      </rPr>
      <t xml:space="preserve">14-04-15 Regreso del Despacho de Conjuez con proyecto de Sentencia 25-03-15 FALLO Declara probada la excepción de falta de legitimación en la causa por pasiva, declara nulidad del Acto Administartivo 3250 de 2009. 26-03-15 Regreso del Despacho de Conjuez con Proyecto de Sentencia 20-08-2014: Al despacho.  25-07-2014: DAFP radica alegatos. --- 02-07-2014: Traslado para alegar de conclusion por estado del 15 de julio. --- 23-04-2014: Al despacho. --- 05-03-2014: Regresa al despacho del Magistrado Ponente.--- 04-04-2014: Auto que ordena librar oficio.04-02-2014: Al despacho. --- 02-10-2013: Auto que decreta pruebas por estado del 7 deoctubre de 2013. --- 20-08-2013: Traslado de excepciones por estado del 22 de agosto de 2013. --- 14-08-2013: regresa al expediente del Dr. Jose Roberto Sachica. --- 14-05-2013: Al despacho para pruebas. --- 10-05-2013: DAFP contesta demanda. --- 25-04-2013: Se fija en lista del 26 de abril al 10 de mayo de 2013. --- 16-04-2013: DAFP notificado. 09-10-2012: Auto que admite demanda. </t>
    </r>
  </si>
  <si>
    <t>110013331712-2012-00146-00</t>
  </si>
  <si>
    <t>Juzgado 7 Administrativo de Descongestión de Bogotá / $Tribunal Administrativo de Cundinamarca de Descongestión, Sección Segunda, #</t>
  </si>
  <si>
    <t>Contraloria General de la República, Presidencia de la República y Departamento Administrativo de la Función Pública</t>
  </si>
  <si>
    <t>ESPERANZA GUTIERREZ</t>
  </si>
  <si>
    <t>CESAR AUGUSTO ECHEVERRY MONTEALGRE</t>
  </si>
  <si>
    <t>HENNA ROSA CELYS</t>
  </si>
  <si>
    <t>JOSE FELIX ESTRADA</t>
  </si>
  <si>
    <t>NEIVA</t>
  </si>
  <si>
    <t>HUILA</t>
  </si>
  <si>
    <r>
      <t xml:space="preserve">01-07-15 </t>
    </r>
    <r>
      <rPr>
        <b/>
        <sz val="9"/>
        <rFont val="Arial Narrow"/>
        <family val="2"/>
      </rPr>
      <t>FALLO C-410/15</t>
    </r>
    <r>
      <rPr>
        <sz val="9"/>
        <rFont val="Arial Narrow"/>
        <family val="2"/>
      </rPr>
      <t>, 25-03-15 Proyecto de Fallo</t>
    </r>
  </si>
  <si>
    <t>CLARA DEL PILAR BOHORQUEZ BOHORQUEZ</t>
  </si>
  <si>
    <t>Nación- DAS, Ministerio de Hacienda y Crédito Público, Departamento Administrativo de la Presidencia de la República y DAFP</t>
  </si>
  <si>
    <t>JOSE MAURICIO BERMEO NAVARRO</t>
  </si>
  <si>
    <t>LUIS ALFREDO RINCON ROMERO</t>
  </si>
  <si>
    <t>OLGA MARIA PARRA PARRA</t>
  </si>
  <si>
    <t>D-11076</t>
  </si>
  <si>
    <t>DANIEL SILVA ORREGO</t>
  </si>
  <si>
    <t>Decreto 019 de 2012, Articulo 232</t>
  </si>
  <si>
    <t>OSCAR DE JESUS MORALES ROMERO</t>
  </si>
  <si>
    <t>MARTIN ALBERTO RIASCOS</t>
  </si>
  <si>
    <t>MP. Carmen Alicia Rengifo Sanguino / Luis Octavio Mora Bejarano</t>
  </si>
  <si>
    <t>150013331007-2010-00217-00</t>
  </si>
  <si>
    <t>JULIO CESAR GAMEZ RODRIGUEZ</t>
  </si>
  <si>
    <r>
      <t xml:space="preserve">20-11-15 </t>
    </r>
    <r>
      <rPr>
        <b/>
        <sz val="9"/>
        <rFont val="Arial Narrow"/>
        <family val="2"/>
      </rPr>
      <t xml:space="preserve">ARCHIVO CAJA 733 </t>
    </r>
    <r>
      <rPr>
        <sz val="9"/>
        <rFont val="Arial Narrow"/>
        <family val="2"/>
      </rPr>
      <t xml:space="preserve">15-07-15 </t>
    </r>
    <r>
      <rPr>
        <b/>
        <sz val="9"/>
        <rFont val="Arial Narrow"/>
        <family val="2"/>
      </rPr>
      <t xml:space="preserve">FALLO niega pretensiones de la demanda </t>
    </r>
    <r>
      <rPr>
        <sz val="9"/>
        <rFont val="Arial Narrow"/>
        <family val="2"/>
      </rPr>
      <t>15-08-2014:</t>
    </r>
    <r>
      <rPr>
        <b/>
        <sz val="9"/>
        <rFont val="Arial Narrow"/>
        <family val="2"/>
      </rPr>
      <t>AL DESPACHO</t>
    </r>
    <r>
      <rPr>
        <sz val="9"/>
        <rFont val="Arial Narrow"/>
        <family val="2"/>
      </rPr>
      <t xml:space="preserve">. 07-07-2014: Se recibe del TAC.  --- 06-06-2014: Se remite al Tribunal Administrativo de Descongestion.  --- 12-05-2014: Al despacho para sentencia. --- 28-04-2014: DAFP radica alegatos. --- 07-04-2014: TRaslado para alegar por estado del 9 de abril de 2014. --- 21-03-2014: Al despacho, informando que las pruebas decretdas fueron aportadas. --- 03-02-2014: Auto que abre a pruebas y niega solicitud de prejudiclialidad por estado del 5  de febrero. --- 07-11-2013: Al despacho informando que el proceso continua con el tramite pertinente. --- 11-10-2013: Auto que niega nulidad por estado del 16 de octubre. --- 26-09-2013: Se sustituye poder a Andri Osorio. --- 16-09-2013: Al despacho para resolver nulidad. --- 16-08-2013: Traslado de nulidad por tres dias, por estado del 21 de agosto de 2013. --- 13-08-2013: Pasa al despacho de la magistrada Sandra Lisset Ibarra Velez. --- 30-07-2013: Al despacho. --- 21-05-2013: DAFP contesta demanda. --- 07-05-2013: Se fija en lista por 10 días del 8 al 22 de mayo de 2013. --- 18-01-2013: Al despacho. --- 17-01-2013: Se radica poder nuevo apoderado DAFP, Angélica Guzmán. --- 20-12-2012: Se allega oficio informando la aceptación de la renuncia y solicitando nombrar nuevo apoderado. --- 03-12-2012: Auto acepta renuncia de poder por estado del 05 de diciembre de 2012. --- 27-11-2012: Al despacho. --- 26-11-2012: Monica Serrato renuncia a poder. --- 18-10-2012: Al despacho. --- 18-09-2012: DAFP radica contestación a la demanda. --- 05-09-2012: Se fija en lista por 10 días hasta el 18 de septiembre de 2012. --- 28-08-2012: DAFP notificado. 04-06-2012: Admision de la demanda, </t>
    </r>
  </si>
  <si>
    <r>
      <t xml:space="preserve">24-11-15 </t>
    </r>
    <r>
      <rPr>
        <b/>
        <sz val="9"/>
        <rFont val="Arial Narrow"/>
        <family val="2"/>
      </rPr>
      <t xml:space="preserve">ARCHIVO CAJA 77 DE 2015 </t>
    </r>
    <r>
      <rPr>
        <sz val="9"/>
        <rFont val="Arial Narrow"/>
        <family val="2"/>
      </rPr>
      <t xml:space="preserve">01-09-15 Pone en conocimiento liquidación de gastos, ordena desglose y archivar el expediente 11-08-15 Obedezcase y cumplase lo dispuesto por el tribunal administrativo de cundinamarca que confirmo la sentencia denegatoiria de pretensiones - ordena archivar 17-07-15 DEVOLUCION Despacho de Origen 27-05-15 </t>
    </r>
    <r>
      <rPr>
        <b/>
        <sz val="9"/>
        <rFont val="Arial Narrow"/>
        <family val="2"/>
      </rPr>
      <t xml:space="preserve">FALLO niega pretensiones, </t>
    </r>
    <r>
      <rPr>
        <sz val="9"/>
        <rFont val="Arial Narrow"/>
        <family val="2"/>
      </rPr>
      <t xml:space="preserve">21-05-15 REVOCA inhibitorio y en su lugar niega las pretensiones  20-04-15 </t>
    </r>
    <r>
      <rPr>
        <b/>
        <sz val="9"/>
        <rFont val="Arial Narrow"/>
        <family val="2"/>
      </rPr>
      <t xml:space="preserve">AL DESPACHO para sentencia </t>
    </r>
    <r>
      <rPr>
        <sz val="9"/>
        <rFont val="Arial Narrow"/>
        <family val="2"/>
      </rPr>
      <t>09-03-15 DAFP radica alegatos 05-03-15 Corre traslado para alegatos 27-01-15 AL DESPACHO 11-12-14 Al despacho, 21-11-14 TAC admite recurso de apelación por estado del 03-12-14. 21-05-2014: Al despacho por reparto. 08-05-2014: Reparto y radicacion. ---  08-05-2014: Envio al TAC.---28-04-2014: Concede recurso de apelacion por estado del 30 de abril.  --- 21-04-2014: Al despacho. --- 19-03-2014: recurso de apelacion intepuesto por el apoderado de la parte demandante. --- 03-03-2014: Sentencia que niega las pretensiones de la demanda por edicto del 7 al 11 de marzo. --- 04-02-2014: Al despacho para sentencia. ---  15-01-14: DAFP radica alegatos09-12-2013: Auto que concede terminos para alegatos de conclusion por estado del 11 de diciembre de 2013. ---24-11-2013: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Admite demanda. ---</t>
    </r>
  </si>
  <si>
    <r>
      <t xml:space="preserve">25-11-15 </t>
    </r>
    <r>
      <rPr>
        <b/>
        <sz val="9"/>
        <color theme="1"/>
        <rFont val="Arial Narrow"/>
        <family val="2"/>
      </rPr>
      <t xml:space="preserve">ARCHIVADO </t>
    </r>
    <r>
      <rPr>
        <sz val="9"/>
        <color theme="1"/>
        <rFont val="Arial Narrow"/>
        <family val="2"/>
      </rPr>
      <t xml:space="preserve">11-09-15 Notificado por edico 26-08-15 </t>
    </r>
    <r>
      <rPr>
        <b/>
        <sz val="9"/>
        <color theme="1"/>
        <rFont val="Arial Narrow"/>
        <family val="2"/>
      </rPr>
      <t xml:space="preserve">FALLO Declareses excepción de cosa juzgada , de acuerdo con lo expuesto denieguese las pretensiones de la demanda </t>
    </r>
    <r>
      <rPr>
        <sz val="9"/>
        <color theme="1"/>
        <rFont val="Arial Narrow"/>
        <family val="2"/>
      </rPr>
      <t>03-06-15 Registra proyecto de Fallo, 16-02-15 Al Despacho con dos anexos 29-07-2013: Al despacho para fallo. 23-07-2013: DAFP radica alegatos. --- 26-06-2013: Traslado para alegatos por estado del 9 de julio. --- 30-07-2012: Se abre a pruebas por estado del 02 de octubre de 2012. --- 08-03-2012: Al despacho. --- 28-06-2011: Auto que rec                                                                                                                                        haza por extemporáneo recurso de súplica por estado del 5 de septiembre de 2011. --- 09-06-2011: Solicitud de acumulación al despacho. --- 03-06-2011: Parte actora radica solicitud de acumulación. --- 21-02-2011: Al despacho --- 17-01-2011: Se admite la coadyuvancia del señor Jorge Alberto Jurado Murillo y se toma como tercero coadyuvante. --- 16-06-2010: Memorial de solicitud de coadyuvancia pasa al despacho para proveer. --- 12-04-2010: Al despacho. --- 08-03-2010: Auto tiene por contestada la demanda, por estado del 23 de marzo de 2010. --- 19-10-2009: Al despacho. --- 13-10-2009: DAFP, contesta en tiempo. --- 29-09-2009: Fijación en lista vence el  martes 13 de octubre de 2009. --- 18-09-2009: DAFP, notificado. 17-10-2006: Admision de la demanda, por estado del 233 de enro de 2007.</t>
    </r>
  </si>
  <si>
    <t>Tribunal Contencioso Administrativo del Valle del Cauca</t>
  </si>
  <si>
    <t>LUZ HELENA TAPIAS STAHELIN Y OTROS</t>
  </si>
  <si>
    <t>Nación- Min. Del Interior, Min de Justicia, Min Hacienda, Rama Judicial y DAFP</t>
  </si>
  <si>
    <t>110013331028-2012-00037-00</t>
  </si>
  <si>
    <t>John Jairo Alzate Lopez</t>
  </si>
  <si>
    <t>Nación- DAFP</t>
  </si>
  <si>
    <t>ESTEBAN GARCES NARANJO</t>
  </si>
  <si>
    <t>Tribunal Administrativo de Antioquia</t>
  </si>
  <si>
    <t>ELOISA MAGALY MONTERO LANAO</t>
  </si>
  <si>
    <t xml:space="preserve">Juzgado 21 Administrativo de Descongestión de Medellín / Tribunal Administrativo de Antioquia# </t>
  </si>
  <si>
    <t>050012333000-2015-02445-00</t>
  </si>
  <si>
    <t>Nación- Min. De Salud, Presidencia de la República, Dirección del Departamento Administrativo de la Presidencia ed la República, Min. De Hacienda, Min. E Trabajp, y DAFP</t>
  </si>
  <si>
    <t>MARIO ANDRES DUQUE ZUÑIGA</t>
  </si>
  <si>
    <t>Liquidación ISS</t>
  </si>
  <si>
    <r>
      <t xml:space="preserve">27-07-15 </t>
    </r>
    <r>
      <rPr>
        <b/>
        <sz val="9"/>
        <rFont val="Arial Narrow"/>
        <family val="2"/>
      </rPr>
      <t xml:space="preserve">ARCHIVADO </t>
    </r>
    <r>
      <rPr>
        <sz val="9"/>
        <rFont val="Arial Narrow"/>
        <family val="2"/>
      </rPr>
      <t xml:space="preserve">22-05-15 Rehaza demanda 14-05-15 Radicación de proceso 07-05-15 Remitido al TAC, 30-04-15 Remite proceso por competencia 17-04-15 </t>
    </r>
    <r>
      <rPr>
        <b/>
        <sz val="9"/>
        <rFont val="Arial Narrow"/>
        <family val="2"/>
      </rPr>
      <t xml:space="preserve">AL DESPACHO </t>
    </r>
    <r>
      <rPr>
        <sz val="9"/>
        <rFont val="Arial Narrow"/>
        <family val="2"/>
      </rPr>
      <t>16-04-15 Presidencia de la República radico incidente de nuliadad 14-04-15 DAFP radico contestación, 09-04-15 DAFP es notificado. 07-04-15 admisión</t>
    </r>
  </si>
  <si>
    <r>
      <rPr>
        <b/>
        <sz val="9"/>
        <rFont val="Arial Narrow"/>
        <family val="2"/>
      </rPr>
      <t xml:space="preserve">ARCHIVADO </t>
    </r>
    <r>
      <rPr>
        <sz val="9"/>
        <rFont val="Arial Narrow"/>
        <family val="2"/>
      </rPr>
      <t xml:space="preserve">26-10-15 OBEDEZCASE y cumplase lo resuelto por el Consejo de Estado en providencia del 2 de septiembre del 2015, en la cual CONFIRMO la totalidad de la sentencia del 23 de mayo del 2013, 30-09-15 DEVOLUCION al Tribunal de origen 11-09-15 </t>
    </r>
    <r>
      <rPr>
        <b/>
        <sz val="9"/>
        <rFont val="Arial Narrow"/>
        <family val="2"/>
      </rPr>
      <t xml:space="preserve">FALLO Confirma sentencia apelada de 23 de mayo 2013, mediante el cual el Tribunal Administrativo accedio a las súplicas de ,la demanda </t>
    </r>
    <r>
      <rPr>
        <sz val="9"/>
        <rFont val="Arial Narrow"/>
        <family val="2"/>
      </rPr>
      <t xml:space="preserve">08-05-15 </t>
    </r>
    <r>
      <rPr>
        <b/>
        <sz val="9"/>
        <rFont val="Arial Narrow"/>
        <family val="2"/>
      </rPr>
      <t xml:space="preserve">AL DESPACHO para fallo </t>
    </r>
    <r>
      <rPr>
        <sz val="9"/>
        <rFont val="Arial Narrow"/>
        <family val="2"/>
      </rPr>
      <t>10-04-15 DAFP radica alegatos 13-04-15 TRASLADO especial a la Procuraduria, Se hace entrega especial del expediente a la procuradora tercera delegada, en virtud de la solcitus, 19-03-15 TRASLADO DE ALEGATOS 24-02-15 Corre traslado de 10 días para alegatos de conclusión 06-02-15 AL DESPACHO para proveer 18-12-14 Admite recurso de APELACION 24-11-14 auto admite recurso. 27-08-2014: Acepta impedimento po estadod el 2 de septiembre19-08-2014: Al despacho por reaprto. ----23-01-2014: Auto de impedimento, por estado del 22 de mayo.  --- 13-03-2014: Expediente pasa a la seccion tercera. --- 21-08-13: AL DESPACHO por reparto. 29-07-13 remitdo al Consejo de Estado proveniente del Tribunal del Santander.</t>
    </r>
  </si>
  <si>
    <t>Juzgado 56 Administrativo del Circuito de Bogotá</t>
  </si>
  <si>
    <t>Nación-  Min. De Hacienda, DAS y DAFP</t>
  </si>
  <si>
    <t>MIGUEL ANGEL SALCEDO CRISTANCHO</t>
  </si>
  <si>
    <t>HERNAN CAMILO TIERRADENTRO CAMERO</t>
  </si>
  <si>
    <t>Nación- Min Trabajo- Ministerio de Hacienda - DAFP-ICBF</t>
  </si>
  <si>
    <t>JOSE MANUEL DUARTE BELTRAN</t>
  </si>
  <si>
    <t>VILLAVICENCIO</t>
  </si>
  <si>
    <t>META</t>
  </si>
  <si>
    <t>JAMES PERDOMO SALAZAR</t>
  </si>
  <si>
    <t>Fiduciaria la Previsora, DAFP, Min Salud, Min Hacienda, Presidencia de la República</t>
  </si>
  <si>
    <t>MARITZA SERNA GUERRERO</t>
  </si>
  <si>
    <t>ENRIQUE JOSE CAMARGO CANTILLO</t>
  </si>
  <si>
    <t>Naciión-Contraloria General de la República, DAFP, Presidencia, Min  Hacienda</t>
  </si>
  <si>
    <t xml:space="preserve"> 250002341000-2015-0094600
</t>
  </si>
  <si>
    <t>EDINSON OSPINA VALENCIA</t>
  </si>
  <si>
    <t>C.P. Franklin Perez Camargo</t>
  </si>
  <si>
    <t xml:space="preserve">AURA XIMENA OSORIO TORRES Y DANIEL LONDOÑO DE VIVERO </t>
  </si>
  <si>
    <t>PARA FALLO DE CASACIÓN</t>
  </si>
  <si>
    <t>AUDIENCIA DE CONCILIACION</t>
  </si>
  <si>
    <t>ARCHIVADOS 2016</t>
  </si>
  <si>
    <t>Bonificación por Servicios Prestados  territorial</t>
  </si>
  <si>
    <t>Nacion - Departmaento Administrativo de Seguridad DAS en Supresion, DAFP</t>
  </si>
  <si>
    <t>Nación, Rama Judicial, Consejo Superior de la Judicatura, DAFP</t>
  </si>
  <si>
    <t>Dirección Ejecutiva de Administración Judicial, DAFP</t>
  </si>
  <si>
    <t>Nación-Dirección Ejecutiva de Administración Judicial, DAFP</t>
  </si>
  <si>
    <t>Gobierno Nacional- Procuraduría General de la Nación, DAFP</t>
  </si>
  <si>
    <t>Nacion - Ministerio del Interior, Deparamento Administrativo de Seguridad DAS en Supresion, DAFP</t>
  </si>
  <si>
    <t>Nacion - Presidencia de la Republica, DAS y Unidad Administrativa Especial Migracion Colombia, DAFP</t>
  </si>
  <si>
    <t>PROVISION CONTABLE</t>
  </si>
  <si>
    <t>Nación-  Min. De Hacienda, y DAFP</t>
  </si>
  <si>
    <t>CARLOS ABEL SAAVEDRA SAFRA</t>
  </si>
  <si>
    <t xml:space="preserve">JUAN CARLOS ARCINIEGAS ROJAS </t>
  </si>
  <si>
    <t>´´76001233300620150108900</t>
  </si>
  <si>
    <r>
      <t xml:space="preserve">11-02-16 </t>
    </r>
    <r>
      <rPr>
        <b/>
        <sz val="9"/>
        <rFont val="Arial Narrow"/>
        <family val="2"/>
      </rPr>
      <t xml:space="preserve">ARCHIVADO Caja 6 2016 </t>
    </r>
    <r>
      <rPr>
        <sz val="9"/>
        <rFont val="Arial Narrow"/>
        <family val="2"/>
      </rPr>
      <t xml:space="preserve">21-01-16 Se evidencia que no queda remanante alguno a favor de la parte actora. Ordena archivar el proceso 08-10-15 </t>
    </r>
    <r>
      <rPr>
        <b/>
        <sz val="9"/>
        <rFont val="Arial Narrow"/>
        <family val="2"/>
      </rPr>
      <t xml:space="preserve">OBEDEZCASE Y CUMPLASE lo dispuesto por el Tribunal Administrativo de Cundinamarca que confirmo sentencia </t>
    </r>
    <r>
      <rPr>
        <sz val="9"/>
        <rFont val="Arial Narrow"/>
        <family val="2"/>
      </rPr>
      <t xml:space="preserve">11-09-15 Allega devolución Exp remitido por el Tribunal de Descongestion 07-09-15 </t>
    </r>
    <r>
      <rPr>
        <b/>
        <sz val="9"/>
        <rFont val="Arial Narrow"/>
        <family val="2"/>
      </rPr>
      <t xml:space="preserve">DEVOLUCIÓN Despacho de origen </t>
    </r>
    <r>
      <rPr>
        <sz val="9"/>
        <rFont val="Arial Narrow"/>
        <family val="2"/>
      </rPr>
      <t xml:space="preserve">01-09-15 </t>
    </r>
    <r>
      <rPr>
        <b/>
        <sz val="9"/>
        <rFont val="Arial Narrow"/>
        <family val="2"/>
      </rPr>
      <t xml:space="preserve">FALLO Confirmese la sentencia 31 de marzo del 2014, en cuanto nego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25-09-14 DAFP allega alegatos. 19-09-2014: Traslado para alegar de conclusion por estado del 23 de septiembre de 2014. 05-09-2014: Al despacho ---14-08-2014: Admite recurso por estado del 19 de agosto. --- 17-07-2014: AL DESPACHO.  ---- 28-05-2014: Envio al TAC. --- 14-05-2014: Al despacho. --- 23-04-2014: Apoderado de la parte demandante allega recurso de apelacion. --- --- 31-03-2014: Sentencia mediante edicto del 4 al 8 de abril, que niega las pretensiones de la demanda. --- 04-03-2014: Al despacho para sentencia. --- 12-02-2014: DAFP radica alegatos. --- 06-02-2014: cORRE PARA ALEGARD E CONCLUSION POR ESTADO DEL 10 DE FEBRERO. ---03-02-2014: al despacho. --- 09-12-2013: Auto que abre a pruebas por estado del 11 de diciembre de 2013. --- 22-11-2013: Al despacho. --- 18-11-2013: DAFP radica contestacion de la demanda. ---30-10-2013: Fijacion en lista del 1 de noviembre hasta el 18 de noviembre. --- 23-10-11: DAFP notificado. 21-01-2013: Auto que admite demanda. </t>
    </r>
  </si>
  <si>
    <r>
      <t xml:space="preserve">11-02-16 </t>
    </r>
    <r>
      <rPr>
        <b/>
        <sz val="9"/>
        <rFont val="Arial Narrow"/>
        <family val="2"/>
      </rPr>
      <t xml:space="preserve">ARCHIVADO Caja 7 2016 </t>
    </r>
    <r>
      <rPr>
        <sz val="9"/>
        <rFont val="Arial Narrow"/>
        <family val="2"/>
      </rPr>
      <t xml:space="preserve">21-01-16 Queda un remanente a favor de la parte actora, ordena desglosar liquidación y archivar el proceso  08-10-15 </t>
    </r>
    <r>
      <rPr>
        <b/>
        <sz val="9"/>
        <rFont val="Arial Narrow"/>
        <family val="2"/>
      </rPr>
      <t xml:space="preserve">OBEDEZCASE Y CUMPLASE lo dispuesto por el Tribunal Administrativo de Cundinamarca que conformo sentencia </t>
    </r>
    <r>
      <rPr>
        <sz val="9"/>
        <rFont val="Arial Narrow"/>
        <family val="2"/>
      </rPr>
      <t xml:space="preserve">11-09-15 Allega devplución de expediente remite el Tribunal de Descongestion 07-09-15 </t>
    </r>
    <r>
      <rPr>
        <b/>
        <sz val="9"/>
        <rFont val="Arial Narrow"/>
        <family val="2"/>
      </rPr>
      <t xml:space="preserve">DEVOLUCION Despacho de origen </t>
    </r>
    <r>
      <rPr>
        <sz val="9"/>
        <rFont val="Arial Narrow"/>
        <family val="2"/>
      </rPr>
      <t xml:space="preserve">01-09-15 </t>
    </r>
    <r>
      <rPr>
        <b/>
        <sz val="9"/>
        <rFont val="Arial Narrow"/>
        <family val="2"/>
      </rPr>
      <t xml:space="preserve">FALLO Confirmese la sentencia del 31 de marzo del 2014 , en cuanto negó las pretensiones de la demanda  </t>
    </r>
    <r>
      <rPr>
        <sz val="9"/>
        <rFont val="Arial Narrow"/>
        <family val="2"/>
      </rPr>
      <t xml:space="preserve">27-07-15 </t>
    </r>
    <r>
      <rPr>
        <b/>
        <sz val="9"/>
        <rFont val="Arial Narrow"/>
        <family val="2"/>
      </rPr>
      <t>AL DESPACHO para proveer</t>
    </r>
    <r>
      <rPr>
        <sz val="9"/>
        <rFont val="Arial Narrow"/>
        <family val="2"/>
      </rPr>
      <t xml:space="preserve"> 26-09-2014: Dafp radica alegatos.19-09-2014: Traslado para alegar de conclsuion, por estado del 23 de septiembre de 2014. --- 05-09-2014: Al despacho.  17-07-2014: Al despacho.  --- 14-07-2014: Reparto y radicacion --- 25-05-2014; remie el proceso al TAC. --- 19-05-2014; Auto que concede recurso de apleacion por estado del 18 de junio. --- 14-05-2014: Al despacho.  --- 23-04-2014: El apoderado judicial del demandante interpone recurso de apelacion -- 31-03-2014: Sentencia que niega las pretensiones de la demanda, mediante edcito del 4 al 8 de abril. --- 04-02-2014. Al despacho para sentencia.22-01-14: DAFP radica alegatos de conclusión. 18-12-13: ALEGATOS DE CONCLUSIÓN.24-10-2013: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Admite demanda. </t>
    </r>
  </si>
  <si>
    <r>
      <t xml:space="preserve">11-02-16 </t>
    </r>
    <r>
      <rPr>
        <b/>
        <sz val="9"/>
        <rFont val="Arial Narrow"/>
        <family val="2"/>
      </rPr>
      <t xml:space="preserve">ARCHIVADO Caja 9 2016 </t>
    </r>
    <r>
      <rPr>
        <sz val="9"/>
        <rFont val="Arial Narrow"/>
        <family val="2"/>
      </rPr>
      <t xml:space="preserve">21-01-16 Se evidencia que no queda remanente alguno a favor de la parte actora. ordena archivar el proceso 08-10-15 </t>
    </r>
    <r>
      <rPr>
        <b/>
        <sz val="9"/>
        <rFont val="Arial Narrow"/>
        <family val="2"/>
      </rPr>
      <t xml:space="preserve">OBEDEZCASE Y CUMPLASE lo dispuesto por el Tribunal Administrativo de Cundinamarca que confirmo sentencia </t>
    </r>
    <r>
      <rPr>
        <sz val="9"/>
        <rFont val="Arial Narrow"/>
        <family val="2"/>
      </rPr>
      <t xml:space="preserve">11-09-15 Allega devolución expediente remite Tribunal Descongestion 07-09-15 </t>
    </r>
    <r>
      <rPr>
        <b/>
        <sz val="9"/>
        <rFont val="Arial Narrow"/>
        <family val="2"/>
      </rPr>
      <t xml:space="preserve">DEVOLUCION Despacho de origen </t>
    </r>
    <r>
      <rPr>
        <sz val="9"/>
        <rFont val="Arial Narrow"/>
        <family val="2"/>
      </rPr>
      <t xml:space="preserve">01-09-15 </t>
    </r>
    <r>
      <rPr>
        <b/>
        <sz val="9"/>
        <rFont val="Arial Narrow"/>
        <family val="2"/>
      </rPr>
      <t xml:space="preserve">FALLO Confirmese la sentencia proferida el 19 de mayo del 2014, en cuanto negó las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26/09/2014: DAFP radica alegatos.19-09-2014: DAFP radica alegatos, por estado del 23 de septiembre. 14-08-2014: Admite recurso por estado del 19 de agosto.  --- 17-07-2014: AL DESPACHO.  --- 03-07--14: Envio al TAC. --- 19-06-14: concede recurso de apelacion por estado del 24 de junio. --- 11-06-2014: Al despacho. 29-05-2014: Allega el apoderadod el demandante recurso de apelacion. --- 19-05-2014: Sentencia mediante edicto del 23 al 27 de amyo. --- 07-05-2014: Al despacho para sentencia. --- 11-04-2014: DAFP radica alegatos.  --- 01-04-2014: Alegatos de conclusion por estado del 3 de abril.  --- 28-02-2014: Al despacho  --- 09-12-2013: Auto que abre a pruebas por estado del 11 de diciembre de 2013. --- 22-11-2013: Al despacho. --- 18-11-2013: DAFP radica contestacion de la demanda. ---30-10-2013: Fijacion en lista del 1 de noviembre hasta el 18 de noviembre. --- 23-10-11: DAFP notificado 08-04-2013: Admision de la demanda. </t>
    </r>
  </si>
  <si>
    <r>
      <t xml:space="preserve">11-02-16 </t>
    </r>
    <r>
      <rPr>
        <b/>
        <sz val="9"/>
        <rFont val="Arial Narrow"/>
        <family val="2"/>
      </rPr>
      <t xml:space="preserve">ARCHIVADO Caja 9 2016 </t>
    </r>
    <r>
      <rPr>
        <sz val="9"/>
        <rFont val="Arial Narrow"/>
        <family val="2"/>
      </rPr>
      <t xml:space="preserve">21-01-16 Queda un remanente a favor de la parte actora, ordena desglosar liquidación y archivar proceso 08-10-15 Obedezcase y cumplase lo dispuesto por el superior, ordena liquidar remanentes y archivar el expediente 05-10-15 </t>
    </r>
    <r>
      <rPr>
        <b/>
        <sz val="9"/>
        <rFont val="Arial Narrow"/>
        <family val="2"/>
      </rPr>
      <t xml:space="preserve">AL DESPACHO </t>
    </r>
    <r>
      <rPr>
        <sz val="9"/>
        <rFont val="Arial Narrow"/>
        <family val="2"/>
      </rPr>
      <t xml:space="preserve">16-09-15 Devolucuón despacho de origen 01-09-15 </t>
    </r>
    <r>
      <rPr>
        <b/>
        <sz val="9"/>
        <rFont val="Arial Narrow"/>
        <family val="2"/>
      </rPr>
      <t xml:space="preserve">FALLO Confirmese sentencia del 10 de marzo del 2014, proferida por el Juzgado 7 Adminsitrativo de Descongestión de Bogotá, en cuanto negó las pretensiones de la demanda </t>
    </r>
    <r>
      <rPr>
        <sz val="9"/>
        <rFont val="Arial Narrow"/>
        <family val="2"/>
      </rPr>
      <t xml:space="preserve">27-07-15 </t>
    </r>
    <r>
      <rPr>
        <b/>
        <sz val="9"/>
        <rFont val="Arial Narrow"/>
        <family val="2"/>
      </rPr>
      <t xml:space="preserve">AL DESPACHO para proveer </t>
    </r>
    <r>
      <rPr>
        <sz val="9"/>
        <rFont val="Arial Narrow"/>
        <family val="2"/>
      </rPr>
      <t xml:space="preserve">29-04-15 DAFP radico alegatos 28-04-15 </t>
    </r>
    <r>
      <rPr>
        <b/>
        <sz val="9"/>
        <rFont val="Arial Narrow"/>
        <family val="2"/>
      </rPr>
      <t xml:space="preserve">CONCEDE termino para alegatos </t>
    </r>
    <r>
      <rPr>
        <sz val="9"/>
        <rFont val="Arial Narrow"/>
        <family val="2"/>
      </rPr>
      <t xml:space="preserve">20-04-15 </t>
    </r>
    <r>
      <rPr>
        <b/>
        <sz val="9"/>
        <rFont val="Arial Narrow"/>
        <family val="2"/>
      </rPr>
      <t>AL DESPACHO para proveer</t>
    </r>
    <r>
      <rPr>
        <sz val="9"/>
        <rFont val="Arial Narrow"/>
        <family val="2"/>
      </rPr>
      <t xml:space="preserve"> 24-03-15 Admite sucesion procesal 04-03-15 AL DESPACHO para proveer 06-06-2014: Admite recurso por estado del 10 de junio. 08-05-2014: Reparto y radicacion. --- 08-05-2014: Envio al TAC. --- 28-04-2014: Concede recurso de apelacion por estado del 30 de abril.  --- 21-04-2014: AL despacho.  --- 01-04-2014: Recurso de apelacion interpeusto por el apdoerado del demandnate. --- 10-03-2014: Sentencia que niega las pretensiones de la demanda mediante edicto del 14 al 18 de marzo. --- 04-02-2014: Al despacho para sentencia. --- 15-01-14: DAFP radica alegatos de conclusión. 09-12-2013: Auto que concede terminos para alegatos de conclusion por estado del 11 de diciembre de 2013. --- 22-11-2013: Al despacho. --- 09-09-2013: Auto que abre a pruebas por estado del 11 de septiembre de 2013. --- 27-08-2013: DAFP contesta demanda. --- 14-08-2013: Fijacion en lista del 04 de agosto al 28 de agosto de 2013. --- 17-07-2013: Estado requiere a la parte actora para que consigne gastos procesales. --- 26-06-2013: DAFP notificado.  21-01-2013: Auto que admite demanda.</t>
    </r>
  </si>
  <si>
    <t>WALTER COLORADO CAMPUZANO</t>
  </si>
  <si>
    <t>HUMBERTO ZUÑIGA RIVAS</t>
  </si>
  <si>
    <t>MILLER TORRES VARELA</t>
  </si>
  <si>
    <t>01-03-16 Registro Proyecto de fallo 12-11-15 DAFP es notificado</t>
  </si>
  <si>
    <t>23-02-16 suspension de terminos por impedimentos 14-08-15 DAFP radico contestación 31-07-15 DAFP es notificado</t>
  </si>
  <si>
    <t>Nación-Min. De Hacienda, Min de Justicia y DAFP</t>
  </si>
  <si>
    <t>MARIELA CORREDOR CORREDOR</t>
  </si>
  <si>
    <t>EVER MORA FLOREZ</t>
  </si>
  <si>
    <t>MARCO ANTONIO ORTIZ MARTINEZ</t>
  </si>
  <si>
    <t>DAVID ALONSO ROA SALGUERO</t>
  </si>
  <si>
    <t>050013105011-2015-01103-00</t>
  </si>
  <si>
    <t>Jhon Jairo Arango</t>
  </si>
  <si>
    <t>Par/Iss Patrimonio Autonomo de Remanentes Instituto de Seguros Sociales, Fiduagraria, Ministerio de Trabajo, Ministyerio de Salud, Min. De Hacienda y DAFP</t>
  </si>
  <si>
    <t>MARTHA CECILIA CASTAÑO SANCHEZ</t>
  </si>
  <si>
    <t>ACCION DE REINTEGRO</t>
  </si>
  <si>
    <t>Juzgado 11 Laboral del Circuito</t>
  </si>
  <si>
    <t>Fuero Sindical</t>
  </si>
  <si>
    <t>GABRIEL TAPIA QUIROGA</t>
  </si>
  <si>
    <t>D-11105</t>
  </si>
  <si>
    <t>EDUIN DE LA ROSA QUESSEP</t>
  </si>
  <si>
    <t>Ley 797 de 2003 Artículo 5 (parcial)</t>
  </si>
  <si>
    <t>D-11244</t>
  </si>
  <si>
    <t>YOBANY LOPEZ QUINTERO</t>
  </si>
  <si>
    <t>Ley 1769 de 2015 Artículo 89</t>
  </si>
  <si>
    <r>
      <rPr>
        <b/>
        <sz val="9"/>
        <rFont val="Arial Narrow"/>
        <family val="2"/>
      </rPr>
      <t>29-03-16 ARCHIVADO</t>
    </r>
    <r>
      <rPr>
        <sz val="9"/>
        <rFont val="Arial Narrow"/>
        <family val="2"/>
      </rPr>
      <t xml:space="preserve"> </t>
    </r>
    <r>
      <rPr>
        <b/>
        <sz val="9"/>
        <rFont val="Arial Narrow"/>
        <family val="2"/>
      </rPr>
      <t xml:space="preserve">01-03-16 Declarese la nulidad del numeral 12 del art. 16 del Decreto 249 de 2004 </t>
    </r>
    <r>
      <rPr>
        <sz val="9"/>
        <rFont val="Arial Narrow"/>
        <family val="2"/>
      </rPr>
      <t xml:space="preserve">05-10-15 </t>
    </r>
    <r>
      <rPr>
        <b/>
        <sz val="9"/>
        <rFont val="Arial Narrow"/>
        <family val="2"/>
      </rPr>
      <t xml:space="preserve">AL DESPACHO para fallo </t>
    </r>
    <r>
      <rPr>
        <sz val="9"/>
        <rFont val="Arial Narrow"/>
        <family val="2"/>
      </rPr>
      <t xml:space="preserve">25-09-15 Acepta impedimento del Dr. Roberto Augusto Serrato 18-08-15 </t>
    </r>
    <r>
      <rPr>
        <b/>
        <sz val="9"/>
        <rFont val="Arial Narrow"/>
        <family val="2"/>
      </rPr>
      <t xml:space="preserve">AL DESPACHO para fallo </t>
    </r>
    <r>
      <rPr>
        <sz val="9"/>
        <rFont val="Arial Narrow"/>
        <family val="2"/>
      </rPr>
      <t xml:space="preserve">21-07-15 Corre traslado de alegatos por 10 dias al Min de Trabajo 06-07-15 </t>
    </r>
    <r>
      <rPr>
        <b/>
        <sz val="9"/>
        <rFont val="Arial Narrow"/>
        <family val="2"/>
      </rPr>
      <t xml:space="preserve">AL DESPACHO </t>
    </r>
    <r>
      <rPr>
        <sz val="9"/>
        <rFont val="Arial Narrow"/>
        <family val="2"/>
      </rPr>
      <t xml:space="preserve">23-06-15 Tiene por contestada la demanda 03-06-15 </t>
    </r>
    <r>
      <rPr>
        <b/>
        <sz val="9"/>
        <rFont val="Arial Narrow"/>
        <family val="2"/>
      </rPr>
      <t xml:space="preserve">AL DESPACHO </t>
    </r>
    <r>
      <rPr>
        <sz val="9"/>
        <rFont val="Arial Narrow"/>
        <family val="2"/>
      </rPr>
      <t xml:space="preserve">12-05-15 </t>
    </r>
    <r>
      <rPr>
        <b/>
        <sz val="9"/>
        <rFont val="Arial Narrow"/>
        <family val="2"/>
      </rPr>
      <t xml:space="preserve">Fijacion en lista por 10 días al ministerio de trabajo </t>
    </r>
    <r>
      <rPr>
        <sz val="9"/>
        <rFont val="Arial Narrow"/>
        <family val="2"/>
      </rPr>
      <t>13-11-14 Estado auto del 06-11-14 que ordena notificar al Min Trabajo. 22-04-2013: Al despacho para fallo, se radico sustitucion a la Dra. Maia Borja el 16-12-14, 16-04-2013: Se allega poder, Alejandro Cruz. --- 20-02-2013: Se libra telegrama 069 al DAFP comunicando la renuncia de poder. --- 21-01-2013: Se acepta la renuncia de Monica S. por estado del 08 de febrero de 2013. --- 21-01-2013: Al despacho. --- 26-11-2012: Mónica Serrato renuncia a poder. --- 10-09-2012: Al despacho para fallo. --- 30-08-2012: Procurador delegado allega alegatos de conclusión. --- 16-08-2012: Traslado especial a la Procuraduría. --- 08-08-2012: DAFP radica alegatos de conclusión. --- 13-07-2012: Córrase traslado para alegar de conclusión por estado del 31 de julio al 14 de agosto de 2012. --- 09-07-2012: Al despacho. --- 12-06-2012: Se tiene como pruebas las aportadas en el expediente, en cuanto fueron conducentes y por el valor que les corresponda en derecho por estado del 25 de junio de 2012. --- 12-06-2012: Al despacho. --- 22-05-2012: Auto que tiene por contestada la demanda, se reconoce personería a Monica Serrato por estado del 01 de junio de 2012. --- 07-05-2012: Al despacho. --- 26-04-2012: DAFP contesta la demanda. --- 13-04-2012: Se fija en lista por 10 días por estado del 13 al 26 de abril de 2012. --- 26-03-2012: DAFP notificado.--- 30-09-2011. Admision de la demanda.</t>
    </r>
  </si>
  <si>
    <t>Nación-Min. De Hacienda, Min de Comercio, DAPRE Y DAFP</t>
  </si>
  <si>
    <t>SANTIAGO BOTERO ARANGO</t>
  </si>
  <si>
    <r>
      <t>29-03-16 ARCHIVADO</t>
    </r>
    <r>
      <rPr>
        <sz val="9"/>
        <rFont val="Arial Narrow"/>
        <family val="2"/>
      </rPr>
      <t xml:space="preserve"> </t>
    </r>
    <r>
      <rPr>
        <b/>
        <sz val="9"/>
        <rFont val="Arial Narrow"/>
        <family val="2"/>
      </rPr>
      <t>14-01-16 OBEDEZCASE Y CUMPLASE 25-09-15 DEVOLUCIÓN al Juzgado de origen 21 Administrativo de descongestion 14-09-15 Resuelve solicitud de copias 10-07-15 FALLO Confirmase la sentencia del 8 de agosto del 2014 proferida por el Juzgado 21 Administrativo del Circuito de Medellin en Descongestion , devuelvase el expediente al Juzgado de origen 22-06-15 Registra proyecto de fallo  12-06-15 AL DESPACHO para fallo 05-06-15 DAFP envia alegatos por DHL, 25-05-15 TRASLADO de alegatos por 10 dias, 11-05-15 Admite recurso de apelación 24-04-15 AL DESPACHO 10-03-15 Asiste a la audiencia DAFP, CONCEDE recurso de apelación, 26-02-15 por Estado: fija audiencia para el 10 DE MARZO de 2015. APLAZA audiencia de conciliación fijada para el 05-02-15. 11-11-14 auto declárese la nulidad de la actuación surtida a partir de la notificación de la sentencia proferida dentro del proceso de la referencia por el juzgado 21 administrativo de Medellín el dia 8 de agosto de 2014 y ordena devolver expediente al juzgado de origen. 02-10-2014: Se remite proceso al Tribunal Administrativo de Antioquia. 10-09-2014: Admite recurso de apelacion por estado del 11 de septiembre.  --- 03-09-2014: RECURSO DE APELACION POR EL icbf. --- 08-08-2014: SENTENCIA QUE ACCEDE A LAS SÙPLICAS DE LA DEMADANDA. SE DECRETA NULIDAD DE ACTO ACUSADO. SE ORDENA RESTABLECIMIENTO DEL DERECHO, MEDIANTE EDICTO DEL 15 AL 20 DE AGOSTO.   --- 27-01-2014: Al despacho para sentencia.  --- 15-01-13: DAFP envia alegatos de conclusión por DHL. 18-12-2013: Corre traslado para alegar de conclusion. --- 06-11-2013: Reconcoe personeria al Dr. Cmilo Escovar. ---  29-10-2013: DAFP se pronuncia sobre los hechos de la demanda y el llamamiento en garantia. ----- 18-09-2013 2013-05-14: DAFP notificado. ---23-09-2012: Admite los llamamientos en garantia. --- 30-03-2012: Admision de la demanda.</t>
    </r>
  </si>
  <si>
    <t>JOSE IGNACIO ARANGO BERNAL</t>
  </si>
  <si>
    <t xml:space="preserve">Nación-Ministerio del Interior y de Justicia- Departamento Administrativo de la Función Pública. </t>
  </si>
  <si>
    <r>
      <t xml:space="preserve">17-03-16 </t>
    </r>
    <r>
      <rPr>
        <b/>
        <sz val="9"/>
        <rFont val="Arial Narrow"/>
        <family val="2"/>
      </rPr>
      <t xml:space="preserve">ARCHIVADO </t>
    </r>
    <r>
      <rPr>
        <sz val="9"/>
        <rFont val="Arial Narrow"/>
        <family val="2"/>
      </rPr>
      <t xml:space="preserve">20-01-16 </t>
    </r>
    <r>
      <rPr>
        <b/>
        <sz val="9"/>
        <rFont val="Arial Narrow"/>
        <family val="2"/>
      </rPr>
      <t xml:space="preserve">TERMINA proceso por desisitmiento </t>
    </r>
    <r>
      <rPr>
        <sz val="9"/>
        <rFont val="Arial Narrow"/>
        <family val="2"/>
      </rPr>
      <t>18-01-16 Registro proyecto de fallo 16-12-15 DAFP radico contestación 30-11-15 Admite demanda</t>
    </r>
  </si>
  <si>
    <t>Naciión-Contraloria General de la República, DAFP, Presidencia</t>
  </si>
  <si>
    <t>HECTOR EDUARDO ABRIL BARRANTES</t>
  </si>
  <si>
    <t>Ncaión-Rama Judicial-Consejo Superior de la Judicatura-Dirección Ejecutiva de Administratción Judicial-Min. De Hacienda-Min. De Justicia-Agencia Nacional de Defensa Jurídica del Estado-DAFP</t>
  </si>
  <si>
    <t>JUAN GUILLERMO JARAMILLO DIAZ Y OTROS</t>
  </si>
  <si>
    <t>Nación-Min. De Hacienda-Min de Justicia-DAFP-Rama Judicial-Dirección Ejecutiva de Administración Judicial</t>
  </si>
  <si>
    <t>LUZ DARY ORTEGA ORTIZ</t>
  </si>
  <si>
    <t>Nación-Min. De Hacienda-Min de Justicia-DAFP-Procuraduria General de la Nación</t>
  </si>
  <si>
    <t>JORGE JUAN CLAVIJO BENDECK</t>
  </si>
  <si>
    <t xml:space="preserve">21-04-16 Remite expediente al archivo central caja 109 10-04-15 Envíese al Juzgado de origen previa las anotaciones y constancia del caso 31-10-14 SENTENCIA: condena al ICBF. 22-07-2014: DAFP envia alegatos.08-07-2014: declara cerrado el periodo probatorio y corre traslado para alegar de conclusion, por estadop delnm --- 12-06-2014: Auto que abre a pruebas.  --- 06-05-2014. DAFP envia contestacion de la demanda. ---  --- 25-04-2014: Fijacion en lista hasta el 9 de mayo.  --- 2014-02-14: Requeire gastos del proceso.. --- 13-12-2013: Auto que declara la nulidad de lo actuado.  --- 25-10-2013: DAFP radica alegatos de conclusion. --- 11-10-2013: Auot que fija fecha para alegar de conclusion. ---- 09-07-2013: Auto que abre a pruebas.  --- 10-07-2013: DAFP contesta demanda. --- 27-06-2013: Fijacion en lista. 14-06-2013: DAFP notificado. 23-03-2012: Admsiion de la demanda. </t>
  </si>
  <si>
    <r>
      <t xml:space="preserve">13-04-16 </t>
    </r>
    <r>
      <rPr>
        <b/>
        <sz val="9"/>
        <rFont val="Arial Narrow"/>
        <family val="2"/>
      </rPr>
      <t xml:space="preserve">ARCHIVADO </t>
    </r>
    <r>
      <rPr>
        <sz val="9"/>
        <rFont val="Arial Narrow"/>
        <family val="2"/>
      </rPr>
      <t xml:space="preserve">30-10-15 </t>
    </r>
    <r>
      <rPr>
        <b/>
        <sz val="9"/>
        <rFont val="Arial Narrow"/>
        <family val="2"/>
      </rPr>
      <t xml:space="preserve">FALLO Se decreta probada la excepción de falta de legitimidad en la causa por pasiva propuesta por la Procuraduría General de la Nación y se declaran no probadas las excepciones de falta de agotamiento de la vía gubernativa e indebida escogencia de la acción </t>
    </r>
    <r>
      <rPr>
        <sz val="9"/>
        <rFont val="Arial Narrow"/>
        <family val="2"/>
      </rPr>
      <t>12-10-2012: Al despacho para fallo.04-10-2012: Regresa con concepto de la Procuraduría No. 394 de 2012. --- 21-09-2012: Traslado especial al Procurador 2 Delegado por estado del 21 de septiembre al 04 de octubre de 2012. --- 19-09-2012: DAFP radica alegatos. --- 18-09-2012: Solicitud de traslado especial suscrito por el Procurador 2 Delegado. --- 09-08-2012: No hay lugar a decretar pruebas, se corre traslado por 10 días para alegar por estado del 06 al 19 de septiembre de 2012. --- 28-02-2012: Al despacho. --- 17-02-2012: DAFP, contesta. --- 07-02-2012: Fijación en lista vence el 20 de febrero  de 2012. --- 16-01-2012: DAFP notificado. --- 29-09-2011. Admision de la demanda</t>
    </r>
  </si>
  <si>
    <r>
      <t xml:space="preserve">15-04-16 </t>
    </r>
    <r>
      <rPr>
        <b/>
        <sz val="9"/>
        <rFont val="Arial Narrow"/>
        <family val="2"/>
      </rPr>
      <t xml:space="preserve">ARCHIVADO Caja 36659 </t>
    </r>
    <r>
      <rPr>
        <sz val="9"/>
        <rFont val="Arial Narrow"/>
        <family val="2"/>
      </rPr>
      <t>12-09-14 En la fecha pasa el expediente a la contadora para liquidción de gastos 14-03-2014: Auto de obedezcase y caumplase por estado del 18 de marzo.03-03-2014: Devolucion al TAC. ---  12-02-2004: Fallo que confirma la senrtencia revocada, mediante edcito del 20 al 24 de febrero de 2014. 16-06-2005: Al despacho para fallo. ---- 26-11-2004: Traslado apra alegar de conclusion por estado del 11 de enero de 2005. ---- 16-09-2004.- ,Auto que admite recurso de apelacion. --- 09-07-2004: Auto que da termino apra sustenatr el recurso de apelacion. --- 16-04-2004: Envio al CE. 31-03-2004: Auto que admite recurso de apelacion. --- 17-023-2004: Al despacjp recurso de apelacion. ---- 25-02-2004: Fallo que declara la falta de legitimacion , mediante edicto del 02 al 4 de marzo de 2004. --- 15-10-2003: Al despacho para sentencia, con alegatos del DAFP.10-09-2003: Auto de traslado para alegar de conclusion, por estado del 15 de septimebre de 200. --- 11-02-2002: Radicacion del proceso.</t>
    </r>
  </si>
  <si>
    <t>Nación-Rama Judicial, Ministerio de Hacienda, Ministerio de Justicia y DAFP</t>
  </si>
  <si>
    <t>GUILLERMO ARTURO GUERRERO LUNA</t>
  </si>
  <si>
    <t>D-11274</t>
  </si>
  <si>
    <t>MP. Maria Victoria Calle Correa</t>
  </si>
  <si>
    <t>EDINSON SUESCUN VASQUEZ</t>
  </si>
  <si>
    <t>Ley 407 de 1194 Artículo 176</t>
  </si>
  <si>
    <t>13-04-16 DAFP es notificado</t>
  </si>
  <si>
    <t>D-11266</t>
  </si>
  <si>
    <t>JOSE ELIAS ACOSTA ROSERO</t>
  </si>
  <si>
    <t>Ley 1753 de 2015, Artículo 134 (parcial)</t>
  </si>
  <si>
    <t>Nación-Min. De Hacienda, Min de Trabajo, DAFP e ICBF</t>
  </si>
  <si>
    <t>GLORIA FRIDA ERAZO</t>
  </si>
  <si>
    <t xml:space="preserve">Nacion, Rama Judicial, Consejo Superior de la Judicatura, DAPRE, DAFP, Min. De Hacienda y Min de Justicia </t>
  </si>
  <si>
    <t>MYRIAM FLOREZ MORENO</t>
  </si>
  <si>
    <t>Nación-Min. De Hacienda, Min de Justicia, DAFP</t>
  </si>
  <si>
    <t>Nación-Min. De Hacienda, Min de Justicia, DAFP, Rama Juficial</t>
  </si>
  <si>
    <t>LUIS ORLANDO VEGA VEGA</t>
  </si>
  <si>
    <r>
      <t xml:space="preserve">15-04-16 </t>
    </r>
    <r>
      <rPr>
        <b/>
        <sz val="9"/>
        <rFont val="Arial Narrow"/>
        <family val="2"/>
      </rPr>
      <t xml:space="preserve">ARCHIVADO </t>
    </r>
    <r>
      <rPr>
        <sz val="9"/>
        <rFont val="Arial Narrow"/>
        <family val="2"/>
      </rPr>
      <t>07-02-2012: DAFP renuncia a poder.15-11-2011: Auto de trámite, se recibe expediente de descongestión con sentencia que niega pretensones por estado del 17 de noviembre de 2011. --- 28-10-2011: Al despacho. --- 24-10-2011: Regresa expediente al Juzgado de origen, proviene del Juzgado 6 Administrativo de Descongestión. --- 20-10-2011: Devuelto expediente al Juzgado de origen, remite el Juzgado 6° Administrativo de Descongestión con oficio 1055. --- 16-09-2011: Sentencia de primera instancia, notificada por edicto del 22 al 26 de septiembre, falla inhibido para conocer y da como probada la excepción de falta de legitimación por pasiva del DAFP, niega pretensiones y no hay lugar a costas. --- 09-09-2011: Al despacho para sentencia. --- 02-08-2011: Auto que ordena enviar a descongestión para sentencia. --- 15-06-2011: DAFP presenta alegatos en tiempo. --- 31-05-2011: Auto que ordena correr traslado para alegar de conclusión, vence el 15 de junio de 2011. --- 30-07-2010: Auto decreta pruebas solicitadas por las partes, por estado del 3 de agosto. --- 27-11-2009: Vence traslado de excepciones sin intervención del demandante. --- 26-10-09: Pago arancel notificaciones. --- 02-10-2009: Traslado de excepciones  por cinco días para que el demandante se pronuncie sobre las excepciones. --- 10-09-09: DAFP, contestación en tiempo. --- 28-08-09: Fijación en lista, vence 10 de septiembre de 2009. --- 15-07-09: Se declara la nulidad de todo lo actuado y se ordena notificar en debida forma. -- Admision de la demanda.</t>
    </r>
  </si>
  <si>
    <t>MILTON MARTINEZ VELASQUEZ</t>
  </si>
  <si>
    <t>ANDRES GUILLERMO CASTILLO SANFELIU</t>
  </si>
  <si>
    <t>Nacion-Min. De Trabajo, Min. De Hacienda, Departamento Administrativo de la Función Pública e ICBF</t>
  </si>
  <si>
    <t>Nación-Min. De Hacienda, Min. Del Trabajo, Min. De Salud y DAFP</t>
  </si>
  <si>
    <t>NILSON ARTURO VEGA VASQUEZ Y OTROS</t>
  </si>
  <si>
    <t>Nación-Agencia Nacional de Defensa Jurídica del Estado, Migración Colombia, Unidad Nacional de Protección, Fiscalia General de la Nación, Min. De Defensa-Policia Nacional, DAFP, CNSC y DAPRE</t>
  </si>
  <si>
    <t>HEYDA AVILES RAMIREZ</t>
  </si>
  <si>
    <t>Nación-Min. Del Trabajo, Min de Hacienda, DAFP e ICBF</t>
  </si>
  <si>
    <t>GLADIS STELLA RAMIREZ ORREGO</t>
  </si>
  <si>
    <r>
      <t xml:space="preserve">10-05-16 </t>
    </r>
    <r>
      <rPr>
        <b/>
        <sz val="9"/>
        <rFont val="Arial Narrow"/>
        <family val="2"/>
      </rPr>
      <t xml:space="preserve">ARCHIVADO </t>
    </r>
    <r>
      <rPr>
        <sz val="9"/>
        <rFont val="Arial Narrow"/>
        <family val="2"/>
      </rPr>
      <t xml:space="preserve">18-12-15 </t>
    </r>
    <r>
      <rPr>
        <b/>
        <sz val="9"/>
        <rFont val="Arial Narrow"/>
        <family val="2"/>
      </rPr>
      <t xml:space="preserve">FALLO Deniégase las pretensiones de la demanda de nulidad presentadas por los dtes </t>
    </r>
    <r>
      <rPr>
        <sz val="9"/>
        <rFont val="Arial Narrow"/>
        <family val="2"/>
      </rPr>
      <t xml:space="preserve"> 09-10-2013: Al despacho por reparto a la Dra. Bertha Lucia Ramirez de Pae, se radico sustitucion a la Dra. Maia Borja el 16-12-14, 26-09-2013: Se envia por competencia a la Seccion Segunda. --- 17-09-2013: Se radica sustticion de poder a Alejandro Cruz. --- 01-04-2013: Al despacho para fallo. --- 15-03-2013: Se allega poder Angelica Guzman. --- 21-01-2013: Se libró telegrama 015 comunicando la renuncia de poder. --- 03-12-2012: Se acepta la renuncia de Monica Serrato por estado del 15 de enero de 2013. --- 28-11-2012: Al despacho. --- 26-11-2012: Mónica Serrato renuncia a poder. --- 19-11-2012: Al despacho para fallo. --- 18-10-2012: Traslado especial a la Procuraduría hasta el 31 de octubre de 2012. --- 17-10-2012: El Procurador delegado para la conciliación administrativa solicita traslado para alegar de conclusión. --- 17-09-2012: Traslado para alegar por 10 días por estado del 02 al 16 de octubre de 2012. --- 10-09-2012: Al despacho. --- 27-07-2012: DAFP da respuesta a oficio 1081. --- 28-06-2012: Oficio que da cumplimiento a una providencia. --- 16-05-2012: Se abre a pruebas por 30 días, se tienen como pruebas los documentos aportados por las partes por estado del 01 de junio de 2012. --- 14-05-2012: Al despacho. --- 21-02-2012: Telegrama 017 se comunica aceptación de renuncia de Diego Pineda. --- 14-02-2012: Acepta renuncia Diego Pineda. --- 30-01-2012: Admite renuncia de Diego Pineda. --- 25-01-2012. Al despacho. --- 19-01-2012: Renuncia apoderado DAFP, Diego Pineda. --- 24-10-2011: Al despacho. --- 03-10-2011: Auto tiene por contestada la demanda y reconoce personerías, por estado del 10 de octubre de 2011. --- 19-09-2011: Al despacho. --- 08-09-2011: DAFP, radica contestación. --- 26-08-2011: Fijación en lista vence el 8 de septiembre de 2011. --- 21-07-2011: DAFP, notificado. --- 08-06-2010: Admision de la demanda.</t>
    </r>
  </si>
  <si>
    <t>Nación-Min. De Hacienda y DAFP</t>
  </si>
  <si>
    <t>LORENA SOFIA ORTIZ RIVERA</t>
  </si>
  <si>
    <t>JOSE MANUEL DIAZ MESA</t>
  </si>
  <si>
    <t>Nación-Contralori General de la República, Presidencia de la República y DAFP</t>
  </si>
  <si>
    <t>JUAN CARLOS MURILLO ORTIZ</t>
  </si>
  <si>
    <t>Nación- Contraloria General de la Republica, Presidencia de la República y DAFP</t>
  </si>
  <si>
    <t>LUIS ENRIQUE MEDINA LARA</t>
  </si>
  <si>
    <t>´110010306000-2016-00053-00</t>
  </si>
  <si>
    <t>MP. Alvaro Namen Vragas</t>
  </si>
  <si>
    <t>Nación-Ministerio de Trabajo, Departamento Admnistrativo de la Función Pública, Procuraduria General de la Nación, Procuraduría Refgional del Tolima</t>
  </si>
  <si>
    <t>Consejo de Estado, Sala de Consulta y Servicio Civil</t>
  </si>
  <si>
    <t>Presunto conflicto de competencias administrativas sucitado entre el Hospítal Federico Lleras Acosta de Ibague, Ministerio de Trabajo, La Superintendencia Nacional de Salud y la Procuraduria Generald e la Nación</t>
  </si>
  <si>
    <r>
      <t xml:space="preserve">27-05-16 </t>
    </r>
    <r>
      <rPr>
        <b/>
        <sz val="9"/>
        <rFont val="Arial Narrow"/>
        <family val="2"/>
      </rPr>
      <t xml:space="preserve">ARCHIVADO </t>
    </r>
    <r>
      <rPr>
        <sz val="9"/>
        <rFont val="Arial Narrow"/>
        <family val="2"/>
      </rPr>
      <t xml:space="preserve">08-04-16 </t>
    </r>
    <r>
      <rPr>
        <b/>
        <sz val="9"/>
        <rFont val="Arial Narrow"/>
        <family val="2"/>
      </rPr>
      <t xml:space="preserve">FALLO Niega la nulidad del Art. 1 del decreto 1151 de 1999 </t>
    </r>
    <r>
      <rPr>
        <sz val="9"/>
        <rFont val="Arial Narrow"/>
        <family val="2"/>
      </rPr>
      <t xml:space="preserve">28-10-14  sustitución poder Andri Osorio. 25-10-2013: Al despacho para fallo.03-09-2013: DAFP radica alegatos. --- 21-08-2013: Traslado de alegatos de conclusion. ---  17-04-2013: Al despacho. --- 16-04-2013: Se allega renuncia Monica Serrato, y poder Alejandro Cruz. --- 13-02-2013: Mediante oficio 807 se solicitan antecedentes al DAFP. --- 10-12-2012: Auto decretando pruebas, ordena oficiar al DAFP para que allegue copia de los antecedentes que dieron origen a la expedición del Decreto 1151 de 1999 por estado del 31 de enero de 2013. --- 04-05-2012: Al despacho. --- 30-04-2012: DAFP radica la contestación de la demanda. --- 17-04-2012: Se fija en lista por 10 días del 17 al 30 de abril de 2012. --- 30-03-2012: DAFP notificado.  --- 28-11-2011: Admision de la demanda. </t>
    </r>
  </si>
  <si>
    <t>CONFLICTO DE COMPETENCIAS</t>
  </si>
  <si>
    <t>D-11369</t>
  </si>
  <si>
    <t>Decreto 780 de 2005 Arts. 14, 15 y 16</t>
  </si>
  <si>
    <t>Maaria Fernanda</t>
  </si>
  <si>
    <t>JULIO ALBERTO GARCIA ARANDA</t>
  </si>
  <si>
    <t>ROCIO QUINTERO MEDINA</t>
  </si>
  <si>
    <t>GLORIA MARLENY ARIZA VILLAMIL</t>
  </si>
  <si>
    <t>JUAN CARLOS GARZON GARZON</t>
  </si>
  <si>
    <t>Nación-Departamento Administrativo de la Presidencia-Min. Rel Exteriores-Min. Haciena- Min. De Justicia-Min de Defensa- DAFP y DAS</t>
  </si>
  <si>
    <t>´11001032800020160004800</t>
  </si>
  <si>
    <t>Blanca clemencia Romero, DAFP, DAPRE, ESAP, Agencia nacional de Defensa Juridica y Min. Público</t>
  </si>
  <si>
    <t>NICOLAS EDUARDO RODRIGUEZ</t>
  </si>
  <si>
    <t>NULIDAD ELECTORAL</t>
  </si>
  <si>
    <t>Consejo de Estado, Sección Quinta-</t>
  </si>
  <si>
    <t>Decreto 708 de 2016</t>
  </si>
  <si>
    <r>
      <t xml:space="preserve">15-10-15 CONDENA a la procuraduria que reconozca y pague en favor del Dte.08-03-16 Registra proyecto de fallo 30-10-15 DAFP radica memorial -excusión trámite procesal- 15-10-15 </t>
    </r>
    <r>
      <rPr>
        <b/>
        <sz val="9"/>
        <rFont val="Arial Narrow"/>
        <family val="2"/>
      </rPr>
      <t>FIJA fecha para audiencia de Conciliación para el 4 de noviembre a las 11:00 AM</t>
    </r>
    <r>
      <rPr>
        <sz val="9"/>
        <rFont val="Arial Narrow"/>
        <family val="2"/>
      </rPr>
      <t xml:space="preserve"> 30-06-15 </t>
    </r>
    <r>
      <rPr>
        <b/>
        <sz val="9"/>
        <rFont val="Arial Narrow"/>
        <family val="2"/>
      </rPr>
      <t xml:space="preserve">FALLO declárese la nulidad del oficio SG-N° 2797 del PGN, Condenese a la Procuraduría General de la Nación </t>
    </r>
    <r>
      <rPr>
        <sz val="9"/>
        <rFont val="Arial Narrow"/>
        <family val="2"/>
      </rPr>
      <t xml:space="preserve"> 24-06-15 Registra proyecto de fallo 20-05-15 Declara infundado el impedimento manifestado por el Procurador 154 Judicial I Administrativo, 10-12-14 DAFP asiste a audiencia inicial, el demandante desiste de la demanda en contra del DAFP, se acepta el desistimiento, se desvincula al DAFP.03-12-14 DAFP es notificado de audiencia inicial sin ser notificado del auto admisorio.04-04-13 ADMISION</t>
    </r>
  </si>
  <si>
    <t>Nación-Departamento Administrativo de la Presidencia-Departamento Nacional de Planeación, Departamento Administrativo de la Función Pública y Agencia Nacional e Defensa Juridica del Estado</t>
  </si>
  <si>
    <t>NEIDER DE JESUS RICARDO HOYOS</t>
  </si>
  <si>
    <r>
      <t xml:space="preserve">21-06-16 </t>
    </r>
    <r>
      <rPr>
        <b/>
        <sz val="9"/>
        <rFont val="Arial Narrow"/>
        <family val="2"/>
      </rPr>
      <t>ARCHIVADO</t>
    </r>
    <r>
      <rPr>
        <sz val="9"/>
        <rFont val="Arial Narrow"/>
        <family val="2"/>
      </rPr>
      <t xml:space="preserve">  CAJA 26 DE 2016 17-06-16 Pone en conocimiento loquidacón y ordena archivar 14-06-16 </t>
    </r>
    <r>
      <rPr>
        <b/>
        <sz val="9"/>
        <rFont val="Arial Narrow"/>
        <family val="2"/>
      </rPr>
      <t xml:space="preserve">AL DESPACHO con liquidacion de gastos procesales </t>
    </r>
    <r>
      <rPr>
        <sz val="9"/>
        <rFont val="Arial Narrow"/>
        <family val="2"/>
      </rPr>
      <t xml:space="preserve">29-04-16 OBEDEZCASE Y CUNPLASE lo dispuesto por el superior, que confirma sentencia apelada 04-04-16 TAC ALLEGA PROCESO 14-03-16 DEVOLUCION JUZGADO DE ORIGEN 23-02-16 </t>
    </r>
    <r>
      <rPr>
        <b/>
        <sz val="9"/>
        <rFont val="Arial Narrow"/>
        <family val="2"/>
      </rPr>
      <t xml:space="preserve">FALLO Confirma sentencia de primera instancia </t>
    </r>
    <r>
      <rPr>
        <sz val="9"/>
        <rFont val="Arial Narrow"/>
        <family val="2"/>
      </rPr>
      <t xml:space="preserve">15-12-15 </t>
    </r>
    <r>
      <rPr>
        <b/>
        <sz val="9"/>
        <rFont val="Arial Narrow"/>
        <family val="2"/>
      </rPr>
      <t xml:space="preserve">AL DESPACHO </t>
    </r>
    <r>
      <rPr>
        <sz val="9"/>
        <rFont val="Arial Narrow"/>
        <family val="2"/>
      </rPr>
      <t xml:space="preserve">17-02-15 Requiere a la accionada para designar apoderado 29-01-15 AL DESPACHO 02-07-2014. Al despacho.19-05-2014: DAFP radica alegatos. --- 30-04-2014: Se corre traslado para alegar por estado del 6 de mayo. --- 28-04-2014: Al despacho. --- 13-03-2014: Al despacho reparto. --- 17-02-2014: Envio al TAC. ---  03-02-2014: Se admite recurso de epelacion por estado del 5 de febrero de 2014. --- 29-01-2014: Al despacho. ---- 13-12-2013: El apoderado del demandante allega recurso de apelacion.29-11-2013: Sentencia por edicto del 5 al 9 de diciembre que niega las pretensiones de la demanda. --- 25-11-2013: Radican alegatos de conclusion. ---  12-11-2013: Termino para alegar de conclusion por estado del 14 de noviembre. --- 23-09-2013: Auto que abre a pruebas por estado del 25 de septiembre de 2013. --- 10-09-2013: DAFP contesta demanda. --- 03-09-2013: Se fija en lista, hasta el 13 de septiembre de 2013. --- 26-08-2013: DAFP notificado.10-09-2012: Admision de la demanda. </t>
    </r>
  </si>
  <si>
    <t>01-07-16 REGISTRA PROYECTO DE FALLO. 19-04-16 DAFP contesta demanda de inconstiticionalidad 18-03-16 Admite demanda</t>
  </si>
  <si>
    <t>JOSE VICENTE NIÑO DIAZ</t>
  </si>
  <si>
    <t>LUIS ALFREDO GONGORA MENDEZ</t>
  </si>
  <si>
    <t>FALLO CASACION</t>
  </si>
  <si>
    <t>JEIMEE ALEJANDRA ARGUELLO</t>
  </si>
  <si>
    <t>D-11479</t>
  </si>
  <si>
    <t>MP. Alejandro Linares Cantillo</t>
  </si>
  <si>
    <t>MIGUEL ANGEL GARCES VILLAMIL</t>
  </si>
  <si>
    <t xml:space="preserve">Ley 119 de 1994, artículos 7 num 4, y art 8 num 2 y 17 </t>
  </si>
  <si>
    <t>13-07-16 DAFP radica contestación. 06-07-16 DAFP es notificado</t>
  </si>
  <si>
    <t>D-11309</t>
  </si>
  <si>
    <t>YENNY ESTEPA HURTADO</t>
  </si>
  <si>
    <t>Ley 1740 de 2014, ARTICULO 23</t>
  </si>
  <si>
    <t>13-07-16 DAFP es notificado</t>
  </si>
  <si>
    <t>Min Hacienda, Min Justicia y DAFP</t>
  </si>
  <si>
    <t>YULIAN DARIO LASSO LOPEZ</t>
  </si>
  <si>
    <t>GUSTAVO NUÑEZ SERRATO</t>
  </si>
  <si>
    <t>DAFP PARTICIPÓ SOLO CON UN CONCEPTO</t>
  </si>
  <si>
    <t>Nación- Departamento Administrativo de la Función Pública y Medicina Legal</t>
  </si>
  <si>
    <t>FRANKLYN JAVIER URBANO</t>
  </si>
  <si>
    <r>
      <rPr>
        <b/>
        <sz val="9"/>
        <rFont val="Arial Narrow"/>
        <family val="2"/>
      </rPr>
      <t xml:space="preserve">04-03-16 ARCHIVADO Edicto </t>
    </r>
    <r>
      <rPr>
        <sz val="9"/>
        <rFont val="Arial Narrow"/>
        <family val="2"/>
      </rPr>
      <t xml:space="preserve">06-08-15 Deniegan pretensiones de la demanda 03-08-15 </t>
    </r>
    <r>
      <rPr>
        <b/>
        <sz val="9"/>
        <rFont val="Arial Narrow"/>
        <family val="2"/>
      </rPr>
      <t xml:space="preserve">FALLO deniengan pretensiones de la demanda </t>
    </r>
    <r>
      <rPr>
        <sz val="9"/>
        <rFont val="Arial Narrow"/>
        <family val="2"/>
      </rPr>
      <t xml:space="preserve">16-06-15 Registra proyecto de fallo 24-04-15 </t>
    </r>
    <r>
      <rPr>
        <b/>
        <sz val="9"/>
        <rFont val="Arial Narrow"/>
        <family val="2"/>
      </rPr>
      <t xml:space="preserve">AL DESPACHO para fallo </t>
    </r>
    <r>
      <rPr>
        <sz val="9"/>
        <rFont val="Arial Narrow"/>
        <family val="2"/>
      </rPr>
      <t xml:space="preserve">27-03-15 DAFP asiste a la audiencia, se concede a las partes el termino de 10 días para presentar alegatos a parir del 6 de abril del 2015 hasta el 17- abril del 2015) 10-02-15 Acumula con el proceso 2013-00655 sindicato ISS 15-12- 15 AL DESPCAHO 05-06-2014: A la Secretaria. 29-05-2014: Se fija fecha para la audiencia inicial el dia 27 de marzo de 2015. ---- 12-05-2014: Al despacho. --- 10-02-2014: Copia de la demanda a Min Trabajo, la cual fue contestada al 6 de mayo. ---- 05-02-2014: Se aplaza la audiencia programda, en cuanto no se notifico en debida forma al ministeriod e trabajo, ordenandose nuevamente el traslado de 30 dias aa la mencionada entidad, por estado del 7 de diciembre de 2014. --- 17-10-2013: Se fija fecha para la audiencia del articulo 180 de la Ley 1437 de 2011, para el el dia 10 de febrero de 2013, por estado del 23 de octubre del presente año. --- 24-09-2013: Traslado especial del articulo 175 C.P.A.C.A., por estado del 25 de septiembre d e2013.. --- 13-08-2013: DAFP radica demadna. --- 31-07-2013: Deniega medida cautelar . --- 15-07-2013: Al despacho cuaderno medida cautelar. --- 02-07-2013: DAFP notificado, ---- 28-06-2013: Admision de la demanda. </t>
    </r>
  </si>
  <si>
    <t>21-10-15 ARCHIVO. 23-01-2013: emite fallo C-258 de 2013 por edictod el 14 al 18 de julio de 2013. OK</t>
  </si>
  <si>
    <r>
      <t xml:space="preserve">07-09-15 ARCHIVO. </t>
    </r>
    <r>
      <rPr>
        <b/>
        <sz val="9"/>
        <rFont val="Arial Narrow"/>
        <family val="2"/>
      </rPr>
      <t xml:space="preserve">SENTENCIA C-767/14 </t>
    </r>
    <r>
      <rPr>
        <sz val="9"/>
        <rFont val="Arial Narrow"/>
        <family val="2"/>
      </rPr>
      <t xml:space="preserve">
DAFP NO INTERVIENE   
</t>
    </r>
  </si>
  <si>
    <r>
      <t xml:space="preserve">03/09/15 ARCHIVO. SENTENCIA C-794/14 Edicto: </t>
    </r>
    <r>
      <rPr>
        <sz val="9"/>
        <rFont val="Arial Narrow"/>
        <family val="2"/>
      </rPr>
      <t xml:space="preserve">18-20 noviembre/14. 05-08-2014. Registro proyecto de fallo. </t>
    </r>
  </si>
  <si>
    <r>
      <t>30-09-15 ARCHIVO. SENTENCIA C-034/15</t>
    </r>
    <r>
      <rPr>
        <sz val="9"/>
        <rFont val="Arial Narrow"/>
        <family val="2"/>
      </rPr>
      <t>. 03-06-2014: Registra proyecto de fallo.</t>
    </r>
  </si>
  <si>
    <r>
      <t>20-04-15 ARCHIVO. }SENTENCIA C-048/15</t>
    </r>
    <r>
      <rPr>
        <sz val="9"/>
        <rFont val="Arial Narrow"/>
        <family val="2"/>
      </rPr>
      <t>. 12-11-14 suspensión de términos. 14-08-14 registra proyecto de fallo.</t>
    </r>
  </si>
  <si>
    <t>12-05-15 ARCHIVO. SENTENCIA C- 219/15 - Declarar EXEQUIBLE-  los apartes s acusados en los artículos 160, 161, 162 y 163 del Decreto
Ley 019 de 2012, “por el cual se dictan normas para suprimir o reformar regulaciones,
procedimientos y trámites innecesarios existentes en la Administración Pública”.</t>
  </si>
  <si>
    <r>
      <t xml:space="preserve">09-06-15 ARCHIVO. SENTENCIA  C-285/15 </t>
    </r>
    <r>
      <rPr>
        <sz val="9"/>
        <rFont val="Arial Narrow"/>
        <family val="2"/>
      </rPr>
      <t>(inexequibles art)Edicto: 29-05-15 al 02-06-15</t>
    </r>
  </si>
  <si>
    <t>19-06-15 ARCHIVO. SENTENCIA C-227/15</t>
  </si>
  <si>
    <t>29-07-15 ARCHIVO.</t>
  </si>
  <si>
    <r>
      <t>27-08-15 ARCHIVO.19-08-15 Fallo C- 499/15,</t>
    </r>
    <r>
      <rPr>
        <sz val="9"/>
        <rFont val="Arial Narrow"/>
        <family val="2"/>
      </rPr>
      <t xml:space="preserve"> 22-05-15 proyecto de fallo </t>
    </r>
  </si>
  <si>
    <r>
      <t xml:space="preserve">02-10-15 ARCHIVO. Fallo C-552/15, </t>
    </r>
    <r>
      <rPr>
        <sz val="9"/>
        <rFont val="Arial Narrow"/>
        <family val="2"/>
      </rPr>
      <t>26-08-15 Aprueba proyecto de fallo 09-06-15 Se registra proyectop de fallo 21-04-15 recepción concepto procurador</t>
    </r>
  </si>
  <si>
    <r>
      <t>04-09-15 ARCHIVO. 27-08-15 FALLO C-532/15</t>
    </r>
    <r>
      <rPr>
        <sz val="9"/>
        <rFont val="Arial Narrow"/>
        <family val="2"/>
      </rPr>
      <t xml:space="preserve"> 11-06-14 Registro proyevto de Fallo 24-04-15 recepción concepto procurador</t>
    </r>
  </si>
  <si>
    <r>
      <t xml:space="preserve">30-09-15 ARCHIVO. 22-09-15 FALLO C-562/15 </t>
    </r>
    <r>
      <rPr>
        <sz val="9"/>
        <rFont val="Arial Narrow"/>
        <family val="2"/>
      </rPr>
      <t>02-09-15 Aprueban registro proyecto de fallo</t>
    </r>
    <r>
      <rPr>
        <b/>
        <sz val="9"/>
        <rFont val="Arial Narrow"/>
        <family val="2"/>
      </rPr>
      <t xml:space="preserve"> (C-562/15)</t>
    </r>
    <r>
      <rPr>
        <sz val="9"/>
        <rFont val="Arial Narrow"/>
        <family val="2"/>
      </rPr>
      <t xml:space="preserve"> 16-06-15 Registro proyecto de fallo 24-04-15 recepción concepto procurador</t>
    </r>
  </si>
  <si>
    <r>
      <t xml:space="preserve">09-10-15 ARCHIVO. 06-10-15 Fallo C-613/15 </t>
    </r>
    <r>
      <rPr>
        <sz val="9"/>
        <rFont val="Arial Narrow"/>
        <family val="2"/>
      </rPr>
      <t>12-05-15 recepción concepto procurador 14-07-15 Registro proyecto de fallo</t>
    </r>
  </si>
  <si>
    <r>
      <t xml:space="preserve">06-10-15 ARCHIVO. 30-09-15 Fallo 16-09-15 fFallo aprobación proyecto C- 601/15 </t>
    </r>
    <r>
      <rPr>
        <sz val="9"/>
        <rFont val="Arial Narrow"/>
        <family val="2"/>
      </rPr>
      <t>15-07-15 Registro proyecto de fallo 14-05-15 recepción concepto procurador</t>
    </r>
  </si>
  <si>
    <r>
      <t>20-10-15 ARCHIVO. 30-09-15 Fallo C- 618/15 -</t>
    </r>
    <r>
      <rPr>
        <sz val="9"/>
        <rFont val="Arial Narrow"/>
        <family val="2"/>
      </rPr>
      <t>07-07-15 /Registro proyecto de fallo,  14-05-15 recepción concepto procurador</t>
    </r>
  </si>
  <si>
    <r>
      <rPr>
        <b/>
        <sz val="9"/>
        <rFont val="Arial Narrow"/>
        <family val="2"/>
      </rPr>
      <t>13-11-15 ARCHIVO.SENTENCIA: C-616/15</t>
    </r>
    <r>
      <rPr>
        <sz val="9"/>
        <rFont val="Arial Narrow"/>
        <family val="2"/>
      </rPr>
      <t>. 18/07/2013: suspende términos por nombramiento de Conjuez. 01-04-2013: Registro proyecto de fallo.</t>
    </r>
  </si>
  <si>
    <t>. 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</si>
  <si>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r>
      <rPr>
        <b/>
        <sz val="9"/>
        <rFont val="Arial Narrow"/>
        <family val="2"/>
      </rPr>
      <t>29-01-16 ARCHIVO. SENTENCIA C-720/15</t>
    </r>
    <r>
      <rPr>
        <sz val="9"/>
        <rFont val="Arial Narrow"/>
        <family val="2"/>
      </rPr>
      <t xml:space="preserve">. 26-08-15 Registro proyecto de fallo </t>
    </r>
  </si>
  <si>
    <r>
      <rPr>
        <b/>
        <sz val="9"/>
        <rFont val="Arial Narrow"/>
        <family val="2"/>
      </rPr>
      <t>30-11-15 ARCHIVO. SENTENCIA C-673/15</t>
    </r>
    <r>
      <rPr>
        <sz val="9"/>
        <rFont val="Arial Narrow"/>
        <family val="2"/>
      </rPr>
      <t>. 13-08-15 Registro proyecto de Fallo</t>
    </r>
  </si>
  <si>
    <r>
      <rPr>
        <b/>
        <sz val="9"/>
        <rFont val="Arial Narrow"/>
        <family val="2"/>
      </rPr>
      <t>05-02-16 ARCHIVO. SENTENCIA C-745/15</t>
    </r>
    <r>
      <rPr>
        <sz val="9"/>
        <rFont val="Arial Narrow"/>
        <family val="2"/>
      </rPr>
      <t>. 05-10-15 Registro poyecto de fallo 20-08-15 Recepción concepto del procurador</t>
    </r>
  </si>
  <si>
    <r>
      <rPr>
        <b/>
        <sz val="9"/>
        <rFont val="Arial Narrow"/>
        <family val="2"/>
      </rPr>
      <t xml:space="preserve">ARCHIVO. 20-01-16 FALLO C- 728/15 </t>
    </r>
    <r>
      <rPr>
        <sz val="9"/>
        <rFont val="Arial Narrow"/>
        <family val="2"/>
      </rPr>
      <t>18-08-15 Recepción concepto del proceurador</t>
    </r>
  </si>
  <si>
    <r>
      <rPr>
        <b/>
        <sz val="9"/>
        <rFont val="Arial Narrow"/>
        <family val="2"/>
      </rPr>
      <t>14-03-16 ARCHIVO. 27-01-16 Fallo C-17 DE 2016</t>
    </r>
    <r>
      <rPr>
        <sz val="9"/>
        <rFont val="Arial Narrow"/>
        <family val="2"/>
      </rPr>
      <t xml:space="preserve"> 09-09-15 Recepción cpncepto del procurador</t>
    </r>
  </si>
  <si>
    <t>27/05/16. EDICTO. SENTENCIA C-261/16</t>
  </si>
  <si>
    <t>13-06-16 registra proyecto de fallo.</t>
  </si>
  <si>
    <t>30-03-16 DAFP contesta. 15-03-15 DAFP es notificado</t>
  </si>
  <si>
    <t>27-04-16 DAFP radica contestación. 13-04-16 DAFP es notificado</t>
  </si>
  <si>
    <t>RIESGO PERDIDA</t>
  </si>
  <si>
    <t>BAJO</t>
  </si>
  <si>
    <t>MEDIO BAJO</t>
  </si>
  <si>
    <t>ALTO</t>
  </si>
  <si>
    <t>MEDIO ALTO</t>
  </si>
  <si>
    <t>RIOHACHA</t>
  </si>
  <si>
    <t>GUAJIRA</t>
  </si>
  <si>
    <t>Juzgado 30 Administrativo de Oralidad del Circuito Judicial de Bogota</t>
  </si>
  <si>
    <t>DAFP no interviene. 10.06-16 DAFP es notificado</t>
  </si>
  <si>
    <t>Contraloria General de la República, Departamento Administrativo de la Función Pública, Presidencia de la Rep</t>
  </si>
  <si>
    <t>Consejo de Estado seccion 3. #Tribunal Administrativo del Tolima – Sección Primera</t>
  </si>
  <si>
    <t>Tribunal Administrativo de Cundinamarca Sección 2. #Juzgado 6 Administrativo de Descongestión de Bogotá</t>
  </si>
  <si>
    <t xml:space="preserve">Jaime Alberto Galeano Garzon </t>
  </si>
  <si>
    <t xml:space="preserve"> #Tribunal Administrativo. de Cundinamarca - Sección Tercera</t>
  </si>
  <si>
    <t>#Juzgado 9 Administrativo del Circuito de Descongestión de Bogotá</t>
  </si>
  <si>
    <t xml:space="preserve">   #Juzgado 1° Administrativo de Descongestión de Bogotá                  </t>
  </si>
  <si>
    <t>#Juzgado 12 Administrativo de Descongestion del Circuito Judicial de Bogota</t>
  </si>
  <si>
    <t>Juzgado 7 aAdministrativo de Descongestion de Bogota</t>
  </si>
  <si>
    <t xml:space="preserve"> #Juzgado 17 Administrativo de Descongestión de Bogotá</t>
  </si>
  <si>
    <t>Juzgado 12 Administrativo de Descongestión de Bogotá</t>
  </si>
  <si>
    <t>#Juzgado 28 Administrativo del Circuito de Bogotá;            #Juzgado 18 Administrativo de Descongestión de Bogotá</t>
  </si>
  <si>
    <t>. #Juzgado 6 Administrativo de Descongestión de Bogotá</t>
  </si>
  <si>
    <t xml:space="preserve"> #Juzgado 17 Administrativo de Descongestión del Circuito de Bogotá </t>
  </si>
  <si>
    <t>HECTOR RODRIGO QUINTERO, LIGIA MARLEN GUITIERREZ ORTIZ Y OTROS</t>
  </si>
  <si>
    <t>LILIANA OCAMPO</t>
  </si>
  <si>
    <t>RUBEN DARIO PINILLA COGOLLO</t>
  </si>
  <si>
    <t xml:space="preserve">NIXON TORRES CARCAMO </t>
  </si>
  <si>
    <t>Min Justicia, Min Interior, Min Hacienda, DAFP, Medicina Legal</t>
  </si>
  <si>
    <t>CARLOS MAURICIO CELIS HERRERA</t>
  </si>
  <si>
    <t xml:space="preserve">LUZ MARINA ACHURY GAVIRIA </t>
  </si>
  <si>
    <t>CARLOS ARTURO BARBOSA CHAVARRO</t>
  </si>
  <si>
    <t>NACIÓN -CGR, DAFP, PRESIDENCIA DE LA REPUBLICA</t>
  </si>
  <si>
    <t>TRINIDAD HOLGUÍN AGUDELO</t>
  </si>
  <si>
    <t>Sociedad Administradora de Fondos de Pensiones PORVENIR S.A., Nación-Departamento Administrativo de la Función Pública</t>
  </si>
  <si>
    <t>Nación-Ministerio de Hacienda y Crédito Público, Dirección del Departamento de Administración Pública y Dirección Ejecutiva de Administración Judicial-Rama Judicial.</t>
  </si>
  <si>
    <t>WILLIAM RIOS CASTRO</t>
  </si>
  <si>
    <t>WILLIAM LADINO SOTO</t>
  </si>
  <si>
    <t>Nación-Contraloria General de la Republica, Presidencia de l Republica, Departamentio Administrativo de la Fnción Pública.</t>
  </si>
  <si>
    <t>JOSE ALFREDO GUERRERO RIVERA</t>
  </si>
  <si>
    <t>OSWALDO SALIVE COMAS</t>
  </si>
  <si>
    <t>Nación- Ministerio de Salud y protección social, Ministerio de Hacienda y crédito público, Departamento Admiistrativo de la Función Pública.</t>
  </si>
  <si>
    <t>GUSTAVO ADOLFO CASTRO CAPERA</t>
  </si>
  <si>
    <t>MARCELA ORTEGA</t>
  </si>
  <si>
    <t xml:space="preserve">#Juzgado 52 Adinistrativo de Bogotá //Origen: Juzgado 13 Administrativo del Circuito de Bogotá </t>
  </si>
  <si>
    <t>MYRIAM PATRICIA PEÑA MARTINEZ</t>
  </si>
  <si>
    <t>Ley 489 de 1998, artículo 52 parrafo 1.- Caprecom</t>
  </si>
  <si>
    <t>JOHAN SEBASTIAN MARQUEZ ROJAS</t>
  </si>
  <si>
    <t>Presidente de la republica, Ministerio de salud, Ministerio del trabajo, Ministerio de hacienda, DAFP y Ministerio de las Telecomunicaciones.</t>
  </si>
  <si>
    <t>Dra. Patricia Afanador Armenta</t>
  </si>
  <si>
    <t xml:space="preserve">MARIA JOAQUINA MELO TORRES </t>
  </si>
  <si>
    <t>11001032500020140083400.</t>
  </si>
  <si>
    <t>Ministerio del interior y de justicia, DAFP, Ministerio de Hacienda y Crédito Público.</t>
  </si>
  <si>
    <t>WILLIAM CAÑON VELANDIA</t>
  </si>
  <si>
    <t>LUIS MARIO TIGREROS MEDINA</t>
  </si>
  <si>
    <t>Departamento Aministrativo de la Presidencia de la Republica, Ministerio de Justicia, Ministerio de Hacienda, DAFP.</t>
  </si>
  <si>
    <t>JOSE OMAR JARAMILLO DÍAZ</t>
  </si>
  <si>
    <t>JOSE LUIS VARELA RODRÍGUEZ</t>
  </si>
  <si>
    <t>WILSON GUZMAN OLAYA</t>
  </si>
  <si>
    <t>ELICELIO MURCIA</t>
  </si>
  <si>
    <t>JOHN HENRY MATIZ PULIDO</t>
  </si>
  <si>
    <t>Nación, Min Hacienda, Min Justicia, DAFP, Rama Judicial.</t>
  </si>
  <si>
    <t>FERNEY ANTONIO SANCHEZ LOPEZ</t>
  </si>
  <si>
    <r>
      <rPr>
        <b/>
        <sz val="9"/>
        <rFont val="Arial Narrow"/>
        <family val="2"/>
      </rPr>
      <t>27/07/2016 ARCHIVO CONSEJO DE ESTADO</t>
    </r>
    <r>
      <rPr>
        <sz val="9"/>
        <rFont val="Arial Narrow"/>
        <family val="2"/>
      </rPr>
      <t xml:space="preserve">. // 01-03-16 </t>
    </r>
    <r>
      <rPr>
        <b/>
        <sz val="9"/>
        <rFont val="Arial Narrow"/>
        <family val="2"/>
      </rPr>
      <t xml:space="preserve">FALLO denego pretensiones de la demanda </t>
    </r>
    <r>
      <rPr>
        <sz val="9"/>
        <rFont val="Arial Narrow"/>
        <family val="2"/>
      </rPr>
      <t xml:space="preserve">14-12-15 </t>
    </r>
    <r>
      <rPr>
        <b/>
        <sz val="9"/>
        <rFont val="Arial Narrow"/>
        <family val="2"/>
      </rPr>
      <t xml:space="preserve">AL DESPACHO para fallo </t>
    </r>
    <r>
      <rPr>
        <sz val="9"/>
        <rFont val="Arial Narrow"/>
        <family val="2"/>
      </rPr>
      <t xml:space="preserve">01-12-11-15 DECLARA infundado el impedimento manifestado por el Consejero Roberto Augusto Serrato Valdes 10-08-15 </t>
    </r>
    <r>
      <rPr>
        <b/>
        <sz val="9"/>
        <rFont val="Arial Narrow"/>
        <family val="2"/>
      </rPr>
      <t xml:space="preserve">AL DESPACHO para fallo </t>
    </r>
    <r>
      <rPr>
        <sz val="9"/>
        <rFont val="Arial Narrow"/>
        <family val="2"/>
      </rPr>
      <t xml:space="preserve">03-08-15 DAFP radica alegatos 17-07-15 DAFP asistio a audiencia 02-06-15 Niega cambio de fecha y hora de audiencia, 14-05-15 </t>
    </r>
    <r>
      <rPr>
        <b/>
        <sz val="9"/>
        <rFont val="Arial Narrow"/>
        <family val="2"/>
      </rPr>
      <t xml:space="preserve">AL DESPACHO </t>
    </r>
    <r>
      <rPr>
        <sz val="9"/>
        <rFont val="Arial Narrow"/>
        <family val="2"/>
      </rPr>
      <t xml:space="preserve">30-04-15 EL Dte allega solicitud nueva fecha audiencia 14-04-15 </t>
    </r>
    <r>
      <rPr>
        <b/>
        <sz val="9"/>
        <rFont val="Arial Narrow"/>
        <family val="2"/>
      </rPr>
      <t>FIJA</t>
    </r>
    <r>
      <rPr>
        <sz val="9"/>
        <rFont val="Arial Narrow"/>
        <family val="2"/>
      </rPr>
      <t xml:space="preserve"> fecha para el día 17 de Julio a las 8:30 am audiencia inicial,  20-10-14 </t>
    </r>
    <r>
      <rPr>
        <b/>
        <sz val="9"/>
        <rFont val="Arial Narrow"/>
        <family val="2"/>
      </rPr>
      <t>AL DESPACHO</t>
    </r>
    <r>
      <rPr>
        <sz val="9"/>
        <rFont val="Arial Narrow"/>
        <family val="2"/>
      </rPr>
      <t xml:space="preserve">. 28-10-14 sustitución poder Andri Osorio. 25-07-2014: DADP radica antecedentes administrativos de la norma demanda. 20-08-2013: Al despacho. --- 08-08-2013: Traslado de excepciones del 9 al 13 de agosto. --- 25-06-2013. DAFP contesta demanda-- 06-03-2013: Niega suspension provisional. ---  09-05-2013: DAFP notificado. 09-05-2013: Admision de la demanda. </t>
    </r>
  </si>
  <si>
    <r>
      <t xml:space="preserve">03/08/2016 ARCHIVADO 01-06-16 </t>
    </r>
    <r>
      <rPr>
        <b/>
        <sz val="9"/>
        <rFont val="Arial Narrow"/>
        <family val="2"/>
      </rPr>
      <t xml:space="preserve">AL DESPACHO para decidir </t>
    </r>
    <r>
      <rPr>
        <sz val="9"/>
        <rFont val="Arial Narrow"/>
        <family val="2"/>
      </rPr>
      <t>27-05-16 DAFP radico intervención 20-05-16 DAFP es notificado 30-03-16 Radico demanda</t>
    </r>
  </si>
  <si>
    <t>Min. De Defensa-CGR-Agencia Nacional de Defensa Juridica del Estado-Unid. Admin. Especial Migración Colombia-Unidad de Protección-Fiscalia General de la Nación-DAFP-CNSC-Depto. Admins de la Presidencia de la República</t>
  </si>
  <si>
    <t>LUIS GUILLERMO POVEDA DELGADO</t>
  </si>
  <si>
    <t xml:space="preserve">Instituto Nacional de Medicina Legal y  Ciencias Forenses y Nación- Departamento Administrativo de la Función Pública. </t>
  </si>
  <si>
    <t>CONTESTACIÓN DEMANDA</t>
  </si>
  <si>
    <r>
      <t>01/09/2016 DAFP asiste a audiencia de conciliación, se logra conciliar PAR ISS con el demandante</t>
    </r>
    <r>
      <rPr>
        <b/>
        <sz val="9"/>
        <rFont val="Arial Narrow"/>
        <family val="2"/>
      </rPr>
      <t>. SE ORDENA EL ARCHIVO DEL EXPEDIENTE.</t>
    </r>
    <r>
      <rPr>
        <sz val="9"/>
        <rFont val="Arial Narrow"/>
        <family val="2"/>
      </rPr>
      <t xml:space="preserve">  12-07-16 se fija como nueva fecha para </t>
    </r>
    <r>
      <rPr>
        <b/>
        <sz val="9"/>
        <rFont val="Arial Narrow"/>
        <family val="2"/>
      </rPr>
      <t>AUDIENCIA EL 1 DE SEPTIEMBRE DE 2016</t>
    </r>
    <r>
      <rPr>
        <sz val="9"/>
        <rFont val="Arial Narrow"/>
        <family val="2"/>
      </rPr>
      <t xml:space="preserve">.24-06-16 Dado que no se ha notificado el Rte Legal de la Organización Sindical no se llevara a cabo la Audiencia Porgramada para el día 24 de Junio del 2016, Se requiere al apoderado de la parte accionante para que notifique 07-06-16 Se requiere a la parte demandante para que realice las diligencias tendientes a notitificar de la presente acción al representante legal de la organizacion sindical SINTRASEGURIDADSOCIAL 18-04-16 Por falta de notificación al rpte legal del sindicato, se fija nueva </t>
    </r>
    <r>
      <rPr>
        <b/>
        <sz val="9"/>
        <rFont val="Arial Narrow"/>
        <family val="2"/>
      </rPr>
      <t>FECHA DE AUDIENCIA PARA EL 24 DE JUNIO DE 2016 a las 3:00 pm</t>
    </r>
    <r>
      <rPr>
        <sz val="9"/>
        <rFont val="Arial Narrow"/>
        <family val="2"/>
      </rPr>
      <t xml:space="preserve"> 04-03-16 DAFP es notificado 14-08-15 Admite demanda 28/-07-15 Radico demanda</t>
    </r>
  </si>
  <si>
    <t>D-11587</t>
  </si>
  <si>
    <t>MP. María Victoria Sachica Méndez</t>
  </si>
  <si>
    <t>GERMAN RODOLFO ACEVEDO RAMÍREZ</t>
  </si>
  <si>
    <t xml:space="preserve">Decreto 2247 de 2011 </t>
  </si>
  <si>
    <t>08/09/2016 DAFP es notificado de la acción</t>
  </si>
  <si>
    <t>OSCAR ENRIQUE SUAREZ CASTRO</t>
  </si>
  <si>
    <t>COLPENSIONES -DAFP, Universidad antonio Nariño</t>
  </si>
  <si>
    <t>JOSE MERLEY SALCEDO MONTEALEGRE</t>
  </si>
  <si>
    <t>JOSE RAIMUNDO FRAGOZO CORRALES</t>
  </si>
  <si>
    <t>Marcela Ortega</t>
  </si>
  <si>
    <r>
      <t xml:space="preserve">Edo. 19/09/2016 Auto ordena correr traslado de la liquidación de remanentes ordenada y ordena </t>
    </r>
    <r>
      <rPr>
        <b/>
        <sz val="9"/>
        <rFont val="Arial Narrow"/>
        <family val="2"/>
      </rPr>
      <t>ARCHIVAR</t>
    </r>
    <r>
      <rPr>
        <sz val="9"/>
        <rFont val="Arial Narrow"/>
        <family val="2"/>
      </rPr>
      <t xml:space="preserve"> el expediente // 30/08/2016 Devolución de rmanentes pago arancel correo oficios. // 18-02-16 OBEDEZCASE Y CUMPLASE 18-12-15 Allega devolución exp. remite Tribunal de Descongestión 24-11-15 DEVOLUCION Despacho de origen- Juzgado 10 Admin de Descongestión 20-10-15 </t>
    </r>
    <r>
      <rPr>
        <b/>
        <sz val="9"/>
        <rFont val="Arial Narrow"/>
        <family val="2"/>
      </rPr>
      <t xml:space="preserve">FALLO Confirma la sentencia proferida el 30 de agosto de 2013, po el Juzgado decimo Administrativo de Descongestión de Bogotá  </t>
    </r>
    <r>
      <rPr>
        <sz val="9"/>
        <rFont val="Arial Narrow"/>
        <family val="2"/>
      </rPr>
      <t xml:space="preserve">05-10-15 </t>
    </r>
    <r>
      <rPr>
        <b/>
        <sz val="9"/>
        <rFont val="Arial Narrow"/>
        <family val="2"/>
      </rPr>
      <t xml:space="preserve">AL DESPACHO </t>
    </r>
    <r>
      <rPr>
        <sz val="9"/>
        <rFont val="Arial Narrow"/>
        <family val="2"/>
      </rPr>
      <t xml:space="preserve">10-07-15 DAFP radico alegatos, 07-07-15 por estado corre traslado para ALEGAR de conclusión. 19-05-15 </t>
    </r>
    <r>
      <rPr>
        <b/>
        <sz val="9"/>
        <rFont val="Arial Narrow"/>
        <family val="2"/>
      </rPr>
      <t xml:space="preserve">AL DESPACHO </t>
    </r>
    <r>
      <rPr>
        <sz val="9"/>
        <rFont val="Arial Narrow"/>
        <family val="2"/>
      </rPr>
      <t xml:space="preserve">07-05-15 </t>
    </r>
    <r>
      <rPr>
        <b/>
        <sz val="9"/>
        <rFont val="Arial Narrow"/>
        <family val="2"/>
      </rPr>
      <t xml:space="preserve">AL DEPSACHO para proveer </t>
    </r>
    <r>
      <rPr>
        <sz val="9"/>
        <rFont val="Arial Narrow"/>
        <family val="2"/>
      </rPr>
      <t xml:space="preserve">24-02-15 Se admite renuncia del apoderado de la parte demandada y se solicita designar nuevo apoderado 18-02-15 AL DESPACHO PARA PROVEER 31-03-2014: Al despacho. 22-11-2013: Se admite recurso de apelacion por estado del 26 de noviembre. --- 23-10-2013: Se remite al TAC. --- 07-10-2013: Se concede el recurso de apelacion por estado del 9 de octubre. --- 27-09-2013: Al despacho para proveer sobre el recurso de apelacion. --- 05-09-2013: Demandante inbterpone recurso de apelacion. --- 30-08-2013: Sentencia que niega las pretensiones de la demanda, por edicto del 5 al 9 de septiembre de 2013. --- 27-08-2013: Al despacho para sentencia. --- 20-08-2013: DAFP radica 06-08-2013: Traslado para alegatos de conclusion por estado del 6 de agosto de 2013. --- 10-07-2013: Auto que abre a pruebas por  estado del 12 de julio de 2013.  --- 17-06-2013: DAFP allega contestación de la demanda.04-06-2013: Se fija en lista por 10 días del 5 al 18 de junio de 2013. --- 12-03-2013: DAFP notificado. 09-03-2012: Admite demanda. </t>
    </r>
  </si>
  <si>
    <r>
      <t xml:space="preserve">16/09/2016 Con OFICIO No. 5572 ordena ARCHIVO // 08/04/2016 Auto de cumplase (ordena expedir copias) //Edo. 01/04/2016 Auto ordena expedir copias//29-01-16 ACLARACION VOTO. 20-01-16 </t>
    </r>
    <r>
      <rPr>
        <b/>
        <sz val="9"/>
        <rFont val="Arial Narrow"/>
        <family val="2"/>
      </rPr>
      <t xml:space="preserve">FALLO Declara infundada las excepciones - Declara la nulidad de la expresión no constituira factor salarial para ningún efecto legal </t>
    </r>
    <r>
      <rPr>
        <sz val="9"/>
        <rFont val="Arial Narrow"/>
        <family val="2"/>
      </rPr>
      <t>25-09-2012: Al despacho para fallo.20-09-2012: Procuradora 3 Delegada allega concepto No. 284 de 2012. --- 07-09-2012: Traslado a la Procuraduría 3 Delgada hasta el 20 de septiembre de 2012. --- 05-09-2012: DAFP radica alegatos. --- 09-08-2012: Corre traslado por 10 días para alegar por estado del 23 de agosto al 05 de septiembre de 2012. --- 24-02-2012: Al despacho para considerar traslado para alegar. --- 09-02-2012: No hay lugar a decretar pruebas y se reconoce personería por estado del 09 de febrero de 2012. --- 12-12-2011: Auto de trámite no hay lugar a decretar pruebas. --- 20-05-2011: Al despacho para proveer. --- 09-05-2011: DAFP, contesta en tiempo. --- 26-04-2011: Fijación en lista vence el 9 de mayo de 2011. --- 06-04-2011: DAFP, notificado.- 28-02-2011: Admision de la demanda.</t>
    </r>
  </si>
  <si>
    <t>DAFP, Departamento administrativo de la Presidencia de la Republica, Ministerio del Interior, Ministerio de las Tecnologias, Departamento Administrativo de planeación, Consejo Nacional de Politica Economica y Planeación</t>
  </si>
  <si>
    <t>DANNY FERNANDO MERA BOLAÑOS</t>
  </si>
  <si>
    <t>RAUL DRADA Y OTROS</t>
  </si>
  <si>
    <t xml:space="preserve">DAFP, Municipio de Santiago de Cali, Nación, Ministerio de educación nacional, Ministerio de Hacienda y Crédito Público, Departamento Administrativo de la Presidencia de la Republica. </t>
  </si>
  <si>
    <t xml:space="preserve">76001333301420160017900. </t>
  </si>
  <si>
    <t>ADOLFO LEON BETANCOURT GARZON</t>
  </si>
  <si>
    <r>
      <t xml:space="preserve">29/06/2016 ARCHIVO DEFINITIVO CAJA 29 DE 2016 JZ54 // 13-06-16 Señala que no es posible acceder a la solicitud de desvinculacion de la Fiscalia General de la Nación  20-05-16 Allega slicitud de desvinculacion 22-01-16 Aprueba liquidación de costas, ordena archivar 18-12-15 </t>
    </r>
    <r>
      <rPr>
        <b/>
        <sz val="9"/>
        <rFont val="Arial Narrow"/>
        <family val="2"/>
      </rPr>
      <t xml:space="preserve">AL DESPACHO con liquidación de remanentes para liquidar </t>
    </r>
    <r>
      <rPr>
        <sz val="9"/>
        <rFont val="Arial Narrow"/>
        <family val="2"/>
      </rPr>
      <t xml:space="preserve">11-09-15 OBEDEZCASE Y CUMPLASE lo dispuesto por el superior y ordena liquidadr remanentes 07-09-15 </t>
    </r>
    <r>
      <rPr>
        <b/>
        <sz val="9"/>
        <rFont val="Arial Narrow"/>
        <family val="2"/>
      </rPr>
      <t xml:space="preserve">AL DESPACHO para proveer </t>
    </r>
    <r>
      <rPr>
        <sz val="9"/>
        <rFont val="Arial Narrow"/>
        <family val="2"/>
      </rPr>
      <t xml:space="preserve">20-08-15 Devolcuión Despacho de origen 11-08-15 </t>
    </r>
    <r>
      <rPr>
        <b/>
        <sz val="9"/>
        <rFont val="Arial Narrow"/>
        <family val="2"/>
      </rPr>
      <t xml:space="preserve">FALLO Confirma sentencia de primera instancia, que negó las pretensiones de la demanda </t>
    </r>
    <r>
      <rPr>
        <sz val="9"/>
        <rFont val="Arial Narrow"/>
        <family val="2"/>
      </rPr>
      <t xml:space="preserve">24-06-15 </t>
    </r>
    <r>
      <rPr>
        <b/>
        <sz val="9"/>
        <rFont val="Arial Narrow"/>
        <family val="2"/>
      </rPr>
      <t xml:space="preserve">AL DESPACHO </t>
    </r>
    <r>
      <rPr>
        <sz val="9"/>
        <rFont val="Arial Narrow"/>
        <family val="2"/>
      </rPr>
      <t>17-02-15 Requiere a la accionada para designar apoderado 29-01-15 AL DESPACHO 22-08-2014: Al despacho. 09-06-2014: DAFP radica alegatos. --- 23-05-2014: Traslado para alegar de conclusion por estado del 27 de mayo de 2014. --- 21-05-2014: Al despacho. --- 09-05-2014: Admit erecurso por estado del 13 de mayo. ---13-03-2014: Al despacho por reparto. --- 17-02-2014: Envio al TAC. --- 03-02-2014: Se admite recurso de epelacion por estado del 5 de febrero de 2014. --- 29-01-2014. Al despacho. --- 13-12-2013: El apoderado del demandante allega recurso de apelacion.  --- 29-11-2013: Sentencia por edicto del 5 al 9 de diciembre que niega las pretensiones de la demanda. --- 25-11-2013: Radican alegatos de conclusion. ---  12-11-2013: Termino para alegar de conclusion por estado del 14 de noviembre. --- 23-09-2013: Auto que abre a pruebas por estado del 25 de septiembre de 2013. --- 13-09-2013: DAFP contesta demanda. --- 03-09-2013: Se fija en lista, hasta el 13 de septiembre de 2013. --- 05-08-2013: DAFP notificado 10-09-2012: Admision de la demanda.</t>
    </r>
  </si>
  <si>
    <t>CRISTINA GASCA ORTEGA</t>
  </si>
  <si>
    <t>25000234200020150494700.</t>
  </si>
  <si>
    <t xml:space="preserve">Nación- Departamento Administrativo de la Presidencia de la Republica, Universidad Nacional de Colombia, Departamento Administrativo de la Función Pública </t>
  </si>
  <si>
    <t>JORGE ALBERTO GARCIA GARCIA</t>
  </si>
  <si>
    <t>63001333100220090051900.</t>
  </si>
  <si>
    <t>11001032400020160042900.</t>
  </si>
  <si>
    <t>Ministro de Hacienda y Crédito Público, Departamento Administrativo de la Función Pública y Agencia Nacional de Defensa Jurídica del Estado.</t>
  </si>
  <si>
    <t>CARLOS EDWARD OSORIO AGUIAR</t>
  </si>
  <si>
    <t>LOURDES PARDO VARGAS</t>
  </si>
  <si>
    <t>GUETY EYLEN DAZA GOMEZ</t>
  </si>
  <si>
    <t>76001333301220160030800.</t>
  </si>
  <si>
    <t>11001333502020150020800.</t>
  </si>
  <si>
    <t>Nación-Contraloria General de la República, Presidencia de la República y DAFP</t>
  </si>
  <si>
    <t>Nación- Contraloria General de la Republica, Presidencia de la Republica y DAFP.</t>
  </si>
  <si>
    <t xml:space="preserve">JOAQUIN ROJAS MALDONADO </t>
  </si>
  <si>
    <t>D-11626</t>
  </si>
  <si>
    <t>JANITH XIMENA DÍAZ DÍAZ y LEIDY CATTERYNE AMAYA TOVAR</t>
  </si>
  <si>
    <t>Decreto 2067 de 1991</t>
  </si>
  <si>
    <t>10/10/2016 DAFP es informado de la acción constitucional por parte de Presidencia de la República.</t>
  </si>
  <si>
    <t>76001333301220160029700.</t>
  </si>
  <si>
    <r>
      <t xml:space="preserve">20/10/2016 ARCHIVO DEFINITIVO // 30-04-15 Notificacion por edicto del fallo 05-03-15 </t>
    </r>
    <r>
      <rPr>
        <b/>
        <sz val="9"/>
        <color theme="1"/>
        <rFont val="Arial Narrow"/>
        <family val="2"/>
      </rPr>
      <t xml:space="preserve">FALLO </t>
    </r>
    <r>
      <rPr>
        <sz val="9"/>
        <color theme="1"/>
        <rFont val="Arial Narrow"/>
        <family val="2"/>
      </rPr>
      <t xml:space="preserve">Deniegan pretensiones de la demanda, 29-07-2013: Al despacho para fallo. 10-07-2013: DAFP radica alegatos. --- 13-06-2013: Corre traslado de alegatos  ---20-09-2011. Auto que abre a pruebas. ---  18-05-09: Se reconoce personería al doctor, Camilo Escovar y se tiene por contestada demanda. --- ---  20-11 -2008:, fijacion en lista hasta el 03 de diciembre.demanda en terminos  ---  24-07-2008: Admision de la demanda. </t>
    </r>
  </si>
  <si>
    <t>HAROLD HERNAN MORENO CARDONA</t>
  </si>
  <si>
    <r>
      <t xml:space="preserve">Edo. 28/09/2016 Auto DE OBEDEZCASE Y CUMPLASE, ordena ARCHIVAR. // 20/09/2016 AL DESPACHO // 09/09/2016 Remitido a juzgados administrativos // 11/08/2016 Fallo, se notifica por edicto fijado del  día 23 al 25 de agosto de 2016 </t>
    </r>
    <r>
      <rPr>
        <b/>
        <sz val="9"/>
        <rFont val="Arial Narrow"/>
        <family val="2"/>
      </rPr>
      <t xml:space="preserve">SENTIDO DEL FALLO: CONFIRMA </t>
    </r>
    <r>
      <rPr>
        <sz val="9"/>
        <rFont val="Arial Narrow"/>
        <family val="2"/>
      </rPr>
      <t xml:space="preserve">sentencia de primera instancia que NEGO LAS PRETENSIONES// 12-08-15 </t>
    </r>
    <r>
      <rPr>
        <b/>
        <sz val="9"/>
        <rFont val="Arial Narrow"/>
        <family val="2"/>
      </rPr>
      <t xml:space="preserve">AL DESPACHO para proveer </t>
    </r>
    <r>
      <rPr>
        <sz val="9"/>
        <rFont val="Arial Narrow"/>
        <family val="2"/>
      </rPr>
      <t xml:space="preserve">09-09-14 DAFP allega alegatos de conclusión. 06-06-2014: Auto que admite recurso por estado del 10 de junio. 09-05-2014: Reparto y radicacion. 30-04-2014: Envio al TAC. --- 09-04-2014: Auito que concede apelacion por estado del 11 de abril. --- 04-01-2014: Al despacho --- 17-03-2014: recurso de apelacion intepuesto por el apoderado de la parte demandante. --- 28-02-2014: Sentencia por edicto del 6 al 10 de marzo.. --- 14-02-2014: Al despacho. --- 24-01-2014: DAFP radica alegatos de conclusion. --- 22-01-2014: Auto de traslado de alegatos de conclusion por estado del 24 de enero. --- 09-10-2013: Auto que ordena oficiar por estado del 11 de octubre de 2013. --- 26-09-2013: Al despacho. --- 17-09-2013: Se celebra audiencia, los testigos no asisten, DAFP asiste. --- 14-08-2013: Auto que abre a pruebas y fija fecha para audiencia de testimonios el dia 17 de septiembre de 2013 por estado del 16 de agosto de 2013. --- 22-07-2013: Al despacho. --- 18-07-2013: DAFP radica contestación. --- 08-07-2013: Se fija en lista hasta el 19 de julio de 2013.. ---  19-06-2013: No repone auto por estado del 21 de junio de 2013.10-05-2013: DAFP notificado. 17-04-2013: Admite demanda. </t>
    </r>
  </si>
  <si>
    <t>D-11713</t>
  </si>
  <si>
    <t>MARCELA PATRICIA JIMÉNEZ ARANGO</t>
  </si>
  <si>
    <t>Artículo 5 Decreto Ley 020 de 2014 y Decreto Ley 262 de 2000</t>
  </si>
  <si>
    <r>
      <t xml:space="preserve">31/10/2016 ARCHIVO DEFINITIVO 12.-02-16 obedezcase y cumplase lo resuelto por el Tribunal 18-12-15 DEVOLUCIÓN expediente remite TAC Desc 02-12-15 </t>
    </r>
    <r>
      <rPr>
        <b/>
        <sz val="9"/>
        <rFont val="Arial Narrow"/>
        <family val="2"/>
      </rPr>
      <t xml:space="preserve">DEVOLUCIÓN Despacho de origen - Remitido al Juzg. 1 Administrativo de Descongestión - </t>
    </r>
    <r>
      <rPr>
        <sz val="9"/>
        <rFont val="Arial Narrow"/>
        <family val="2"/>
      </rPr>
      <t xml:space="preserve">23-10-15 </t>
    </r>
    <r>
      <rPr>
        <b/>
        <sz val="9"/>
        <rFont val="Arial Narrow"/>
        <family val="2"/>
      </rPr>
      <t xml:space="preserve">CONFIRMA sentencia de 10 de cotubre de 2011 </t>
    </r>
    <r>
      <rPr>
        <sz val="9"/>
        <rFont val="Arial Narrow"/>
        <family val="2"/>
      </rPr>
      <t xml:space="preserve">16-07-15 </t>
    </r>
    <r>
      <rPr>
        <b/>
        <sz val="9"/>
        <rFont val="Arial Narrow"/>
        <family val="2"/>
      </rPr>
      <t xml:space="preserve">AL DESPACHO de la Dra. Ana Maria Correa Angel </t>
    </r>
    <r>
      <rPr>
        <sz val="9"/>
        <rFont val="Arial Narrow"/>
        <family val="2"/>
      </rPr>
      <t xml:space="preserve">PARA FALLO. 08-09-2014: DAFP radica alegatos.22-08-2014: Traslado para alegar de conclusion por estado del 27 de agosto de 2014. ---- 21-08-2014: Al despacho. --- 08-06-2014: Admite recurso de apelacion, pópr estado del 14 de agosto de 2014. --- 13-03-2014:_ Al despacho para reparto. --- 06-03-2014: Reparto y radicacion. --- 17-02-2014: Envio al TAC. --- 27-01-2014: Auto que ordena remitir al TAC por estado del 29 de enero. --- 18-10-2013: Auto que corrige fecha de la sentencia.17-10-2013: Ald espacho.02-05-2012: Allega devolución expediente del Tribunal Administrativo de Cundinamarca - Sección 2- Subsección C, dirigido al Juzgado 7 de Descongestión con oficio No. EJ300/AOP. --- 26-04-2012: Enviado a los juzgados administrativos.  --- 13-04-2012: Auto que ordena devolver el expediente por estado del 19 de abril de 2012. --- 21-03-2012: Reparto y radicación del proceso. --- 12-03-2012: Enviado al Tribunal Administrativo de Cundinamarca. --- 25-01-2012: Notificación por estado de descongestión. --- 25-01-2012: Auto concede apelación por estado del 27 de enero de 2012. --- 18-11-2011: Radicación apelación de sentencia. --- 15-11-2011: Se recibe expediente proveniente del Juzgado 6 Administrativo de Descongestión, con sentencia que niega pretensiones, por estado del 17 de noviembre de 2011. --- 18-01-2011: Se presenta apelación de sentencia. --- 31-10-2011: Fallo de primera instancia, por edicto del 4 al 9 de noviembre de 2011. --- 02-05-2011: Auto avoca conocimiento, por estado del 04 de mayo de 2011. --- 07-04-2011: Remite a oficina de apoyo para ser enviado a Juzgado 1 de Descongestión, por estado del 04-05-2011. --- 05-04-2011: Al despacho para fallo. --- 25-03-2011: DAFP alega en tiempo. --- 09-03-2011: Auto concede término para alegar de conclusión, por estado del 11 de marzo de 2011, traslado vence el lunes 28 de marzo. --- 24-11-2010: Memorial otro. --- 29-07-2010: Oficio tramitado, recepción memorial. --- 20-05-09: Juzgado solicita al demandante cancelar gastos procesales. --- 13-05-2009: Decreta pruebas por estado del 15 de mayo.  02-02-2009: DAFP contesta correccion. ---- 19-01-2009: Fijacion en lista hasta el dia 2 de febrero de 2009. ---  07-11-2008: DAFP notificado. --- 25-06-2008: Auto que admite correciion de la demanda. ----19-05-2008: DAFP contesta demanda. --- Fijacion en lista hasta el dia  19 de mayo de 2008. ---  04-03-2008: DAFP notificado. --- 20-06-2007: Admite demanda. </t>
    </r>
  </si>
  <si>
    <r>
      <t xml:space="preserve">07/10/2016 ARCHIVADO en caga 489 del 07/10/2016 // Edo. 3009/2016 Auto avoca conocimiento y ordena archivar // 19/08/2016 Devolución de remanentes // </t>
    </r>
    <r>
      <rPr>
        <b/>
        <sz val="9"/>
        <rFont val="Arial Narrow"/>
        <family val="2"/>
      </rPr>
      <t xml:space="preserve">29/07/2016 ARCHIVO DEFINITIVO CAJA 24 JULIO 2016 // </t>
    </r>
    <r>
      <rPr>
        <sz val="9"/>
        <rFont val="Arial Narrow"/>
        <family val="2"/>
      </rPr>
      <t xml:space="preserve">01-06-16 OBEDEZCASE Y CUMPLASE lo resuelto por el superior 23-05-16 </t>
    </r>
    <r>
      <rPr>
        <b/>
        <sz val="9"/>
        <rFont val="Arial Narrow"/>
        <family val="2"/>
      </rPr>
      <t xml:space="preserve">AL DESPACHO para proveer </t>
    </r>
    <r>
      <rPr>
        <sz val="9"/>
        <rFont val="Arial Narrow"/>
        <family val="2"/>
      </rPr>
      <t xml:space="preserve">27-04-16 DEVOLUCION AL JUZGADO DE ORIGEN 07-04-16 </t>
    </r>
    <r>
      <rPr>
        <b/>
        <sz val="9"/>
        <rFont val="Arial Narrow"/>
        <family val="2"/>
      </rPr>
      <t xml:space="preserve">FALLO CONFIRMA SENTENCIA QUE NIEGA PRETENSIONES </t>
    </r>
    <r>
      <rPr>
        <sz val="9"/>
        <rFont val="Arial Narrow"/>
        <family val="2"/>
      </rPr>
      <t xml:space="preserve">03-12-15 </t>
    </r>
    <r>
      <rPr>
        <b/>
        <sz val="9"/>
        <rFont val="Arial Narrow"/>
        <family val="2"/>
      </rPr>
      <t xml:space="preserve">AL DESPACHO </t>
    </r>
    <r>
      <rPr>
        <sz val="9"/>
        <rFont val="Arial Narrow"/>
        <family val="2"/>
      </rPr>
      <t xml:space="preserve">11-11-15 DAFP radicoa alegatos 28-10-15 </t>
    </r>
    <r>
      <rPr>
        <b/>
        <sz val="9"/>
        <rFont val="Arial Narrow"/>
        <family val="2"/>
      </rPr>
      <t xml:space="preserve">TRASLADO de alegatos por 10 días </t>
    </r>
    <r>
      <rPr>
        <sz val="9"/>
        <rFont val="Arial Narrow"/>
        <family val="2"/>
      </rPr>
      <t xml:space="preserve">21-10-15 </t>
    </r>
    <r>
      <rPr>
        <b/>
        <sz val="9"/>
        <rFont val="Arial Narrow"/>
        <family val="2"/>
      </rPr>
      <t xml:space="preserve">AL DESPACHO para proveer </t>
    </r>
    <r>
      <rPr>
        <sz val="9"/>
        <rFont val="Arial Narrow"/>
        <family val="2"/>
      </rPr>
      <t xml:space="preserve">22-07-15 Ordena vincular a la Fiscalía 27-04-15 </t>
    </r>
    <r>
      <rPr>
        <b/>
        <sz val="9"/>
        <rFont val="Arial Narrow"/>
        <family val="2"/>
      </rPr>
      <t xml:space="preserve">AL DESPACHO PARA PROVEER </t>
    </r>
    <r>
      <rPr>
        <sz val="9"/>
        <rFont val="Arial Narrow"/>
        <family val="2"/>
      </rPr>
      <t xml:space="preserve">05-11-14 Acepta renuncia 5-11-14 </t>
    </r>
    <r>
      <rPr>
        <b/>
        <sz val="9"/>
        <rFont val="Arial Narrow"/>
        <family val="2"/>
      </rPr>
      <t xml:space="preserve">AL DESPACHO, </t>
    </r>
    <r>
      <rPr>
        <sz val="9"/>
        <rFont val="Arial Narrow"/>
        <family val="2"/>
      </rPr>
      <t>31-10-14 acepta renuncia poder por Estado del 05-11-14. . 14-07-2014: Admite recurso por estado del 16 de julio. 28-02-2014: Reparto y radicacion. --- 17-02-2014: Envia al TAC. --- 03-02-2014: Auto admite recurso de apelacion por estado del 5 de febrero de 2014. --- 29-01-2014: AL despcaho. 13-12-13: Se allega recurso de apelción. 29-11-2013: Sentencia por edicto del 5 al 9 de diciembre que niega las pretensiones de la demanda. ---25-11-2013: Radican alegatos de conclusion. ---  12-11-2013: Termino para alegar de conclusion por estado del 14 de noviembre. --- 25-10-2013: DAFP allega oficio. --- 01-10-2013: Al despacho. --- 09-09-2013: Auto que abre a pruebas por estado del 11 de septiembre de 2013. --- 20-08-2013: DAFP contesta demanda. --- 05-08-2013: Fijacion en lista del 5 al 20 de agosto de 2013. --- 16-07-2013: DAFP notificado. 10-09-2012: Auto que admite demanda.---</t>
    </r>
  </si>
  <si>
    <r>
      <t xml:space="preserve">29/07/2016 ARCHIVO DEFINITIVO CAJA 24 JULIO 2016 // 31-05-16 Envío a Juzgado de origen 05-05-16 </t>
    </r>
    <r>
      <rPr>
        <b/>
        <sz val="9"/>
        <rFont val="Arial Narrow"/>
        <family val="2"/>
      </rPr>
      <t xml:space="preserve">FALLO Confirmase la sentencia del 22 de marzo del 2016proferid por el juzgado 6 de descongestion, en cuanto nego las suplicas de la demanda  </t>
    </r>
    <r>
      <rPr>
        <sz val="9"/>
        <rFont val="Arial Narrow"/>
        <family val="2"/>
      </rPr>
      <t xml:space="preserve">09-12-15 </t>
    </r>
    <r>
      <rPr>
        <b/>
        <sz val="9"/>
        <rFont val="Arial Narrow"/>
        <family val="2"/>
      </rPr>
      <t xml:space="preserve">AL DESPACHO para proveer </t>
    </r>
    <r>
      <rPr>
        <sz val="9"/>
        <rFont val="Arial Narrow"/>
        <family val="2"/>
      </rPr>
      <t xml:space="preserve">18-10-2013: Alegatos de conclusion por estado del 22 de octubre.03-10-2013: Al despacho.. --- 19-08-2013: Sustitucion de poder a Maia Borja. --- 02-08-2013: Auto que admite recurso por estado del 6 de agosto.. --- 22-07-2013: Al despacho por reparto. --- 28-05-2013: Envió expediente al Tribunal Administrativo de Cundinamarca. --- 15-05-2013: Se concede apelación por estado del 17 de mayo de 2013. --- 19-04-2013: El demandante allega recurso de apelación. --- 22-03-2013: Sentencia primera instancia por edicto del 04 al 08 de abril de 2013. --- 15-03-2013: Monica Serrato allega renuncia de poder. --- 08-03-2013: DAFP radica alegatos de conclusión. --- 20-02-2013: Se corre traslado para alegatos por estado del 22 de febrero al 08 de marzo de 2013. --- 19-02-2013: Al despacho. --- 23-01-2012: DAFP allega respuesta a oficio. --- 30-11-2012: Se ordena oficiar al DAFP por estado del 04 de diciembre de 2012. --- 17-04-2012: Al despacho. --- 26-03-2012: Oficio remisorio.  --- 16-03-2012: Remite proceso a los juzgados. 14-03-2012: Al despacho. --- 21-02-2012: Se allega concepto del Procurador. --- 19-01-2012: Pago arancel notificaciones. --- 16-12-2011: Auto que decreta pruebas, por estado del 11 de enero de 2012. --- 09-12-2011: Al despacho para resolver sobre pruebas. --- 02-12-2011: DAFP, contesta demanda. --- 21-11-2011: Fijación en lista, vence viernes 2 de diciembre de 2011. --- 21-10-2011: Auto ordena reponer el numeral 1° del auto admisorio de la demanda, por estado del 25 de octubre de 2011. --- 19-09-2011: Fijación en lista del recurso de reposición interpuesto por apoderado del DAPRE, por estado del mismo día. --- 06-09-2011: Por aviso se notifica DAFP, procurador y DAPRE. --- 05-09-2011: Recibe memorial respuesta a oficio. --- 01-09-2011: DAFP, notificado. 06-07-2011: Auto que admite demanda. </t>
    </r>
  </si>
  <si>
    <t>Nación- Min de Hacienda, Presidencia de la República, DAFP, Fiduagraria, Fiduciaria LA PREVISORA.</t>
  </si>
  <si>
    <t>Nación, Departamento Administrativo de la Función Pública, Comisión Nacional del Servicio Civil, Departamento de Cundinamarca, ESE Salazar Villeta.</t>
  </si>
  <si>
    <t>Nación, Departamento Administrativo de la Función Pública, Comisión Nacional del Servicio Civil, Departamento de Cundinamarca, ESE Hospital Salazar de Villeta</t>
  </si>
  <si>
    <t>Nación, Contraloria General de la República, Agencia Nacional de Defensa Jurídica del Estado y DAFP, DAPRE,CNSC</t>
  </si>
  <si>
    <t>Nación-Contraloria General de la republica, Agencia Nacional de defensa Jurídica del estado, DAFP, Departamento Administrativo de la Presidencia de la República, FIDUPREVISORA.</t>
  </si>
  <si>
    <t>Nación, Contraloria General de la República, Agencia Nacional de Defensa Jurídica del Estado, DAPRE, PREVISORA,  y DAFP</t>
  </si>
  <si>
    <t>Nación- DAS, Presidencia de la República, Ministerio de Hacienda y Crédito Público, DAFP, Min relaciones exteriores,Min Justicia, Min Defensa</t>
  </si>
  <si>
    <t>Instituto Colombiano de Bienestar Familiar, Ministerio de  Hacienda y Crédito Público, Departamento Administrativo de la Función Pública, Min Trabajo</t>
  </si>
  <si>
    <t>Instituto Colombiano de Bienestar Familiar, Min Hacienda, Min Trabajo, DAFP</t>
  </si>
  <si>
    <t>Instituto Colombiano de Bienestar Familiar, Ministerio de  Hacienda y Crédito Público, Departamento Administrativo de la Función Pública, min Trabajo</t>
  </si>
  <si>
    <t>Nación, Rama Judicial-Dirección Ejecutiva de Administración Judicial-Consejo Superior de la Judicatura, DAFP, Ministerio del Interior, Ministerio de Justicia y del Derecho, Ministerio del Trabajo y de la Seguridad Social, Ministerio de la Protección Social, Ministerio de Hacienda.</t>
  </si>
  <si>
    <t>Nacion - PGN - DAFP</t>
  </si>
  <si>
    <t>Nación-Min del Interior, Min Justicia - Consejo Superior de la Carrera Notarial y DAFP</t>
  </si>
  <si>
    <t>Nación, Rama Judicial, DAFP, Min Hacienda, Min Interior, Min Justicia</t>
  </si>
  <si>
    <t>Ministerio de Educación Nacional, Municipio de Ibagué, DAFP, Min Hacienda</t>
  </si>
  <si>
    <t>Administrativo de Seguridad, Departamento Administrativo de la Función Pública, Min exterior, min Hacienda, Min Justicia, Min Defensa</t>
  </si>
  <si>
    <t>Nación, Presidencia de la Republica, DAS en supresion - DAFP, Fiscalia.</t>
  </si>
  <si>
    <t>Departamento Administrativo de Seguridad, Departamento Administrativo de la Función Pública, Fiscalia General de la Nación,</t>
  </si>
  <si>
    <t>Nación, Departamento Administrativo de la Función Pública, Comisión Nacional del Servicio Civil, Departamento de Cundinamarca, ESE Salazar villeta</t>
  </si>
  <si>
    <t>Nación, Presidencia de la Republica, Min Hacienda, DAFP, Procuraduria.</t>
  </si>
  <si>
    <t>Departamento Administrativo de Seguridad, Unidad Administrativa de migración, Ministerio de relaciones exteriores, Min Hacienda, Min justicia, Min Defensa, y DAFP.</t>
  </si>
  <si>
    <t>Departamento Administrativo de Seguridad, Departamento Administrativo de la Función Pública, DAPRE,Min Exterior,Migración Colombia,  Min Hacienda, Min Justicia,Min Defensa</t>
  </si>
  <si>
    <t>Departamento Administrativo de Seguridad, Departamento Administrativo de la Función Pública, Min exterior, Min Hacienda, Min Justicia, Min Defensa</t>
  </si>
  <si>
    <t>Departamento Administrativo de Seguridad, Departamento Administrativo de la Función Pública, Fiscalia General de la Nación, Departamento Administrativo de la Presidencia de la República</t>
  </si>
  <si>
    <t>Departamento Administrativo de Seguridad, Departamento Administrativo de la Función Pública, Min Hacienda,Min Justicia,Min Defensa,</t>
  </si>
  <si>
    <t>Departamento Administrativo de Seguridad, Departamento Administrativo de la Función Pública, Min Exterior,MIN Hacienda,Min Defensa</t>
  </si>
  <si>
    <t>Departamento Administrativo de Seguridad, Departamento Administrativo de la Función Pública, Min Exterior, Min Hacienda, Min Justicia, Min Defensa</t>
  </si>
  <si>
    <t>Departamento Administrativo de Seguridad, Departamento Administrativo de la Función Pública, DAPRE,</t>
  </si>
  <si>
    <t>Ministerior de Tecnologias de la Informacion y Comunicaciones , FP, cnsc,antv,cntv</t>
  </si>
  <si>
    <t xml:space="preserve">Nación- CGR, Unidad Administrativa Especial de Migración, Unidad Nacional de Protección, Ministerio de defensa Fiscalia General de la Nación, DAFP, CNSC, DAPRE, Min. Presidencia. </t>
  </si>
  <si>
    <t>D-11695</t>
  </si>
  <si>
    <t>MP. María Victoria Calle Correa</t>
  </si>
  <si>
    <t>SEBASTIAN ENRIQUE MALDONADO GOYENECHE y DARY LILIANA BECERRA MARTINEZ</t>
  </si>
  <si>
    <t>Artículo 10 clasificación de empleos, Decreto 407 de 1994.</t>
  </si>
  <si>
    <t>04/11/2016 DAFP es notificado de la acción.</t>
  </si>
  <si>
    <t>Procuraduria General de la Nación, Ministerio de Hacienda, Ministerio de Justicia, DAFP, Dirección Ejecutiva de Administración Judicial.</t>
  </si>
  <si>
    <t>ALVARO JOYA VILLAMIZAR y OFELIA ALBAN OREJUELA</t>
  </si>
  <si>
    <t xml:space="preserve">Ministerio de Hacienda, Ministerio de Justicia, DAFP, Dirección Ejecutiva de Administración Judicial. </t>
  </si>
  <si>
    <t>EUSTORGIO MARIANO AGUADO MONTAÑO, ADRIANA DE JESUS BERNAL VELEZ, JOSE DANIEL CEBALLOS y OTROS.</t>
  </si>
  <si>
    <t xml:space="preserve">76001333300220160014800. </t>
  </si>
  <si>
    <t>Instituto Nacional de Medicina Legal y Ciencias Forences, DAFP, Rama Judicial, Fiscalia General de la Nación, Min. Hacienda, Min justicia y del derecho, Dirección ejecutiva de justicia Militar-Min defensa</t>
  </si>
  <si>
    <t>JAMES PATIÑO TRUQUE</t>
  </si>
  <si>
    <t>11001032400020150048900.</t>
  </si>
  <si>
    <t>Ministerio de Hacienda y Crédito Público, DAFP, Unidad Administrativa Especial de Gestión Pensional y parafiscales UGPP.</t>
  </si>
  <si>
    <t>MARTHA PATRICIA GUERRERO ALVAREZ</t>
  </si>
  <si>
    <t>76001333301520160020100.</t>
  </si>
  <si>
    <t>Instituto Nacional de Medicina Legal y Ciencias Forences y DAFP.</t>
  </si>
  <si>
    <t>EDGAR MAURICIO ORTEGA LOPEZ</t>
  </si>
  <si>
    <t>25000234200020160278800.</t>
  </si>
  <si>
    <t>Presidencia de la República, Ministerio de hacienda y crédito público, DAFP, Agencia Colombiana para la reintegración de personas y grupos alzados en armas ACR.</t>
  </si>
  <si>
    <t>GIOVANNI ARTURO GONZALEZ ZAPATA</t>
  </si>
  <si>
    <t>76001233301020160112000.</t>
  </si>
  <si>
    <t>MILTON HERNAN HERNANDEZ TAQUINAS</t>
  </si>
  <si>
    <t>Tribunal Administrativo de cundinamarca, sección Priemra- Subseccion A// REMITIDO AL CONSEJO DE ESTADO APELACIÓN</t>
  </si>
  <si>
    <t>ACUMULADA</t>
  </si>
  <si>
    <t>76001333301620160016400.</t>
  </si>
  <si>
    <t>IDALY CARVAJAL OSPINA</t>
  </si>
  <si>
    <r>
      <t xml:space="preserve">17/11/2016 ARCHIVADO proceso Consejo de estado oficio 2016-945 // // 10/11/2016 Oficio comunicando desición de la CNSC y Salvamento de voto // 01/11/2016 Notificaciones electronicas a las partes // 28/10/2016 FALLO DE PRIMERA INSTANCIA, niega las pretensiones de la demanda. // 07/10/2016 DAFP presenta alegatos de conclusión. // 04/10/2016 Recepción de memorial alegatos procurador séptimo - Memorial suscrito por Manuel Alberto Medina // 26/09/2016 TRASLADO alegatos de conclusión // Edo. 08/09/2016 Auto fija fecha para audiencia inicial, para el día miercoles 14 de septiembre de 2016 a las 4:00 PM // 02/09/2016 AL DESPACHO // Edo. 29/08/2016  Auto NO REPONE, confirma medida cautelar suspende y retira del cargo // 26/08/2016 AL DESPACHO // // 10/08/20196 Recepciion memoriales // 03/08/2016 Recepción memorial Nicolas Eduardo, descorriendo traslado // 29/07/2016 TRASLADO Recurso de reposición vence el 03 de agosto de 2016 // 27/07/2016 Recepción de memoriales O306/DAFP, PRESIDENCIA Y OTRO //Estado 22-07-15 auto del 21-07-16 ADMITE DEMANDA Y SUSPENDE PROVISIONALMENTE el acto demandado. 27-06-16 </t>
    </r>
    <r>
      <rPr>
        <b/>
        <sz val="9"/>
        <rFont val="Arial Narrow"/>
        <family val="2"/>
      </rPr>
      <t xml:space="preserve">AL DESPACHO </t>
    </r>
    <r>
      <rPr>
        <sz val="9"/>
        <rFont val="Arial Narrow"/>
        <family val="2"/>
      </rPr>
      <t>23-06-16 DAFP radica conestacion suspensio n provisional 20-06-16 DAFP es notificado 10-06-16 Radico demanda</t>
    </r>
  </si>
  <si>
    <r>
      <t xml:space="preserve">16/11/2016 ARCHIVO DEFINITIVO //  Edo. 01/11/2016 Auto aprueba liquidación de costas y en firme ordena archivar.// 06/10/2016 AL DESPACHO en juzgado 4to. Laboral del Circuito de Bogotá  //Edo. 24/08/2016 Auto cumplase lo dispuesto por el superior, devuelve al juzgado de origen //  31/08/2016 Tribunal Ordena remitir al Juzgado de origen // 12-07-16 Devuelve a Tribunal Sup. Bogotá- Laboral. 23-06-16 Aprueba liquidación de costas 04-05-16 </t>
    </r>
    <r>
      <rPr>
        <b/>
        <sz val="9"/>
        <rFont val="Arial Narrow"/>
        <family val="2"/>
      </rPr>
      <t xml:space="preserve">AL DESPACHO informando que vencido el termino de 3 días hábiles, según lo dispuesto en el artículo 393 del CPC. las partes no formularon objeción a la liquidación de costas y se encuentra pendiente la aprobación de las mismas </t>
    </r>
    <r>
      <rPr>
        <sz val="9"/>
        <rFont val="Arial Narrow"/>
        <family val="2"/>
      </rPr>
      <t xml:space="preserve">12-04-16 Se remite expediente a la sección de trámites al despacho de origen 24-11-15 </t>
    </r>
    <r>
      <rPr>
        <b/>
        <sz val="9"/>
        <rFont val="Arial Narrow"/>
        <family val="2"/>
      </rPr>
      <t xml:space="preserve">FALLO-NO CASA, CON COSTAS </t>
    </r>
    <r>
      <rPr>
        <sz val="9"/>
        <rFont val="Arial Narrow"/>
        <family val="2"/>
      </rPr>
      <t xml:space="preserve">09-11-15 A secretaria para notificar 23-09-15 </t>
    </r>
    <r>
      <rPr>
        <b/>
        <sz val="9"/>
        <rFont val="Arial Narrow"/>
        <family val="2"/>
      </rPr>
      <t xml:space="preserve">FALLO </t>
    </r>
    <r>
      <rPr>
        <sz val="9"/>
        <rFont val="Arial Narrow"/>
        <family val="2"/>
      </rPr>
      <t xml:space="preserve">20-09-2013: Cambio de Magistrado.04-11-2010: Al despacho para Sentencia con oposición del DAFP. --- 02-11-2010: DAFP regresa expediente con oposición. --- 22-10-2010: Opositor DAFP retira expediente. --- 12-10-2010: Por estado traslado de 15 días para presentar oposición, traslado vence miercoles 3 de noviembre de 2010. --- 05-10-2010: Por estado del 6 de octubre se admite demanda y se ordena corres traslado al opositor DAFP. --- 07-09-2010: Al despacho para calificar demanda. --- 07-09-2010: Devuelto expediente con demanda. --- 19-08-2010: Al despacho memorial DAFP. --- 18-08-2010: Memorial DAFP aportando copias sentencias de casacion, solicitando sea tenida en cuenta al momento de resolver la litis. --- 02-08-2010: Demandante retira expediente para sustentar demanda de casación. --- 22-07-2010: Traslado al recurrente para presentar demanda de casacion este traslado es para la contraparte. --- 15-07-2010: Traslado para preserntar demanda de casación traslado para la contraparte. --- 14-07-2010: Admite recurso y corre traslado para presentar demanda de casación. --- 23-03-2010: Reparto y radicación, al despacho para admisión. --- 25-02-2010: Enviado a la Corte Suprema de Justicia con oficio nùmero285. --- 15-02-2010: Auto interlocutorio concede recurso extraordinario de casación por estado del 16 de febrero de 2010. --- 09-02-2010: Al despacho. --- 16-12-09: Demandante presenta recurso extraordinario de casación. --- 30-11-2009: Fallo, confirma sentencia de primera instancia absolutorio. --- 25-11-09: Se registro proyecto de fallo. --- 09-11-09: Por estado se fija fecha para audiencia de juzgamiento el lunes 30 de noviembre de 2009, hora: 300 pm. --- 11-09-09: Memoriales DAFP. ---19-03-2009: Al despacho. --- 03-03-09: Se reconoce personería Camilo Escovar. --- 24-02-09: DAFP Allega alegatos. --- 16-02-09: Traslado por 5 días del artículo 40 ley 712 de 2001 estado del 17 de febrero. --- 29-10-08: Repartido a la doctora Maria Dorian Alvarez. --- 29-08-08: Fallo de primera instancia absolutorio. 04-03-2004: Admite demanda. </t>
    </r>
  </si>
  <si>
    <r>
      <t xml:space="preserve">01/11/2016 ARCHIVO DEFINITIVO caja No. 10 // 06-04-16 OBEDEZCASE Y CUMPLASE 16-03-11 </t>
    </r>
    <r>
      <rPr>
        <b/>
        <sz val="9"/>
        <rFont val="Arial Narrow"/>
        <family val="2"/>
      </rPr>
      <t xml:space="preserve">AL DESPACHO </t>
    </r>
    <r>
      <rPr>
        <sz val="9"/>
        <rFont val="Arial Narrow"/>
        <family val="2"/>
      </rPr>
      <t xml:space="preserve">09-03-16 TAC DESCONGESTION allega expediente 15-12-15 DEVOLUCION despacho de origen Juzgado 9 Administrativo de Descongestión 01-12-15 </t>
    </r>
    <r>
      <rPr>
        <b/>
        <sz val="9"/>
        <rFont val="Arial Narrow"/>
        <family val="2"/>
      </rPr>
      <t xml:space="preserve">FALLO </t>
    </r>
    <r>
      <rPr>
        <sz val="9"/>
        <rFont val="Arial Narrow"/>
        <family val="2"/>
      </rPr>
      <t xml:space="preserve">13-05-2014: </t>
    </r>
    <r>
      <rPr>
        <b/>
        <sz val="9"/>
        <rFont val="Arial Narrow"/>
        <family val="2"/>
      </rPr>
      <t xml:space="preserve">AL DESPACHO </t>
    </r>
    <r>
      <rPr>
        <sz val="9"/>
        <rFont val="Arial Narrow"/>
        <family val="2"/>
      </rPr>
      <t xml:space="preserve">.22-11-2013: Al despacho para fallo --- 30-09-2013: DAFP radica alegatos de conclusion. --- 13-09-2013: Corre para alegar de conclusion por estado del 17 de septiembre de 2013. --- 09-08-2013:Admite recurso de apelacion por estado del 13 de agosto de 2013. --- 06-07-2013: rEPARTO Y RADICACION. --- 26-04-2013: Concede apelación por estado del 30 de abril de 2013. --- 15-03-2013: Monica Serrato renuncia poder y se allega poder, Alejandro Cruz. --- 30-01-2013: Se allega recurso de apelación contra sentencia. --- 18-12-2012: Sentencia de primera instancia que niega pretensiones por edicto del 22 al 24 de enero de 2013. --- 09-05-2012: Al despacho para sentencia. --- 19-04-2012: Se remite para fallo al juzgado 11 administrativo de descongestión. --- 12-03-2012: Al despacho para fallo. --- 11-01-2012: DAFP allega memorial de alegatos. --- 06-12-2011: Traslado para alegar de conclusión vence el 11 de enero de 2011. --- 28-11-2011: al despacho --- 24-11-2011: Gastos notificaciones personales. --- 07-10-2011: Auto decretando pruebas, notificado por estado del 11 de octubre de 2011. --- 22-09-2011: Al despacho, vencido el término y los memoriales dando contestación en término, la procuraduría guarda silencio. --- 19-09-2011: DAFP contesta la demanda. --- 06-09-2011: Fijación en lista vence el 19 de septiembre de 2011. --- 23-05-2011: DAFP notificado por aviso. --- 20-05-2011: DAFP, notificado. 01-04-2011: Admite demanda. </t>
    </r>
  </si>
  <si>
    <r>
      <t xml:space="preserve">10/11/2016 ARCHIVO DEFINITIVO Caja 024 de 2016 // 11-11-15 OBEDEZCASE Y CUMPLASE lo ordenado por el Tribunal - Ordena Archivar 28-10-15 </t>
    </r>
    <r>
      <rPr>
        <b/>
        <sz val="9"/>
        <rFont val="Arial Narrow"/>
        <family val="2"/>
      </rPr>
      <t xml:space="preserve">AL DESPACHO </t>
    </r>
    <r>
      <rPr>
        <sz val="9"/>
        <rFont val="Arial Narrow"/>
        <family val="2"/>
      </rPr>
      <t xml:space="preserve">11-09-15 Allega devolución remite expediente Tribunal Descongestión 07-09-15 DEVOLUCIÓN Despacho de origen 03-09-15 </t>
    </r>
    <r>
      <rPr>
        <b/>
        <sz val="9"/>
        <rFont val="Arial Narrow"/>
        <family val="2"/>
      </rPr>
      <t xml:space="preserve">FALLO Confirmase la sentencia proferida el 16 de julio del 2013 por el Juzgado 17 administrativo de Descongestión de Bta, por medio del cual se declararon no probadas las ecepciones propuestas y se negaron las pretensiones de la demanda </t>
    </r>
    <r>
      <rPr>
        <sz val="9"/>
        <rFont val="Arial Narrow"/>
        <family val="2"/>
      </rPr>
      <t xml:space="preserve">27-07-15 </t>
    </r>
    <r>
      <rPr>
        <b/>
        <sz val="9"/>
        <rFont val="Arial Narrow"/>
        <family val="2"/>
      </rPr>
      <t xml:space="preserve">AL DESPACHO para preveer </t>
    </r>
    <r>
      <rPr>
        <sz val="9"/>
        <rFont val="Arial Narrow"/>
        <family val="2"/>
      </rPr>
      <t xml:space="preserve">12-03-2014: DAFP radica alegatos.28-02-2014: Alegatos por estado del 4 de marzo de 2014.. ---14-02-2014: Al despacho de descongestion. --- 07-11-2013: Auto que admite recurso por estado del 12 de noviembre. --- 11-10-2013: Envio al TAC. --- 25-09-2013: Auto que concede recurso de apelacion por estado del 27 de septiembre de 2013. --- 11-09-2013: Al despacho con recurso de apelacion. --- 31-07-2013: Demanadante radica apelacion. --- 16-07-2013:Sentencia que niega pretensiones por  edicto del 22 al 24 julio de 2013. --- 04-07-2013: DAFP radica alegatos de conclusión.19-06-2013: Corre traslado alegatos por estado del 21 de junio al 05 de julio de 2013. --- 08-05-2013: Abre a pruebas por estado del 10 de mayo de 2013. --- 13-02-2013: Auto que no repone por estado del 15 de febrero de 2013. --- 07-02-2013: Al despacho. --- 18-12-2012: DAFP contesta demanda. --- 29-11-2012: DAFP notificado. 08-10-2012: Fijacion en lista hasta el dia 23 de de octbre. --- --- 11-07-2012: Admite demanda. </t>
    </r>
  </si>
  <si>
    <r>
      <t xml:space="preserve">03/11/2016 Archivado Caja 69 del 03 de noviembre de 2016 // Edo. 10/10/2016 Auto pone en conocimiento gastos // 19/08/2016 Devolución remanentes pago de arancel judicial // 01-06-16 Obedezcase y cumpalse lo dispuesto por el superior 23-05-16 </t>
    </r>
    <r>
      <rPr>
        <b/>
        <sz val="9"/>
        <rFont val="Arial Narrow"/>
        <family val="2"/>
      </rPr>
      <t xml:space="preserve">AL DESPACHO para proveer </t>
    </r>
    <r>
      <rPr>
        <sz val="9"/>
        <rFont val="Arial Narrow"/>
        <family val="2"/>
      </rPr>
      <t xml:space="preserve">13-05-16 TAC Allega proceso 02-05-16 DEVOLUCION juzgado de origen 12-04-16 </t>
    </r>
    <r>
      <rPr>
        <b/>
        <sz val="9"/>
        <rFont val="Arial Narrow"/>
        <family val="2"/>
      </rPr>
      <t xml:space="preserve">FALLO Confirma sentencia de primer grado </t>
    </r>
    <r>
      <rPr>
        <sz val="9"/>
        <rFont val="Arial Narrow"/>
        <family val="2"/>
      </rPr>
      <t xml:space="preserve">19-11-15 </t>
    </r>
    <r>
      <rPr>
        <b/>
        <sz val="9"/>
        <rFont val="Arial Narrow"/>
        <family val="2"/>
      </rPr>
      <t xml:space="preserve">AL DESPACHO </t>
    </r>
    <r>
      <rPr>
        <sz val="9"/>
        <rFont val="Arial Narrow"/>
        <family val="2"/>
      </rPr>
      <t>08-07-2014: DAFP radica alegatos.19-06-2014: Traslado para  Alegatos de conclusion por estado del 24 de junio.  --- 16-06-2014: Al despacho. --- 28-04-2014: Al despacho --- 04-04-2014: Admite recurso de apelacion por estado del 8 de abril ---- 13-03-2014: Al despacho para reparto. --- -02-2014: Reparto y radicacion. --- 16-12-2013: Envia al TAC en apelación proveniente de los juzgados administrativos 02-12-2013: Auto que admite demanda. ---  12-11-2013: Allega recurso de apelacion. ---- .31-10-2013: FALLO que niega las pretensiones de la demanda, mediante edcito del dia 07 al 12 de noviembre de 2013. ---. 30-10-2013: DAFP radica alegatos. ---  11-10-2013: Auto que concede terminos para alegar de conclusion, por estado del 16 de octubre de 2013. --- 09-09-2013: Auto que decreta pruebas, por estado del 11 de septimbre de 2013. --- 20-08-2013: DAFP contesta demanda. ---   05-08-2013: Fijacion en lista hasta el dia 20 de agosto de 2013. --- 16-07-2013: DAFP notificado. ---  10-11-2012: Admite demanda.</t>
    </r>
  </si>
  <si>
    <r>
      <t xml:space="preserve">03/11/2016 ARCHIVO DEFINITIVO caja 63 del 03 de noviembre de 2016. // Edo. 10/10/2016 Auto pone en conocimiento gastos // 23/08/2016 Devolución de remanentes // 09-10-15 Obedezcase y cumplase lo dispuesto por el superior y ordena liqudiar remanentes 06-10-15 </t>
    </r>
    <r>
      <rPr>
        <b/>
        <sz val="9"/>
        <rFont val="Arial Narrow"/>
        <family val="2"/>
      </rPr>
      <t xml:space="preserve">AL DESPACHO para proveer </t>
    </r>
    <r>
      <rPr>
        <sz val="9"/>
        <rFont val="Arial Narrow"/>
        <family val="2"/>
      </rPr>
      <t xml:space="preserve">28-09-15 Devolución Despacho de origen, remitido al Juzgado 12 Administrativo de Descongestión 11-09-15 </t>
    </r>
    <r>
      <rPr>
        <b/>
        <sz val="9"/>
        <rFont val="Arial Narrow"/>
        <family val="2"/>
      </rPr>
      <t xml:space="preserve">FALLO Revoca el numeral primero y confirma en todo lo demas la sentencia del 28 de febrero de 2014 </t>
    </r>
    <r>
      <rPr>
        <sz val="9"/>
        <rFont val="Arial Narrow"/>
        <family val="2"/>
      </rPr>
      <t xml:space="preserve">04-08-15 </t>
    </r>
    <r>
      <rPr>
        <b/>
        <sz val="9"/>
        <rFont val="Arial Narrow"/>
        <family val="2"/>
      </rPr>
      <t xml:space="preserve">AL DESPACHO DRA. ANA MARIA CORREA </t>
    </r>
    <r>
      <rPr>
        <sz val="9"/>
        <rFont val="Arial Narrow"/>
        <family val="2"/>
      </rPr>
      <t xml:space="preserve">17-07-15 </t>
    </r>
    <r>
      <rPr>
        <b/>
        <sz val="9"/>
        <rFont val="Arial Narrow"/>
        <family val="2"/>
      </rPr>
      <t xml:space="preserve">AL DESPACHO avoca conocimiento </t>
    </r>
    <r>
      <rPr>
        <sz val="9"/>
        <rFont val="Arial Narrow"/>
        <family val="2"/>
      </rPr>
      <t>10-07-15 Remitase el expediente de la referencia a la Mag. Ana Maria Correa Angel 03-02-15 DAFP radico alegatos, , 28-01-15 Traslado de alegatos por 10 días, 11-12-14 AL DESPACHO, 25-11-14 radicación sustitución poder a Andri Osorio. 21-05-2014: Al despacho por reparto. 08-05-2014: Reparto y radicacion. --- 22-04-2014: Envio al TAC. --- 07-04-2014: Auto que admite apelacion por estado del 9 de abril. --- 01-04-2014: Al despacho. ---25-03-2014: Recurso de apelacion intepruetso por el apoderado del demandante. --- 28-02-2014: Se  dicta sentencia por por edicto del 6 al 10 de marzo, negando las pretensiones de la demana.  ---28-02-2014: Alegatos. ---  12-02-2014: Se prescinde del periodo probatorio y se corre traslado para alegar por estado del 14 de febrero. . --- 30-09-2013: DAFP ciontesta.  17-09-2013: Fijacion en lista hasta el dia  30 de septiembre de 2013. ---  --- 14-11-2012: DAFP notificado. 16-07-2012: Admite demanda</t>
    </r>
  </si>
  <si>
    <r>
      <t xml:space="preserve">10/11/2016 ARCHIVADO CAJA 24 de 2016 // 19/10/2016 Pago de arancel judicial // 23-05-16 Envio a Juzgados 28-04-16 FALLO CONFIRMA FALLO QUE NIEGA 26-02-16 </t>
    </r>
    <r>
      <rPr>
        <b/>
        <sz val="9"/>
        <rFont val="Arial Narrow"/>
        <family val="2"/>
      </rPr>
      <t xml:space="preserve">AL DESPACHO para proveer </t>
    </r>
    <r>
      <rPr>
        <sz val="9"/>
        <rFont val="Arial Narrow"/>
        <family val="2"/>
      </rPr>
      <t xml:space="preserve">29-07-15 Reconoce personeria al apoderasp de la parte demandada 25-06-15 </t>
    </r>
    <r>
      <rPr>
        <b/>
        <sz val="9"/>
        <rFont val="Arial Narrow"/>
        <family val="2"/>
      </rPr>
      <t xml:space="preserve">AL DESPACHO </t>
    </r>
    <r>
      <rPr>
        <sz val="9"/>
        <rFont val="Arial Narrow"/>
        <family val="2"/>
      </rPr>
      <t xml:space="preserve">17-06-15 Requiere a la UAEMC para que nombre apoderado 10-06-15 </t>
    </r>
    <r>
      <rPr>
        <b/>
        <sz val="9"/>
        <rFont val="Arial Narrow"/>
        <family val="2"/>
      </rPr>
      <t xml:space="preserve">AL DESPACHO </t>
    </r>
    <r>
      <rPr>
        <sz val="9"/>
        <rFont val="Arial Narrow"/>
        <family val="2"/>
      </rPr>
      <t xml:space="preserve">22-04-15 Reconoce personeria, 09-04-15 </t>
    </r>
    <r>
      <rPr>
        <b/>
        <sz val="9"/>
        <rFont val="Arial Narrow"/>
        <family val="2"/>
      </rPr>
      <t>AL DESPACHO</t>
    </r>
    <r>
      <rPr>
        <sz val="9"/>
        <rFont val="Arial Narrow"/>
        <family val="2"/>
      </rPr>
      <t xml:space="preserve"> 26-11-14 Estado: auto que acepta renuncia y pone en conocimiento -doctora luceny rojas conde. 13-11-14 al despacho. 03-06-2014: DAFP radica alegatos.19-05-2014: Traslado para alegar de conclusion por estado del 21 de mayo. --- 13-05-2014: Al despacho. --- 18-11-2013: Al despacho para reparto. --- 08-11-2013: Reparto y radicacion. ---09-10-2013: Envio al TAC. --- 25-09-2013: Auto que concede recurso de apelacion por estado del 27 de septiembre de 2013. --- 24-09-2013: Al despacho con recurso de apelacion. --- 23-09-2013: Allega recurso de apelacion por parte del demandante. --- 30-08-2013: Sentencia que niega las pretensiones de la demanda por edicto del 5 al 9  de septiembre. --- 29-08-2013: Al despacho. --- 17-06-2013: DAFP allega alegatos de conclusión. --- 05-06-2013: Corre traslado alegatos por estado del 7 al 24 de junio de 2013. --- 04-06-2013: Se allega desistimiento del testimonio. --- 25-04-2013: Se envía telegrama al señor German Cuadrado para que asista a rendir testimonio. --- 17-04-2013: Se fija fecha para testimonios por estado del 19 de abril de 2013. --- 15-03-2013: Se allega poder, Alejandro Cruz. --- 05-04-2013: Monica Serrato renuncia a poder. --- 18-03-2013: Auto que no repone por estado del 20 de marzo de 2013. --- 19-02-2013: Se allega respuesta a oficio. --- 14-12-2012: Enviado telegrama 587 al DAFP. --- 16-11-2012: Auto que abre a pruebas por estado del 20 de noviembre de 2012. --- 15-11-2012: Al despacho para pruebas. --- 03-10-2012: DAFP radica contestación a la demanda. --- 20-09-2012: Se fija en lista por 10 días por estado del 24 de septiembre al 5 de octubre de 2012. --- 05-09-2012: Resuelve recurso interpuesto, repone el auto admisorio por estado del 07 de septiembre de 2012. --- 06-08-2012: Al despacho para resolver el recurso de reposición. --- 31-07-2012: Se solicita se deje sin efecto la fijación en lista. --- 30-07-2012: Se fija en lista el recurso de reposición por estado del 31 de julio de 2007. --- 19-07-2012: DAPRE allega recurso de reposición contra auto del 06 junio que admitió la demanda. --- 18-07-2012: DAFP notificado. 06-09-2012: Admite demanda. </t>
    </r>
  </si>
  <si>
    <r>
      <t>Edo. 11/11/2016 Obedezcase y cumplase lo dispuesto por el superior y  Auto ordena archivo del expediente // 24/10/2016 DAFP es notificado del fallo de segunda instancia que resuelve: CONFIRMAR LA SENTENCIA APELADA // 02/09/2016 DAFP presenta alegatos de conclusión. // EDO. 26/08/2016 Auto corre traslado pára alegar de conclusión // Edo. 12/08/2016 CON FUNDAMENTO EN EL ARTICULO 247 DEL CPACA, SE ADMITE EL RECUSO DE APELACION INTERPUESTO Y SUSTENTADO
OPORTUNAMENTE POR EL APODERADO DEL DEMANDANTE, CONTRA LA SENTENCIA
PROFERIDA POR EL JUZGADO SEGUNDO ADMINISTRATIVO  //25-04-16 DAFP asiste a audiencia se decidio desestimar las pretensiones de la demanda , declarese la excepcion de inepta demanda</t>
    </r>
    <r>
      <rPr>
        <b/>
        <sz val="9"/>
        <rFont val="Arial Narrow"/>
        <family val="2"/>
      </rPr>
      <t xml:space="preserve"> 16-03-16 FIJA NUEVA FECHA PARA EL 25 DE ABRIL DEL 2016 A LAS 3:00 PM</t>
    </r>
    <r>
      <rPr>
        <sz val="9"/>
        <rFont val="Arial Narrow"/>
        <family val="2"/>
      </rPr>
      <t xml:space="preserve"> 01-12-15 </t>
    </r>
    <r>
      <rPr>
        <b/>
        <sz val="9"/>
        <rFont val="Arial Narrow"/>
        <family val="2"/>
      </rPr>
      <t>FIJA fecha para audiencia incial para el 4 de abril del 2016</t>
    </r>
    <r>
      <rPr>
        <sz val="9"/>
        <rFont val="Arial Narrow"/>
        <family val="2"/>
      </rPr>
      <t xml:space="preserve"> a las 3:00 pm 29-10-15 Confirmar la decisión que declaro la no prosperidad de las excerpciones de falta de legitimación por pasiva, falta de jurisdicción y competencia, la cual fue dictada en audiencia inicial de fecha 31 de julio de 2015, por parte del juez segundo administrativo oral de valledupar 31-07-15 DAFP asiste a audiencia las partes demandads interponen recurso de apelación en efecto suspensivo por negar la excepción de falta en la causa por pasiva, se envía el expediente al Tribunal Administrativo ed Cesar 28-05-15 </t>
    </r>
    <r>
      <rPr>
        <b/>
        <sz val="9"/>
        <rFont val="Arial Narrow"/>
        <family val="2"/>
      </rPr>
      <t xml:space="preserve">Fija fecha para audiencia inicial para el día 31 de Julio del 2015 a las 9:00am, </t>
    </r>
    <r>
      <rPr>
        <sz val="9"/>
        <rFont val="Arial Narrow"/>
        <family val="2"/>
      </rPr>
      <t>02-02-15 DAFP envia contestación de la demanda. 23-10-14 DAFP es notificado. 12-12-13 auto admisorio de la demanda.</t>
    </r>
  </si>
  <si>
    <t>110013331024201100112-01</t>
  </si>
  <si>
    <t>11001333171720120016900.</t>
  </si>
  <si>
    <t>1100133317172012-0013801.</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</si>
  <si>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República-</t>
  </si>
  <si>
    <t>Especial de Migración Colombia, Unidad Nacional de Protección, Fiscalía General de la Nación, Ministerio de Defensa-Policia Nacional-, Departamento Adminsitrativo de la Presidencia de la República y Comisión Nacaional del Servicio Civil.</t>
  </si>
  <si>
    <t>76001333300220160015500.</t>
  </si>
  <si>
    <t xml:space="preserve">Instituto Nacional de Medicina Legal y Ciencias Forences, DAFP. </t>
  </si>
  <si>
    <t>WILSON OCAMPO PASQUEL</t>
  </si>
  <si>
    <t>76001233300720160082300.</t>
  </si>
  <si>
    <t>WILSON RIASCOS RIASCOS</t>
  </si>
  <si>
    <t xml:space="preserve">CLAUDIA BIBIANA DIAZ </t>
  </si>
  <si>
    <t>D-11852</t>
  </si>
  <si>
    <t>ELKIN GEOVANY RODRIGUEZ HERNANDEZ</t>
  </si>
  <si>
    <t>Decreto 2067 de 1991, concurso carrera penitenciaria</t>
  </si>
  <si>
    <t>07/12/2016 DAFP es notificado de la acción</t>
  </si>
  <si>
    <t>81001333100120110010400.</t>
  </si>
  <si>
    <t xml:space="preserve">08001333100620100028900. 
</t>
  </si>
  <si>
    <t>66001310500320150064200.</t>
  </si>
  <si>
    <t>44001233100020090017502.</t>
  </si>
  <si>
    <t>47001233100020080080801.</t>
  </si>
  <si>
    <t xml:space="preserve">70001333100420090010101. 
</t>
  </si>
  <si>
    <t>15001333100720100021700.</t>
  </si>
  <si>
    <r>
      <t>15/12/2016 Devolución al Tribunal Adtivo. del tolima // 24/11/2016 EDICTO SENTENCIA DE 2DA INSTANCIA: DENIEGA las suplicas, sin condena en costas y ordena devolver al Tribunal de origen // 29/07/2016</t>
    </r>
    <r>
      <rPr>
        <b/>
        <sz val="9"/>
        <rFont val="Arial Narrow"/>
        <family val="2"/>
      </rPr>
      <t xml:space="preserve"> PROYECTO DE FALLO</t>
    </r>
    <r>
      <rPr>
        <sz val="9"/>
        <rFont val="Arial Narrow"/>
        <family val="2"/>
      </rPr>
      <t xml:space="preserve">  // 09/06/2016 Memoriales AL DESPACHO, autorizaciones dependiente judicial. // 27-05-15</t>
    </r>
    <r>
      <rPr>
        <b/>
        <sz val="9"/>
        <rFont val="Arial Narrow"/>
        <family val="2"/>
      </rPr>
      <t xml:space="preserve"> AL DESPACHO</t>
    </r>
    <r>
      <rPr>
        <sz val="9"/>
        <rFont val="Arial Narrow"/>
        <family val="2"/>
      </rPr>
      <t xml:space="preserve"> para Fallo 28-04-15 Traslado por 5 días para alegar de conclusión 15-10-14 Admite recurso 11-11-14 AL DESPACHO para proveer. 24-10-14 Consejo de Estado admite recurso de apelación. 05-05-2014: concede recurso de apelacion.10-10-13 Envio expediente al Consejo de Estado. proveniente del Tribunal del Tolima</t>
    </r>
  </si>
  <si>
    <r>
      <t xml:space="preserve">06/12/2016 Recepción de memorial , DAFP informa cumplimiento de sentencia, con titulo judicial // 12-05-16 </t>
    </r>
    <r>
      <rPr>
        <b/>
        <sz val="9"/>
        <rFont val="Arial Narrow"/>
        <family val="2"/>
      </rPr>
      <t xml:space="preserve">ARCHIVADO Caja 36906 </t>
    </r>
    <r>
      <rPr>
        <sz val="9"/>
        <rFont val="Arial Narrow"/>
        <family val="2"/>
      </rPr>
      <t xml:space="preserve">03-05-16 Ordena archivar el proceso 12-04-16 </t>
    </r>
    <r>
      <rPr>
        <b/>
        <sz val="9"/>
        <rFont val="Arial Narrow"/>
        <family val="2"/>
      </rPr>
      <t xml:space="preserve">AL DESPACHO ingresa ejecutoriado el auto anterior de conformidad a lo ordenado en providencia del 26 de febrero de 2016, para continuar el tramite correspondiente de conformidad </t>
    </r>
    <r>
      <rPr>
        <sz val="9"/>
        <rFont val="Arial Narrow"/>
        <family val="2"/>
      </rPr>
      <t xml:space="preserve">01-03-16 RECHAZA incidente de perjuicios 07-12-15 Min. agricultura radica incidente de regulación condena abstracto 15-09-15 </t>
    </r>
    <r>
      <rPr>
        <b/>
        <sz val="9"/>
        <rFont val="Arial Narrow"/>
        <family val="2"/>
      </rPr>
      <t xml:space="preserve">AL DESPACHO para proveer </t>
    </r>
    <r>
      <rPr>
        <sz val="9"/>
        <rFont val="Arial Narrow"/>
        <family val="2"/>
      </rPr>
      <t xml:space="preserve">23-06-15 Niega solicitud y ordena dar cunmplimiento a lo ordenado 24-03-15 Se informa al despacho que segun lo indagado en la secretaria de la seccion no se dio cumplimiento al numeral primero del auto de fecha 23 de enero de 2015, en razon a que en su momento el escribiente asignado al depsacho y previo a notificar el auto en mencion no incorporo memorial obrante a folio 287. mediante el cual se realizo una petición al despacho. Sirvase Proveer 16-03-15 </t>
    </r>
    <r>
      <rPr>
        <b/>
        <sz val="9"/>
        <rFont val="Arial Narrow"/>
        <family val="2"/>
      </rPr>
      <t>AL DESPACHO</t>
    </r>
    <r>
      <rPr>
        <sz val="9"/>
        <rFont val="Arial Narrow"/>
        <family val="2"/>
      </rPr>
      <t xml:space="preserve"> PARA PROVEER a27-01-14 Se ordena suminstrar datos, 14-08-2014: Al despacho.13-06-2014: Auto de obedezcase y cumplase. --- 03-06-2014: Al despacho. --- 24-04-2014: Regresa el expediente del Consejo de Estado. --- 09-04-2014: Se ordena devolver el proceso al TAC. --- 12-03-2014: MODIFICAR LA SENTENCIA DE 2 DE JUNIO DE 2004 PROFERIDA POR EL TRIBUNAL ADMINISTRATIVO DE CUNDINAMARCA, SECCIÓN TERCERA, SALA DE DESCONGESTIÓN, LA CUAL QUEDARÁ DE LA SIGUIENTE MANERA: DECLARAR A LA NACION -MINISTERIO DE AGRICULTURA Y DESARROLLO RURAL, MINISTERIO DE HACIENDA Y CREDITO PUBLICO, Y DEPARTAMENTO ADMINISTRATIVO DE LA FUNCIÓN PUBLICA, PATRIMONIALMENTE RESPONSABLES DE LOS PERJUICIOS OCASIONADOS AL SEÑOR ILDEFONSO JOSE TORRES CARDENAS, DE CONFORMIDAD CON LA PARTE MOTIVA DE ESTA SENTENCIA. COMO CONSECUENCIA DE LA ANTERIOR DECLARACIÓN, CONDENAR A LA NACION -MINISTERIO DE AGRICULTURA Y DESARROLLO RURAL, MINISTERIO DE HACIENDA Y CREDITO PUBLICO, Y DEPARTAMENTO ADMINISTRATIVO DE LA FUNCION PUBLICA A PAGAR LAS SIGUIENTES SUMAS: POR CONCEPTO DE PERJUICIOS MATERIALES, AL SEÑOR ILDEFONSO JOSE TORRES CARDENAS LA SUMA DE $13.361.498. POR CONCEPTO DE PERJUICIOS MORALES A POR CONCEPTO DE PERJUICIOS MORALES AL SEÑOR ILDEFONSO JOSE TORRES CARDENAS EL EQUIVALENTE A 50 SMLMV POR EDICTO DEL 20 AL 25 DE MARZO.  --- 11-03-2014: Proyecto de fallo. --- 05-03-2014: Al despacho. --- 20-02-2014: Confirma auto por estado del 21. ---19-02-2014: Reegistra proyectod e fallo. --- 18-03-2013: Traslado del recurso de súplica presentado por el Ministerio de Agricultura por estado del 18 de marzo de 2013. --- 11-03-2013: Registra proyecto de fallo. --- 01-03-2013: Rechaza la solicitud de apelación por estado del 07 de marzo de 2013. --- 23-09-2010: Reasignación de Ponente  por reparto general de los procesos que cursan en la sección tercera del Consejo de Estado, entre los nueve Magistrados que hoy la integran en conformidad con lo dispuesto por la ley  1285. --- 20-06-2007: Al despacho para fallo. --- 18-04-2006: Cambio ponente por la MP. Ruth Stella Correa Palacio. --- 01-10-2004: Adit erecurso de apelacion. --- 02-06-2004: Fallo, primera instancia, mediante eedcito del 08 al 10 de junio de 2004. ---  26-04-2003: Al despacho para sentencia. --- 18-03-2004: Al despcaho con contestacion de alegatos en terminos. --- 17-09-2002: Auto que decreta pruebas, por estado del 29 de octubre. --- 29-08-2002: Al despacho, con contestaciones de las entidades demandas. --- 01-03-2002: Reparto. ---- 28-02-2002: Radicacion el proceso. </t>
    </r>
  </si>
  <si>
    <r>
      <t xml:space="preserve">03/11/2016 ARCHIVO DE PROCESO caja 24 de 2016 // 20/10/2016 Gastos de envio por correo oficios // Edo. 21/10/2016 Auto de obedezcase y cumplase lo dispuesto por el superior. // 21-06-16 </t>
    </r>
    <r>
      <rPr>
        <b/>
        <sz val="9"/>
        <rFont val="Arial Narrow"/>
        <family val="2"/>
      </rPr>
      <t xml:space="preserve">AL DESPACHO </t>
    </r>
    <r>
      <rPr>
        <sz val="9"/>
        <rFont val="Arial Narrow"/>
        <family val="2"/>
      </rPr>
      <t xml:space="preserve">02-05-16 Allega proceso del TAC 29-03-16 Enviado al Juzgado de origen 01-03-16 Ordena dar cumplimento a lo dispuesto en sentencia de segunda instancia 15-01-16 </t>
    </r>
    <r>
      <rPr>
        <b/>
        <sz val="9"/>
        <rFont val="Arial Narrow"/>
        <family val="2"/>
      </rPr>
      <t xml:space="preserve">AL DESPACHO para proveer </t>
    </r>
    <r>
      <rPr>
        <sz val="9"/>
        <rFont val="Arial Narrow"/>
        <family val="2"/>
      </rPr>
      <t xml:space="preserve">11-12-15 </t>
    </r>
    <r>
      <rPr>
        <b/>
        <sz val="9"/>
        <rFont val="Arial Narrow"/>
        <family val="2"/>
      </rPr>
      <t xml:space="preserve">FALLO Confirma sentencia de primera instancia </t>
    </r>
    <r>
      <rPr>
        <sz val="9"/>
        <rFont val="Arial Narrow"/>
        <family val="2"/>
      </rPr>
      <t xml:space="preserve">16-10-15 </t>
    </r>
    <r>
      <rPr>
        <b/>
        <sz val="9"/>
        <rFont val="Arial Narrow"/>
        <family val="2"/>
      </rPr>
      <t xml:space="preserve">AL DESPACHO para fallo </t>
    </r>
    <r>
      <rPr>
        <sz val="9"/>
        <rFont val="Arial Narrow"/>
        <family val="2"/>
      </rPr>
      <t xml:space="preserve">09-10-15 Avoca conocimiento del asunto, el expediente ingresará al Despacho para fallo 09-07-15 Sección Primera remite -Magistrada Gloria Doris Alvarez Garcia- en virtud del auerdo PSAA 10366 de 30 de junio del 2015, 15-03-2013: </t>
    </r>
    <r>
      <rPr>
        <b/>
        <sz val="9"/>
        <rFont val="Arial Narrow"/>
        <family val="2"/>
      </rPr>
      <t xml:space="preserve">AL DESPACHO </t>
    </r>
    <r>
      <rPr>
        <sz val="9"/>
        <rFont val="Arial Narrow"/>
        <family val="2"/>
      </rPr>
      <t xml:space="preserve">para sentencia.20-03-2013: Se allega poder, Alejandro Cruz. --- 14-03-2013: Al despacho para sentencia. --- 19-01-2013: DAFP radica alegatos. --- 14-12-2012: Admite recurso de apelación y corre traslado de alegatos por estado del 19 de diciembre de 2012 al 23 de enero de 2013. --- 04-12-2012: Al despacho por reparto de la doctora Fanny Contreras. --- 30-11-2012: Envió al Tribunal Administrativo de Cundinamarca con recurso de apelación, en oficio No. 1326 J18. --- 15-08-2012: Se allega devolución del expediente proveniente del Tribunal Cundinamarca - Sección 2 - Subsección "B". --- 03-08-2012: Oficio remite a los Juzgados Administrativos. --- 11-07-2012: Auto que ordena devolver el expediente por estado del 17 de julio de 2012. --- 29-06-2012: Al despacho apelación de sentencia. --- 14-06-2012: Reparto y radicación del proceso en el Tribunal. --- 24-05-2012: Enviado al Tribunal Administrativo de Cundinamarca con oficio No. 567. --- 07-05-2012: Auto ordena conceder el recurso de apelación en el efecto suspensivo por estado del 09 de mayo de 2012. --- 07-05-2012: Al despacho. --- 23-04-2012: Se allega recurso de apelación. --- 30-03-2012: Sentencia de primera instancia que resuelve negar las suplicas de la demanda por edicto del 12 al 16 de abril de 2012. --- 28-03-2012: Al despacho para fallo. --- 20-03-2012: Auto que avoca conocimiento por estado del 22 de Marzo de 2012. --- 15-03-2012: Al despacho por reparto. --- 13-02-2012: Proceso remitido a los juzgados administrativos de descongestión. --- 25-11-2011: Al despacho para fallo. --- 23-11-2011: Memorial de alegatos. --- 04-11-2011: Auto ordena correr traslado para alegar de conclusión, por estado del 09 de noviembre. --- 28-10-2011: Al despacho. --- 21-10-2011: Respuesta oficio. --- 14-10-2011: Auto que ordena librar oficio por estado del 19 de octubre de 2011. --- 12-10-2011: Gastos notificaciones personales. --- 07-10-2011: Al despacho. --- 19-08-2011: Auto de apertura a pruebas por estado del 23 de agosto de 2011. --- 29-07-2011: Al despacho. --- 13-07-2011: DAFP contesta la demanda. 28-06-2011: Fijacion en lista dell 29 de junio al 13 de julio de 2011.--- 17-05-2011: DAFP, notificado. 29-04-2011: Admite demanda. </t>
    </r>
  </si>
  <si>
    <t>05001333303020150005600.</t>
  </si>
  <si>
    <t>11001310500420120064701.</t>
  </si>
  <si>
    <t>20001333300220130039800.</t>
  </si>
  <si>
    <t>76001333300520160015400.</t>
  </si>
  <si>
    <t>NANCY JANETH VARGAS PARRA</t>
  </si>
  <si>
    <t>11001310501020040081101.</t>
  </si>
  <si>
    <t>76001333301620160017500.</t>
  </si>
  <si>
    <t>JORGE EDUARDO PAREDES DUQUE</t>
  </si>
  <si>
    <t>FALLO 1 INST</t>
  </si>
  <si>
    <t xml:space="preserve">11001032500020130111800.
</t>
  </si>
  <si>
    <t>11001032500020130036900.</t>
  </si>
  <si>
    <t>11001333502720110027201.</t>
  </si>
  <si>
    <t>25000232500020080094001.</t>
  </si>
  <si>
    <t>11001032500020130086600.</t>
  </si>
  <si>
    <t>63001333100220090048500.</t>
  </si>
  <si>
    <t xml:space="preserve">08001333100120100028300. 
</t>
  </si>
  <si>
    <t>08001233100419980160800.</t>
  </si>
  <si>
    <t xml:space="preserve">68001333100320120026700.
</t>
  </si>
  <si>
    <t xml:space="preserve">68001333101320100019500.
</t>
  </si>
  <si>
    <t>68001233100020090046100.</t>
  </si>
  <si>
    <t>68001233100020090040500.</t>
  </si>
  <si>
    <t xml:space="preserve">68001333101420100014100.
</t>
  </si>
  <si>
    <t>68001233100020100044400.</t>
  </si>
  <si>
    <t>68001333300520140004400.</t>
  </si>
  <si>
    <t>68001333300120150006400.</t>
  </si>
  <si>
    <t>68001333300120150005700.</t>
  </si>
  <si>
    <t>76001233100020100206000.</t>
  </si>
  <si>
    <t>76001233100020110008900.</t>
  </si>
  <si>
    <t>76001233300020140035300.</t>
  </si>
  <si>
    <t>76001310501020140035200.</t>
  </si>
  <si>
    <t>76001310500520140062800.</t>
  </si>
  <si>
    <t>76001333301320150003500.</t>
  </si>
  <si>
    <t>76001333300120150007800.</t>
  </si>
  <si>
    <t xml:space="preserve">SORTEO DE CONJUEZ </t>
  </si>
  <si>
    <r>
      <t xml:space="preserve">26/08/2016 Proceso Archivado // 04-08-16 DECLARA CUMPLIDA LA ORDEN IMPARTIDA MEDIANTE SENTENCIA DEL CONSEJO DE ESTADO. 07-06-16 </t>
    </r>
    <r>
      <rPr>
        <b/>
        <sz val="9"/>
        <rFont val="Arial Narrow"/>
        <family val="2"/>
      </rPr>
      <t xml:space="preserve">AL DESPACHO </t>
    </r>
    <r>
      <rPr>
        <sz val="9"/>
        <rFont val="Arial Narrow"/>
        <family val="2"/>
      </rPr>
      <t xml:space="preserve">23-05-16 Apertura incidente de desacato 25-04-16 notificacion del incidente de desacato 16-03-16 </t>
    </r>
    <r>
      <rPr>
        <b/>
        <sz val="9"/>
        <rFont val="Arial Narrow"/>
        <family val="2"/>
      </rPr>
      <t xml:space="preserve">PARA ARCHIVAR  </t>
    </r>
    <r>
      <rPr>
        <sz val="9"/>
        <rFont val="Arial Narrow"/>
        <family val="2"/>
      </rPr>
      <t xml:space="preserve">09-03-16 OBEDEZCASE Y CUMPLASE lo resuelto por el Consejo de Estado que revoco la sentencia impugnada 29-02-16 DEVOLUCIÓN AL TRIBUNAL DE ORIGEN 11-02-16 NIEGA solicitud de aclaración de sentencia. </t>
    </r>
    <r>
      <rPr>
        <b/>
        <sz val="9"/>
        <rFont val="Arial Narrow"/>
        <family val="2"/>
      </rPr>
      <t xml:space="preserve">22-01-16 DAFP radicao solicitud de aclaración de sentencia 18-01-15 FALLO Revoca sentencia de primera instancia del 28 de octubre del 2015 </t>
    </r>
    <r>
      <rPr>
        <sz val="9"/>
        <rFont val="Arial Narrow"/>
        <family val="2"/>
      </rPr>
      <t>23-11-15 Envío al Consejo de Estado 17-11-15</t>
    </r>
    <r>
      <rPr>
        <b/>
        <sz val="9"/>
        <rFont val="Arial Narrow"/>
        <family val="2"/>
      </rPr>
      <t xml:space="preserve"> CONCEDE APELACIÓN </t>
    </r>
    <r>
      <rPr>
        <sz val="9"/>
        <rFont val="Arial Narrow"/>
        <family val="2"/>
      </rPr>
      <t xml:space="preserve">05-11-15 </t>
    </r>
    <r>
      <rPr>
        <b/>
        <sz val="9"/>
        <rFont val="Arial Narrow"/>
        <family val="2"/>
      </rPr>
      <t xml:space="preserve">FALLO, DECLARA IMPROCEDENTE LA ACCIÓN </t>
    </r>
    <r>
      <rPr>
        <sz val="9"/>
        <rFont val="Arial Narrow"/>
        <family val="2"/>
      </rPr>
      <t>13-10-15 DAFP radica contestación 30-09-15 Admite demanda</t>
    </r>
  </si>
  <si>
    <t>76001333301020160019400.</t>
  </si>
  <si>
    <t>13001333100620100032900.</t>
  </si>
  <si>
    <t xml:space="preserve">13001233100020040103400.
</t>
  </si>
  <si>
    <t>13001333100420070012702.</t>
  </si>
  <si>
    <t>13001333170120120013200.</t>
  </si>
  <si>
    <t>13001233100020120040200.</t>
  </si>
  <si>
    <t>54001233100020100007400.</t>
  </si>
  <si>
    <t>25269333100120110041400.</t>
  </si>
  <si>
    <t>73001333300720150000600.</t>
  </si>
  <si>
    <t>73001333300920150001800.</t>
  </si>
  <si>
    <t>17001230000020120021100.</t>
  </si>
  <si>
    <t>05001333100520120012200.</t>
  </si>
  <si>
    <r>
      <t xml:space="preserve">Edo. 01/09/2016 Auto de obedezcase y cumplase lo dispuesto por el superior </t>
    </r>
    <r>
      <rPr>
        <b/>
        <sz val="9"/>
        <rFont val="Arial Narrow"/>
        <family val="2"/>
      </rPr>
      <t>ordena archivar expediente</t>
    </r>
    <r>
      <rPr>
        <sz val="9"/>
        <rFont val="Arial Narrow"/>
        <family val="2"/>
      </rPr>
      <t xml:space="preserve"> // 02-06-16 DEVOLUCION JUZGADO DE ORIGEN 18-04-16 ACCEDE solicitud de copias 05-02-16 </t>
    </r>
    <r>
      <rPr>
        <b/>
        <sz val="9"/>
        <rFont val="Arial Narrow"/>
        <family val="2"/>
      </rPr>
      <t xml:space="preserve">FALLO Confirma sentencia del 14 de agosto del 2014 proferida por el Juzgado 21 Administrativo de Medellin   </t>
    </r>
    <r>
      <rPr>
        <sz val="9"/>
        <rFont val="Arial Narrow"/>
        <family val="2"/>
      </rPr>
      <t xml:space="preserve">02-10-15 </t>
    </r>
    <r>
      <rPr>
        <b/>
        <sz val="9"/>
        <rFont val="Arial Narrow"/>
        <family val="2"/>
      </rPr>
      <t xml:space="preserve">AL DESPACHO para sentencia </t>
    </r>
    <r>
      <rPr>
        <sz val="9"/>
        <rFont val="Arial Narrow"/>
        <family val="2"/>
      </rPr>
      <t xml:space="preserve">7-09-15 DAFP radica alegatos 24-08-15 </t>
    </r>
    <r>
      <rPr>
        <b/>
        <sz val="9"/>
        <rFont val="Arial Narrow"/>
        <family val="2"/>
      </rPr>
      <t xml:space="preserve">Traslado para alegatos </t>
    </r>
    <r>
      <rPr>
        <sz val="9"/>
        <rFont val="Arial Narrow"/>
        <family val="2"/>
      </rPr>
      <t xml:space="preserve">10-08-15 Admite recurso de apelación 10-07-15 </t>
    </r>
    <r>
      <rPr>
        <b/>
        <sz val="9"/>
        <rFont val="Arial Narrow"/>
        <family val="2"/>
      </rPr>
      <t xml:space="preserve">AL DESPACHO </t>
    </r>
    <r>
      <rPr>
        <sz val="9"/>
        <rFont val="Arial Narrow"/>
        <family val="2"/>
      </rPr>
      <t xml:space="preserve">10-03-15 DAFP asiste a la audiencia, CONCEDE recurso de Apelación 26-02-15 por Estado: </t>
    </r>
    <r>
      <rPr>
        <b/>
        <sz val="9"/>
        <rFont val="Arial Narrow"/>
        <family val="2"/>
      </rPr>
      <t>fija audiencia para el 10 DE MARZO de 2015</t>
    </r>
    <r>
      <rPr>
        <sz val="9"/>
        <rFont val="Arial Narrow"/>
        <family val="2"/>
      </rPr>
      <t xml:space="preserve">. APLAZA audiencia de conciliación del 05-feb-15.11-11-14 auto declárese la nulidad de la actuación surtida a partir de la notificación de la sentencia proferida dentro del proceso de la referencia por el juzgado 21 administrativo de Medellín el dia 8 de agosto de 2014 y ordena devolver expediente al juzgado de origen.18-09-2014. ENVIO al Tribunal de Antioquia, regreso al tribunal de antioquia 10-12-14 , 18-09-2014. ENVIO al Tribunal de Antioquia. 10-09-2014: Admite recurso de apelacion por estado del 11 de septiembre.  --- 03-09-2014: Allegan recurso de apelacion. ----14-08-2014: SENTENCIA QUE RESUELVE INAPLICAR POR INCONSTITUCIONALIDAD, DECRETAR LA NULIDA DEL OFICIO DEL 23 DE AGOSTO DE 2011, EXPEDIDO POR LA DIRECTORA DE GESTION HUMANA DEL ICBF POR MEDIO DE LA
CUAL SE NEGO SALARIAL DE LA DEMANDANTE SEÑORA ADRIANA MARIA CHALARCA POSADA, CON CC 43.089.651, CONDENASE A TITULO DE RESTABLECIMIENTO DEL DERECHO, AL ICBF A PAGAR LAS
DIFERNECIAS QUE RESUELTEN ENTRE LAS SUMAS CANCELADAS A LA DEMANDANTE EN EL CARGO DE DEFENSORA DE FAMILIA GRADO 17, A PARTIR DEL 3 DE GOSTO DE 2008 , CONFORME A LO
CONSIDERADO EN LA PARTE MOTIVA DE ESTA SENTENCIA, LA ENTIDAD DEMANDADA DEBERA DAR CUMPLIMIENTO A LO DISPUESTO EN ESTE FALLO DEL PLAZO INDICADO, EL ICBF PODRA
DESCONTAR EL VALOR DE LOS APORTES CON DESTINO AL SISTEMA GENERAL DE SEGURIDAD SOCIAL, NEGAR LAS SUPLICAS DE LA DEMANDA NO CONDENA EN COSTAS, MEDIANTE EDICTO DEL 22 AL 26 DE AGOSTO.  ---- 27-01-2014: Al despacho para sentencia.  --- 15-01-13: DAFP envia alegatos de conclusión por DHL. 18-12-2013: Corre traslado para alegar de conclusion, por estado del 19 de diciembre.  --- 06-11-2013: Reconcoe personeria al Dr. Cmilo Escovar. ---  29-10-2013: DAFP se pronuncia sobre los hechos de la demanda y el llamamiento en garantia. --- 2013-05-07: DAFP notificado. 23-03-2012: Admision de la demanda. </t>
    </r>
  </si>
  <si>
    <t>05001333101320120011701.</t>
  </si>
  <si>
    <r>
      <t xml:space="preserve">01/11/2016 ARCHIVADO // 14-06-16 devolucion despacho de origen 14-03-16 Ordena expedir copias 19-02-16 </t>
    </r>
    <r>
      <rPr>
        <b/>
        <sz val="9"/>
        <rFont val="Arial Narrow"/>
        <family val="2"/>
      </rPr>
      <t xml:space="preserve">FALLO confirma sentencia del 24 de febrero del 2015, emitida por el Juzgado 2 Administrativo de Medellin </t>
    </r>
    <r>
      <rPr>
        <sz val="9"/>
        <rFont val="Arial Narrow"/>
        <family val="2"/>
      </rPr>
      <t xml:space="preserve">23-10-15 </t>
    </r>
    <r>
      <rPr>
        <b/>
        <sz val="9"/>
        <rFont val="Arial Narrow"/>
        <family val="2"/>
      </rPr>
      <t xml:space="preserve">AL DESPACHO para sentencia </t>
    </r>
    <r>
      <rPr>
        <sz val="9"/>
        <rFont val="Arial Narrow"/>
        <family val="2"/>
      </rPr>
      <t xml:space="preserve">02-10-15 DAFP radico alegatos 21-09-15 </t>
    </r>
    <r>
      <rPr>
        <b/>
        <sz val="9"/>
        <rFont val="Arial Narrow"/>
        <family val="2"/>
      </rPr>
      <t xml:space="preserve">TRASLADO de alegatos por 10 días </t>
    </r>
    <r>
      <rPr>
        <sz val="9"/>
        <rFont val="Arial Narrow"/>
        <family val="2"/>
      </rPr>
      <t xml:space="preserve">07-09-15 Admite recurso de apelación 27-08-15 </t>
    </r>
    <r>
      <rPr>
        <b/>
        <sz val="9"/>
        <rFont val="Arial Narrow"/>
        <family val="2"/>
      </rPr>
      <t xml:space="preserve">AL DESPACHO para reparto </t>
    </r>
    <r>
      <rPr>
        <sz val="9"/>
        <rFont val="Arial Narrow"/>
        <family val="2"/>
      </rPr>
      <t xml:space="preserve">Radicación proceso 31-07-15 Envío al Tribunal 13-07-15 Ordena expedir copias solicitadas y autorizacion, 26-06-15 CONCEDE la apelación 12-06-15 DAFP asiste a audiencia y se declaro fallida 08-05-15 </t>
    </r>
    <r>
      <rPr>
        <b/>
        <sz val="9"/>
        <rFont val="Arial Narrow"/>
        <family val="2"/>
      </rPr>
      <t xml:space="preserve">FIJA FECHA para audiencia de conciliación Art. 70 para el 12 de Junio del 2015  </t>
    </r>
    <r>
      <rPr>
        <sz val="9"/>
        <rFont val="Arial Narrow"/>
        <family val="2"/>
      </rPr>
      <t>06-03-15 FALLO: declara falta legitimción del DAFP, condena al ICBF. 20-02-15 AL DESPACHO para fallo. 20-02-15 DAFP radica alegatos.</t>
    </r>
    <r>
      <rPr>
        <b/>
        <sz val="9"/>
        <rFont val="Arial Narrow"/>
        <family val="2"/>
      </rPr>
      <t xml:space="preserve"> 0</t>
    </r>
    <r>
      <rPr>
        <sz val="9"/>
        <rFont val="Arial Narrow"/>
        <family val="2"/>
      </rPr>
      <t>6-02-15 CORRE TRASLADO PARA ALEGTOS</t>
    </r>
    <r>
      <rPr>
        <b/>
        <sz val="9"/>
        <rFont val="Arial Narrow"/>
        <family val="2"/>
      </rPr>
      <t xml:space="preserve"> </t>
    </r>
    <r>
      <rPr>
        <sz val="9"/>
        <rFont val="Arial Narrow"/>
        <family val="2"/>
      </rPr>
      <t xml:space="preserve">21-09-14 requiere al DAFP para dar respuesta al exhorto, 20-11-14 JUZGADO 2 DESCONGESTION AVOCA CONOCIMIENTO. 01-07-2014: Auto que niega nulidad por estado del 2 de juli, propuesta por el DAFP.27-01-14: AUTO QUE RESUELVE ORDENA EXHORTAR DISPONE REQUERIR A LA APODERADA DEL I.C.B.F PARA QUE ALLEGUE COPIA DE LA DEMANDA Y LA CONTESTACIÓN. DL --- 10-12-13: AUTO que ordena requerir al ICBF. 10-09-2013:Aurto que abre a pruebas por estado del 11 de spetiembre de 2013. ---- 19-06-2013: Se requiere a la parte demandante para que se pronuncie respecto al recurso de reposición interpuesto por el Ministerio de Hacienda. --- 2013-05-23: DAFP notificado. 20-003-2012: Admision de la demanda. </t>
    </r>
  </si>
  <si>
    <t>05001333101320120016700.</t>
  </si>
  <si>
    <t>05001333102620120011800.</t>
  </si>
  <si>
    <t>05001333301120140037200.</t>
  </si>
  <si>
    <t>05001333300120150048800.</t>
  </si>
  <si>
    <t>41001333300420150023100.</t>
  </si>
  <si>
    <t>41001333300520150021200.</t>
  </si>
  <si>
    <t>41001333100320150016300.</t>
  </si>
  <si>
    <t>66001333100420100041202.</t>
  </si>
  <si>
    <t xml:space="preserve">66001333300320140002301.   
</t>
  </si>
  <si>
    <t>19001333100320110036800.</t>
  </si>
  <si>
    <t>44001233100020090000401.</t>
  </si>
  <si>
    <t>47001333100420070008500.</t>
  </si>
  <si>
    <t>47001233100020020037400.</t>
  </si>
  <si>
    <t>47001310500420150001700.</t>
  </si>
  <si>
    <t>70001333100420090008501.</t>
  </si>
  <si>
    <t>70001333100120090011300.</t>
  </si>
  <si>
    <r>
      <t xml:space="preserve">30/11/20158 ARCHIVADO // 02-09-15 Avoca conocimiento - Ordena Obedecer y cumplir lo resuelto por el Tribunal Administrativo de Boyaca, ordena el archivo 05-08-15 </t>
    </r>
    <r>
      <rPr>
        <b/>
        <sz val="9"/>
        <rFont val="Arial Narrow"/>
        <family val="2"/>
      </rPr>
      <t xml:space="preserve">AL DESPACHO informando que ingreso el proceso remitido por el Tribunal Contencioso Administrativo revocando la sentencia dictada por el Juzgado Primero Administrativo de Descongestión </t>
    </r>
    <r>
      <rPr>
        <sz val="9"/>
        <rFont val="Arial Narrow"/>
        <family val="2"/>
      </rPr>
      <t>21-03-2012: Se corre traslado a las partes por el término de 10 días para que presenten alegatos de conclusión por estado del 23 de marzo de 2012. 07-03-2012: Admite recurso de apelación por estado del 09 de marzo de 2012. --- 14-12-2011: Se concede recurso de apelación por estado del 16 de diciembre de 2011. --- 31-10-2011: Fallo, se declara la nulidad de la resolución por edicto del 04 de noviembre de 2011. --- 26-07-2011: Según informe presentado en esta fecha, el expediente se encuentra en el mismo estado, sin ser posible ubicarlo. --- 29-11-2010: No aparece en el sistema, no fue posible saber su ubicación actual o si ya fue repartido nuevamente. --- 10-11-2010: Obedézcase y cúmplase lo resuelto por el H. Tribunal Administrativo de Boyacá, en consecuencia avoca conocimiento de primera instancia, una vez en firme ingrese al despacho para dictar sentencia. --- 20-08-2010: Ubicación oficina judicial reparto. --- 21-06-2010: Envía a la oficina judicial para reparto --- 02-06-2010: No se repone el auto del 21 de enero de 2010 y se ordena enviar expediente a la oficina de reparto de los Juzgados Administrativos. --- 20-02-09: Al despacho para resolver sobre reposición. --- 06-02-09: Fijación en lista recurso contra auto. --- 28-01-09: Recurso reponiendo auto. --- 21-01-09: Auto ordena enviar procesos a juzgados administrativos por ser de su competencia en razón de la cuantía. --- 16-02-2009: Al despacho para fallo. --- 04-08-2000: DAFP contesta la demanda. ---  20-10-2010: Radicacion del proceso.</t>
    </r>
  </si>
  <si>
    <t>15000233100020050148201.</t>
  </si>
  <si>
    <t xml:space="preserve">20001231500020040136900.  </t>
  </si>
  <si>
    <t>50001333300620150004200.</t>
  </si>
  <si>
    <t>25000234100020160161300.</t>
  </si>
  <si>
    <t>11001032400020030050101.</t>
  </si>
  <si>
    <t>11001032400020070013100. (ACUMULADO)</t>
  </si>
  <si>
    <t>11001032400020070033800. (ACUMULADO)</t>
  </si>
  <si>
    <t>11001032400020000627501.</t>
  </si>
  <si>
    <t>11001032400020070035600.</t>
  </si>
  <si>
    <t>11001032400020100050100.</t>
  </si>
  <si>
    <t>11001032400020100051200.</t>
  </si>
  <si>
    <t>11001032400020090004600.</t>
  </si>
  <si>
    <t>11001032400020100048700.</t>
  </si>
  <si>
    <t xml:space="preserve">11001032400020100056600.                                  </t>
  </si>
  <si>
    <t>11001032400020130025200.</t>
  </si>
  <si>
    <t>11001032500020120057600.</t>
  </si>
  <si>
    <t>11001032400020130041700.</t>
  </si>
  <si>
    <t>11001032400020110043700.</t>
  </si>
  <si>
    <t xml:space="preserve">11001032400020130009900.
</t>
  </si>
  <si>
    <t>11001032500020130130400.</t>
  </si>
  <si>
    <t>11001032400020140049700.</t>
  </si>
  <si>
    <t>11001032400020140063000.</t>
  </si>
  <si>
    <t>11001032400020080018600.</t>
  </si>
  <si>
    <t>11001032500020070008700.</t>
  </si>
  <si>
    <t>11001032500020080005700.</t>
  </si>
  <si>
    <t>11001032500020100013600.</t>
  </si>
  <si>
    <t>11001032500020090014600.                   (acumulado 2120-09)</t>
  </si>
  <si>
    <t>11001032500020100018600.</t>
  </si>
  <si>
    <t>11001032400020080039000.</t>
  </si>
  <si>
    <t>11001032500020100023700.</t>
  </si>
  <si>
    <t>11001032500020110006800.</t>
  </si>
  <si>
    <t>11001032500020110031200.</t>
  </si>
  <si>
    <t>11001032500020110006900.</t>
  </si>
  <si>
    <t>11001032500020090013300.</t>
  </si>
  <si>
    <t>11001032500020110004100.</t>
  </si>
  <si>
    <t>11001032500020100006500.</t>
  </si>
  <si>
    <t>11001032500020110016700.</t>
  </si>
  <si>
    <t>11001032500020110068900.</t>
  </si>
  <si>
    <t>11001032500020120032800.</t>
  </si>
  <si>
    <t>11001032500020120017700.</t>
  </si>
  <si>
    <t>11001032500020120034800.</t>
  </si>
  <si>
    <t>11001032500020120023900.</t>
  </si>
  <si>
    <t>11001032500020120027900.</t>
  </si>
  <si>
    <t>11001032500020120049100.</t>
  </si>
  <si>
    <t>11001032500020130037100.</t>
  </si>
  <si>
    <t>11001032500020120056900.</t>
  </si>
  <si>
    <t>11001032500020120079500.</t>
  </si>
  <si>
    <t>11001032500020130022200.</t>
  </si>
  <si>
    <t>11001032500020120056800.</t>
  </si>
  <si>
    <t>25000234200020120113601.</t>
  </si>
  <si>
    <t>88001233100020110003402.</t>
  </si>
  <si>
    <t>11001032500020120057300.</t>
  </si>
  <si>
    <t>11001032500020130020600.</t>
  </si>
  <si>
    <t>11001032500020130180700.</t>
  </si>
  <si>
    <t>11001032500020130179200.</t>
  </si>
  <si>
    <t xml:space="preserve">11001032500020130179300. </t>
  </si>
  <si>
    <t>11001032500020140023900.</t>
  </si>
  <si>
    <t>11001032500020140021200.</t>
  </si>
  <si>
    <t>11001032500020130090200.</t>
  </si>
  <si>
    <t>11001032500020130168600.</t>
  </si>
  <si>
    <t>11001032400020130047000.</t>
  </si>
  <si>
    <t>11001032500020130076800.</t>
  </si>
  <si>
    <t>11001032500020130064000.</t>
  </si>
  <si>
    <t>11001032500020130072600.</t>
  </si>
  <si>
    <t>11001032400020140023000.</t>
  </si>
  <si>
    <t>11001032500020130165600.</t>
  </si>
  <si>
    <t>11001032500020130157700.</t>
  </si>
  <si>
    <t>11001032500020140030700.</t>
  </si>
  <si>
    <t>11001032500020130166500.</t>
  </si>
  <si>
    <t>11001032400020130047200.</t>
  </si>
  <si>
    <t>11001032400020130046900.</t>
  </si>
  <si>
    <t>13001233100020040107001.</t>
  </si>
  <si>
    <t>11001032500020140071400.</t>
  </si>
  <si>
    <t>11001032500020140084800.</t>
  </si>
  <si>
    <t>11001032500020140106700.</t>
  </si>
  <si>
    <t>76001233100020100057302.</t>
  </si>
  <si>
    <t>11001032500020150046900.</t>
  </si>
  <si>
    <t>11001032500020150027700.</t>
  </si>
  <si>
    <t>11001032500020150027800.</t>
  </si>
  <si>
    <t>13001233300020120023002.</t>
  </si>
  <si>
    <t>11001032500020120016000.</t>
  </si>
  <si>
    <t>Nación, Ministerio de la Protección Social, DAFP, Min. Hacienda</t>
  </si>
  <si>
    <t xml:space="preserve">Departamento Administrativo de Seguridad, Departamento Administrativo de la Función Pública, Mnisterio de Defensa, Min. Relaciones exteriores, , Min Hacienda, Min Justicia </t>
  </si>
  <si>
    <r>
      <t xml:space="preserve">05-07-2016 Ordena Archivo definitivo 13-04-16 DEVOLUCION TRIBUNAL DE ORIFGEN 18-02-16 Ordena epedir copias autenticas 22-01-16 </t>
    </r>
    <r>
      <rPr>
        <b/>
        <sz val="9"/>
        <rFont val="Arial Narrow"/>
        <family val="2"/>
      </rPr>
      <t xml:space="preserve">FALLO confirma sentencia apelada de 18 de julio de 2013, proferida por el Tribunal Administrativo de Nortted e Santander </t>
    </r>
    <r>
      <rPr>
        <sz val="9"/>
        <rFont val="Arial Narrow"/>
        <family val="2"/>
      </rPr>
      <t xml:space="preserve">17-04-15 </t>
    </r>
    <r>
      <rPr>
        <b/>
        <sz val="9"/>
        <rFont val="Arial Narrow"/>
        <family val="2"/>
      </rPr>
      <t xml:space="preserve">AL DESPACHO para fallo </t>
    </r>
    <r>
      <rPr>
        <sz val="9"/>
        <rFont val="Arial Narrow"/>
        <family val="2"/>
      </rPr>
      <t xml:space="preserve">20-03-15 TRASLADO especial a la procuraduria -Procuradora tercera delagada en virtud a la solictud 18-03-15 DAFP radica alegatos 05-03-15 Traslado 05-02-10 Traslado de alegatos prpor 10 días 21-11-14 AL DESPACHO. 06-11-14  por estado auto del 29-10-14 que admite recurso de apelación. 10-09-2014: Sorteo de conjeuces. 01-09-2014 proceso abonado. --- 30-07-2014: DECLÁRESE FUNDADO EL IMPEDIMENT MANIFESTADO POR LOS CONSEJEROS , GERARDO ARENAS MONSALE, GUSTAVO GÓMEZ ARANGUREN, BRETHA LUCÍA RAMÍREZ DE PÁEZ, ALFONSO VARGAS RINCÓN, LUIS ALFONSO VERGARA, INTEGRANTES D ELA SECCIÓN SEGUNDA DEL CONSEJO DE ESTADO, ,PARA AVOCAR EL CONOCIMIENTO DEL PRESENTE ASUNTO, POR ESTAR INCURSOS EN LA CAUSAL CONSAGRADA EN EL NUMERAL 1 DEL ART. 150 DEL CPC, NORMA DEROGADA POR EL NUMERAL 1 DEL ART.141 DEL CÓDIGO GENERAL DEL PROCESOY, EN CONSECUENCIA,, SEPARARLOS DE SU CONOCIMIENTO. REMITIR EL EXPEDIENTE A LA SECCIÓN SEGUNDA, PARA QUE PROCEDA AL RESPECTIVO SORTEO DE CONJUECES QUE REEMPLAZARÁN A LOS SEÑORES CONSEJEROS DE DICHA SECCIÓN EN EL CONOCIMIENTO DE ESTE ASUNTO, POR ESTADO DEL 5 DE AGOSTO. ---- 07-07-2014: Al despaho por reparto, correspondiendole a la MP. Olga Mellida de la Hoz.  --- 16-06-2014: Envio a otra Seccion. --- 22-04-2014: Manifestacion de impedimento. --- 22-01-2014: Reparto del proceso. --- 20-01-2014: Radicacion del proceso. --- 19-11-13: Envío al Consejo de Estado en apelación proveniente del Tribunal del N. Santander. 15-11-2013: Conciliacion fallida y concede recurso. --- 26-09-2013: Audiencia de conciliacion judicial, para el dia 8 de octubre de 2013. ---- 18-07-2013: Sentencia que declara la nulidad de los actos demandados y declara la falta de legirtimacion en la caus apor pasiva en favor del DAFP, mediante edicto del 30 de julio al 1 de agosto de 2013. --- 04-12-2012: Traslado para alegar de conclusion por estado del  11 de diciembre de 2012. ---  10-04-2012: AUto de pruebas por estado del 30 de abril de 2012. --- 23-03-2012: Al despacho para pruebas. --- 20-02-2012: Fijacion en lista hasta el dia 02 de marzo de 2012. ---  11-02-2011: Auto que admite demanda. </t>
    </r>
  </si>
  <si>
    <t>11001031500020020048501.</t>
  </si>
  <si>
    <t>63001333100220090009900.</t>
  </si>
  <si>
    <t>63001333100220090036000.</t>
  </si>
  <si>
    <t>63001333100220090051700.</t>
  </si>
  <si>
    <t>63001333375620150012200.</t>
  </si>
  <si>
    <t>11001310501020030045901.</t>
  </si>
  <si>
    <t>11001310500720050033001.</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</si>
  <si>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</si>
  <si>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</si>
  <si>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</si>
  <si>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</si>
  <si>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</si>
  <si>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</si>
  <si>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</si>
  <si>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</si>
  <si>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25269333100120120005202.</t>
  </si>
  <si>
    <t>25269333100120120002600.</t>
  </si>
  <si>
    <t>25269333100120120005100.</t>
  </si>
  <si>
    <t>52001333100620120008200.</t>
  </si>
  <si>
    <t>88001233100020110003302.</t>
  </si>
  <si>
    <t>70001333100120120010300.</t>
  </si>
  <si>
    <t xml:space="preserve">23-01-2015 ARCHIVO DEFINITIVO  30-09-2014: Sentencia que condena al ICBF.14-08-2014: Dafp envia alegatos.  ---- 29-07-2014: Cierra el periodo probaotiro y ordena alegar de conclusion por estado del 31 de julio.  --- 19-12-13 abre a pruebas --- 2013-11-19: DAFP se pronuncia en torno al llamamiemto en garantia y contesta la demanda. --- 2013-11-15: DAFP notificado. 31-08-2012:  3108-2012: Admite demanda. </t>
  </si>
  <si>
    <t>ARCHIVADOS 2017</t>
  </si>
  <si>
    <t>70001333170220120010100.</t>
  </si>
  <si>
    <t>70001333170220120011000.</t>
  </si>
  <si>
    <t>11001032500020130049800.</t>
  </si>
  <si>
    <t>52001233100020080039202.</t>
  </si>
  <si>
    <t>25000232600020050249402.</t>
  </si>
  <si>
    <t>54001233100020090031602.</t>
  </si>
  <si>
    <t>25000232500020100113801.</t>
  </si>
  <si>
    <t>25269333100120120004701.</t>
  </si>
  <si>
    <t>11001333101220110019902.</t>
  </si>
  <si>
    <t>25000234200020140228500.</t>
  </si>
  <si>
    <t>11001333101320060006400.</t>
  </si>
  <si>
    <t xml:space="preserve">23001233300020140018201.                </t>
  </si>
  <si>
    <t>52001333300520130033700.</t>
  </si>
  <si>
    <t>52001333300520130042200.</t>
  </si>
  <si>
    <t>52001333300520130042300.</t>
  </si>
  <si>
    <t>52001333300520130042400.</t>
  </si>
  <si>
    <t>52001333300520130042500.</t>
  </si>
  <si>
    <t>52001333300520130033800.</t>
  </si>
  <si>
    <t>52001333300520130034000.</t>
  </si>
  <si>
    <t>52001233300020120017601.</t>
  </si>
  <si>
    <t>20001333300420130033000.</t>
  </si>
  <si>
    <t>20001333300220130039200.</t>
  </si>
  <si>
    <t>20001333300220130034900.</t>
  </si>
  <si>
    <t>20001333300220140016000.</t>
  </si>
  <si>
    <t>20001333300220140009600.</t>
  </si>
  <si>
    <t>20001333300220130054700.</t>
  </si>
  <si>
    <t>11001032600020110002100.</t>
  </si>
  <si>
    <t>11001032500020120049200.</t>
  </si>
  <si>
    <t>25000234100020140034901.</t>
  </si>
  <si>
    <t>11001333101020120028401.</t>
  </si>
  <si>
    <t>25000234200020140269700.</t>
  </si>
  <si>
    <t>25000234100020130263500.</t>
  </si>
  <si>
    <t>25000234200020150461300.</t>
  </si>
  <si>
    <t>11001333502220150019900.</t>
  </si>
  <si>
    <t>11001333500720150021100.</t>
  </si>
  <si>
    <t>11001333501320130000800.</t>
  </si>
  <si>
    <t>11001333501420150001700.</t>
  </si>
  <si>
    <t>11001333501420150020600.</t>
  </si>
  <si>
    <t>11001333501420150020700.</t>
  </si>
  <si>
    <t>11001333501520150022600.</t>
  </si>
  <si>
    <t>11001333501520150022500.</t>
  </si>
  <si>
    <t>11001333501520150022700.</t>
  </si>
  <si>
    <t>11001333502220150020000.</t>
  </si>
  <si>
    <t>11001333502620150010900.</t>
  </si>
  <si>
    <t>11001333502720130064400.</t>
  </si>
  <si>
    <t>11001333502820150019600.</t>
  </si>
  <si>
    <t>11001333502820150017400.</t>
  </si>
  <si>
    <t>11001333502820150020300.</t>
  </si>
  <si>
    <t>11001333503020150020300.</t>
  </si>
  <si>
    <t>11001333503020150020400.</t>
  </si>
  <si>
    <t>11001333503020150019700.</t>
  </si>
  <si>
    <t>11001333501820150019900.</t>
  </si>
  <si>
    <t>11001333501820150019800.</t>
  </si>
  <si>
    <t>11001333502720150020600.</t>
  </si>
  <si>
    <t>11001333502720150020800.</t>
  </si>
  <si>
    <t>11001333502720150020900.</t>
  </si>
  <si>
    <t>11001333101020110013100.</t>
  </si>
  <si>
    <t xml:space="preserve">11001333502320130076800.
</t>
  </si>
  <si>
    <t>11001333100020120020001.</t>
  </si>
  <si>
    <t>25899333100120130020801.</t>
  </si>
  <si>
    <t>11001333101820120019800.</t>
  </si>
  <si>
    <t>11001333170720120016800.</t>
  </si>
  <si>
    <t>11001333501820120001000.</t>
  </si>
  <si>
    <t>11001333501820120000900.</t>
  </si>
  <si>
    <t xml:space="preserve">11001333501020150020000. </t>
  </si>
  <si>
    <t xml:space="preserve">11001333501020150020400. </t>
  </si>
  <si>
    <t>11001333170720120023101.</t>
  </si>
  <si>
    <t>11001310502420150063700.</t>
  </si>
  <si>
    <t>Sociedad Fiduciaria de desarrollo Agropecurario FIDUAGRARIA S.A., Patrimonio Autonomo de Remanentes ISS, Fiduciaria la Previsora, Ministerio del trabajo, Ministerio de salud y protección social, Ministerio de Hacienda y Crédito Público, DAFP.</t>
  </si>
  <si>
    <t>76001333301820160019400.</t>
  </si>
  <si>
    <t>ALEJANDRO SANDOVAL ARAMBURO</t>
  </si>
  <si>
    <t>76001333301820160019500.</t>
  </si>
  <si>
    <t>JOSE HERNANDO VALDIVIESO BOLAÑOS</t>
  </si>
  <si>
    <t>MARTHA EUNICE CUBILLOS PINZON, LUISA FERNANDA MARTINEZ METAUTE, MARIA LUCELY CARTAGENA y NELSON DE JESUS ALVAREZ HOLGUIN</t>
  </si>
  <si>
    <t>11001310500820050040601.</t>
  </si>
  <si>
    <t>11001031500020150013500.</t>
  </si>
  <si>
    <t>11001031500020150008400.</t>
  </si>
  <si>
    <t>11001031500020140184501.</t>
  </si>
  <si>
    <t>68001333101420120023100.</t>
  </si>
  <si>
    <t>FALLO 1NST</t>
  </si>
  <si>
    <t>52001333300520130033900.</t>
  </si>
  <si>
    <t>11001032400020150050600.</t>
  </si>
  <si>
    <t>11001032400020160004400.</t>
  </si>
  <si>
    <t>11001032500020160023400.</t>
  </si>
  <si>
    <t>25000232500020090015902.</t>
  </si>
  <si>
    <t>25000234100020120068201.</t>
  </si>
  <si>
    <t>11001333171220120019401.</t>
  </si>
  <si>
    <t>11001333170720120016100.</t>
  </si>
  <si>
    <t>11001333170720120013600.</t>
  </si>
  <si>
    <t>11001333170720120017000.</t>
  </si>
  <si>
    <t>11001333170720120013400.</t>
  </si>
  <si>
    <t>11001333170720120017100.</t>
  </si>
  <si>
    <t>11001333500820150021400.</t>
  </si>
  <si>
    <t>11001333501320150002000.</t>
  </si>
  <si>
    <t>11001333501520150016100.</t>
  </si>
  <si>
    <t xml:space="preserve">Instituto Nacional de Medicina Legal y Ciencias Forenses, DAFP. </t>
  </si>
  <si>
    <t>11001032500020150098200.</t>
  </si>
  <si>
    <t>Ministerio de Hacienda y Crédito Público. Ministerio de defensa Nacional, Departamento Administrativo de la Función Pública.</t>
  </si>
  <si>
    <t>11001310500720160031400.</t>
  </si>
  <si>
    <t>UGPP - DAFP -MINISTERIO DE EDUCACIÓN NACIONAL</t>
  </si>
  <si>
    <t>MARTHA VICTORIA ROJAS ARCINIEGAS</t>
  </si>
  <si>
    <t>76001233300120140146500.</t>
  </si>
  <si>
    <t>76001310500220150051900.</t>
  </si>
  <si>
    <t>76001310500920150084600.</t>
  </si>
  <si>
    <t>76001333300820140046300.</t>
  </si>
  <si>
    <t>76001333300820140029700.</t>
  </si>
  <si>
    <t>76001333300920150002300.</t>
  </si>
  <si>
    <t>76001334002120160043100.</t>
  </si>
  <si>
    <t>76001333301520160015900.</t>
  </si>
  <si>
    <t>76001334002120160044000.</t>
  </si>
  <si>
    <t>76001333300620160020700.</t>
  </si>
  <si>
    <t>76001334002120160047200.</t>
  </si>
  <si>
    <t>76001333300120160018000.</t>
  </si>
  <si>
    <t>13001233100020040102700.</t>
  </si>
  <si>
    <r>
      <t xml:space="preserve">13/02/2017 ARCHIVO DEFINITIVO CAJA 284 A. BOS. // 18-03-16 </t>
    </r>
    <r>
      <rPr>
        <b/>
        <sz val="9"/>
        <rFont val="Arial Narrow"/>
        <family val="2"/>
      </rPr>
      <t xml:space="preserve">FALLO NEGÓ las pretensiones de la demanda </t>
    </r>
    <r>
      <rPr>
        <sz val="9"/>
        <rFont val="Arial Narrow"/>
        <family val="2"/>
      </rPr>
      <t>6-11-15 AL DESPACHO PARA SENTENCIA. 13-101-15 DAFP radica alegatos 30-09-15 Declarese la ilegalidad de todo lo actuado, corrase traslado por el termino de 10 días para alegar de conclusión 27-04-15 Requierase al archivo general de la nacion para envie copia autentica de los documentos que se solicitan 4-12-14 Abre periodo probatorio. 06-02-2014: DAFP envia contestacion.2013-11-07: DAFP notificado. --- 2013-10-07: Admision de la demanda.</t>
    </r>
  </si>
  <si>
    <t>73001230000020090035500.</t>
  </si>
  <si>
    <t>73001333375120150004300.</t>
  </si>
  <si>
    <t>05001333370420150005000.</t>
  </si>
  <si>
    <t>05001333302120150113200.</t>
  </si>
  <si>
    <t>TERMINADO POR CONCILIACIÓN</t>
  </si>
  <si>
    <t>41001333300620150023500.</t>
  </si>
  <si>
    <t>41001333300320150031500.</t>
  </si>
  <si>
    <t>41001333300320150017700.</t>
  </si>
  <si>
    <t>41001333300220150016800.</t>
  </si>
  <si>
    <t>47001233100020080081501.</t>
  </si>
  <si>
    <t>47001333300320150032300.</t>
  </si>
  <si>
    <t>FALLO 2 INSTANCIA</t>
  </si>
  <si>
    <t>11001032400020150055500.</t>
  </si>
  <si>
    <t>11001032400020150014300.</t>
  </si>
  <si>
    <t>11001032400020150035100.</t>
  </si>
  <si>
    <t>11001032400020150054200.</t>
  </si>
  <si>
    <t>76001233300020140020401.</t>
  </si>
  <si>
    <t>76001233300020140026001.</t>
  </si>
  <si>
    <t>11001032500020130162500.</t>
  </si>
  <si>
    <t>11001032500020150069800.</t>
  </si>
  <si>
    <t>11001032500020150030300.</t>
  </si>
  <si>
    <t>11001032500020160000100. // 11001032500020150108900</t>
  </si>
  <si>
    <t>11001032500020130063700.</t>
  </si>
  <si>
    <t>11001032500020130111700.</t>
  </si>
  <si>
    <t>11001032500020130086300.</t>
  </si>
  <si>
    <t>11001032500020130107600.</t>
  </si>
  <si>
    <t>11001032500020150027400.</t>
  </si>
  <si>
    <t>11001032500020150088200.</t>
  </si>
  <si>
    <t>11001032500020140038300.</t>
  </si>
  <si>
    <t>11001032500020140074400.</t>
  </si>
  <si>
    <t>11001032500020130114100.</t>
  </si>
  <si>
    <t>11001032500020140048600.</t>
  </si>
  <si>
    <t>11001032500020160048200.</t>
  </si>
  <si>
    <t xml:space="preserve">11001032500020140010300. </t>
  </si>
  <si>
    <t>11001032500020160048700.</t>
  </si>
  <si>
    <t>11001032500020130114200.</t>
  </si>
  <si>
    <t>11001032500020130050400.</t>
  </si>
  <si>
    <t>25000232500020100007100.</t>
  </si>
  <si>
    <t>11001333503020150020201.</t>
  </si>
  <si>
    <t>11001333502620120000600.</t>
  </si>
  <si>
    <t>11001333170720120021600.</t>
  </si>
  <si>
    <t>11001333500820150011600.</t>
  </si>
  <si>
    <t>11001333501420150020800.</t>
  </si>
  <si>
    <t>11001333502120150022600.</t>
  </si>
  <si>
    <t>11001333502520150023200.</t>
  </si>
  <si>
    <t>11001333502520150023100.</t>
  </si>
  <si>
    <t>11001333502920150020400.</t>
  </si>
  <si>
    <t>11001333170820120015100.</t>
  </si>
  <si>
    <t>11001333501820130018800.</t>
  </si>
  <si>
    <t>11001333501520120024800.</t>
  </si>
  <si>
    <t>11001333102920120026600.</t>
  </si>
  <si>
    <t>11001333171220120018000.</t>
  </si>
  <si>
    <t>11001333502820130022600.</t>
  </si>
  <si>
    <t>11001333502220150019800.</t>
  </si>
  <si>
    <t>76001333300220160016600.</t>
  </si>
  <si>
    <t>GUSTAVO GUTIERREZ SALAZAR</t>
  </si>
  <si>
    <t>76001333300220160016000.</t>
  </si>
  <si>
    <t>PAULA ANDREA ROJO AGUIRRE</t>
  </si>
  <si>
    <t>47001333300720150013900.</t>
  </si>
  <si>
    <t>OSCAR ENRIQUE ALBAN MATTA</t>
  </si>
  <si>
    <t>11001032500020140039900.</t>
  </si>
  <si>
    <t>MIGUEL ALFREDO LEDESMA CHAVARRO</t>
  </si>
  <si>
    <t xml:space="preserve">ANA MARLENE GONZALEZ ROBAYO, ANA ROSA ROA MARTINEZ, ANA ZOILA AGUILERA DE PARRA, CELIA ENCISO DE LEÓN, CRUZ TERESA CUEVAS DE GAITAN, DERLY YORYE SARMIENTO PIÑEROS, DORIS YOLANDA HERNANDEZ DE RICO, ETELVINA PEDRAZA ORTEGA, FLOR ALBA CELIS MENDEZ, FLOR MARINA HERRERA VIVAS, HENRY VERGARA RODRIGUEZ, HERNANDO PATIÑO, BERTHA FELISA LOPEZ DE PATIÑO ne representación de JAQUELINE PATIÑO LOPEZ, HEYDER NUBIA LADINO GAITAN, IVONNE BARRERA CABRERA, LEONOR MARIELA AVILA ROLDAN, LUCILA DEL CARMEN LANGER RODRIGUEZ, LUIS EDUARDO DELGADO, LUIS ENRIQUEORJUELA FONSECA, LUIS ESMELDY PATIÑO LOPEZ, LUISA TERESA NAVARRO ZAMBRANO, LUZ MARTHA MOLINA, MARIA ISABEL LANGER RODRIGUEZ, MARIA NELFY DIAZ DE VALENCIA, MARIA VICTORIA DEL SOCORRO BORJA AVILA, MARIO JAVIER LEON ALVAREZ, NORA EDELVA VERGARA DE DUITAMA, NUBIA ELSY MARTINEZ CASTAÑEDA, ROQUE WILLIAM BELTRAN TRIGOS, ROSA GABRIELA PEREA TORO, SONIA SOTO BELTRAN, VLADIMIR JOSE RINCON CABRERA y ZENAIDA ORJUELA TRIANA. </t>
  </si>
  <si>
    <t>Nación, Dirección de Tránsito de Bucaramanga, CNSC, DAFP.</t>
  </si>
  <si>
    <t>RAMIRO MELENDEZ, RICARDO INFANTE Y OTROS</t>
  </si>
  <si>
    <t>DAFP, Ministerio de Hacienda y Crédito Público, Ministerio de Justicia y de derecho, Procuraduría General de la Nación, Dirección Ejecutiva de Administración Judicial y Fiscalia General de la Nación.</t>
  </si>
  <si>
    <t>Contraloria General de la República, Departamento Administrativo de la Función Pública, Presidencia de la Republica</t>
  </si>
  <si>
    <t>68001233300020160077700.</t>
  </si>
  <si>
    <t xml:space="preserve">Nacion -  Presidencia de la Republica, Min de Relaciones Exteriores, Ministerio de justicia, Ministerio de defensa, DAS en liquidación, DAFP y Fiscalia Generald e la Nación. </t>
  </si>
  <si>
    <r>
      <t>110013105005</t>
    </r>
    <r>
      <rPr>
        <b/>
        <sz val="9"/>
        <rFont val="Arial Narrow"/>
        <family val="2"/>
      </rPr>
      <t>200401076</t>
    </r>
    <r>
      <rPr>
        <sz val="9"/>
        <rFont val="Arial Narrow"/>
        <family val="2"/>
      </rPr>
      <t xml:space="preserve">00. </t>
    </r>
    <r>
      <rPr>
        <b/>
        <sz val="9"/>
        <rFont val="Arial Narrow"/>
        <family val="2"/>
      </rPr>
      <t xml:space="preserve">                                                   ARCHIVO DEFINITIVO</t>
    </r>
  </si>
  <si>
    <r>
      <t xml:space="preserve">11001032500020100024500. </t>
    </r>
    <r>
      <rPr>
        <sz val="9"/>
        <color indexed="10"/>
        <rFont val="Arial Narrow"/>
        <family val="2"/>
      </rPr>
      <t xml:space="preserve"> (falta archivo) </t>
    </r>
  </si>
  <si>
    <t>11001032400020160039100.</t>
  </si>
  <si>
    <t xml:space="preserve">Departamento Administrativo de la Presidnecia de la República, Ministerio de Defensa Nacional, Ministerio de Hacienda y Crédito Público, Departamento Administrativo Dirección Nacional de Inteligencia y DAFP. </t>
  </si>
  <si>
    <t xml:space="preserve">CENTRO DE ESTUDIOS DE DERECHO, JUSTICIA Y SOCIEDAD, CESAR RODRIGUEZ GARAVITO, VIVIAN NEWMAN PONT, MAURICIO ALBARRACIN CABALLERO y MARIA PAULA ANGEL ARANGO. </t>
  </si>
  <si>
    <t>11001032500020110015300                    Terminado</t>
  </si>
  <si>
    <t>11001032400020160004600.</t>
  </si>
  <si>
    <t>Nación Ministerio de Hacienda y Crédito público, Ministerio de Justicia y del derecho y DAFP</t>
  </si>
  <si>
    <t>GUSTAVO ADOLFO CASTRO CAPERA Y MARIO DANILO BUITRAGO ZALDUA</t>
  </si>
  <si>
    <t>76001333300320140042900.</t>
  </si>
  <si>
    <t>Instituto Colombiano de Bienestar Familiar ICBF. Llamados en garantía DAFP, Ministerio del Trabajo, Ministerio de Hacienda y Crédito Público.</t>
  </si>
  <si>
    <t xml:space="preserve">SHIRLEY MARITZA MOSQUERA GAVIRIA </t>
  </si>
  <si>
    <t>76001333300420160016200.</t>
  </si>
  <si>
    <t>MARIO FERNANDO TAPIA VELA</t>
  </si>
  <si>
    <t>76001333300420160017100.</t>
  </si>
  <si>
    <t>OSCAR MONDRAGON SALAS</t>
  </si>
  <si>
    <t>11001333501320150021600.</t>
  </si>
  <si>
    <t>Nación, Contraloría General de la República, DAFP, Departamento Administrativo de la Presidencia de la República.</t>
  </si>
  <si>
    <t>EDUARDO DIAZ RAMIREZ</t>
  </si>
  <si>
    <t>25000234200020150420500.</t>
  </si>
  <si>
    <t>Nación- Unidad Administartiva Especial Migración Colombia, Agencia Nacional de defensa Juridica del estado, Unidad Nacional de Protección, Fiscalia General de la Nación, Ministerio de Defensa Nacional, DAFP, CNSC, Presidencia de la República.</t>
  </si>
  <si>
    <t>JORGE OCTAVIO CRISTANCHO CRISTANCHO</t>
  </si>
  <si>
    <t>EMPERATRIZ VIELMA BALANTA, ZORAIDA BARONA POSSO, NANCY CARDOZO CONDE, CLARA INES MARTINEZ ROMERO, AMPARO SANCHEZ DE CARDONA, LUIS ALBERTO CUEVAS GOMEZ.</t>
  </si>
  <si>
    <t>Municipio de Santiago de Cali- Secretaria de educación municipal-, Nación -Ministerio de Educación Nacional, Ministerio de Hacienda, Departamento Administrativo de la Presidencia de la República, DAFP.</t>
  </si>
  <si>
    <t>76001333301320160033401.</t>
  </si>
  <si>
    <t>05001310500620160124600.</t>
  </si>
  <si>
    <t>PAR ISS, Fiduagraría S.A.- La Nación, Ministerio de Salud y de Protección Social, Ministerio de Hacienda y Crédito Público, Ministerio de Trabajo y DAFP.</t>
  </si>
  <si>
    <t>GLORIA EMILSEN GUTIERREZ CALLE</t>
  </si>
  <si>
    <t>76001333301320160029400.</t>
  </si>
  <si>
    <t>DORIS CAICEDO VIVEROS, MERCEDES GARCIA DIAZ, MARGARITA MARIA SALAZAR CUARTAS, CARMEN ROSA RIVERA, ANA ROSA OLIVO JARAMILLO, LUZ ANGELA PINZON HOYOS, MARIA ODILIA ASPRILLA GARCES, GLORIA MIGDALIA ARAGON CARDENAS, EVELY APARICIO DE GONZALEZ.</t>
  </si>
  <si>
    <r>
      <rPr>
        <sz val="9"/>
        <rFont val="Arial Narrow"/>
        <family val="2"/>
      </rPr>
      <t xml:space="preserve">14/03/2017 ARCHIVO, Se envia proceso al archivo del Consejo de Estado. // 24/10/2016 EDICTO desfijado el 26/10/2016 Sentencia, Niega las pretensiones de la demanda // 17/08/2016 Poder de MINTIC sube al despacho.  // 11/08/2016 Recepción de memorial de MINTIC  // 01/08/2016 Registra proyecto de fallo //  31-05-16 </t>
    </r>
    <r>
      <rPr>
        <b/>
        <sz val="9"/>
        <rFont val="Arial Narrow"/>
        <family val="2"/>
      </rPr>
      <t xml:space="preserve">AL DESPACHO para fallo </t>
    </r>
    <r>
      <rPr>
        <sz val="9"/>
        <rFont val="Arial Narrow"/>
        <family val="2"/>
      </rPr>
      <t xml:space="preserve">17-05-16 Declara funcdado el impedimento manifestado por el Consejero de Estado Roberto Augusto Serrato 13-04-15 </t>
    </r>
    <r>
      <rPr>
        <b/>
        <sz val="9"/>
        <rFont val="Arial Narrow"/>
        <family val="2"/>
      </rPr>
      <t xml:space="preserve">AL DESPACHO </t>
    </r>
    <r>
      <rPr>
        <sz val="9"/>
        <rFont val="Arial Narrow"/>
        <family val="2"/>
      </rPr>
      <t>17-02-15 Acepta renuncia del apoderado del Min. de la Protección Social</t>
    </r>
    <r>
      <rPr>
        <b/>
        <sz val="9"/>
        <rFont val="Arial Narrow"/>
        <family val="2"/>
      </rPr>
      <t xml:space="preserve">, </t>
    </r>
    <r>
      <rPr>
        <sz val="9"/>
        <color theme="1"/>
        <rFont val="Arial Narrow"/>
        <family val="2"/>
      </rPr>
      <t xml:space="preserve"> 28-10-2013: Al despacho para fallo.11-02-2013: Al despacho. --- 27-07-2012: Auto resuelve por estado del 03 de agosto de 2012. --- 04-05-2012: Al despacho. --- 27-04-2012: Memorial suscrito por el Juzgado 4 de Cartagena solicitando copias. --- 23-04-2012: Al despacho. --- 26-03-2012: Se pone en conocimiento de la parte solicitante de la prueba, las pruebas aportadas por el PAR, del Ministerio de Tecnologías de la Información y comunicaciones, de la Comisión Reguladora de Comunicaciones y de la Super de servicios públicos domiciliarios, tomo 576, folios 398-402 por estado del 09 de abril de 2012. --- 28-10-2011: Memorial Ministerio de las TIC, solicita plazo adicional para dar respuesta a oficio número 2152 de 2011. --- 01-09-2011: Memorial juzgado 1° adjunto laboral de Cartagena solicitando copias. --- 09-09-2010: Se libró oficio al Juzgado 5ª laboral de Cartagena. --- 13-11-09: Oficio 1979 de 2009, juez segundo laboral del circuito de Cartagena. --- 26-11-2008: Oficio al liquidador de Telecartagena. --- 09-11-2006: Se abre a pruebas. --- 27-11-2006: Oficios que dan cumplimiento al auto de pruebas dirigidos al liquidador de Telecartagena, Min comunicaciones, DNP, Super Servicios Públicos.06-09-2004: fijacion en lista del 7 al 20 de septiembre. ---                                               11-05-2004: admision de la demanda</t>
    </r>
  </si>
  <si>
    <t>27001333300120140073100.</t>
  </si>
  <si>
    <t xml:space="preserve">Nación-Ministerio de Educación, Ministerio de Hacienda, Departamento Administrativo de la Presidencia de la Republica, Departamento Administrativo de la Función Pública. </t>
  </si>
  <si>
    <t>CRUZ OMAIRA PALACIOS MOSQUERA, FABIOLA MATURANA ASPRILLA, ELVIS ROBLEDO LOZANO, AURA ROA REALES MORENO, CLARA OSIRIS PALACIOS DE CUESTA, ANGELICA MARIA VALENCIA RENGIFO, NOHELIA MATURANA CUESTA, LUIS VICENTE MENA MENA, ELIAS CUESTA CAÑADA, LUZ MARINA VALENCIA DE PALACIOS, AMADA CAICEDO MATUTE, JOSEFINA ARIAS CUESTA, BERTILDA GARCIA CORDOBA, BETTY HERRERA DE GUIO, CARMEN ANTONIA MOSQUERA MOSQUERA, MARIA PASCUALA LEYES HURTADO, MARIA AGAPITA BUENAÑOS COPETE, ROSA INIRIA ALTAMIRANDA PALACIOS, LUZ AMPARO CORDOBA DE MOSQUERA, RUBILDA RODRIGUEZ MORENO, MARIA ELENA  RODGERS ASPRILLA, YAZMINA LOZANO DE MOSQUERA, ELIZABETH MORENO PALACIOS, DORA DE JESUS CAICEDO OSORIO, ALFONSO RIVAS BERMUDEZ, TEOTISTE PEREA DE ARAGON, HILDAMILA MORENO RENTERIA, GUSTAVO ZULUAGA ZULUAGA, CRISTINA PEREA MOSQUERA, DEBORA CAICEDO CORDOBA, PARMENIO PALACIOS PEREA, DAVID RENTERIA OBREGON, RAFAEL CARDENIO LEDESMA CHAVERRA, EROTTILA RIVAS RIVAS GIRON, CRISTINO EDUARDO PUENTES HIDALGO, NINFA VICTORIA PALACIOS DE PALACIOS, NILDA RAFAELA MOSQUERA, SABINA PINO MORENO, MARIA ESCOLASTICA CASTRO DE GARCIA, NEIRA MARIA RENTERIA DE CAICEDO, YENFA OMARY LEDEZMA DENIS, SOCORRO DE LA CONCEPCION ALVAREZ DELGADO, FLAVIO CUESTA CUESTA, FLOR MERY OCHOA PALACIOS, JAIRO CORDOBA SANCHEZ, NOHORA MARIA LEUDO MENA, CRUZ NOHELIA PEREA MOSQUERA Y OTROS 49.</t>
  </si>
  <si>
    <t xml:space="preserve">Edo. 28/03/2017 Auto niega solicitud de aclaración de la sentencia y en firme ordena el Archivo del proceso // 13/03/2017 AL DESPACHO // Edo. 06/03/2017 Auto resuelve solicitud acerca de acción de cumplimiento negando lo solicitado // 21/02/2017 AL DESPACHO con solicitud de cumplimiento de sentencia //  EDO. 13/02/2017 Auto obedezcase y cumplase lo dispuesto por el superior // 01/02/2017 AL DESPACHO para obedecer lo dispuesto por el superior // 13-12-2016 Fallo 2da. inst. confirma declara incumplimiento 21/11/2016 AL DESPACHO por Reparto CE. // 18/09/2016 Remitido al Consejo de Estado // Edo. 30/09/2016 Auto admite apelación // 22/09/2016 DAFP Presenta escrito con apelación en contra de la sentencia proferida // 20/09/2016 NOTIFICAN DAFP FALLO // 13/09/2016 Fallo de primera instancia,  declara que Presidencia de la Republica, Min Salud, Min trabajo, Min hacienda,  DAFP, Min Tecnologías, han incumplido el mandato contenido en el artículo 52 de la ley 489 de 1998. // 24/08/2016 DAFP Contesta demanda // 22/08/2016 DAFP es notificado por vía electrónica, corre termino de tres días para contestar. </t>
  </si>
  <si>
    <r>
      <t xml:space="preserve">15/03/2016 Se retira demanda por parte del autorizado Edo. 12/01/2016 Auto niega mandamiento ejecutivo de pago //  18/11/2015 16-07-15 </t>
    </r>
    <r>
      <rPr>
        <b/>
        <sz val="9"/>
        <rFont val="Arial Narrow"/>
        <family val="2"/>
      </rPr>
      <t xml:space="preserve">AL DESPACHO </t>
    </r>
    <r>
      <rPr>
        <sz val="9"/>
        <rFont val="Arial Narrow"/>
        <family val="2"/>
      </rPr>
      <t>27-05-11: AUTO OBEDEZCASE Y CUMPLASE. 05-08-2011: Expide copias auténticas. 09-02-2011: Sentencia que resuelve en segunda instancia el recurso de apelación, que revoca el fallo y acoge las pretensiones de la demanda ordenando a la Registraduría el reintegro y el pago de salarios. ---</t>
    </r>
    <r>
      <rPr>
        <b/>
        <sz val="9"/>
        <rFont val="Arial Narrow"/>
        <family val="2"/>
      </rPr>
      <t xml:space="preserve"> </t>
    </r>
    <r>
      <rPr>
        <sz val="9"/>
        <rFont val="Arial Narrow"/>
        <family val="2"/>
      </rPr>
      <t>23-11-2010: Se admite apelación. --- 17-11-2010: Radicación Tribunal Administrativo del Magdalena, y reparto proceso. --- 22-02-2010: Sentencia hay excepción de falta de legitimación, esta providencia se notifica por edicto, solicitaron nulidad del acto y el 11 de agosto de 2010, se declara nulidad de la publicación del edicto por edicto del 19 de septiembre de 2010. --- 15-09-2006: Corrió traslado para alegar, por ser un decreto ley lo referente a la acción de nulidad fue remitida al Consejo de Estado, la parte del restablecimiento se decidirá en el Juzgado. --- 19-05-03: DAFP contesta la demanda. 04-06-2002. Admision de la demadna.</t>
    </r>
  </si>
  <si>
    <t>PARA FALLO</t>
  </si>
  <si>
    <r>
      <t xml:space="preserve">21/03/2017: ARCHIVO DEFINITIVO // Edo. 14/02/2017 Auto aprueba liquidación de gastos del proceso // 28/12/2016 Pago de arancel Judicial // 05-02-16 OBEDEZCASE Y CUMPLASE lo resuelto por el Tribunal 18-12-15 DEVOLUCIÓN expediente remite TAC Desc. 03-12-15 DEVOLUCIÓN juz. de origen - Remitido Juzg. 7 Administrativo de Descongestión - 09-10-15 </t>
    </r>
    <r>
      <rPr>
        <b/>
        <sz val="9"/>
        <rFont val="Arial Narrow"/>
        <family val="2"/>
      </rPr>
      <t xml:space="preserve">FALLO Confirma la sentencia del 12 de mayo del 2014 </t>
    </r>
    <r>
      <rPr>
        <sz val="9"/>
        <rFont val="Arial Narrow"/>
        <family val="2"/>
      </rPr>
      <t xml:space="preserve">21-09-15 </t>
    </r>
    <r>
      <rPr>
        <b/>
        <sz val="9"/>
        <rFont val="Arial Narrow"/>
        <family val="2"/>
      </rPr>
      <t xml:space="preserve">AL DESPACHO Dra. Ana Maria Correa Angel </t>
    </r>
    <r>
      <rPr>
        <sz val="9"/>
        <rFont val="Arial Narrow"/>
        <family val="2"/>
      </rPr>
      <t>28-08-15 Avoca conocimiento</t>
    </r>
    <r>
      <rPr>
        <b/>
        <sz val="9"/>
        <rFont val="Arial Narrow"/>
        <family val="2"/>
      </rPr>
      <t xml:space="preserve"> 07-07-15 Se remite expediente al despacho de la Mag. Ana Maria Corera 06-07-15 AL DESPACHO PARA FALLO</t>
    </r>
    <r>
      <rPr>
        <sz val="9"/>
        <rFont val="Arial Narrow"/>
        <family val="2"/>
      </rPr>
      <t>. 15-08-2014: corre tarslado para alegar, por estado del 20 de agosto. 25-07-2014: Admte recurso por estado del 29 de julio.  --- 14-07-2014: Reparto y radicacion. ---- 25-06-2014: Envio al TAC. --- 16-06-2014; concede recurso de apelacion por estado del 18 de junio. --- 11-06-2014: Al despacho. --- 29-05-2014: Allega el apoderadod el demandante recurso de apelacion.  --- 12-05-2014: Sentencia mediante edicto del 16 al 20 de mayo. --- 07-05-2014: Al despacho para sentencia. ---11-04-2014: DAFP radica alegatos.  --- 01-04-2014: Alegatos de conclusion por estado del 3 de abril.  --- 28-02-2014: Al despacho  --- 09-12-2013: Auto que abre a pruebas por estado del 11 de diciembre de 2013. --- 22-11-2013: Al despacho. --- 18-11-2013: DAFP radica contestacion de la demanda. ---30-10-2013: Fijacion en lista del 1 de noviembre hasta el 18 de noviembre. --- 23-10-11: DAFP notificado. 21-01-2013: Admite demanda.</t>
    </r>
  </si>
  <si>
    <t>TERMINADO POR DESISTIMIENTO</t>
  </si>
  <si>
    <r>
      <t xml:space="preserve">04/04/2017 ARCHIVO DEFINITIVO // Edo. 16/11/2016Auto termina proceso por desistimiento // 20/10/2016 AL DESPACHO // 17-02-16 Avoca conocimiento - Admite sucesión procesal y admite demanda 01-09-15 Ordena remitir a Juzgados de Descongestión 11-08-15 DAFP asistio a audiencia, se remite expediente a Juzgados Administrativos de Descongestion  10-08-15 </t>
    </r>
    <r>
      <rPr>
        <b/>
        <sz val="9"/>
        <rFont val="Arial Narrow"/>
        <family val="2"/>
      </rPr>
      <t xml:space="preserve">FIJA fecha para diligencia para el 11 de agosto del 2015 a las 2:30pm </t>
    </r>
    <r>
      <rPr>
        <sz val="9"/>
        <rFont val="Arial Narrow"/>
        <family val="2"/>
      </rPr>
      <t xml:space="preserve">05-08-15 DAFP asiste a audiencia 16-06-15 </t>
    </r>
    <r>
      <rPr>
        <b/>
        <sz val="9"/>
        <rFont val="Arial Narrow"/>
        <family val="2"/>
      </rPr>
      <t xml:space="preserve">FIJA fecha para audiencia inicial para el dia 05 de agosto del 2015 a las 2:15 pm  </t>
    </r>
    <r>
      <rPr>
        <sz val="9"/>
        <rFont val="Arial Narrow"/>
        <family val="2"/>
      </rPr>
      <t xml:space="preserve">11-06-15 </t>
    </r>
    <r>
      <rPr>
        <b/>
        <sz val="9"/>
        <rFont val="Arial Narrow"/>
        <family val="2"/>
      </rPr>
      <t xml:space="preserve">AL DESPACHO </t>
    </r>
    <r>
      <rPr>
        <sz val="9"/>
        <rFont val="Arial Narrow"/>
        <family val="2"/>
      </rPr>
      <t xml:space="preserve">21-04-15 DAFP asiste a la audiencia y se aplaza, 16-03-15 </t>
    </r>
    <r>
      <rPr>
        <b/>
        <sz val="9"/>
        <rFont val="Arial Narrow"/>
        <family val="2"/>
      </rPr>
      <t xml:space="preserve">FIJA FECHA PARA AUDIENCIA INICIAL EL 21 DE ABRIL DEL 2015 </t>
    </r>
    <r>
      <rPr>
        <sz val="9"/>
        <rFont val="Arial Narrow"/>
        <family val="2"/>
      </rPr>
      <t xml:space="preserve">13-01-15: Acepta sucesión procesal, 01-07-2014. Al despacho., 07-05-2014: Traslado de excepciones por estado del 9 de mayo.  --- 07-05-2014: Audiencia para el dia 15 de mayo, por estado del 8 de mayo, SE APLAZA.  --- 09-12-20134: auto que no repone por estado del 13 de enero de 2014. --- 21-11-2013: Al despacho. --- 27-09-2013: DAFP contesta demanda. --- 27-08-2013: DAFP notificado, contestacion hasta el dia 27 de septiembre de 2013.--- 12-08-2013: Admite demanda. </t>
    </r>
  </si>
  <si>
    <r>
      <t xml:space="preserve">31/03/2017:ARCHIVO DEFINITIVO // 11/11/2016 Oficio comunica desición //  Edo. 02/11/2016 Auto corrige sentencia// 13/10/2016 al despacho // 14/09/2016 CONSTANCIA SECRETARIAL, se deja constancia de sentencia ejecutoria // Edo. 07/09/2016 Auto niega recurso de apelación teniendo en cuenta que el apoderado de la CGR No sustento el recurso // 30/08/2016 AL DESPACHO // 09/08/2016 FALLO, Condena a la CGR niega parcialmente las demas pretensiones. CGR, interpone recurso de APELACIÓN.  // 08-09/08/2016 DAFP asiste a audiencias, se alega de conclusión. // 22-06-16 </t>
    </r>
    <r>
      <rPr>
        <b/>
        <sz val="9"/>
        <rFont val="Arial Narrow"/>
        <family val="2"/>
      </rPr>
      <t xml:space="preserve">FIJA FECHA PARA AUDIENCIA INCIAL PARA EL 8 Y 9 DE AGOSTO A LAS 8:30 AM </t>
    </r>
    <r>
      <rPr>
        <sz val="9"/>
        <rFont val="Arial Narrow"/>
        <family val="2"/>
      </rPr>
      <t xml:space="preserve">31-05-16 Regresa del TAC 29-03-16 Envío a Juzgado de Origen 09-03-16 Resuelve auto apelado 20-11-15 </t>
    </r>
    <r>
      <rPr>
        <b/>
        <sz val="9"/>
        <rFont val="Arial Narrow"/>
        <family val="2"/>
      </rPr>
      <t xml:space="preserve">AL DESPACHO </t>
    </r>
    <r>
      <rPr>
        <sz val="9"/>
        <rFont val="Arial Narrow"/>
        <family val="2"/>
      </rPr>
      <t xml:space="preserve">10-11-15 Radicado TAC 05-11-15 Se envía al TAC oficio 2436 03-11-15 DAFP asiste a audiencia, se decretan pruebas, concede apelación contra el auto qu nego la excepción propuesta por el DAFP  y la Presidencia de la República 21-10-15 </t>
    </r>
    <r>
      <rPr>
        <b/>
        <sz val="9"/>
        <rFont val="Arial Narrow"/>
        <family val="2"/>
      </rPr>
      <t xml:space="preserve">FIJA FECHA para audiencia inicial para el 3 de Noviembre del 2015 a las 2:00 pm  </t>
    </r>
    <r>
      <rPr>
        <sz val="9"/>
        <rFont val="Arial Narrow"/>
        <family val="2"/>
      </rPr>
      <t xml:space="preserve">08-10-15 </t>
    </r>
    <r>
      <rPr>
        <b/>
        <sz val="9"/>
        <rFont val="Arial Narrow"/>
        <family val="2"/>
      </rPr>
      <t xml:space="preserve">AL DESPACHO </t>
    </r>
    <r>
      <rPr>
        <sz val="9"/>
        <rFont val="Arial Narrow"/>
        <family val="2"/>
      </rPr>
      <t xml:space="preserve">01-10-15 Traslado de las excepciones propuestas 22-09-15 Niega medidas cautelares  06-08-15 DAFP radica contestción 26-06-15 Allegan fallo de tutela 25-05-15 </t>
    </r>
    <r>
      <rPr>
        <b/>
        <sz val="9"/>
        <rFont val="Arial Narrow"/>
        <family val="2"/>
      </rPr>
      <t xml:space="preserve">AL DESPACHO </t>
    </r>
    <r>
      <rPr>
        <sz val="9"/>
        <rFont val="Arial Narrow"/>
        <family val="2"/>
      </rPr>
      <t>22-05-15 DAFP contesto suspensión, 14-05-15 DAFP es notificado, 22-04-15 Admite demanda</t>
    </r>
  </si>
  <si>
    <r>
      <t xml:space="preserve">31/03/2017: ARCHIVO DEFINITIVO Caja 2 - 2017 // Edo. 01/03/2017 Auto niega correr traslado al Ministerio público // 06/02/2017 DAFP asiste audiencia en donde se TERMINA EL PROCESO, porque manifiesta la demandante que de acuerdo a un fallo de tutela de septiembre de 2016, la Contraloria pago la totalidad de las obligaciones y la reintegro. // Edo. 20/01/2017 Auto Fija fecha audiencia Inicial para los días 6 y 7 de febrero de 2017 a las 8:30 a.m. //  12/12/2016 Devolución al Juzgado de origen // Edo. 29/11/2016 Auto confirma auto apelado // 08/03/2016 AL DESPACHO  memorial con oficios del juzgado 22 administrativo. // 20-11-15 AL DESPACHO 10-11-15 Radicado TAC 05-11-15 Se envía al TAC oficio 2436 03-11-15 DAFP asiste a audiencia, se decretan pruebas, concede apelación contra el auto qu nego la excepción propuesta por el DAFP  y la Presidencia de la República 28-10-15 </t>
    </r>
    <r>
      <rPr>
        <b/>
        <sz val="9"/>
        <rFont val="Arial Narrow"/>
        <family val="2"/>
      </rPr>
      <t xml:space="preserve">FIJA fecha audiencia inicial para el 3 de diciembre del 2015 a las 2:00PM  </t>
    </r>
    <r>
      <rPr>
        <sz val="9"/>
        <rFont val="Arial Narrow"/>
        <family val="2"/>
      </rPr>
      <t xml:space="preserve">21-10-15 </t>
    </r>
    <r>
      <rPr>
        <b/>
        <sz val="9"/>
        <rFont val="Arial Narrow"/>
        <family val="2"/>
      </rPr>
      <t xml:space="preserve">AL DESPACHO </t>
    </r>
    <r>
      <rPr>
        <sz val="9"/>
        <rFont val="Arial Narrow"/>
        <family val="2"/>
      </rPr>
      <t>16-10-15 Traslado de excepciones</t>
    </r>
    <r>
      <rPr>
        <b/>
        <sz val="9"/>
        <rFont val="Arial Narrow"/>
        <family val="2"/>
      </rPr>
      <t xml:space="preserve"> </t>
    </r>
    <r>
      <rPr>
        <sz val="9"/>
        <rFont val="Arial Narrow"/>
        <family val="2"/>
      </rPr>
      <t xml:space="preserve">07-10-15 </t>
    </r>
    <r>
      <rPr>
        <b/>
        <sz val="9"/>
        <rFont val="Arial Narrow"/>
        <family val="2"/>
      </rPr>
      <t xml:space="preserve">NIEGA suspensión provisional </t>
    </r>
    <r>
      <rPr>
        <sz val="9"/>
        <rFont val="Arial Narrow"/>
        <family val="2"/>
      </rPr>
      <t xml:space="preserve">06-08-15 DAFP radica contestación 26-06-15 Allegan fallo de tutela 25-05-15 </t>
    </r>
    <r>
      <rPr>
        <b/>
        <sz val="9"/>
        <rFont val="Arial Narrow"/>
        <family val="2"/>
      </rPr>
      <t>AL DESPACHO</t>
    </r>
    <r>
      <rPr>
        <sz val="9"/>
        <rFont val="Arial Narrow"/>
        <family val="2"/>
      </rPr>
      <t xml:space="preserve"> 22-05-15 DAFP contesto suspensión, 14-05-15 DAFP es notificado, 22-04-15 Admite demanda</t>
    </r>
  </si>
  <si>
    <t>05001310501120160082800.</t>
  </si>
  <si>
    <t>FIDUAGRARIA , PRESIDENCIA DE LA REPUBLICA , MINISTERIO DEL TRABAJO Y DE LA SEGURIDAD SOCIAL, DEPARTAMENTO ADMINISTRATIVO DE LA FUNCIÓN PÚBLICA</t>
  </si>
  <si>
    <t>MIGUEL FERNANDO RESTREPO TOBON</t>
  </si>
  <si>
    <t>JAVIER ALFREDO BARRERA TORRES</t>
  </si>
  <si>
    <t>PIEDAD MILENA AGUILAR SANJUR</t>
  </si>
  <si>
    <t>Dr. Moises Rodrigo Mazabel Pinzon</t>
  </si>
  <si>
    <t>Presidencia de la Republica, Ministerio de Hacienda y Credito Público, Departamento Administrativo de la Función Pública</t>
  </si>
  <si>
    <t>HERMANN GUSTAVO GARRIDO PRADA</t>
  </si>
  <si>
    <t>Tribunal Administativo de Cundinamarca Sección Primera - Subsección B</t>
  </si>
  <si>
    <t>Articulo 4, Ley 4 de 1992</t>
  </si>
  <si>
    <t>JORGE SEGOVIA</t>
  </si>
  <si>
    <t>ICBF, MIN. TRABAJO, MIN. HACIENDA, DAFP</t>
  </si>
  <si>
    <t>GLADYS ACUÑA QUINTANA</t>
  </si>
  <si>
    <t>FIDUAGRARIA , PAR. I.S.S., MIN. SALUD, MIN. HACIENDA, MIN. TRABAJO, DAFP</t>
  </si>
  <si>
    <t>MARIELA DEL SOCORRO PEÑA VELASQUEZ</t>
  </si>
  <si>
    <t>Min. Hacienda, Min. Justicia, DAFP</t>
  </si>
  <si>
    <t>ALONSO OROZCO GOMEZ, ANGELICA OROZCO, EDUARDO OROZCO</t>
  </si>
  <si>
    <t>76001333301720140043800.</t>
  </si>
  <si>
    <t xml:space="preserve"> 18001333100220090010800.</t>
  </si>
  <si>
    <t>25000234100020170038000.</t>
  </si>
  <si>
    <r>
      <t xml:space="preserve">04/04/2017: Archivo definitio del proceso Caja 145 16/02/2017 Devuelven remanentes, en firme se procedera al archivo del proceso // 10/02/2017 TRAMITES SECRETARIALES, REMANENTES // 03/11/2016 Enviado a oficina de apoyo para liquidación de gastos procesales // 05/10/216 DAFP asiste a audiencia de pruebas. // eDO. 20/09/2016 Auto fija nueva fecha para el día 05 de octubre de 2016, se aplaza por solicitud de parte y se aprueba acuerdo conciliatorio // Edo. 20/09/2016 Auto aplaza diligencia y fija nueva fecha para el día </t>
    </r>
    <r>
      <rPr>
        <b/>
        <sz val="9"/>
        <rFont val="Arial Narrow"/>
        <family val="2"/>
      </rPr>
      <t>05 DE OCTUBRE DE 2016, a las 9:00 AM</t>
    </r>
    <r>
      <rPr>
        <sz val="9"/>
        <rFont val="Arial Narrow"/>
        <family val="2"/>
      </rPr>
      <t xml:space="preserve"> // Edo. 31/08/2016 Auto ordena requerir a la Contraloria // 24/08/2016 Recepción de memorial solicita desistimiento // 05-07-16 fija fecha </t>
    </r>
    <r>
      <rPr>
        <b/>
        <sz val="9"/>
        <rFont val="Arial Narrow"/>
        <family val="2"/>
      </rPr>
      <t>AUDIENCIA INICIAL</t>
    </r>
    <r>
      <rPr>
        <sz val="9"/>
        <rFont val="Arial Narrow"/>
        <family val="2"/>
      </rPr>
      <t xml:space="preserve"> para el 13 septiembre 8:30 am.20-05-16 Envio Juzgados 13-04-16 Resuelve recurso 06-11-15 </t>
    </r>
    <r>
      <rPr>
        <b/>
        <sz val="9"/>
        <rFont val="Arial Narrow"/>
        <family val="2"/>
      </rPr>
      <t xml:space="preserve">AL DESPACHO por reparto </t>
    </r>
    <r>
      <rPr>
        <sz val="9"/>
        <rFont val="Arial Narrow"/>
        <family val="2"/>
      </rPr>
      <t xml:space="preserve">22-10-15 Reparto y radicación 14-10-15 Remite al TAC en apelación 23-09-15 DAFP asiste a audiencia inicial y es declarada probada la excepción de falta de legitimación dentro del proceso  25-08-15 </t>
    </r>
    <r>
      <rPr>
        <b/>
        <sz val="9"/>
        <rFont val="Arial Narrow"/>
        <family val="2"/>
      </rPr>
      <t xml:space="preserve">FIJA fecha audiencia inicial para el 23 de septiembre del 2015 a las 9:30 am </t>
    </r>
    <r>
      <rPr>
        <sz val="9"/>
        <rFont val="Arial Narrow"/>
        <family val="2"/>
      </rPr>
      <t xml:space="preserve">12-08-15 </t>
    </r>
    <r>
      <rPr>
        <b/>
        <sz val="9"/>
        <rFont val="Arial Narrow"/>
        <family val="2"/>
      </rPr>
      <t xml:space="preserve">AL DESPACHO </t>
    </r>
    <r>
      <rPr>
        <sz val="9"/>
        <rFont val="Arial Narrow"/>
        <family val="2"/>
      </rPr>
      <t xml:space="preserve">11-08-15 </t>
    </r>
    <r>
      <rPr>
        <b/>
        <sz val="9"/>
        <rFont val="Arial Narrow"/>
        <family val="2"/>
      </rPr>
      <t xml:space="preserve">Traslado de excepciones </t>
    </r>
    <r>
      <rPr>
        <sz val="9"/>
        <rFont val="Arial Narrow"/>
        <family val="2"/>
      </rPr>
      <t>06-07-15 DAFP radico contestación, 05-05-15 Niega medida cautelar 20-04-15 DAFP radico contesto la suspensión provisional, 09-04-15 DAFP es notificado. 07-04-15 admisión</t>
    </r>
  </si>
  <si>
    <r>
      <t xml:space="preserve">05/04/2017: Archivo definitivo J56 caja 73 24/01/2017 Devuelto a juzgado con remanentes // 26/10/2016 se remite proceso para liquidación de Remanentes//  29-06-16 FALLO DE PRIMERA INSTANCIA// 11-02-16 </t>
    </r>
    <r>
      <rPr>
        <b/>
        <sz val="9"/>
        <rFont val="Arial Narrow"/>
        <family val="2"/>
      </rPr>
      <t xml:space="preserve">AL DESPACHO para sentencia </t>
    </r>
    <r>
      <rPr>
        <sz val="9"/>
        <rFont val="Arial Narrow"/>
        <family val="2"/>
      </rPr>
      <t xml:space="preserve">20-01-16 Constancia secretarial, se ordeno distribuir los extintos juzghados administrativos de descongestion a sus homologos permanentes creados 13-11-15 Ordena requerir 28-10-15 </t>
    </r>
    <r>
      <rPr>
        <b/>
        <sz val="9"/>
        <rFont val="Arial Narrow"/>
        <family val="2"/>
      </rPr>
      <t xml:space="preserve">AL DESPACHO </t>
    </r>
    <r>
      <rPr>
        <sz val="9"/>
        <rFont val="Arial Narrow"/>
        <family val="2"/>
      </rPr>
      <t xml:space="preserve">30-07-15 DAFP radico alegatos 17-07-15 Presinde del termino probatorio y corre traslado para alegar de conclusion 07-07-15 DAFP radica contetsación 22-06-15 </t>
    </r>
    <r>
      <rPr>
        <b/>
        <sz val="9"/>
        <rFont val="Arial Narrow"/>
        <family val="2"/>
      </rPr>
      <t xml:space="preserve">FIJACION en lista por 10 días </t>
    </r>
    <r>
      <rPr>
        <sz val="9"/>
        <rFont val="Arial Narrow"/>
        <family val="2"/>
      </rPr>
      <t>27-05-15 DAFP es notificado, 08-05-15 Admite demanda</t>
    </r>
  </si>
  <si>
    <t>05001310501620160105500.</t>
  </si>
  <si>
    <t>11001333101720120031100.</t>
  </si>
  <si>
    <t>11001333501120150021201.</t>
  </si>
  <si>
    <t>11001333603320130008703.</t>
  </si>
  <si>
    <t xml:space="preserve">APELACIÓN </t>
  </si>
  <si>
    <t>05001233300020170046400.</t>
  </si>
  <si>
    <t>HERNAN DARIO ACOSTA ARBELAEZ, ALBA DEISY LOPERA VASQUEZ, ALVARO DE JESUS ARISTIZABAL OSORIO, ANA DEL SOCORRO OCHOA, ANA LUCIA CATAÑO LEMA, ANA PATRICIA GONZALEZ ALVAREZ, CARLOS ALBEIRO MAZO VELEZ, CARLOS MARIO CIFUENTES SANCHEZ, CLAUDIA ROSA GARCIA ESCOBAR, DURLEY PATRICIA CORREA OSPINA, ELKIN DARIO CASTRO OSPINA, FERNANDO ALONSO ZAPATA PIEDRAHITA, FLOR EMILCEN RODRIGUEZ HIGUITA, HUGO LEON MONTOYA RIVERA, HUMBERTO ANTONIO ZAPATA BOLIVAR, ISABEL CRISTINA RUA GUTIERREZ, JERSEN EDUARDO RODRIGUEZ JIMENEZ, JOSE ALEJANDRO BOTERO VELASQUEZ, JOSE IGNACIO LASTRA BERMUDEZ, JOSE MIGUEL RESTREPO RUIZ, JUAN DIEGO RUIZ RUIZ, JUAN JOSE GALEANO ZAPATA, LUIS GUILLERMO ZAPATA ESCALANTE, LUZ ALEYDA HIGUITA BETANCOUR, LUZ MARINA MEJIA MARTINEZ, LUZ OMAIRA ALVAREZ GUZMAN, LUZ STELLA VIEDMAN CORREA, MARIA FANNY FLOREZ CARDONA, MARIA NIDIAN HENAO CASTAÑO, MARIA PATRICIA PEREZ AVENDAÑO, MARIELA DEL SOCORRO PEÑA VELASQUEZ, MARTHA ELENA RENDON HOYOS, MARTHA ESNEDA ECHAVARRIA LOPEZ, MARTHA LIA ARROYAVE DE VALENCIA, NANCY MARIA FIGUEROA HERRERA, ROMALDO ANTONIO LAVERDE MIRA, SILVIA VIVIANA MESA URIBE</t>
  </si>
  <si>
    <t>Ministerio de Hacienda, Ministerio del Trabaqjo, Ministerio de Salud, Departamento Administrativo de la Función Pública, Patrimonio Autonomo de Remanentes del ISS</t>
  </si>
  <si>
    <t>DARIO ANTONIO QUIÑONES CARDENAS</t>
  </si>
  <si>
    <t>11001333603520150090400.</t>
  </si>
  <si>
    <r>
      <t xml:space="preserve">10/05/2017: Archivo mediante oficio 2406 10-03_2017:Edicto - FALLO Primero: Exclúyase la pretensión de acción de cumplimiento, de conformidad con lo expuesto ut supra. Segundo: Declárense imprósperas las excepciones propuestas por las entidades demandadas. Tercero: Deniégase la nulidad del artículo 4.º del Decreto 2863 de 2007 Por el cual se modifica parcialmente el Decreto 1515 de 2007 y se dictan otras disposiciones. 04/02/2016 Memorial presentado por Antonio Moyano (SIGUE AL DESPACHO) //18/09/2016 Memorial sustitución Dra. MAIA VALERIA BORJA//17-09-2013: Se sustituye poder a Maia Borja. </t>
    </r>
    <r>
      <rPr>
        <b/>
        <sz val="10"/>
        <color theme="1"/>
        <rFont val="Arial Narrow"/>
        <family val="2"/>
      </rPr>
      <t>11-05-12: Al despacho</t>
    </r>
    <r>
      <rPr>
        <sz val="9"/>
        <color theme="1"/>
        <rFont val="Arial Narrow"/>
        <family val="2"/>
      </rPr>
      <t>. --- 15-03-2013: Se allega poder, Angélica Guzmán. --- 13-03-2012: Auto de trámite que acepta renuncia del poder por estado del 12 de abril de 2012. --- 24-02-2012: Auto que admite la renuncia y ordena poner en conocimiento a la parte interesada mediante telegrama. --- 20-01-2012: Memorial renuncia poder al despacho. --- 19-01-2012: Memorial DAFP, renuncia apoderado diego Pineda. --- 24-05-2011: Al despacho para fallo. --- 19-05-2011: Concepto procurador. --- 06-05-2011: Traslado especial procurador. --- 04-05-2011: DAFP, radica alegatos en tiempo. --- 24-02-2011: Auto que ordena traslado para alegar de conclusión. --- 05-11-2010: Al despacho. --- 03-11-2010: DAFP, contesta en tiempo. --- 20-10-2010: Fijación en lista, término para contestar demanda vence el 03 de noviembre de 2010. --- 07-10-2010: DAFP, notificado.--- 30-07-2010: Admision de la demanda</t>
    </r>
  </si>
  <si>
    <t xml:space="preserve">11/05/2017: Archivo mediante oficio 2406 10-03- 2017:Edicto // 01-03-2017: Fallo Niega nulidad //28/08/2016 Procurauria solicita copias y certificación // 22/08/2016 Memoriales AL DESPACHO // 19/08/2016 Recepción de memoriales correspondencia oficio 3391 procuraduria // 31-08-2012: Al despacho para fallo.13-08-2012: Traslado especial a la Procuradora 3 Delegada, emite concepto 241 de 2012. --- 03-08-2012: DAFP allega alegatos de conclusión. --- 24-05-2012: Por ser un asunto de puro derecho no se decretan pruebas, córrase traslado a las partes para alegar por estado del 26 de julio hasta el 09 de Agosto de 2012. --- 15-11-2011: Al despacho. --- 08-11-2011: DAFP, radica contestación. --- 25-10-2011: Fijación en lista vence el 8 de noviembre de 2011. --- 24-10-2011: DAFP, notificado.---  27-05-2011.Admision de la demanda. </t>
  </si>
  <si>
    <r>
      <t xml:space="preserve">18/05/2017: ARCHIVO DEFINITIVO caja 288 del 5 de mayo de 2017 09/11/2016 Memorial con poder y anexos // 18/10/2016 Recibe memoriales poder // 28-03-16 Se acepta desisitimiento de la demanda presentado por la parte demandante 01-02-16 CAMBIA FECHA DE AUDIENCIA PARA EL 31 DE MARZO/2016. 22-01-16 </t>
    </r>
    <r>
      <rPr>
        <b/>
        <sz val="9"/>
        <rFont val="Arial Narrow"/>
        <family val="2"/>
      </rPr>
      <t xml:space="preserve">FIJA fecha para audiencia inicial para el 30 de marzo a las 3:30 pm </t>
    </r>
    <r>
      <rPr>
        <sz val="9"/>
        <rFont val="Arial Narrow"/>
        <family val="2"/>
      </rPr>
      <t>19-01-16 Contestación de las excepciones14-01-16 Traslado e excepciones por tres dias 03-12-15 DAFP contesta demanda 15-09-15 DAFP es notificado, 22-05-15 Admite demanda</t>
    </r>
  </si>
  <si>
    <t>11001032400020160029100.</t>
  </si>
  <si>
    <t>11001333501720150001700.</t>
  </si>
  <si>
    <t>Contraloria General de la República, Departamento Administrativo de la Presidencia de la República, Departamento Administrativo de la Función Pública, Fiduprevisora, Ministerio de Hacienda</t>
  </si>
  <si>
    <t>ALVARO CORTÉS MONTAÑA</t>
  </si>
  <si>
    <t>RDL-029</t>
  </si>
  <si>
    <t xml:space="preserve">M Alberto Rojas Ríos </t>
  </si>
  <si>
    <t>Revisión decretos leyes</t>
  </si>
  <si>
    <t>RDL -021</t>
  </si>
  <si>
    <t>RDL-0027</t>
  </si>
  <si>
    <t>Creación, modificaión cragos de planta Contraloria general de la república</t>
  </si>
  <si>
    <t>M. Cristina Pardo Schlesinger</t>
  </si>
  <si>
    <t>JAIME ARTURO HERNÁNDEZ GONZÁLEZ</t>
  </si>
  <si>
    <t>76001333300720160014500.</t>
  </si>
  <si>
    <t>JULIAN BUSTOS CASTRO</t>
  </si>
  <si>
    <t>11001032500020140049900.</t>
  </si>
  <si>
    <t>RDL-031</t>
  </si>
  <si>
    <t xml:space="preserve">M. Alberto Rojas Rios </t>
  </si>
  <si>
    <t xml:space="preserve">Creación unidad esecial </t>
  </si>
  <si>
    <t>Decreto 896 de 2017, programa nacional integral de sustitución de cultivos de uso ilicito</t>
  </si>
  <si>
    <t>Decreto 898 de 2017, por medio del cual se crea al interior de la Fiscalia General de la Nación la Unidad Especial de investigación para el desmantelamiento de las Organizaciones y Conductas Criminales responsables de homicidio y masacres.</t>
  </si>
  <si>
    <t xml:space="preserve">Nación- Ministerio de Hacienda y Crédito Público, Ministerio Defensa Nacional y Departamento Administrativo de la Función Pública </t>
  </si>
  <si>
    <t>LISMERIS CANTILLO MATTOS</t>
  </si>
  <si>
    <t>D-12036</t>
  </si>
  <si>
    <t>M Gloria Stella Ortiz Delgado</t>
  </si>
  <si>
    <t>D-12046</t>
  </si>
  <si>
    <t>Ley 1427 de 2010, art. 5 y 6</t>
  </si>
  <si>
    <t xml:space="preserve">Decreto ley 888 de 2017, " por medio del cual se modifica la estructura y se crean unos cargos en la planata de la Contraloria General de la Nación. </t>
  </si>
  <si>
    <t>Decreto ley 894 de 2017, " por el cual se dictan normas en materia de empleo público con el fin de facilitar y asegurar la implememtación y desarrollo normativo del acueducto final para la terminación del conflicto y la construcción de una paz estable y duradera"</t>
  </si>
  <si>
    <t>MICHAEL NICOLAS NIÑO ESCOBAR</t>
  </si>
  <si>
    <t>PRESIDENCIA DE LA REPUBLICA, MINISTERIO DE TRABAJO Y DAFP</t>
  </si>
  <si>
    <t xml:space="preserve">DAGOBERTO QUIROGA COLLAZOS </t>
  </si>
  <si>
    <t>DAVID SUARÉZ TAMAYO</t>
  </si>
  <si>
    <t>Ley 734 de 2002, articulo 38 numeral 4 y el paragrafo 1, , y la Ley 610 de 2000 articulo 60</t>
  </si>
  <si>
    <t xml:space="preserve">09/04/2015: ARCHIVO DEFINITIVO DEL EXPEDIENTE 25-02-15 FALLO declarese probada la excepción de falta de legitimación en la causa por pasiva frente al DAFP 09-02-15 DAFP envia alegatos 29-01-15 Ordena correr traslado de alegatos por Estado del 02-02-15. 20-11-14 DECRETA PRUEBAS. 12-06-2014: Redistirubcion al Juzgado 7 de Descongestion. 11-03-2014: DAFP contesta demanda.  --- 26-02-2014: Fijacion en lista del 27 del  27 de febrero al 12 de marzo de 2014. --- 28-02-2014: DAFP es notificado.28-05-2014: Mediante providencia se decide no reponer el auto admisorio de la demanda, y no se declara la ilegalidad de la fijacion en lista, medianmte estado del 30 de mayo.08-02-2013: Auto que admite demanda. </t>
  </si>
  <si>
    <t>76001333300620160020001.</t>
  </si>
  <si>
    <t>76001333300620160016501.</t>
  </si>
  <si>
    <t>18001333300220150025700.</t>
  </si>
  <si>
    <t>20001333300220130038300.</t>
  </si>
  <si>
    <t xml:space="preserve">PARA FALLO </t>
  </si>
  <si>
    <t>ALEGATOS</t>
  </si>
  <si>
    <t>11001032500020150040300.</t>
  </si>
  <si>
    <t xml:space="preserve">NOTIFICACION </t>
  </si>
  <si>
    <t>Departamento Administrativo de a Funcion Publica, Ministerio de Hacienda y credito Publico y Procuraduria General de la Nacion</t>
  </si>
  <si>
    <t>UAEMC, ANDJE, Unidad Nacional de Protección, Fiscalia General de la Nación, Min. De Defensa-Policia Nacional-, DAFP, CNSC y Departamento Administrativo de la Presidencia de la República y DAFP</t>
  </si>
  <si>
    <t>25899333300320170007901.</t>
  </si>
  <si>
    <t>11001333500720160043600.</t>
  </si>
  <si>
    <t xml:space="preserve">Nación, Presidencia de la Republica, Ministerio del Interior y de Justicia, Ministerio de Hacienda y crédito público, DAFP, Fiscalia General de la Nación, Rama Judicial. </t>
  </si>
  <si>
    <t>Nación-Contraloria General de la Republica, Presidencia de l Republica, Departamento Administrativo de la Fnción Pública.</t>
  </si>
  <si>
    <t>11001333501120150021101.</t>
  </si>
  <si>
    <t>11001333170720120013500.</t>
  </si>
  <si>
    <t>RDL-017</t>
  </si>
  <si>
    <t>Carlos Libardo Bernal Pulido</t>
  </si>
  <si>
    <t>Decreto Ley 882 "por el cual se adoptan normas sobre la organización y prestación del servicio educativo estatal y el ejercicio de la profesión docente en zonas afectadas por el conflicto armado"</t>
  </si>
  <si>
    <t>22-06-2016 Aarchivo de expediente //13-07-16 EDICTO: SENTENCIA C-232/16</t>
  </si>
  <si>
    <t>10-12-2016 DESFIJACIÓN EDICTO, 13-06-16 registra proyecto de fallo.</t>
  </si>
  <si>
    <t>21-10-2016 desfijación edicto, 12-07-16 registra proyecto de fallo</t>
  </si>
  <si>
    <t xml:space="preserve">14-02-2017 archivo expediente </t>
  </si>
  <si>
    <t xml:space="preserve">9-12-2016 Archivo  expediente </t>
  </si>
  <si>
    <t xml:space="preserve">16-03-2017 archivo expediente </t>
  </si>
  <si>
    <t xml:space="preserve">6-04-2017 copia del fallo a relatoria , 21/09/2016 DAFP contesta demanda de inconstitucionalidad. </t>
  </si>
  <si>
    <t>30-05-2017 copia del fallo a relatoria, 21/10/2016 DAFP Presenta contestación</t>
  </si>
  <si>
    <t>15-03-2017 registra proyecto, 12/12/2016 DAFP Presenta contestación</t>
  </si>
  <si>
    <t xml:space="preserve">6-06-2017 desfijacion de edicto, 4-06-2017 fijacion por edicto, 4-04-2017 copia del fallo a relatoria, </t>
  </si>
  <si>
    <t>7-06-2017 suspensión de terminos por enfermedad //24-03-2017 registra proyecto</t>
  </si>
  <si>
    <t>23-06-2017 recepción concepto procurador general, 23-06-2017 desfijación , 9-06-2017 fijación en lista, 8-06-2017 traslado procurador general, 1-06-2017 auto que asume conocimiento</t>
  </si>
  <si>
    <t xml:space="preserve">27-06-2017 vence concepto de procurador general, 27-06-2017 desfijación en lista, 12-06-2017 fijación en lista, 9-06-2017  traslado a procurador general, 2-06-2017 auto que asume conocimiento </t>
  </si>
  <si>
    <t xml:space="preserve">28-06-2017 desfijación en lista, 13-06-2017 fijación en lista, 12-06-2017 traslado procurador general, 6-06-2017 auto que asume conocimiento </t>
  </si>
  <si>
    <t>23-06-2017 procurador general recepción de concepto, 23-06-2017 dessfijación en lista, 9-06-2017 fijación en lista 8-06-2017 trslado procuradoe general, 1-06-2017  asume conocimiento</t>
  </si>
  <si>
    <t xml:space="preserve">9-06-2017 fijación en lista 23-06-2017 desfijación, 9-06-2017 levantamiento de suspensíon, 7-06-2017 suspención de terminos por enfermedad, 30-05 17 Auto rechaza demanda,  -06-2017 auto correción , 9-05-2017 auto corrección o adición de la demanda 10-06-2017 auto inadmisión de la demanda, 9-05-2017 auto admisorio de la demanda </t>
  </si>
  <si>
    <t>RDL -014</t>
  </si>
  <si>
    <t xml:space="preserve">M. Ivan Humberto Escrucería Mayolo </t>
  </si>
  <si>
    <t xml:space="preserve">29-06-2017 fijación en  lista </t>
  </si>
  <si>
    <t>28-06-2017 DAF es notificado</t>
  </si>
  <si>
    <t>11001032500020130076900.</t>
  </si>
  <si>
    <t>SUSP. PROVISIONAL</t>
  </si>
  <si>
    <t>Nación - Ministerio de Hacienda y Crédito Público, Ministerio del Interior y de Justicia , Departamento Administrativo de la Función Pública</t>
  </si>
  <si>
    <t>NOTIFICACIÓN</t>
  </si>
  <si>
    <t>VICTOR ALONSO PEREZ MARTINEZ</t>
  </si>
  <si>
    <t>11001032500020160011500.</t>
  </si>
  <si>
    <r>
      <t xml:space="preserve">24-09/2015: Archivo Definitivo del Expediente 11-09-15 Obedezcase y cumplase 31-07-15 Notificado por edicto sentencia10-07-15 </t>
    </r>
    <r>
      <rPr>
        <b/>
        <sz val="9"/>
        <rFont val="Arial Narrow"/>
        <family val="2"/>
      </rPr>
      <t>AL DESPACHO para fallo Confirma sentencia proferida por el Juzgado 7 Administrativo de Descongestion</t>
    </r>
    <r>
      <rPr>
        <sz val="9"/>
        <rFont val="Arial Narrow"/>
        <family val="2"/>
      </rPr>
      <t xml:space="preserve">10-06-15 DAFP envía alegatos por DHL 29-05-15 </t>
    </r>
    <r>
      <rPr>
        <b/>
        <sz val="9"/>
        <rFont val="Arial Narrow"/>
        <family val="2"/>
      </rPr>
      <t xml:space="preserve">TRASLADO de alegatos por 10 días, </t>
    </r>
    <r>
      <rPr>
        <sz val="9"/>
        <rFont val="Arial Narrow"/>
        <family val="2"/>
      </rPr>
      <t xml:space="preserve">13-05-15 ADmite recurso de Apelación, 06-03-15 CONCEDE RECURSO DE APELACION 05-02-15 DECLARO PROBADA LA EXCEPCION DE FALTA DE LEGITIMACION AL DAFP, 30-01-15 SENTENCIA 14-01-15 Dafp radico alegatos, 09-12-14 corre traslado para alegar de conclusión. 22-07-2014: se suspende la audiencia de testimonios. 02-06-2014: Auto que abre a pruebas.  --- 31-03-14: RESUELVE NULIDAD PROPUESTA POR LA PARTE ACTORA: deja sin efectos numeral 1 del auto del 15-01-14, no repone auto del 14-12-12, ordena notificar y fijar en lista a la Fiscalía -- ---- 14-02-2014: DAFP contesta demanda. ---- 04-02-2014: Se fija en lista hasta el 17 de febrero de 2014. 07-10-2013: DAFP notificado. 28-02-2014: RESUELVE AUTO QUE ORDENA CORRER TRASLADO AL ARTICULO 142 DEL CPC, POR EL TÈRMINO DE TRES DÌAS A LAS PARTES DEL ESCRITO DE NULIDAD PRESENTADO. 14-12-2012: Admision de la demanda. </t>
    </r>
  </si>
  <si>
    <t>76001333301620140055801.</t>
  </si>
  <si>
    <t>AUDIENCIA CONCILIACION</t>
  </si>
  <si>
    <t>27/06/2017: ARCHIVO 31-05-2017 por edicto 08/05/2017: Fallo no acceder a declarar la nulidad de las expresiones demandadas del decreto 1251 de 2009 19/12/2014 se radico sustitucion a la Dra. Maia Borja.// 28-05-2013: Al despacho, // 10-04-2013: Acepta renuncia de poder por estado del 18 de abril de 2013. --- 15-03-2013: Se allega poder, Alejandro Cruz. --- 27-11-2012: Al despacho. --- 26-11-2012: Mónica Serrato renuncia a poder. --- 19-10-2012: Al despacho para fallo. --- 11-10-2012: Procuradora delegada allega concepto No. 311. --- 27-09-2012: Traslado especial a la Procuraduría 3 Delegada por estado del 28 de Septiembre al 11 de Octubre de 2012. --- 26-09-2012: DAFP radica alegatos. --- 23-08-2012: Traslado por 10 días para alegar por estado del 13 al 26 de septiembre de 2012. --- 27-03-2012: Al despacho para considerar traslado para alegatos. --- 10-02-2012: Auto de pruebas por estado del 08 de marzo de 2012. --- 09-02-2012: Téngase como pruebas las cuales serán apreciadas en la sentencia, igualmente se reconoce personería jurídica. --- 19-08-2011: Al despacho. --- 16-08-2011: DAFP contesta demanda. --- 02-08-2011: Fijación en lista vence el 16 de agosto de 2011. --- 22-07-2011: DAFP, notificado. ---- 19-05-2011: Admision de la demanda.</t>
  </si>
  <si>
    <t>Min Educación, DAFP, Min. Hacienda</t>
  </si>
  <si>
    <t>27/06/2017: Pasa Archivo 16-06-2017: Fallo declara infundada la solicitud del demandante por encontrarse un hecho superado 9-06-2017 A DESPACHO,8-06-2017DECLARA INFUNDADO IOMPEDIMENTO,1-06-2017 A DESPACHO PARA REGULAR RECUSACIÓN, 23/05/2017: Al Despacho de otro ponenten por cuanto el Dr, Mazabel se declaro impedido 19/04/2017: Al Despacho 17/04/2017:DAFP contesta demanda 06/04/2017:DAFP es notificado de la demanda</t>
  </si>
  <si>
    <t>ARCHVO</t>
  </si>
  <si>
    <t>11001333501720150018801.</t>
  </si>
  <si>
    <t>Riesgo de Perdida</t>
  </si>
  <si>
    <r>
      <t xml:space="preserve">76001333100320100027000 </t>
    </r>
    <r>
      <rPr>
        <b/>
        <sz val="9"/>
        <rFont val="Arial Narrow"/>
        <family val="2"/>
      </rPr>
      <t xml:space="preserve"> 76001333170920100027001</t>
    </r>
  </si>
  <si>
    <r>
      <rPr>
        <b/>
        <sz val="9"/>
        <rFont val="Arial Narrow"/>
        <family val="2"/>
      </rPr>
      <t xml:space="preserve">11001032500020160047600 //     </t>
    </r>
    <r>
      <rPr>
        <sz val="9"/>
        <rFont val="Arial Narrow"/>
        <family val="2"/>
      </rPr>
      <t xml:space="preserve">                        05001333101520120015400.</t>
    </r>
  </si>
  <si>
    <r>
      <rPr>
        <b/>
        <u/>
        <sz val="9"/>
        <rFont val="Arial Narrow"/>
        <family val="2"/>
      </rPr>
      <t xml:space="preserve">11001333502520160024200 </t>
    </r>
    <r>
      <rPr>
        <sz val="9"/>
        <rFont val="Arial Narrow"/>
        <family val="2"/>
      </rPr>
      <t>11001333502420120029200.</t>
    </r>
  </si>
  <si>
    <t>MEDIO  BAJO</t>
  </si>
  <si>
    <t>Elaboró: Johanna Marcela Sánchez Parra</t>
  </si>
  <si>
    <t>Julio 10 de 2017</t>
  </si>
  <si>
    <t xml:space="preserve">                                  Fuente: Novedades Procesales Grupo de Defensa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</si>
</sst>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_);[Red]\(&quot;$&quot;\ #,##0\)"/>
    <numFmt numFmtId="44" formatCode="_(&quot;$&quot;\ * #,##0.00_);_(&quot;$&quot;\ * \(#,##0.00\);_(&quot;$&quot;\ * &quot;-&quot;??_);_(@_)"/>
    <numFmt numFmtId="43" formatCode="_(* #,##0.00_);_(* \(#,##0.00\);_(* &quot;-&quot;??_);_(@_)"/>
    <numFmt numFmtId="164" formatCode="0_);\(0\)"/>
    <numFmt numFmtId="165" formatCode="_(* #,##0_);_(* \(#,##0\);_(* &quot;-&quot;??_);_(@_)"/>
    <numFmt numFmtId="166" formatCode="dd\-mm\-yy"/>
  </numFmts>
  <fonts count="53"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8"/>
      <color indexed="81"/>
      <name val="Tahoma"/>
      <family val="2"/>
    </font>
    <font>
      <sz val="8"/>
      <color indexed="81"/>
      <name val="Tahoma"/>
      <family val="2"/>
    </font>
    <font>
      <b/>
      <sz val="9"/>
      <color indexed="81"/>
      <name val="Tahoma"/>
      <family val="2"/>
    </font>
    <font>
      <sz val="9"/>
      <color indexed="81"/>
      <name val="Tahoma"/>
      <family val="2"/>
    </font>
    <font>
      <b/>
      <sz val="9"/>
      <color rgb="FFFF0000"/>
      <name val="Arial Narrow"/>
      <family val="2"/>
    </font>
    <font>
      <b/>
      <sz val="9"/>
      <name val="Calibri"/>
      <family val="2"/>
      <scheme val="minor"/>
    </font>
    <font>
      <sz val="9"/>
      <color theme="1"/>
      <name val="Calibri"/>
      <family val="2"/>
      <scheme val="minor"/>
    </font>
    <font>
      <sz val="9"/>
      <color theme="1"/>
      <name val="Arial Narrow"/>
      <family val="2"/>
    </font>
    <font>
      <sz val="9"/>
      <color rgb="FF000000"/>
      <name val="Arial Narrow"/>
      <family val="2"/>
    </font>
    <font>
      <b/>
      <sz val="9"/>
      <color indexed="10"/>
      <name val="Arial Narrow"/>
      <family val="2"/>
    </font>
    <font>
      <b/>
      <sz val="9"/>
      <color theme="1"/>
      <name val="Arial Narrow"/>
      <family val="2"/>
    </font>
    <font>
      <sz val="9"/>
      <color indexed="10"/>
      <name val="Arial Narrow"/>
      <family val="2"/>
    </font>
    <font>
      <sz val="9"/>
      <color rgb="FFFF0000"/>
      <name val="Arial Narrow"/>
      <family val="2"/>
    </font>
    <font>
      <b/>
      <sz val="9"/>
      <color theme="1"/>
      <name val="Calibri"/>
      <family val="2"/>
      <scheme val="minor"/>
    </font>
    <font>
      <b/>
      <sz val="20"/>
      <color theme="9" tint="-0.499984740745262"/>
      <name val="Calibri"/>
      <family val="2"/>
      <scheme val="minor"/>
    </font>
    <font>
      <b/>
      <sz val="18"/>
      <color theme="9" tint="-0.499984740745262"/>
      <name val="Arial Narrow"/>
      <family val="2"/>
    </font>
    <font>
      <sz val="10"/>
      <name val="Arial Narrow"/>
      <family val="2"/>
    </font>
    <font>
      <b/>
      <sz val="9"/>
      <color theme="9" tint="-0.499984740745262"/>
      <name val="Arial Narrow"/>
      <family val="2"/>
    </font>
    <font>
      <sz val="8"/>
      <name val="Arial Narrow"/>
      <family val="2"/>
    </font>
    <font>
      <sz val="9"/>
      <color indexed="8"/>
      <name val="Arial Narrow"/>
      <family val="2"/>
    </font>
    <font>
      <sz val="8"/>
      <color theme="1"/>
      <name val="Arial Narrow"/>
      <family val="2"/>
    </font>
    <font>
      <sz val="9"/>
      <color rgb="FF7030A0"/>
      <name val="Arial Narrow"/>
      <family val="2"/>
    </font>
    <font>
      <b/>
      <sz val="9"/>
      <color rgb="FF7030A0"/>
      <name val="Arial Narrow"/>
      <family val="2"/>
    </font>
    <font>
      <i/>
      <sz val="9"/>
      <name val="Arial Narrow"/>
      <family val="2"/>
    </font>
    <font>
      <sz val="9"/>
      <color theme="0"/>
      <name val="Arial Narrow"/>
      <family val="2"/>
    </font>
    <font>
      <b/>
      <sz val="9"/>
      <color indexed="8"/>
      <name val="Arial Narrow"/>
      <family val="2"/>
    </font>
    <font>
      <b/>
      <sz val="9"/>
      <color rgb="FF000000"/>
      <name val="Arial Narrow"/>
      <family val="2"/>
    </font>
    <font>
      <b/>
      <u/>
      <sz val="9"/>
      <name val="Arial Narrow"/>
      <family val="2"/>
    </font>
    <font>
      <sz val="9"/>
      <color theme="9" tint="-0.499984740745262"/>
      <name val="Arial Narrow"/>
      <family val="2"/>
    </font>
    <font>
      <b/>
      <sz val="8"/>
      <color theme="9" tint="-0.499984740745262"/>
      <name val="Arial Narrow"/>
      <family val="2"/>
    </font>
    <font>
      <sz val="11"/>
      <color indexed="8"/>
      <name val="Calibri"/>
      <family val="2"/>
      <scheme val="minor"/>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sz val="11"/>
      <name val="Calibri"/>
      <family val="2"/>
      <scheme val="minor"/>
    </font>
    <font>
      <b/>
      <sz val="16"/>
      <color theme="0"/>
      <name val="Calibri"/>
      <family val="2"/>
      <scheme val="minor"/>
    </font>
    <font>
      <b/>
      <sz val="14"/>
      <name val="Arial Narrow"/>
      <family val="2"/>
    </font>
    <font>
      <sz val="11"/>
      <color theme="1"/>
      <name val="Arial Narrow"/>
      <family val="2"/>
    </font>
    <font>
      <sz val="10"/>
      <color theme="9" tint="-0.499984740745262"/>
      <name val="Arial Narrow"/>
      <family val="2"/>
    </font>
    <font>
      <sz val="12"/>
      <color theme="9" tint="-0.499984740745262"/>
      <name val="Arial Narrow"/>
      <family val="2"/>
    </font>
    <font>
      <sz val="11"/>
      <name val="Arial Narrow"/>
      <family val="2"/>
    </font>
    <font>
      <b/>
      <sz val="11"/>
      <color theme="1"/>
      <name val="Calibri"/>
      <family val="2"/>
      <scheme val="minor"/>
    </font>
    <font>
      <b/>
      <sz val="11"/>
      <color rgb="FFFF0000"/>
      <name val="Calibri"/>
      <family val="2"/>
      <scheme val="minor"/>
    </font>
    <font>
      <sz val="7"/>
      <color indexed="8"/>
      <name val="Arial Narrow"/>
      <family val="2"/>
    </font>
    <font>
      <b/>
      <sz val="10"/>
      <color theme="1"/>
      <name val="Arial Narrow"/>
      <family val="2"/>
    </font>
    <font>
      <b/>
      <sz val="10"/>
      <name val="Arial Narrow"/>
      <family val="2"/>
    </font>
    <font>
      <sz val="8"/>
      <color theme="1"/>
      <name val="Calibri"/>
      <family val="2"/>
      <scheme val="minor"/>
    </font>
  </fonts>
  <fills count="36">
    <fill>
      <patternFill patternType="none"/>
    </fill>
    <fill>
      <patternFill patternType="gray125"/>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indexed="65"/>
        <bgColor theme="9" tint="-0.499984740745262"/>
      </patternFill>
    </fill>
    <fill>
      <patternFill patternType="solid">
        <fgColor theme="0"/>
        <bgColor theme="9" tint="-0.499984740745262"/>
      </patternFill>
    </fill>
    <fill>
      <patternFill patternType="solid">
        <fgColor rgb="FF66FFFF"/>
        <bgColor indexed="64"/>
      </patternFill>
    </fill>
    <fill>
      <patternFill patternType="solid">
        <fgColor rgb="FF00FFFF"/>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bgColor indexed="64"/>
      </patternFill>
    </fill>
    <fill>
      <patternFill patternType="solid">
        <fgColor theme="0" tint="-0.14999847407452621"/>
        <bgColor indexed="64"/>
      </patternFill>
    </fill>
    <fill>
      <patternFill patternType="solid">
        <fgColor rgb="FF7030A0"/>
        <bgColor indexed="64"/>
      </patternFill>
    </fill>
    <fill>
      <patternFill patternType="solid">
        <fgColor theme="7" tint="-0.249977111117893"/>
        <bgColor indexed="64"/>
      </patternFill>
    </fill>
    <fill>
      <patternFill patternType="solid">
        <fgColor rgb="FFCCFFCC"/>
        <bgColor indexed="64"/>
      </patternFill>
    </fill>
    <fill>
      <patternFill patternType="solid">
        <fgColor rgb="FFFFFFCC"/>
        <bgColor indexed="64"/>
      </patternFill>
    </fill>
    <fill>
      <patternFill patternType="solid">
        <fgColor rgb="FF99FFCC"/>
        <bgColor indexed="64"/>
      </patternFill>
    </fill>
    <fill>
      <patternFill patternType="solid">
        <fgColor rgb="FF9966FF"/>
        <bgColor indexed="64"/>
      </patternFill>
    </fill>
    <fill>
      <patternFill patternType="solid">
        <fgColor rgb="FFFFC000"/>
        <bgColor indexed="64"/>
      </patternFill>
    </fill>
    <fill>
      <patternFill patternType="solid">
        <fgColor theme="5" tint="-0.249977111117893"/>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249977111117893"/>
        <bgColor theme="9" tint="-0.499984740745262"/>
      </patternFill>
    </fill>
    <fill>
      <patternFill patternType="solid">
        <fgColor theme="0" tint="-0.34998626667073579"/>
        <bgColor theme="9" tint="-0.49998474074526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hair">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35" fillId="0" borderId="0"/>
  </cellStyleXfs>
  <cellXfs count="753">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4" fontId="3" fillId="0" borderId="1" xfId="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xf>
    <xf numFmtId="0" fontId="11" fillId="0" borderId="0" xfId="0" applyFont="1" applyBorder="1" applyAlignment="1">
      <alignment horizontal="left" vertical="center"/>
    </xf>
    <xf numFmtId="0" fontId="11" fillId="0" borderId="0" xfId="0" applyFont="1" applyFill="1" applyBorder="1" applyAlignment="1">
      <alignment horizontal="left"/>
    </xf>
    <xf numFmtId="0" fontId="4" fillId="0" borderId="1" xfId="0" applyFont="1" applyFill="1" applyBorder="1" applyAlignment="1">
      <alignment vertical="top" wrapText="1"/>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2" fillId="4" borderId="1" xfId="0" applyFont="1" applyFill="1" applyBorder="1" applyAlignment="1">
      <alignment vertical="top" wrapText="1"/>
    </xf>
    <xf numFmtId="0" fontId="3" fillId="4" borderId="1" xfId="0" applyFont="1" applyFill="1" applyBorder="1" applyAlignment="1">
      <alignment vertical="top"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12" fillId="0" borderId="1" xfId="0" applyFont="1" applyFill="1" applyBorder="1" applyAlignment="1">
      <alignment horizontal="center" vertical="center" wrapText="1"/>
    </xf>
    <xf numFmtId="44" fontId="12" fillId="0" borderId="1" xfId="1" applyFont="1" applyFill="1" applyBorder="1" applyAlignment="1">
      <alignment horizontal="center" vertical="center" wrapText="1"/>
    </xf>
    <xf numFmtId="0" fontId="12" fillId="0" borderId="0" xfId="0" applyFont="1" applyAlignment="1">
      <alignment horizontal="left"/>
    </xf>
    <xf numFmtId="4" fontId="9" fillId="0" borderId="1" xfId="0" applyNumberFormat="1" applyFont="1" applyFill="1" applyBorder="1" applyAlignment="1">
      <alignment horizontal="center" vertical="center" wrapText="1"/>
    </xf>
    <xf numFmtId="0" fontId="15" fillId="0" borderId="1" xfId="0" applyFont="1" applyFill="1" applyBorder="1" applyAlignment="1">
      <alignment vertical="top" wrapText="1"/>
    </xf>
    <xf numFmtId="0" fontId="12" fillId="0" borderId="0" xfId="0" applyFont="1"/>
    <xf numFmtId="0" fontId="15" fillId="0" borderId="1" xfId="0" applyFont="1" applyFill="1" applyBorder="1" applyAlignment="1">
      <alignment horizontal="left" vertical="center" wrapText="1"/>
    </xf>
    <xf numFmtId="0" fontId="3" fillId="0" borderId="1" xfId="0" quotePrefix="1" applyFont="1" applyFill="1" applyBorder="1" applyAlignment="1" applyProtection="1">
      <alignment horizontal="center" vertical="center" wrapText="1"/>
      <protection locked="0"/>
    </xf>
    <xf numFmtId="0" fontId="15" fillId="0" borderId="1" xfId="0" applyFont="1" applyFill="1" applyBorder="1" applyAlignment="1">
      <alignment horizontal="left" vertical="top" wrapText="1"/>
    </xf>
    <xf numFmtId="0" fontId="9" fillId="4" borderId="1" xfId="0" applyFont="1" applyFill="1" applyBorder="1" applyAlignment="1">
      <alignment horizontal="center" vertical="center" wrapText="1"/>
    </xf>
    <xf numFmtId="44" fontId="12" fillId="4" borderId="1" xfId="1" applyFont="1" applyFill="1" applyBorder="1" applyAlignment="1">
      <alignment horizontal="center" vertical="center" wrapText="1"/>
    </xf>
    <xf numFmtId="0" fontId="14" fillId="0" borderId="1" xfId="2"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left" vertical="center" wrapText="1"/>
    </xf>
    <xf numFmtId="0" fontId="4" fillId="8" borderId="1" xfId="0" applyFont="1" applyFill="1" applyBorder="1" applyAlignment="1" applyProtection="1">
      <alignment horizontal="left" vertical="center" wrapText="1"/>
      <protection locked="0"/>
    </xf>
    <xf numFmtId="0" fontId="3" fillId="8" borderId="1" xfId="0" applyFont="1" applyFill="1" applyBorder="1" applyAlignment="1">
      <alignment horizontal="left" vertical="center" wrapText="1"/>
    </xf>
    <xf numFmtId="4" fontId="12" fillId="8"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4" fillId="4" borderId="1" xfId="0" applyFont="1" applyFill="1" applyBorder="1" applyAlignment="1">
      <alignment vertical="top" wrapText="1"/>
    </xf>
    <xf numFmtId="0" fontId="0" fillId="4" borderId="0" xfId="0" applyFill="1"/>
    <xf numFmtId="0" fontId="12" fillId="8" borderId="1" xfId="0" applyFont="1" applyFill="1" applyBorder="1" applyAlignment="1">
      <alignment vertical="top" wrapText="1"/>
    </xf>
    <xf numFmtId="0" fontId="3" fillId="0" borderId="0" xfId="0" applyFont="1" applyFill="1" applyAlignment="1">
      <alignment horizontal="left" vertical="top" wrapText="1"/>
    </xf>
    <xf numFmtId="0" fontId="4" fillId="10" borderId="1" xfId="0" applyFont="1" applyFill="1" applyBorder="1" applyAlignment="1">
      <alignment horizontal="center" vertical="center" wrapText="1"/>
    </xf>
    <xf numFmtId="0" fontId="3" fillId="0" borderId="0" xfId="0" applyFont="1" applyFill="1" applyAlignment="1">
      <alignment horizontal="center" vertical="top" wrapText="1"/>
    </xf>
    <xf numFmtId="0" fontId="4" fillId="4" borderId="1"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0" fontId="22" fillId="11" borderId="1" xfId="0" applyFont="1" applyFill="1" applyBorder="1" applyAlignment="1">
      <alignment horizontal="center" vertical="center" wrapText="1"/>
    </xf>
    <xf numFmtId="0" fontId="4" fillId="0" borderId="0" xfId="0" applyFont="1" applyFill="1" applyBorder="1" applyAlignment="1">
      <alignment vertical="top"/>
    </xf>
    <xf numFmtId="0" fontId="3" fillId="0" borderId="0" xfId="0" applyFont="1" applyFill="1" applyBorder="1" applyAlignment="1">
      <alignment vertical="top" wrapText="1"/>
    </xf>
    <xf numFmtId="43" fontId="23" fillId="0" borderId="1" xfId="2" applyFont="1" applyFill="1" applyBorder="1" applyAlignment="1">
      <alignment horizontal="right" vertical="top" wrapText="1"/>
    </xf>
    <xf numFmtId="4" fontId="23" fillId="0" borderId="1" xfId="0" applyNumberFormat="1" applyFont="1" applyFill="1" applyBorder="1" applyAlignment="1">
      <alignment horizontal="right" vertical="top" wrapText="1"/>
    </xf>
    <xf numFmtId="0" fontId="23" fillId="0" borderId="1" xfId="0" applyFont="1" applyFill="1" applyBorder="1" applyAlignment="1">
      <alignment horizontal="right" vertical="top" wrapText="1"/>
    </xf>
    <xf numFmtId="0" fontId="3" fillId="0" borderId="0" xfId="0" applyFont="1" applyFill="1" applyAlignment="1">
      <alignment vertical="top" wrapText="1"/>
    </xf>
    <xf numFmtId="43" fontId="3" fillId="0" borderId="1" xfId="2" applyFont="1" applyFill="1" applyBorder="1" applyAlignment="1">
      <alignment horizontal="center" vertical="top" wrapText="1"/>
    </xf>
    <xf numFmtId="0" fontId="3" fillId="0" borderId="1" xfId="0" applyFont="1" applyFill="1" applyBorder="1" applyAlignment="1">
      <alignment horizontal="center" vertical="top" wrapText="1"/>
    </xf>
    <xf numFmtId="0" fontId="12" fillId="0" borderId="0" xfId="0" applyFont="1" applyFill="1"/>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43" fontId="3" fillId="0" borderId="1" xfId="2" applyFont="1" applyFill="1" applyBorder="1" applyAlignment="1">
      <alignment horizontal="left" vertical="top" wrapText="1"/>
    </xf>
    <xf numFmtId="3" fontId="3" fillId="0" borderId="1" xfId="0" applyNumberFormat="1" applyFont="1" applyFill="1" applyBorder="1" applyAlignment="1">
      <alignment horizontal="left" vertical="top" wrapText="1"/>
    </xf>
    <xf numFmtId="4"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left" vertical="top" wrapText="1"/>
    </xf>
    <xf numFmtId="4"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xf>
    <xf numFmtId="0" fontId="12" fillId="0" borderId="1" xfId="0" applyFont="1" applyFill="1" applyBorder="1" applyAlignment="1">
      <alignment horizontal="left" vertical="top" wrapText="1"/>
    </xf>
    <xf numFmtId="4" fontId="12" fillId="0" borderId="1" xfId="2" applyNumberFormat="1" applyFont="1" applyFill="1" applyBorder="1" applyAlignment="1">
      <alignment horizontal="left" vertical="top" wrapText="1"/>
    </xf>
    <xf numFmtId="43" fontId="12" fillId="0" borderId="1" xfId="2" applyFont="1" applyFill="1" applyBorder="1" applyAlignment="1">
      <alignment horizontal="left" vertical="top" wrapText="1"/>
    </xf>
    <xf numFmtId="165" fontId="3" fillId="0" borderId="1" xfId="2" applyNumberFormat="1" applyFont="1" applyFill="1" applyBorder="1" applyAlignment="1">
      <alignment horizontal="left" vertical="top" wrapText="1"/>
    </xf>
    <xf numFmtId="0" fontId="3" fillId="0" borderId="0" xfId="0" applyFont="1" applyFill="1" applyBorder="1" applyAlignment="1">
      <alignment vertical="center" wrapText="1"/>
    </xf>
    <xf numFmtId="4" fontId="12" fillId="0" borderId="1" xfId="0" applyNumberFormat="1" applyFont="1" applyFill="1" applyBorder="1" applyAlignment="1">
      <alignment horizontal="left" vertical="top" wrapText="1"/>
    </xf>
    <xf numFmtId="2" fontId="3" fillId="0" borderId="1" xfId="2" applyNumberFormat="1" applyFont="1" applyFill="1" applyBorder="1" applyAlignment="1">
      <alignment horizontal="left" vertical="top" wrapText="1"/>
    </xf>
    <xf numFmtId="0" fontId="25" fillId="0" borderId="1" xfId="0" applyFont="1" applyFill="1" applyBorder="1" applyAlignment="1">
      <alignment horizontal="right" vertical="top" wrapText="1"/>
    </xf>
    <xf numFmtId="4" fontId="25" fillId="0" borderId="1" xfId="0" applyNumberFormat="1" applyFont="1" applyFill="1" applyBorder="1" applyAlignment="1">
      <alignment horizontal="right" vertical="top" wrapText="1"/>
    </xf>
    <xf numFmtId="0" fontId="3" fillId="0" borderId="0" xfId="0" applyFont="1" applyFill="1" applyAlignment="1"/>
    <xf numFmtId="0" fontId="4" fillId="0" borderId="0" xfId="0" applyFont="1" applyFill="1" applyBorder="1" applyAlignment="1">
      <alignment horizontal="left" vertical="top"/>
    </xf>
    <xf numFmtId="0" fontId="3" fillId="0" borderId="0" xfId="0" applyFont="1" applyFill="1"/>
    <xf numFmtId="4" fontId="3" fillId="0" borderId="1" xfId="3" applyNumberFormat="1" applyFont="1" applyFill="1" applyBorder="1" applyAlignment="1">
      <alignment horizontal="left" vertical="top" wrapText="1"/>
    </xf>
    <xf numFmtId="0" fontId="3" fillId="0" borderId="1" xfId="3"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23" fillId="0" borderId="3" xfId="0" applyFont="1" applyFill="1" applyBorder="1" applyAlignment="1">
      <alignment horizontal="right" vertical="top" wrapText="1"/>
    </xf>
    <xf numFmtId="0" fontId="3" fillId="0" borderId="5" xfId="0" applyFont="1" applyFill="1" applyBorder="1" applyAlignment="1">
      <alignment vertical="top" wrapText="1"/>
    </xf>
    <xf numFmtId="0" fontId="4" fillId="10" borderId="9" xfId="0" applyFont="1" applyFill="1" applyBorder="1" applyAlignment="1">
      <alignment horizontal="center" vertical="center" wrapText="1"/>
    </xf>
    <xf numFmtId="0" fontId="4" fillId="10" borderId="9" xfId="0" applyFont="1" applyFill="1" applyBorder="1" applyAlignment="1">
      <alignment horizontal="left" vertical="center" wrapText="1"/>
    </xf>
    <xf numFmtId="4" fontId="4" fillId="10" borderId="1" xfId="0" applyNumberFormat="1" applyFont="1" applyFill="1" applyBorder="1" applyAlignment="1">
      <alignment horizontal="center" vertical="center" wrapText="1"/>
    </xf>
    <xf numFmtId="0" fontId="4" fillId="10" borderId="1" xfId="0" applyFont="1" applyFill="1" applyBorder="1" applyAlignment="1">
      <alignment horizontal="left" vertical="center" wrapText="1"/>
    </xf>
    <xf numFmtId="0" fontId="15" fillId="10" borderId="9" xfId="0" applyFont="1" applyFill="1" applyBorder="1" applyAlignment="1">
      <alignment horizontal="left" vertical="center" wrapText="1"/>
    </xf>
    <xf numFmtId="0" fontId="12" fillId="13" borderId="3" xfId="0" applyFont="1" applyFill="1" applyBorder="1" applyAlignment="1">
      <alignment horizontal="left" vertical="top" wrapText="1"/>
    </xf>
    <xf numFmtId="0" fontId="17" fillId="0" borderId="1" xfId="0" applyFont="1" applyFill="1" applyBorder="1" applyAlignment="1">
      <alignment horizontal="left" vertical="top" wrapText="1"/>
    </xf>
    <xf numFmtId="0" fontId="12" fillId="0" borderId="0" xfId="0" applyFont="1" applyFill="1" applyAlignment="1">
      <alignment wrapText="1"/>
    </xf>
    <xf numFmtId="0" fontId="24" fillId="0" borderId="1" xfId="0" applyFont="1" applyBorder="1" applyAlignment="1">
      <alignment horizontal="left"/>
    </xf>
    <xf numFmtId="0" fontId="3" fillId="13" borderId="1" xfId="0" applyFont="1" applyFill="1" applyBorder="1" applyAlignment="1">
      <alignment vertical="top" wrapText="1"/>
    </xf>
    <xf numFmtId="0" fontId="3" fillId="0" borderId="1" xfId="0" applyFont="1" applyFill="1" applyBorder="1" applyAlignment="1">
      <alignment vertical="top"/>
    </xf>
    <xf numFmtId="0" fontId="9" fillId="0" borderId="1" xfId="0" applyFont="1" applyFill="1" applyBorder="1" applyAlignment="1">
      <alignment horizontal="center"/>
    </xf>
    <xf numFmtId="0" fontId="3" fillId="13" borderId="1" xfId="0" applyFont="1" applyFill="1" applyBorder="1" applyAlignment="1">
      <alignment horizontal="left" vertical="top" wrapText="1"/>
    </xf>
    <xf numFmtId="4" fontId="3" fillId="0" borderId="5" xfId="0"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4" fontId="12" fillId="0" borderId="1" xfId="0" applyNumberFormat="1" applyFont="1" applyFill="1" applyBorder="1" applyAlignment="1">
      <alignment horizontal="right" vertical="top" wrapText="1"/>
    </xf>
    <xf numFmtId="0" fontId="12" fillId="0" borderId="1" xfId="0" applyFont="1" applyFill="1" applyBorder="1" applyAlignment="1">
      <alignment horizontal="right" vertical="top" wrapText="1"/>
    </xf>
    <xf numFmtId="0" fontId="3" fillId="14" borderId="0" xfId="0" applyFont="1" applyFill="1" applyAlignment="1">
      <alignment horizontal="left" vertical="top" wrapText="1"/>
    </xf>
    <xf numFmtId="0" fontId="3" fillId="14" borderId="1" xfId="0" applyFont="1" applyFill="1" applyBorder="1" applyAlignment="1">
      <alignment horizontal="left" vertical="top" wrapText="1"/>
    </xf>
    <xf numFmtId="0" fontId="4" fillId="14" borderId="1" xfId="0" applyFont="1" applyFill="1" applyBorder="1" applyAlignment="1">
      <alignment horizontal="left" vertical="top" wrapText="1"/>
    </xf>
    <xf numFmtId="165" fontId="3" fillId="14" borderId="1" xfId="2" applyNumberFormat="1" applyFont="1" applyFill="1" applyBorder="1" applyAlignment="1">
      <alignment vertical="top" wrapText="1"/>
    </xf>
    <xf numFmtId="43" fontId="3" fillId="14" borderId="1" xfId="2" applyFont="1" applyFill="1" applyBorder="1" applyAlignment="1">
      <alignment vertical="top" wrapText="1"/>
    </xf>
    <xf numFmtId="1" fontId="3" fillId="14" borderId="1" xfId="0" applyNumberFormat="1" applyFont="1" applyFill="1" applyBorder="1" applyAlignment="1">
      <alignment horizontal="left" vertical="top" wrapText="1"/>
    </xf>
    <xf numFmtId="0" fontId="4" fillId="14" borderId="3" xfId="0" applyFont="1" applyFill="1" applyBorder="1" applyAlignment="1">
      <alignment horizontal="left" vertical="top" wrapText="1"/>
    </xf>
    <xf numFmtId="0" fontId="15" fillId="14" borderId="1" xfId="0" applyFont="1" applyFill="1" applyBorder="1" applyAlignment="1">
      <alignment horizontal="left" vertical="top" wrapText="1"/>
    </xf>
    <xf numFmtId="43" fontId="3" fillId="0" borderId="1" xfId="2" applyFont="1" applyFill="1" applyBorder="1" applyAlignment="1">
      <alignment horizontal="right" vertical="top" wrapText="1"/>
    </xf>
    <xf numFmtId="4" fontId="3" fillId="0" borderId="1" xfId="0" applyNumberFormat="1" applyFont="1" applyFill="1" applyBorder="1" applyAlignment="1">
      <alignment horizontal="right" vertical="top" wrapText="1"/>
    </xf>
    <xf numFmtId="14" fontId="15" fillId="0" borderId="1" xfId="0" applyNumberFormat="1" applyFont="1" applyFill="1" applyBorder="1" applyAlignment="1">
      <alignment horizontal="left" vertical="top" wrapText="1"/>
    </xf>
    <xf numFmtId="0" fontId="4" fillId="15" borderId="0" xfId="0" applyFont="1" applyFill="1" applyAlignment="1">
      <alignment horizontal="left" vertical="top" wrapText="1"/>
    </xf>
    <xf numFmtId="0" fontId="3" fillId="15" borderId="0" xfId="0" applyFont="1" applyFill="1" applyAlignment="1">
      <alignment horizontal="left" vertical="top" wrapText="1"/>
    </xf>
    <xf numFmtId="4" fontId="3" fillId="0" borderId="2" xfId="0" applyNumberFormat="1" applyFont="1" applyFill="1" applyBorder="1" applyAlignment="1">
      <alignment horizontal="right" vertical="top" wrapText="1"/>
    </xf>
    <xf numFmtId="43" fontId="12" fillId="0" borderId="5" xfId="2" applyFont="1" applyFill="1" applyBorder="1" applyAlignment="1">
      <alignment horizontal="left" vertical="top" wrapText="1"/>
    </xf>
    <xf numFmtId="14" fontId="12" fillId="0" borderId="1" xfId="0" applyNumberFormat="1"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13" borderId="1" xfId="0" applyFont="1" applyFill="1" applyBorder="1" applyAlignment="1">
      <alignment horizontal="left" vertical="top" wrapText="1"/>
    </xf>
    <xf numFmtId="0" fontId="4" fillId="10" borderId="1" xfId="0" applyFont="1" applyFill="1" applyBorder="1" applyAlignment="1">
      <alignment horizontal="center" vertical="center"/>
    </xf>
    <xf numFmtId="0" fontId="3" fillId="16" borderId="1" xfId="0" applyFont="1" applyFill="1" applyBorder="1" applyAlignment="1">
      <alignment horizontal="left" vertical="top" wrapText="1"/>
    </xf>
    <xf numFmtId="0" fontId="4" fillId="16" borderId="1" xfId="0" applyFont="1" applyFill="1" applyBorder="1" applyAlignment="1">
      <alignment horizontal="left" vertical="top" wrapText="1"/>
    </xf>
    <xf numFmtId="0" fontId="3" fillId="16" borderId="1" xfId="0" applyFont="1" applyFill="1" applyBorder="1"/>
    <xf numFmtId="0" fontId="3" fillId="16" borderId="1" xfId="0" applyFont="1" applyFill="1" applyBorder="1" applyAlignment="1">
      <alignment horizontal="left"/>
    </xf>
    <xf numFmtId="0" fontId="3" fillId="16" borderId="1" xfId="0" applyFont="1" applyFill="1" applyBorder="1" applyAlignment="1">
      <alignment horizontal="left" vertical="top"/>
    </xf>
    <xf numFmtId="43" fontId="3" fillId="16" borderId="1" xfId="2" applyFont="1" applyFill="1" applyBorder="1" applyAlignment="1">
      <alignment horizontal="center" vertical="top" wrapText="1"/>
    </xf>
    <xf numFmtId="0" fontId="15" fillId="16" borderId="1" xfId="0" applyFont="1" applyFill="1" applyBorder="1" applyAlignment="1">
      <alignment horizontal="left" vertical="top" wrapText="1"/>
    </xf>
    <xf numFmtId="0" fontId="3" fillId="16" borderId="0" xfId="0" applyFont="1" applyFill="1" applyAlignment="1">
      <alignment horizontal="left" vertical="top" wrapText="1"/>
    </xf>
    <xf numFmtId="0" fontId="4" fillId="9" borderId="2" xfId="0" applyFont="1" applyFill="1" applyBorder="1" applyAlignment="1">
      <alignment horizontal="center" vertical="center" wrapText="1"/>
    </xf>
    <xf numFmtId="0" fontId="4" fillId="9" borderId="2" xfId="0" applyFont="1" applyFill="1" applyBorder="1" applyAlignment="1">
      <alignment horizontal="left" vertical="center" wrapText="1"/>
    </xf>
    <xf numFmtId="4" fontId="4" fillId="9" borderId="2" xfId="0" applyNumberFormat="1" applyFont="1" applyFill="1" applyBorder="1" applyAlignment="1">
      <alignment horizontal="center" vertical="center" wrapText="1"/>
    </xf>
    <xf numFmtId="0" fontId="3" fillId="13" borderId="3" xfId="0" applyFont="1" applyFill="1" applyBorder="1" applyAlignment="1">
      <alignment horizontal="left" vertical="top" wrapText="1"/>
    </xf>
    <xf numFmtId="0" fontId="3" fillId="12" borderId="1" xfId="0" applyFont="1" applyFill="1" applyBorder="1" applyAlignment="1">
      <alignment horizontal="left" vertical="top" wrapText="1"/>
    </xf>
    <xf numFmtId="0" fontId="4" fillId="12" borderId="1" xfId="0" applyFont="1" applyFill="1" applyBorder="1" applyAlignment="1">
      <alignment horizontal="left" vertical="top" wrapText="1"/>
    </xf>
    <xf numFmtId="43" fontId="3" fillId="12" borderId="5" xfId="2" applyFont="1" applyFill="1" applyBorder="1" applyAlignment="1">
      <alignment horizontal="right" vertical="top" wrapText="1"/>
    </xf>
    <xf numFmtId="0" fontId="4" fillId="12" borderId="1" xfId="0" applyFont="1" applyFill="1" applyBorder="1" applyAlignment="1">
      <alignment horizontal="right" vertical="top" wrapText="1"/>
    </xf>
    <xf numFmtId="0" fontId="3" fillId="12" borderId="3" xfId="0" applyFont="1" applyFill="1" applyBorder="1" applyAlignment="1">
      <alignment horizontal="left" vertical="top" wrapText="1"/>
    </xf>
    <xf numFmtId="0" fontId="3" fillId="12" borderId="5" xfId="0" applyFont="1" applyFill="1" applyBorder="1" applyAlignment="1">
      <alignment horizontal="left" vertical="top" wrapText="1"/>
    </xf>
    <xf numFmtId="0" fontId="3" fillId="17" borderId="1" xfId="0" applyFont="1" applyFill="1" applyBorder="1" applyAlignment="1">
      <alignment vertical="top" wrapText="1"/>
    </xf>
    <xf numFmtId="0" fontId="4" fillId="17" borderId="1" xfId="0" applyFont="1" applyFill="1" applyBorder="1" applyAlignment="1">
      <alignment vertical="top" wrapText="1"/>
    </xf>
    <xf numFmtId="0" fontId="3" fillId="17" borderId="1" xfId="0" applyFont="1" applyFill="1" applyBorder="1" applyAlignment="1">
      <alignment horizontal="left" vertical="top" wrapText="1"/>
    </xf>
    <xf numFmtId="0" fontId="3" fillId="17" borderId="1" xfId="0" applyFont="1" applyFill="1" applyBorder="1" applyAlignment="1">
      <alignment vertical="top"/>
    </xf>
    <xf numFmtId="0" fontId="3" fillId="17" borderId="1" xfId="0" applyFont="1" applyFill="1" applyBorder="1"/>
    <xf numFmtId="0" fontId="3" fillId="17" borderId="1" xfId="0" applyFont="1" applyFill="1" applyBorder="1" applyAlignment="1">
      <alignment horizontal="left"/>
    </xf>
    <xf numFmtId="0" fontId="12" fillId="17" borderId="1" xfId="0" applyFont="1" applyFill="1" applyBorder="1" applyAlignment="1">
      <alignment horizontal="left" vertical="top" wrapText="1"/>
    </xf>
    <xf numFmtId="0" fontId="12" fillId="17" borderId="3" xfId="0" applyFont="1" applyFill="1" applyBorder="1" applyAlignment="1">
      <alignment horizontal="left" vertical="top" wrapText="1"/>
    </xf>
    <xf numFmtId="0" fontId="3" fillId="0" borderId="0" xfId="0" applyFont="1" applyFill="1" applyBorder="1" applyAlignment="1">
      <alignment horizontal="left" vertical="top"/>
    </xf>
    <xf numFmtId="0" fontId="3" fillId="18" borderId="1" xfId="0" applyFont="1" applyFill="1" applyBorder="1" applyAlignment="1">
      <alignment horizontal="left" vertical="top" wrapText="1"/>
    </xf>
    <xf numFmtId="0" fontId="4" fillId="18" borderId="1" xfId="0" applyFont="1" applyFill="1" applyBorder="1" applyAlignment="1">
      <alignment horizontal="left" vertical="top" wrapText="1"/>
    </xf>
    <xf numFmtId="4" fontId="3" fillId="18" borderId="1" xfId="0" applyNumberFormat="1" applyFont="1" applyFill="1" applyBorder="1" applyAlignment="1">
      <alignment horizontal="right" vertical="top" wrapText="1"/>
    </xf>
    <xf numFmtId="0" fontId="3" fillId="18" borderId="1" xfId="0" applyFont="1" applyFill="1" applyBorder="1" applyAlignment="1">
      <alignment horizontal="right" vertical="top" wrapText="1"/>
    </xf>
    <xf numFmtId="0" fontId="3" fillId="18" borderId="3" xfId="0" applyFont="1" applyFill="1" applyBorder="1" applyAlignment="1">
      <alignment horizontal="left" vertical="top" wrapText="1"/>
    </xf>
    <xf numFmtId="4" fontId="3" fillId="18" borderId="1" xfId="0" applyNumberFormat="1" applyFont="1" applyFill="1" applyBorder="1" applyAlignment="1">
      <alignment horizontal="left" vertical="top" wrapText="1"/>
    </xf>
    <xf numFmtId="4" fontId="3" fillId="18" borderId="1" xfId="2" applyNumberFormat="1" applyFont="1" applyFill="1" applyBorder="1" applyAlignment="1">
      <alignment horizontal="right" vertical="top" wrapText="1"/>
    </xf>
    <xf numFmtId="0" fontId="3" fillId="18" borderId="1" xfId="2" applyNumberFormat="1" applyFont="1" applyFill="1" applyBorder="1" applyAlignment="1">
      <alignment horizontal="left" vertical="top" wrapText="1"/>
    </xf>
    <xf numFmtId="4" fontId="3" fillId="18" borderId="5" xfId="0" applyNumberFormat="1" applyFont="1" applyFill="1" applyBorder="1" applyAlignment="1">
      <alignment horizontal="left" vertical="top" wrapText="1"/>
    </xf>
    <xf numFmtId="43" fontId="3" fillId="18" borderId="1" xfId="2" applyFont="1" applyFill="1" applyBorder="1" applyAlignment="1">
      <alignment horizontal="center" vertical="top" wrapText="1"/>
    </xf>
    <xf numFmtId="0" fontId="15" fillId="18" borderId="1" xfId="0" applyFont="1" applyFill="1" applyBorder="1" applyAlignment="1">
      <alignment horizontal="left" vertical="top" wrapText="1"/>
    </xf>
    <xf numFmtId="0" fontId="4" fillId="17" borderId="1" xfId="0" applyFont="1" applyFill="1" applyBorder="1" applyAlignment="1">
      <alignment horizontal="left" vertical="top" wrapText="1"/>
    </xf>
    <xf numFmtId="2" fontId="3" fillId="17" borderId="1" xfId="2" applyNumberFormat="1" applyFont="1" applyFill="1" applyBorder="1" applyAlignment="1">
      <alignment horizontal="right" vertical="top" wrapText="1"/>
    </xf>
    <xf numFmtId="4" fontId="3" fillId="17" borderId="1" xfId="0" applyNumberFormat="1" applyFont="1" applyFill="1" applyBorder="1" applyAlignment="1">
      <alignment horizontal="left" vertical="top" wrapText="1"/>
    </xf>
    <xf numFmtId="43" fontId="3" fillId="17" borderId="5" xfId="2" applyFont="1" applyFill="1" applyBorder="1" applyAlignment="1">
      <alignment horizontal="left" vertical="top" wrapText="1"/>
    </xf>
    <xf numFmtId="43" fontId="3" fillId="17" borderId="1" xfId="2" applyFont="1" applyFill="1" applyBorder="1" applyAlignment="1">
      <alignment horizontal="left" vertical="top" wrapText="1"/>
    </xf>
    <xf numFmtId="43" fontId="3" fillId="18" borderId="1" xfId="2" applyFont="1" applyFill="1" applyBorder="1" applyAlignment="1">
      <alignment horizontal="right" vertical="top" wrapText="1"/>
    </xf>
    <xf numFmtId="0" fontId="26" fillId="18" borderId="1" xfId="0" applyFont="1" applyFill="1" applyBorder="1" applyAlignment="1">
      <alignment horizontal="left" vertical="top" wrapText="1"/>
    </xf>
    <xf numFmtId="0" fontId="3" fillId="18" borderId="2" xfId="0" applyFont="1" applyFill="1" applyBorder="1" applyAlignment="1">
      <alignment horizontal="left" vertical="top" wrapText="1"/>
    </xf>
    <xf numFmtId="0" fontId="4" fillId="18" borderId="2" xfId="0" applyFont="1" applyFill="1" applyBorder="1" applyAlignment="1">
      <alignment horizontal="left" vertical="top" wrapText="1"/>
    </xf>
    <xf numFmtId="0" fontId="3" fillId="18" borderId="0" xfId="0" applyFont="1" applyFill="1" applyAlignment="1">
      <alignment horizontal="left" vertical="top" wrapText="1"/>
    </xf>
    <xf numFmtId="4" fontId="3" fillId="18" borderId="2" xfId="2" applyNumberFormat="1" applyFont="1" applyFill="1" applyBorder="1" applyAlignment="1">
      <alignment horizontal="left" vertical="top" wrapText="1"/>
    </xf>
    <xf numFmtId="0" fontId="3" fillId="18" borderId="6" xfId="0" applyFont="1" applyFill="1" applyBorder="1" applyAlignment="1">
      <alignment horizontal="left" vertical="top" wrapText="1"/>
    </xf>
    <xf numFmtId="0" fontId="3" fillId="17" borderId="1" xfId="0" applyFont="1" applyFill="1" applyBorder="1" applyAlignment="1">
      <alignment horizontal="right" vertical="top" wrapText="1"/>
    </xf>
    <xf numFmtId="43" fontId="3" fillId="17" borderId="1" xfId="2" applyFont="1" applyFill="1" applyBorder="1" applyAlignment="1">
      <alignment horizontal="right" vertical="top" wrapText="1"/>
    </xf>
    <xf numFmtId="4" fontId="3" fillId="17" borderId="1" xfId="0" applyNumberFormat="1" applyFont="1" applyFill="1" applyBorder="1" applyAlignment="1">
      <alignment horizontal="right" vertical="top" wrapText="1"/>
    </xf>
    <xf numFmtId="0" fontId="3" fillId="17" borderId="2" xfId="0" applyFont="1" applyFill="1" applyBorder="1" applyAlignment="1">
      <alignment vertical="top" wrapText="1"/>
    </xf>
    <xf numFmtId="0" fontId="3" fillId="17" borderId="2" xfId="0" applyFont="1" applyFill="1" applyBorder="1" applyAlignment="1">
      <alignment horizontal="left" vertical="top" wrapText="1"/>
    </xf>
    <xf numFmtId="0" fontId="4" fillId="17" borderId="2" xfId="0" applyFont="1" applyFill="1" applyBorder="1" applyAlignment="1">
      <alignment vertical="top" wrapText="1"/>
    </xf>
    <xf numFmtId="4" fontId="3" fillId="17" borderId="5" xfId="3" applyNumberFormat="1" applyFont="1" applyFill="1" applyBorder="1" applyAlignment="1">
      <alignment horizontal="right" vertical="top" wrapText="1"/>
    </xf>
    <xf numFmtId="0" fontId="15" fillId="17" borderId="1" xfId="0" applyFont="1" applyFill="1" applyBorder="1" applyAlignment="1">
      <alignment horizontal="left" vertical="top" wrapText="1"/>
    </xf>
    <xf numFmtId="43" fontId="3" fillId="17" borderId="1" xfId="2" applyFont="1" applyFill="1" applyBorder="1" applyAlignment="1">
      <alignment horizontal="center" vertical="top" wrapText="1"/>
    </xf>
    <xf numFmtId="0" fontId="3" fillId="17" borderId="1" xfId="0" applyFont="1" applyFill="1" applyBorder="1" applyAlignment="1">
      <alignment horizontal="left" vertical="top"/>
    </xf>
    <xf numFmtId="49" fontId="3" fillId="17" borderId="1" xfId="0" applyNumberFormat="1" applyFont="1" applyFill="1" applyBorder="1" applyAlignment="1">
      <alignment horizontal="left" vertical="top" wrapText="1"/>
    </xf>
    <xf numFmtId="43" fontId="3" fillId="17" borderId="7" xfId="2"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xf>
    <xf numFmtId="4" fontId="3" fillId="3" borderId="1" xfId="0" applyNumberFormat="1" applyFont="1" applyFill="1" applyBorder="1" applyAlignment="1">
      <alignment horizontal="left" vertical="top" wrapText="1"/>
    </xf>
    <xf numFmtId="43" fontId="3" fillId="3" borderId="7" xfId="2"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3" fillId="19" borderId="1" xfId="0" applyFont="1" applyFill="1" applyBorder="1" applyAlignment="1">
      <alignment horizontal="left" vertical="top" wrapText="1"/>
    </xf>
    <xf numFmtId="0" fontId="4" fillId="19" borderId="1" xfId="0" applyFont="1" applyFill="1" applyBorder="1" applyAlignment="1">
      <alignment horizontal="left" vertical="top" wrapText="1"/>
    </xf>
    <xf numFmtId="165" fontId="3" fillId="19" borderId="1" xfId="2" applyNumberFormat="1" applyFont="1" applyFill="1" applyBorder="1" applyAlignment="1">
      <alignment horizontal="right" vertical="top" wrapText="1"/>
    </xf>
    <xf numFmtId="43" fontId="3" fillId="19" borderId="1" xfId="2" applyFont="1" applyFill="1" applyBorder="1" applyAlignment="1">
      <alignment horizontal="right" vertical="top" wrapText="1"/>
    </xf>
    <xf numFmtId="0" fontId="3" fillId="19" borderId="1" xfId="2" applyNumberFormat="1" applyFont="1" applyFill="1" applyBorder="1" applyAlignment="1">
      <alignment horizontal="left" vertical="top" wrapText="1"/>
    </xf>
    <xf numFmtId="4" fontId="3" fillId="19" borderId="1" xfId="2" applyNumberFormat="1" applyFont="1" applyFill="1" applyBorder="1" applyAlignment="1">
      <alignment horizontal="right" vertical="top" wrapText="1"/>
    </xf>
    <xf numFmtId="4" fontId="3" fillId="19" borderId="1" xfId="2" applyNumberFormat="1" applyFont="1" applyFill="1" applyBorder="1" applyAlignment="1">
      <alignment horizontal="left" vertical="top" wrapText="1"/>
    </xf>
    <xf numFmtId="4" fontId="3" fillId="19" borderId="1" xfId="0" applyNumberFormat="1" applyFont="1" applyFill="1" applyBorder="1" applyAlignment="1">
      <alignment horizontal="left" vertical="top" wrapText="1"/>
    </xf>
    <xf numFmtId="0" fontId="13" fillId="19" borderId="1" xfId="0" applyFont="1" applyFill="1" applyBorder="1" applyAlignment="1">
      <alignment horizontal="left" vertical="top" wrapText="1"/>
    </xf>
    <xf numFmtId="0" fontId="3" fillId="20" borderId="1" xfId="0" applyFont="1" applyFill="1" applyBorder="1" applyAlignment="1">
      <alignment horizontal="left" vertical="top" wrapText="1"/>
    </xf>
    <xf numFmtId="0" fontId="4" fillId="19" borderId="1" xfId="0" applyFont="1" applyFill="1" applyBorder="1" applyAlignment="1">
      <alignment vertical="top" wrapText="1"/>
    </xf>
    <xf numFmtId="0" fontId="3" fillId="19" borderId="1" xfId="0" applyFont="1" applyFill="1" applyBorder="1" applyAlignment="1">
      <alignment vertical="top" wrapText="1"/>
    </xf>
    <xf numFmtId="0" fontId="3" fillId="19" borderId="3" xfId="0" applyFont="1" applyFill="1" applyBorder="1" applyAlignment="1">
      <alignment horizontal="left" vertical="top" wrapText="1"/>
    </xf>
    <xf numFmtId="0" fontId="12" fillId="19" borderId="1" xfId="0" applyFont="1" applyFill="1" applyBorder="1"/>
    <xf numFmtId="0" fontId="12" fillId="19" borderId="1" xfId="0" applyFont="1" applyFill="1" applyBorder="1" applyAlignment="1">
      <alignment horizontal="left"/>
    </xf>
    <xf numFmtId="0" fontId="3" fillId="17" borderId="5"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19" borderId="3" xfId="0" applyFont="1" applyFill="1" applyBorder="1" applyAlignment="1">
      <alignment vertical="top" wrapText="1"/>
    </xf>
    <xf numFmtId="0" fontId="3" fillId="17" borderId="3" xfId="0" applyFont="1" applyFill="1" applyBorder="1" applyAlignment="1">
      <alignment vertical="top" wrapText="1"/>
    </xf>
    <xf numFmtId="0" fontId="3" fillId="21" borderId="5" xfId="0" applyFont="1" applyFill="1" applyBorder="1" applyAlignment="1">
      <alignment horizontal="left" vertical="top" wrapText="1"/>
    </xf>
    <xf numFmtId="0" fontId="3" fillId="21" borderId="1" xfId="0" applyFont="1" applyFill="1" applyBorder="1" applyAlignment="1">
      <alignment horizontal="left" vertical="top" wrapText="1"/>
    </xf>
    <xf numFmtId="0" fontId="3" fillId="21" borderId="3" xfId="0" applyFont="1" applyFill="1" applyBorder="1" applyAlignment="1">
      <alignment vertical="top" wrapText="1"/>
    </xf>
    <xf numFmtId="0" fontId="3" fillId="19" borderId="2" xfId="0" applyFont="1" applyFill="1" applyBorder="1" applyAlignment="1">
      <alignment horizontal="left" vertical="top" wrapText="1"/>
    </xf>
    <xf numFmtId="2" fontId="3" fillId="19" borderId="1" xfId="2" applyNumberFormat="1" applyFont="1" applyFill="1" applyBorder="1" applyAlignment="1">
      <alignment horizontal="right" vertical="top" wrapText="1"/>
    </xf>
    <xf numFmtId="4" fontId="3" fillId="19" borderId="1" xfId="0" applyNumberFormat="1" applyFont="1" applyFill="1" applyBorder="1" applyAlignment="1">
      <alignment horizontal="right" vertical="top" wrapText="1"/>
    </xf>
    <xf numFmtId="165" fontId="3" fillId="19" borderId="1" xfId="2" applyNumberFormat="1" applyFont="1" applyFill="1" applyBorder="1" applyAlignment="1">
      <alignment horizontal="left" vertical="top" wrapText="1"/>
    </xf>
    <xf numFmtId="43" fontId="3" fillId="19" borderId="1" xfId="2" applyFont="1" applyFill="1" applyBorder="1" applyAlignment="1">
      <alignment horizontal="left" vertical="top" wrapText="1"/>
    </xf>
    <xf numFmtId="14" fontId="4" fillId="19" borderId="1" xfId="0" applyNumberFormat="1" applyFont="1" applyFill="1" applyBorder="1" applyAlignment="1">
      <alignment horizontal="left" vertical="top" wrapText="1"/>
    </xf>
    <xf numFmtId="0" fontId="4" fillId="19" borderId="0" xfId="0" applyFont="1" applyFill="1" applyAlignment="1">
      <alignment horizontal="left" vertical="top" wrapText="1"/>
    </xf>
    <xf numFmtId="0" fontId="15" fillId="19" borderId="1" xfId="0" applyFont="1" applyFill="1" applyBorder="1" applyAlignment="1">
      <alignment vertical="top" wrapText="1"/>
    </xf>
    <xf numFmtId="0" fontId="3" fillId="19" borderId="5" xfId="0" applyFont="1" applyFill="1" applyBorder="1" applyAlignment="1">
      <alignment horizontal="left" vertical="top" wrapText="1"/>
    </xf>
    <xf numFmtId="1" fontId="3" fillId="19" borderId="1" xfId="2" applyNumberFormat="1" applyFont="1" applyFill="1" applyBorder="1" applyAlignment="1">
      <alignment horizontal="left" vertical="top" wrapText="1"/>
    </xf>
    <xf numFmtId="0" fontId="3" fillId="19" borderId="1" xfId="0" applyFont="1" applyFill="1" applyBorder="1" applyAlignment="1">
      <alignment horizontal="right" vertical="top" wrapText="1"/>
    </xf>
    <xf numFmtId="4" fontId="3" fillId="19" borderId="1" xfId="0" applyNumberFormat="1" applyFont="1" applyFill="1" applyBorder="1" applyAlignment="1">
      <alignment vertical="top" wrapText="1"/>
    </xf>
    <xf numFmtId="4" fontId="4" fillId="19" borderId="1" xfId="0" applyNumberFormat="1" applyFont="1" applyFill="1" applyBorder="1" applyAlignment="1">
      <alignment horizontal="left" vertical="top" wrapText="1"/>
    </xf>
    <xf numFmtId="4" fontId="4" fillId="19" borderId="1" xfId="2" applyNumberFormat="1" applyFont="1" applyFill="1" applyBorder="1" applyAlignment="1">
      <alignment horizontal="left" vertical="top" wrapText="1"/>
    </xf>
    <xf numFmtId="0" fontId="29" fillId="22" borderId="0" xfId="0" applyFont="1" applyFill="1" applyAlignment="1">
      <alignment horizontal="center" vertical="center" wrapText="1"/>
    </xf>
    <xf numFmtId="0" fontId="3" fillId="0" borderId="0" xfId="0" applyFont="1"/>
    <xf numFmtId="2" fontId="3" fillId="19" borderId="1" xfId="0" applyNumberFormat="1" applyFont="1" applyFill="1" applyBorder="1" applyAlignment="1">
      <alignment horizontal="left" vertical="top" wrapText="1"/>
    </xf>
    <xf numFmtId="0" fontId="3" fillId="21" borderId="1" xfId="0" applyFont="1" applyFill="1" applyBorder="1"/>
    <xf numFmtId="0" fontId="3" fillId="21" borderId="1" xfId="0" applyFont="1" applyFill="1" applyBorder="1" applyAlignment="1">
      <alignment wrapText="1"/>
    </xf>
    <xf numFmtId="0" fontId="3" fillId="19" borderId="1" xfId="0" applyFont="1" applyFill="1" applyBorder="1" applyAlignment="1">
      <alignment horizontal="left"/>
    </xf>
    <xf numFmtId="0" fontId="29" fillId="23" borderId="4" xfId="0" applyFont="1" applyFill="1" applyBorder="1" applyAlignment="1">
      <alignment horizontal="center"/>
    </xf>
    <xf numFmtId="0" fontId="29" fillId="23" borderId="5" xfId="0" applyFont="1" applyFill="1" applyBorder="1" applyAlignment="1">
      <alignment horizontal="center"/>
    </xf>
    <xf numFmtId="0" fontId="3"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4" fontId="12"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29" fillId="22" borderId="0" xfId="0" applyFont="1" applyFill="1" applyAlignment="1">
      <alignment horizontal="left" vertical="center" wrapText="1"/>
    </xf>
    <xf numFmtId="0" fontId="3" fillId="24" borderId="0" xfId="0" applyFont="1" applyFill="1"/>
    <xf numFmtId="0" fontId="4" fillId="21" borderId="1" xfId="0" applyFont="1" applyFill="1" applyBorder="1" applyAlignment="1">
      <alignment horizontal="left" vertical="top" wrapText="1"/>
    </xf>
    <xf numFmtId="4" fontId="3" fillId="21" borderId="1" xfId="0" applyNumberFormat="1" applyFont="1" applyFill="1" applyBorder="1" applyAlignment="1">
      <alignment horizontal="left" vertical="top" wrapText="1"/>
    </xf>
    <xf numFmtId="0" fontId="3" fillId="21" borderId="1" xfId="0" applyFont="1" applyFill="1" applyBorder="1" applyAlignment="1">
      <alignment horizontal="left"/>
    </xf>
    <xf numFmtId="0" fontId="29" fillId="23" borderId="3" xfId="0" applyFont="1" applyFill="1" applyBorder="1" applyAlignment="1">
      <alignment horizontal="center"/>
    </xf>
    <xf numFmtId="0" fontId="29" fillId="23" borderId="4" xfId="0" applyFont="1" applyFill="1" applyBorder="1" applyAlignment="1">
      <alignment horizontal="left"/>
    </xf>
    <xf numFmtId="0" fontId="3" fillId="21" borderId="1" xfId="0" applyFont="1" applyFill="1" applyBorder="1" applyAlignment="1">
      <alignment vertical="top" wrapText="1"/>
    </xf>
    <xf numFmtId="0" fontId="4" fillId="21" borderId="1" xfId="0" applyFont="1" applyFill="1" applyBorder="1" applyAlignment="1">
      <alignment vertical="top" wrapText="1"/>
    </xf>
    <xf numFmtId="0" fontId="3" fillId="21" borderId="3" xfId="0" applyFont="1" applyFill="1" applyBorder="1" applyAlignment="1">
      <alignment horizontal="left" vertical="top" wrapText="1"/>
    </xf>
    <xf numFmtId="0" fontId="3" fillId="21" borderId="1" xfId="0" applyFont="1" applyFill="1" applyBorder="1" applyAlignment="1">
      <alignment horizontal="left" wrapText="1"/>
    </xf>
    <xf numFmtId="0" fontId="9" fillId="21" borderId="1" xfId="0" applyFont="1" applyFill="1" applyBorder="1" applyAlignment="1">
      <alignment vertical="top" wrapText="1"/>
    </xf>
    <xf numFmtId="0" fontId="17" fillId="24" borderId="0" xfId="0" applyFont="1" applyFill="1"/>
    <xf numFmtId="14" fontId="4" fillId="21" borderId="1" xfId="0" applyNumberFormat="1" applyFont="1" applyFill="1" applyBorder="1" applyAlignment="1">
      <alignment horizontal="left" vertical="top" wrapText="1"/>
    </xf>
    <xf numFmtId="4" fontId="4" fillId="21" borderId="1" xfId="0" applyNumberFormat="1" applyFont="1" applyFill="1" applyBorder="1" applyAlignment="1">
      <alignment horizontal="left" vertical="top" wrapText="1"/>
    </xf>
    <xf numFmtId="4" fontId="3" fillId="21" borderId="1" xfId="0" applyNumberFormat="1" applyFont="1" applyFill="1" applyBorder="1" applyAlignment="1">
      <alignment horizontal="right" vertical="top" wrapText="1"/>
    </xf>
    <xf numFmtId="4" fontId="3" fillId="21" borderId="1" xfId="2" applyNumberFormat="1" applyFont="1" applyFill="1" applyBorder="1" applyAlignment="1">
      <alignment horizontal="left" vertical="top" wrapText="1"/>
    </xf>
    <xf numFmtId="0" fontId="4" fillId="24" borderId="0" xfId="0" applyFont="1" applyFill="1"/>
    <xf numFmtId="0" fontId="4" fillId="26" borderId="0" xfId="0" applyFont="1" applyFill="1"/>
    <xf numFmtId="0" fontId="3" fillId="26" borderId="0" xfId="0" applyFont="1" applyFill="1"/>
    <xf numFmtId="4" fontId="3" fillId="21" borderId="3" xfId="0" applyNumberFormat="1" applyFont="1" applyFill="1" applyBorder="1" applyAlignment="1">
      <alignment horizontal="left" vertical="top" wrapText="1"/>
    </xf>
    <xf numFmtId="0" fontId="31" fillId="21" borderId="1" xfId="0" applyFont="1" applyFill="1" applyBorder="1" applyAlignment="1">
      <alignment horizontal="left" vertical="top" wrapText="1"/>
    </xf>
    <xf numFmtId="0" fontId="3" fillId="21" borderId="2" xfId="0" applyFont="1" applyFill="1" applyBorder="1"/>
    <xf numFmtId="0" fontId="4" fillId="26" borderId="0" xfId="0" applyFont="1" applyFill="1" applyBorder="1"/>
    <xf numFmtId="0" fontId="3" fillId="26" borderId="0" xfId="0" applyFont="1" applyFill="1" applyBorder="1"/>
    <xf numFmtId="2" fontId="3" fillId="21" borderId="1" xfId="0" applyNumberFormat="1" applyFont="1" applyFill="1" applyBorder="1" applyAlignment="1">
      <alignment horizontal="left" vertical="top" wrapText="1"/>
    </xf>
    <xf numFmtId="0" fontId="3" fillId="26" borderId="10" xfId="0" applyFont="1" applyFill="1" applyBorder="1"/>
    <xf numFmtId="1" fontId="3" fillId="21" borderId="3" xfId="2" applyNumberFormat="1" applyFont="1" applyFill="1" applyBorder="1" applyAlignment="1">
      <alignment horizontal="left" vertical="top" wrapText="1"/>
    </xf>
    <xf numFmtId="0" fontId="3" fillId="21" borderId="1" xfId="2" applyNumberFormat="1" applyFont="1" applyFill="1" applyBorder="1" applyAlignment="1">
      <alignment horizontal="left" vertical="top" wrapText="1"/>
    </xf>
    <xf numFmtId="2" fontId="3" fillId="21" borderId="3" xfId="2" applyNumberFormat="1" applyFont="1" applyFill="1" applyBorder="1" applyAlignment="1">
      <alignment horizontal="left" vertical="top" wrapText="1"/>
    </xf>
    <xf numFmtId="1" fontId="3" fillId="21" borderId="1" xfId="2" applyNumberFormat="1" applyFont="1" applyFill="1" applyBorder="1" applyAlignment="1">
      <alignment horizontal="center" vertical="top" wrapText="1"/>
    </xf>
    <xf numFmtId="43" fontId="3" fillId="21" borderId="3" xfId="2" applyFont="1" applyFill="1" applyBorder="1" applyAlignment="1">
      <alignment horizontal="left" vertical="top" wrapText="1"/>
    </xf>
    <xf numFmtId="0" fontId="4" fillId="21" borderId="3" xfId="0" applyFont="1" applyFill="1" applyBorder="1" applyAlignment="1">
      <alignment horizontal="left" vertical="top" wrapText="1"/>
    </xf>
    <xf numFmtId="1" fontId="3" fillId="21" borderId="1" xfId="2" applyNumberFormat="1" applyFont="1" applyFill="1" applyBorder="1" applyAlignment="1">
      <alignment horizontal="left" vertical="top" wrapText="1"/>
    </xf>
    <xf numFmtId="1" fontId="3" fillId="21" borderId="1" xfId="2" applyNumberFormat="1" applyFont="1" applyFill="1" applyBorder="1" applyAlignment="1">
      <alignment horizontal="right" vertical="top" wrapText="1"/>
    </xf>
    <xf numFmtId="0" fontId="4" fillId="26" borderId="0" xfId="0" applyFont="1" applyFill="1" applyBorder="1" applyAlignment="1">
      <alignment horizontal="center" vertical="center" wrapText="1"/>
    </xf>
    <xf numFmtId="0" fontId="3" fillId="21" borderId="1" xfId="4" applyNumberFormat="1" applyFont="1" applyFill="1" applyBorder="1" applyAlignment="1">
      <alignment horizontal="left" vertical="top" wrapText="1"/>
    </xf>
    <xf numFmtId="0" fontId="24" fillId="21" borderId="1" xfId="0" applyFont="1" applyFill="1" applyBorder="1" applyAlignment="1">
      <alignment horizontal="left" vertical="top" wrapText="1"/>
    </xf>
    <xf numFmtId="0" fontId="30" fillId="21" borderId="1" xfId="0" applyFont="1" applyFill="1" applyBorder="1" applyAlignment="1">
      <alignment horizontal="left" vertical="top" wrapText="1"/>
    </xf>
    <xf numFmtId="1" fontId="3" fillId="21" borderId="1" xfId="0" applyNumberFormat="1" applyFont="1" applyFill="1" applyBorder="1" applyAlignment="1">
      <alignment horizontal="right" vertical="top" wrapText="1"/>
    </xf>
    <xf numFmtId="0" fontId="3" fillId="21" borderId="8" xfId="0" applyFont="1" applyFill="1" applyBorder="1" applyAlignment="1">
      <alignment horizontal="left" vertical="top" wrapText="1"/>
    </xf>
    <xf numFmtId="0" fontId="3" fillId="21" borderId="2" xfId="0" applyFont="1" applyFill="1" applyBorder="1" applyAlignment="1">
      <alignment horizontal="left" vertical="top" wrapText="1"/>
    </xf>
    <xf numFmtId="0" fontId="4" fillId="21" borderId="2" xfId="0" applyFont="1" applyFill="1" applyBorder="1" applyAlignment="1">
      <alignment horizontal="left" vertical="top" wrapText="1"/>
    </xf>
    <xf numFmtId="4" fontId="3" fillId="21" borderId="3" xfId="0" applyNumberFormat="1" applyFont="1" applyFill="1" applyBorder="1" applyAlignment="1">
      <alignment horizontal="right" vertical="top" wrapText="1"/>
    </xf>
    <xf numFmtId="0" fontId="3" fillId="21" borderId="7" xfId="0" applyFont="1" applyFill="1" applyBorder="1" applyAlignment="1">
      <alignment horizontal="left" vertical="top" wrapText="1"/>
    </xf>
    <xf numFmtId="0" fontId="3" fillId="21" borderId="3" xfId="0" applyFont="1" applyFill="1" applyBorder="1"/>
    <xf numFmtId="0" fontId="4" fillId="21" borderId="7" xfId="0" applyFont="1" applyFill="1" applyBorder="1" applyAlignment="1">
      <alignment horizontal="left" vertical="top" wrapText="1"/>
    </xf>
    <xf numFmtId="14" fontId="4" fillId="21" borderId="7" xfId="0" applyNumberFormat="1" applyFont="1" applyFill="1" applyBorder="1" applyAlignment="1">
      <alignment horizontal="left" vertical="top" wrapText="1"/>
    </xf>
    <xf numFmtId="0" fontId="3" fillId="21" borderId="0" xfId="0" applyFont="1" applyFill="1"/>
    <xf numFmtId="0" fontId="3" fillId="21" borderId="3" xfId="2" applyNumberFormat="1" applyFont="1" applyFill="1" applyBorder="1" applyAlignment="1">
      <alignment horizontal="left" vertical="top" wrapText="1"/>
    </xf>
    <xf numFmtId="14" fontId="3" fillId="21" borderId="1" xfId="0" applyNumberFormat="1" applyFont="1" applyFill="1" applyBorder="1" applyAlignment="1">
      <alignment horizontal="left" vertical="top" wrapText="1"/>
    </xf>
    <xf numFmtId="4" fontId="3" fillId="21" borderId="3" xfId="2" applyNumberFormat="1" applyFont="1" applyFill="1" applyBorder="1" applyAlignment="1">
      <alignment horizontal="left" vertical="top" wrapText="1"/>
    </xf>
    <xf numFmtId="0" fontId="4" fillId="21" borderId="5" xfId="0" applyFont="1" applyFill="1" applyBorder="1" applyAlignment="1">
      <alignment horizontal="left" vertical="top" wrapText="1"/>
    </xf>
    <xf numFmtId="16" fontId="4" fillId="21" borderId="1" xfId="0" applyNumberFormat="1" applyFont="1" applyFill="1" applyBorder="1" applyAlignment="1">
      <alignment horizontal="left" vertical="top" wrapText="1"/>
    </xf>
    <xf numFmtId="2" fontId="3" fillId="21" borderId="3" xfId="0" applyNumberFormat="1" applyFont="1" applyFill="1" applyBorder="1" applyAlignment="1">
      <alignment horizontal="left" vertical="top" wrapText="1"/>
    </xf>
    <xf numFmtId="14" fontId="32" fillId="21" borderId="1" xfId="0" applyNumberFormat="1" applyFont="1" applyFill="1" applyBorder="1" applyAlignment="1">
      <alignment horizontal="left" vertical="top" wrapText="1"/>
    </xf>
    <xf numFmtId="43" fontId="4" fillId="21" borderId="3" xfId="2" applyFont="1" applyFill="1" applyBorder="1" applyAlignment="1">
      <alignment horizontal="left" vertical="top" wrapText="1"/>
    </xf>
    <xf numFmtId="0" fontId="4" fillId="21" borderId="1" xfId="0" applyNumberFormat="1" applyFont="1" applyFill="1" applyBorder="1" applyAlignment="1">
      <alignment horizontal="left" vertical="top" wrapText="1"/>
    </xf>
    <xf numFmtId="0" fontId="3" fillId="26" borderId="10" xfId="0" applyFont="1" applyFill="1" applyBorder="1" applyAlignment="1">
      <alignment horizontal="left" vertical="top" wrapText="1"/>
    </xf>
    <xf numFmtId="0" fontId="3" fillId="21" borderId="6" xfId="0" applyFont="1" applyFill="1" applyBorder="1" applyAlignment="1">
      <alignment horizontal="left" vertical="top" wrapText="1"/>
    </xf>
    <xf numFmtId="0" fontId="4" fillId="21" borderId="1" xfId="2" applyNumberFormat="1" applyFont="1" applyFill="1" applyBorder="1" applyAlignment="1">
      <alignment horizontal="left" vertical="top" wrapText="1"/>
    </xf>
    <xf numFmtId="0" fontId="3" fillId="26" borderId="0" xfId="0" applyFont="1" applyFill="1" applyBorder="1" applyAlignment="1">
      <alignment horizontal="left" vertical="top" wrapText="1"/>
    </xf>
    <xf numFmtId="1" fontId="3" fillId="21" borderId="6" xfId="0" applyNumberFormat="1" applyFont="1" applyFill="1" applyBorder="1" applyAlignment="1">
      <alignment horizontal="left" vertical="top" wrapText="1"/>
    </xf>
    <xf numFmtId="2" fontId="4" fillId="21" borderId="1" xfId="0" applyNumberFormat="1" applyFont="1" applyFill="1" applyBorder="1" applyAlignment="1">
      <alignment horizontal="left" vertical="top" wrapText="1"/>
    </xf>
    <xf numFmtId="2" fontId="3" fillId="21" borderId="1" xfId="2" applyNumberFormat="1" applyFont="1" applyFill="1" applyBorder="1" applyAlignment="1">
      <alignment horizontal="left" vertical="top" wrapText="1"/>
    </xf>
    <xf numFmtId="0" fontId="3" fillId="0" borderId="0" xfId="0" applyFont="1" applyAlignment="1">
      <alignment wrapText="1"/>
    </xf>
    <xf numFmtId="164" fontId="3" fillId="21" borderId="1" xfId="2" applyNumberFormat="1" applyFont="1" applyFill="1" applyBorder="1" applyAlignment="1">
      <alignment horizontal="left" vertical="top" wrapText="1"/>
    </xf>
    <xf numFmtId="0" fontId="3" fillId="27" borderId="0" xfId="0" applyFont="1" applyFill="1" applyBorder="1" applyAlignment="1">
      <alignment horizontal="left" wrapText="1"/>
    </xf>
    <xf numFmtId="0" fontId="3" fillId="27" borderId="0" xfId="0" applyFont="1" applyFill="1" applyBorder="1" applyAlignment="1">
      <alignment horizontal="center" wrapText="1"/>
    </xf>
    <xf numFmtId="4" fontId="4" fillId="27" borderId="0" xfId="2" applyNumberFormat="1" applyFont="1" applyFill="1" applyBorder="1" applyAlignment="1">
      <alignment horizontal="left" wrapText="1"/>
    </xf>
    <xf numFmtId="4" fontId="3" fillId="27" borderId="0" xfId="0" applyNumberFormat="1" applyFont="1" applyFill="1" applyBorder="1" applyAlignment="1">
      <alignment horizontal="left" wrapText="1"/>
    </xf>
    <xf numFmtId="0" fontId="4" fillId="27" borderId="0" xfId="0" applyFont="1" applyFill="1" applyBorder="1" applyAlignment="1">
      <alignment horizontal="left" wrapText="1"/>
    </xf>
    <xf numFmtId="0" fontId="4" fillId="27" borderId="0" xfId="0" applyFont="1" applyFill="1" applyBorder="1" applyAlignment="1">
      <alignment horizontal="center" wrapText="1"/>
    </xf>
    <xf numFmtId="4" fontId="4" fillId="21" borderId="1" xfId="2" applyNumberFormat="1" applyFont="1" applyFill="1" applyBorder="1" applyAlignment="1">
      <alignment horizontal="left" vertical="top" wrapText="1"/>
    </xf>
    <xf numFmtId="0" fontId="3" fillId="28" borderId="0" xfId="0" applyFont="1" applyFill="1"/>
    <xf numFmtId="0" fontId="3" fillId="28" borderId="0" xfId="0" applyFont="1" applyFill="1" applyBorder="1" applyAlignment="1">
      <alignment horizontal="left" vertical="top" wrapText="1"/>
    </xf>
    <xf numFmtId="0" fontId="3" fillId="28" borderId="0" xfId="0" applyFont="1" applyFill="1" applyBorder="1"/>
    <xf numFmtId="0" fontId="4" fillId="28" borderId="0" xfId="0" applyFont="1" applyFill="1" applyBorder="1" applyAlignment="1">
      <alignment horizontal="left" vertical="top" wrapText="1"/>
    </xf>
    <xf numFmtId="0" fontId="3" fillId="28" borderId="10" xfId="0" applyFont="1" applyFill="1" applyBorder="1" applyAlignment="1">
      <alignment horizontal="left" vertical="top" wrapText="1"/>
    </xf>
    <xf numFmtId="0" fontId="3" fillId="28" borderId="10" xfId="0" applyFont="1" applyFill="1" applyBorder="1"/>
    <xf numFmtId="43" fontId="3" fillId="21" borderId="1" xfId="2" applyFont="1" applyFill="1" applyBorder="1" applyAlignment="1">
      <alignment horizontal="left" vertical="top" wrapText="1"/>
    </xf>
    <xf numFmtId="0" fontId="3" fillId="29" borderId="11" xfId="0" applyFont="1" applyFill="1" applyBorder="1" applyAlignment="1">
      <alignment horizontal="center"/>
    </xf>
    <xf numFmtId="4" fontId="3" fillId="21" borderId="7" xfId="0" applyNumberFormat="1" applyFont="1" applyFill="1" applyBorder="1" applyAlignment="1">
      <alignment horizontal="left" vertical="top" wrapText="1"/>
    </xf>
    <xf numFmtId="14" fontId="3" fillId="21" borderId="7" xfId="0" applyNumberFormat="1" applyFont="1" applyFill="1" applyBorder="1" applyAlignment="1">
      <alignment horizontal="left" vertical="top" wrapText="1"/>
    </xf>
    <xf numFmtId="0" fontId="3" fillId="29" borderId="6" xfId="0" applyFont="1" applyFill="1" applyBorder="1" applyAlignment="1">
      <alignment horizontal="center"/>
    </xf>
    <xf numFmtId="0" fontId="3" fillId="29" borderId="11" xfId="0" applyFont="1" applyFill="1" applyBorder="1" applyAlignment="1">
      <alignment horizontal="left"/>
    </xf>
    <xf numFmtId="0" fontId="3" fillId="28" borderId="0" xfId="0" applyFont="1" applyFill="1" applyAlignment="1">
      <alignment horizontal="left" vertical="top" wrapText="1"/>
    </xf>
    <xf numFmtId="0" fontId="4" fillId="28" borderId="0" xfId="0" applyFont="1" applyFill="1" applyBorder="1"/>
    <xf numFmtId="0" fontId="4" fillId="28" borderId="3" xfId="0" applyFont="1" applyFill="1" applyBorder="1" applyAlignment="1">
      <alignment horizontal="left" vertical="top" wrapText="1"/>
    </xf>
    <xf numFmtId="0" fontId="3" fillId="28" borderId="5" xfId="0" applyFont="1" applyFill="1" applyBorder="1" applyAlignment="1">
      <alignment horizontal="left" vertical="top" wrapText="1"/>
    </xf>
    <xf numFmtId="0" fontId="3" fillId="21" borderId="0" xfId="0" applyFont="1" applyFill="1" applyAlignment="1">
      <alignment horizontal="left"/>
    </xf>
    <xf numFmtId="0" fontId="3" fillId="21" borderId="1" xfId="0" applyFont="1" applyFill="1" applyBorder="1" applyAlignment="1">
      <alignment horizontal="right" vertical="top" wrapText="1"/>
    </xf>
    <xf numFmtId="0" fontId="3" fillId="28" borderId="4" xfId="0" applyFont="1" applyFill="1" applyBorder="1" applyAlignment="1">
      <alignment horizontal="left" vertical="top" wrapText="1"/>
    </xf>
    <xf numFmtId="43" fontId="4" fillId="21" borderId="1" xfId="2" applyFont="1" applyFill="1" applyBorder="1" applyAlignment="1">
      <alignment horizontal="left" vertical="top" wrapText="1"/>
    </xf>
    <xf numFmtId="43" fontId="3" fillId="21" borderId="1" xfId="2" applyFont="1" applyFill="1" applyBorder="1" applyAlignment="1">
      <alignment horizontal="right" vertical="top" wrapText="1"/>
    </xf>
    <xf numFmtId="0" fontId="14" fillId="21"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2" applyNumberFormat="1" applyFont="1" applyFill="1" applyBorder="1" applyAlignment="1">
      <alignment horizontal="left" vertical="top" wrapText="1"/>
    </xf>
    <xf numFmtId="43" fontId="4" fillId="0" borderId="0" xfId="2" applyFont="1" applyFill="1" applyBorder="1" applyAlignment="1">
      <alignment horizontal="left" vertical="top" wrapText="1"/>
    </xf>
    <xf numFmtId="1" fontId="3" fillId="21" borderId="7" xfId="2" applyNumberFormat="1" applyFont="1" applyFill="1" applyBorder="1" applyAlignment="1">
      <alignment horizontal="left" vertical="top" wrapText="1"/>
    </xf>
    <xf numFmtId="0" fontId="4" fillId="21" borderId="0" xfId="0" applyFont="1" applyFill="1" applyBorder="1" applyAlignment="1">
      <alignment horizontal="left" vertical="top" wrapText="1"/>
    </xf>
    <xf numFmtId="0" fontId="3" fillId="21" borderId="0" xfId="0" applyFont="1" applyFill="1" applyBorder="1" applyAlignment="1">
      <alignment horizontal="left" vertical="top" wrapText="1"/>
    </xf>
    <xf numFmtId="0" fontId="3" fillId="21" borderId="0" xfId="0" applyFont="1" applyFill="1" applyAlignment="1">
      <alignment horizontal="left" vertical="top" wrapText="1"/>
    </xf>
    <xf numFmtId="0" fontId="3" fillId="21" borderId="1" xfId="0" applyNumberFormat="1" applyFont="1" applyFill="1" applyBorder="1" applyAlignment="1">
      <alignment horizontal="left" vertical="top" wrapText="1"/>
    </xf>
    <xf numFmtId="0" fontId="3" fillId="28" borderId="7" xfId="0" applyFont="1" applyFill="1" applyBorder="1" applyAlignment="1">
      <alignment horizontal="left" vertical="top" wrapText="1"/>
    </xf>
    <xf numFmtId="0" fontId="3" fillId="30" borderId="1" xfId="0" applyFont="1" applyFill="1" applyBorder="1" applyAlignment="1">
      <alignment horizontal="left" vertical="top" wrapText="1"/>
    </xf>
    <xf numFmtId="0" fontId="4" fillId="30" borderId="1" xfId="0" applyFont="1" applyFill="1" applyBorder="1" applyAlignment="1">
      <alignment horizontal="left" vertical="top" wrapText="1"/>
    </xf>
    <xf numFmtId="0" fontId="3" fillId="0" borderId="0" xfId="0" applyFont="1" applyFill="1" applyAlignment="1">
      <alignment horizontal="left"/>
    </xf>
    <xf numFmtId="1" fontId="3" fillId="0" borderId="0" xfId="2" applyNumberFormat="1" applyFont="1" applyFill="1" applyBorder="1" applyAlignment="1">
      <alignment horizontal="left" vertical="top" wrapText="1"/>
    </xf>
    <xf numFmtId="4" fontId="4" fillId="30" borderId="1" xfId="0" applyNumberFormat="1" applyFont="1" applyFill="1" applyBorder="1" applyAlignment="1">
      <alignment horizontal="left" vertical="top" wrapText="1"/>
    </xf>
    <xf numFmtId="0" fontId="4" fillId="28" borderId="0" xfId="0" applyFont="1" applyFill="1"/>
    <xf numFmtId="0" fontId="3" fillId="0" borderId="7" xfId="0" applyFont="1" applyFill="1" applyBorder="1" applyAlignment="1">
      <alignment horizontal="left" vertical="top" wrapText="1"/>
    </xf>
    <xf numFmtId="0" fontId="3" fillId="28" borderId="1" xfId="0" applyFont="1" applyFill="1" applyBorder="1" applyAlignment="1">
      <alignment horizontal="left" vertical="top" wrapText="1"/>
    </xf>
    <xf numFmtId="0" fontId="3" fillId="0" borderId="0" xfId="0" applyFont="1" applyAlignment="1">
      <alignment horizontal="left"/>
    </xf>
    <xf numFmtId="14" fontId="4" fillId="0" borderId="7" xfId="0" applyNumberFormat="1" applyFont="1" applyFill="1" applyBorder="1" applyAlignment="1">
      <alignment horizontal="left" vertical="top" wrapText="1"/>
    </xf>
    <xf numFmtId="0" fontId="4" fillId="28" borderId="1" xfId="0" applyFont="1" applyFill="1" applyBorder="1" applyAlignment="1">
      <alignment horizontal="left" vertical="top" wrapText="1"/>
    </xf>
    <xf numFmtId="0" fontId="3" fillId="30" borderId="7" xfId="0" applyFont="1" applyFill="1" applyBorder="1" applyAlignment="1">
      <alignment horizontal="left" vertical="top" wrapText="1"/>
    </xf>
    <xf numFmtId="0" fontId="3" fillId="0" borderId="0" xfId="0" applyFont="1" applyFill="1" applyAlignment="1">
      <alignment horizontal="left" wrapText="1"/>
    </xf>
    <xf numFmtId="0" fontId="4" fillId="30" borderId="7" xfId="0" applyFont="1" applyFill="1" applyBorder="1" applyAlignment="1">
      <alignment horizontal="left" vertical="top" wrapText="1"/>
    </xf>
    <xf numFmtId="4" fontId="3" fillId="30" borderId="1" xfId="2" applyNumberFormat="1" applyFont="1" applyFill="1" applyBorder="1" applyAlignment="1">
      <alignment horizontal="left" vertical="top" wrapText="1"/>
    </xf>
    <xf numFmtId="2" fontId="3" fillId="30" borderId="1" xfId="2" applyNumberFormat="1" applyFont="1" applyFill="1" applyBorder="1" applyAlignment="1">
      <alignment horizontal="left" vertical="top" wrapText="1"/>
    </xf>
    <xf numFmtId="0" fontId="3" fillId="30" borderId="3" xfId="0" applyFont="1" applyFill="1" applyBorder="1" applyAlignment="1">
      <alignment horizontal="left" vertical="top" wrapText="1"/>
    </xf>
    <xf numFmtId="4" fontId="3" fillId="30" borderId="1" xfId="0" applyNumberFormat="1" applyFont="1" applyFill="1" applyBorder="1" applyAlignment="1">
      <alignment horizontal="left" vertical="top" wrapText="1"/>
    </xf>
    <xf numFmtId="2" fontId="3" fillId="30" borderId="1" xfId="0" applyNumberFormat="1" applyFont="1" applyFill="1" applyBorder="1" applyAlignment="1">
      <alignment horizontal="left" vertical="top" wrapText="1"/>
    </xf>
    <xf numFmtId="0" fontId="4" fillId="31" borderId="1" xfId="0" applyFont="1" applyFill="1" applyBorder="1" applyAlignment="1">
      <alignment horizontal="left" vertical="top" wrapText="1"/>
    </xf>
    <xf numFmtId="43" fontId="4" fillId="32" borderId="1" xfId="2" applyFont="1" applyFill="1" applyBorder="1" applyAlignment="1">
      <alignment horizontal="left" vertical="top" wrapText="1"/>
    </xf>
    <xf numFmtId="0" fontId="4" fillId="0" borderId="7" xfId="0" applyFont="1" applyFill="1" applyBorder="1" applyAlignment="1">
      <alignment horizontal="left" vertical="top" wrapText="1"/>
    </xf>
    <xf numFmtId="0" fontId="3" fillId="0" borderId="0" xfId="0" applyFont="1" applyAlignment="1">
      <alignment horizontal="left" wrapText="1"/>
    </xf>
    <xf numFmtId="4" fontId="3" fillId="0" borderId="1" xfId="2" applyNumberFormat="1" applyFont="1" applyFill="1" applyBorder="1" applyAlignment="1">
      <alignment horizontal="right" vertical="top" wrapText="1"/>
    </xf>
    <xf numFmtId="0" fontId="3" fillId="0" borderId="1" xfId="2" applyNumberFormat="1" applyFont="1" applyFill="1" applyBorder="1" applyAlignment="1">
      <alignment horizontal="right" vertical="top" wrapText="1"/>
    </xf>
    <xf numFmtId="0" fontId="4" fillId="13" borderId="1" xfId="0" applyFont="1" applyFill="1" applyBorder="1" applyAlignment="1">
      <alignment horizontal="left" vertical="top" wrapText="1"/>
    </xf>
    <xf numFmtId="2" fontId="3" fillId="0" borderId="1" xfId="0" applyNumberFormat="1" applyFont="1" applyFill="1" applyBorder="1" applyAlignment="1">
      <alignment horizontal="left" vertical="top" wrapText="1"/>
    </xf>
    <xf numFmtId="4" fontId="4" fillId="0" borderId="1" xfId="2" applyNumberFormat="1" applyFont="1" applyFill="1" applyBorder="1" applyAlignment="1">
      <alignment horizontal="left" vertical="top" wrapText="1"/>
    </xf>
    <xf numFmtId="4" fontId="4"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1" fontId="3" fillId="0" borderId="1" xfId="0" applyNumberFormat="1" applyFont="1" applyFill="1" applyBorder="1" applyAlignment="1">
      <alignment horizontal="left" vertical="top" wrapText="1"/>
    </xf>
    <xf numFmtId="0" fontId="4" fillId="0" borderId="1" xfId="2" applyNumberFormat="1" applyFont="1" applyFill="1" applyBorder="1" applyAlignment="1">
      <alignment horizontal="left" vertical="top" wrapText="1"/>
    </xf>
    <xf numFmtId="0" fontId="3" fillId="33" borderId="0" xfId="0" applyFont="1" applyFill="1" applyAlignment="1">
      <alignment horizontal="left"/>
    </xf>
    <xf numFmtId="0" fontId="3" fillId="33" borderId="0" xfId="0" applyFont="1" applyFill="1"/>
    <xf numFmtId="0" fontId="30" fillId="0" borderId="1" xfId="0" applyFont="1" applyFill="1" applyBorder="1" applyAlignment="1">
      <alignment horizontal="left" vertical="top" wrapText="1"/>
    </xf>
    <xf numFmtId="0" fontId="4" fillId="0" borderId="2" xfId="0" applyFont="1" applyFill="1" applyBorder="1" applyAlignment="1">
      <alignment vertical="top" wrapText="1"/>
    </xf>
    <xf numFmtId="1" fontId="3" fillId="0" borderId="1" xfId="2" applyNumberFormat="1" applyFont="1" applyFill="1" applyBorder="1" applyAlignment="1">
      <alignment horizontal="right" vertical="top" wrapText="1"/>
    </xf>
    <xf numFmtId="43" fontId="3" fillId="0" borderId="2" xfId="2" applyFont="1" applyFill="1" applyBorder="1" applyAlignment="1">
      <alignment horizontal="left" vertical="top" wrapText="1"/>
    </xf>
    <xf numFmtId="0" fontId="3" fillId="0" borderId="2" xfId="0" applyFont="1" applyFill="1" applyBorder="1" applyAlignment="1">
      <alignment horizontal="right" vertical="top" wrapText="1"/>
    </xf>
    <xf numFmtId="166" fontId="3" fillId="0" borderId="1" xfId="2" applyNumberFormat="1" applyFont="1" applyFill="1" applyBorder="1" applyAlignment="1">
      <alignment horizontal="left" vertical="top" wrapText="1"/>
    </xf>
    <xf numFmtId="0" fontId="3" fillId="0" borderId="1" xfId="4" applyNumberFormat="1" applyFont="1" applyFill="1" applyBorder="1" applyAlignment="1">
      <alignment horizontal="left" vertical="top" wrapText="1"/>
    </xf>
    <xf numFmtId="0" fontId="3" fillId="33" borderId="0" xfId="0" applyFont="1" applyFill="1" applyAlignment="1">
      <alignment horizontal="left" wrapText="1"/>
    </xf>
    <xf numFmtId="0" fontId="4" fillId="0" borderId="2" xfId="0" applyFont="1" applyFill="1" applyBorder="1" applyAlignment="1">
      <alignment horizontal="left" vertical="top" wrapText="1"/>
    </xf>
    <xf numFmtId="0" fontId="24" fillId="0" borderId="1" xfId="0" applyFont="1" applyFill="1" applyBorder="1" applyAlignment="1">
      <alignment horizontal="left" vertical="top" wrapText="1"/>
    </xf>
    <xf numFmtId="1" fontId="3" fillId="0" borderId="5" xfId="2" applyNumberFormat="1" applyFont="1" applyFill="1" applyBorder="1" applyAlignment="1">
      <alignment horizontal="left" vertical="top" wrapText="1"/>
    </xf>
    <xf numFmtId="43" fontId="4" fillId="0" borderId="1" xfId="2" applyFont="1" applyFill="1" applyBorder="1" applyAlignment="1">
      <alignment horizontal="right" vertical="top" wrapText="1"/>
    </xf>
    <xf numFmtId="0" fontId="14" fillId="0" borderId="1" xfId="0" applyFont="1" applyFill="1" applyBorder="1" applyAlignment="1">
      <alignment horizontal="left" vertical="top" wrapText="1"/>
    </xf>
    <xf numFmtId="0" fontId="3" fillId="0" borderId="9"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3" xfId="2" applyNumberFormat="1" applyFont="1" applyFill="1" applyBorder="1" applyAlignment="1">
      <alignment horizontal="left" vertical="top" wrapText="1"/>
    </xf>
    <xf numFmtId="0" fontId="4" fillId="33" borderId="1" xfId="0" applyFont="1" applyFill="1" applyBorder="1" applyAlignment="1">
      <alignment horizontal="left" vertical="top" wrapText="1"/>
    </xf>
    <xf numFmtId="4" fontId="3" fillId="21" borderId="1" xfId="2" applyNumberFormat="1" applyFont="1" applyFill="1" applyBorder="1" applyAlignment="1">
      <alignment horizontal="right" vertical="top" wrapText="1"/>
    </xf>
    <xf numFmtId="0" fontId="3" fillId="21" borderId="1" xfId="2" applyNumberFormat="1" applyFont="1" applyFill="1" applyBorder="1" applyAlignment="1">
      <alignment horizontal="right" vertical="top" wrapText="1"/>
    </xf>
    <xf numFmtId="0" fontId="3" fillId="32" borderId="1" xfId="2" applyNumberFormat="1" applyFont="1" applyFill="1" applyBorder="1" applyAlignment="1">
      <alignment horizontal="left" vertical="top" wrapText="1"/>
    </xf>
    <xf numFmtId="14" fontId="4" fillId="32" borderId="7" xfId="0" applyNumberFormat="1" applyFont="1" applyFill="1" applyBorder="1" applyAlignment="1">
      <alignment horizontal="left" vertical="top" wrapText="1"/>
    </xf>
    <xf numFmtId="0" fontId="3" fillId="32" borderId="1" xfId="0" applyFont="1" applyFill="1" applyBorder="1" applyAlignment="1">
      <alignment horizontal="center" vertical="top" wrapText="1"/>
    </xf>
    <xf numFmtId="4" fontId="3" fillId="0" borderId="2" xfId="2" applyNumberFormat="1" applyFont="1" applyFill="1" applyBorder="1" applyAlignment="1">
      <alignment horizontal="left" vertical="top" wrapText="1"/>
    </xf>
    <xf numFmtId="1" fontId="3" fillId="0" borderId="2" xfId="2" applyNumberFormat="1" applyFont="1" applyFill="1" applyBorder="1" applyAlignment="1">
      <alignment horizontal="left" vertical="top" wrapText="1"/>
    </xf>
    <xf numFmtId="1" fontId="3" fillId="0" borderId="1" xfId="2" applyNumberFormat="1" applyFont="1" applyFill="1" applyBorder="1" applyAlignment="1">
      <alignment horizontal="left" vertical="top" wrapText="1"/>
    </xf>
    <xf numFmtId="43" fontId="4" fillId="0" borderId="1" xfId="2" applyFont="1" applyFill="1" applyBorder="1" applyAlignment="1">
      <alignment horizontal="left" vertical="top" wrapText="1"/>
    </xf>
    <xf numFmtId="43" fontId="3" fillId="0" borderId="3" xfId="2" applyFont="1" applyFill="1" applyBorder="1" applyAlignment="1">
      <alignment horizontal="left" vertical="top" wrapText="1"/>
    </xf>
    <xf numFmtId="14" fontId="3" fillId="0" borderId="1" xfId="2" applyNumberFormat="1" applyFont="1" applyFill="1" applyBorder="1" applyAlignment="1">
      <alignment horizontal="left" vertical="top" wrapText="1"/>
    </xf>
    <xf numFmtId="14" fontId="4" fillId="0" borderId="1" xfId="2"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2" fontId="4" fillId="0" borderId="1" xfId="2"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4" fillId="32" borderId="1" xfId="2" applyNumberFormat="1" applyFont="1" applyFill="1" applyBorder="1" applyAlignment="1">
      <alignment horizontal="left" vertical="top" wrapText="1"/>
    </xf>
    <xf numFmtId="4" fontId="3" fillId="32" borderId="1" xfId="2" applyNumberFormat="1" applyFont="1" applyFill="1" applyBorder="1" applyAlignment="1">
      <alignment horizontal="left" vertical="top" wrapText="1"/>
    </xf>
    <xf numFmtId="1" fontId="3" fillId="32" borderId="1" xfId="2" applyNumberFormat="1" applyFont="1" applyFill="1" applyBorder="1" applyAlignment="1">
      <alignment horizontal="left" vertical="top" wrapText="1"/>
    </xf>
    <xf numFmtId="43" fontId="3" fillId="32" borderId="3" xfId="2" applyFont="1" applyFill="1" applyBorder="1" applyAlignment="1">
      <alignment horizontal="left" vertical="top" wrapText="1"/>
    </xf>
    <xf numFmtId="0" fontId="33" fillId="11" borderId="0" xfId="0" applyFont="1" applyFill="1"/>
    <xf numFmtId="0" fontId="22" fillId="11" borderId="5" xfId="0" applyFont="1" applyFill="1" applyBorder="1" applyAlignment="1">
      <alignment horizontal="left" vertical="center" wrapText="1"/>
    </xf>
    <xf numFmtId="0" fontId="22" fillId="11" borderId="5" xfId="0" applyFont="1" applyFill="1" applyBorder="1" applyAlignment="1">
      <alignment vertical="center" wrapText="1"/>
    </xf>
    <xf numFmtId="0" fontId="22" fillId="11" borderId="2" xfId="0" applyFont="1" applyFill="1" applyBorder="1" applyAlignment="1">
      <alignment vertical="center" wrapText="1"/>
    </xf>
    <xf numFmtId="4" fontId="34" fillId="11" borderId="1" xfId="0" applyNumberFormat="1" applyFont="1" applyFill="1" applyBorder="1" applyAlignment="1">
      <alignment horizontal="left" vertical="center" wrapText="1"/>
    </xf>
    <xf numFmtId="0" fontId="34" fillId="11" borderId="1"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22" fillId="11" borderId="9" xfId="0" applyFont="1" applyFill="1" applyBorder="1" applyAlignment="1">
      <alignment horizontal="center" vertical="center" wrapText="1"/>
    </xf>
    <xf numFmtId="0" fontId="22" fillId="11" borderId="9" xfId="0" applyFont="1" applyFill="1" applyBorder="1" applyAlignment="1">
      <alignment horizontal="left" vertical="center" wrapText="1"/>
    </xf>
    <xf numFmtId="4" fontId="22" fillId="11" borderId="1" xfId="0" applyNumberFormat="1" applyFont="1" applyFill="1" applyBorder="1" applyAlignment="1">
      <alignment horizontal="center" vertical="center" wrapText="1"/>
    </xf>
    <xf numFmtId="0" fontId="22" fillId="11" borderId="1" xfId="0" applyFont="1" applyFill="1" applyBorder="1" applyAlignment="1">
      <alignment horizontal="left" vertical="center" wrapText="1"/>
    </xf>
    <xf numFmtId="0" fontId="0" fillId="4" borderId="1" xfId="0" applyFill="1" applyBorder="1"/>
    <xf numFmtId="0" fontId="3" fillId="4" borderId="1" xfId="0" applyFont="1" applyFill="1" applyBorder="1" applyAlignment="1">
      <alignment horizontal="left" vertical="top" wrapText="1"/>
    </xf>
    <xf numFmtId="0" fontId="4" fillId="4" borderId="1" xfId="0" applyFont="1" applyFill="1" applyBorder="1" applyAlignment="1" applyProtection="1">
      <alignment vertical="center" wrapText="1"/>
      <protection locked="0"/>
    </xf>
    <xf numFmtId="44" fontId="3" fillId="4" borderId="1" xfId="1" applyFont="1" applyFill="1" applyBorder="1" applyAlignment="1">
      <alignment horizontal="right" vertical="top" wrapText="1"/>
    </xf>
    <xf numFmtId="0" fontId="3" fillId="4" borderId="0" xfId="0" applyFont="1" applyFill="1" applyBorder="1" applyAlignment="1">
      <alignment vertical="top" wrapText="1"/>
    </xf>
    <xf numFmtId="44" fontId="12" fillId="4" borderId="1" xfId="1" applyFont="1" applyFill="1" applyBorder="1" applyAlignment="1">
      <alignment horizontal="right" vertical="top" wrapText="1"/>
    </xf>
    <xf numFmtId="44" fontId="12" fillId="4" borderId="1" xfId="1" applyFont="1" applyFill="1" applyBorder="1" applyAlignment="1">
      <alignment horizontal="left" vertical="top" wrapText="1"/>
    </xf>
    <xf numFmtId="0" fontId="9" fillId="4" borderId="1" xfId="0" applyFont="1" applyFill="1" applyBorder="1" applyAlignment="1">
      <alignment horizontal="center" vertical="top" wrapText="1"/>
    </xf>
    <xf numFmtId="0" fontId="12" fillId="4" borderId="1" xfId="0" applyFont="1" applyFill="1" applyBorder="1" applyAlignment="1">
      <alignment horizontal="left" vertical="top" wrapText="1"/>
    </xf>
    <xf numFmtId="0" fontId="3" fillId="4" borderId="0" xfId="0" applyFont="1" applyFill="1" applyAlignment="1">
      <alignment vertical="top" wrapText="1"/>
    </xf>
    <xf numFmtId="0" fontId="12" fillId="0" borderId="1" xfId="0" applyFont="1" applyFill="1" applyBorder="1" applyAlignment="1">
      <alignment horizontal="left" vertical="center" wrapText="1"/>
    </xf>
    <xf numFmtId="0" fontId="1" fillId="5" borderId="14" xfId="0" applyFont="1" applyFill="1" applyBorder="1" applyAlignment="1"/>
    <xf numFmtId="0" fontId="36" fillId="5" borderId="0" xfId="0" applyFont="1" applyFill="1" applyBorder="1" applyAlignment="1"/>
    <xf numFmtId="0" fontId="1" fillId="5" borderId="15" xfId="0" applyFont="1" applyFill="1" applyBorder="1" applyAlignment="1"/>
    <xf numFmtId="0" fontId="1" fillId="5" borderId="16" xfId="0" applyFont="1" applyFill="1" applyBorder="1" applyAlignment="1"/>
    <xf numFmtId="0" fontId="1" fillId="5" borderId="0" xfId="0" applyFont="1" applyFill="1" applyBorder="1" applyAlignment="1"/>
    <xf numFmtId="0" fontId="37" fillId="5" borderId="0" xfId="0" applyFont="1" applyFill="1" applyBorder="1" applyAlignment="1"/>
    <xf numFmtId="44" fontId="3" fillId="4" borderId="1" xfId="1" applyFont="1" applyFill="1" applyBorder="1" applyAlignment="1">
      <alignment horizontal="center" vertical="center" wrapText="1"/>
    </xf>
    <xf numFmtId="0" fontId="18" fillId="4" borderId="1" xfId="0" applyFont="1" applyFill="1" applyBorder="1" applyAlignment="1">
      <alignment horizontal="justify" vertical="center"/>
    </xf>
    <xf numFmtId="0" fontId="12" fillId="4" borderId="1" xfId="0" applyFont="1" applyFill="1" applyBorder="1"/>
    <xf numFmtId="164" fontId="4" fillId="4" borderId="1" xfId="2"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xf>
    <xf numFmtId="44" fontId="12" fillId="4" borderId="2" xfId="1" applyFont="1" applyFill="1" applyBorder="1" applyAlignment="1">
      <alignment horizontal="center" vertical="center" wrapText="1"/>
    </xf>
    <xf numFmtId="0" fontId="3" fillId="0" borderId="1" xfId="0" applyFont="1" applyFill="1" applyBorder="1" applyAlignment="1">
      <alignment horizontal="left" vertical="top" wrapText="1"/>
    </xf>
    <xf numFmtId="4" fontId="9"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64" fontId="9" fillId="4" borderId="1" xfId="2"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0" fontId="3"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vertical="top" wrapText="1"/>
    </xf>
    <xf numFmtId="0" fontId="22" fillId="11" borderId="6" xfId="0" applyFont="1" applyFill="1" applyBorder="1" applyAlignment="1">
      <alignment vertical="center" wrapText="1"/>
    </xf>
    <xf numFmtId="0" fontId="3" fillId="0" borderId="3" xfId="0" applyFont="1" applyFill="1" applyBorder="1" applyAlignment="1">
      <alignment horizontal="left" vertical="top"/>
    </xf>
    <xf numFmtId="0" fontId="12" fillId="0" borderId="3" xfId="0" applyFont="1" applyFill="1" applyBorder="1" applyAlignment="1">
      <alignment vertical="top" wrapText="1"/>
    </xf>
    <xf numFmtId="0" fontId="33" fillId="11" borderId="1" xfId="0" applyFont="1" applyFill="1" applyBorder="1"/>
    <xf numFmtId="0" fontId="22" fillId="11"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4" borderId="1" xfId="0" quotePrefix="1" applyFont="1" applyFill="1" applyBorder="1" applyAlignment="1" applyProtection="1">
      <alignment horizontal="center" vertical="center" wrapText="1"/>
      <protection locked="0"/>
    </xf>
    <xf numFmtId="44" fontId="12" fillId="4" borderId="5" xfId="1" applyFont="1" applyFill="1" applyBorder="1" applyAlignment="1">
      <alignment horizontal="center" vertical="center" wrapText="1"/>
    </xf>
    <xf numFmtId="0" fontId="0" fillId="0" borderId="0" xfId="0" applyFill="1"/>
    <xf numFmtId="0" fontId="12" fillId="0" borderId="1" xfId="0" applyFont="1" applyBorder="1"/>
    <xf numFmtId="0" fontId="12" fillId="0" borderId="1" xfId="0" applyFont="1" applyBorder="1" applyAlignment="1">
      <alignment horizontal="left"/>
    </xf>
    <xf numFmtId="4" fontId="9" fillId="4" borderId="1" xfId="2" applyNumberFormat="1" applyFont="1" applyFill="1" applyBorder="1" applyAlignment="1">
      <alignment horizontal="center" vertical="center" wrapText="1"/>
    </xf>
    <xf numFmtId="0" fontId="12" fillId="0" borderId="0" xfId="0" applyFont="1" applyAlignment="1">
      <alignment horizontal="left" vertical="justify"/>
    </xf>
    <xf numFmtId="4" fontId="3" fillId="4"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21"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3" xfId="0" applyFont="1" applyFill="1" applyBorder="1" applyAlignment="1" applyProtection="1">
      <alignment horizontal="left" vertical="center" wrapText="1"/>
      <protection locked="0"/>
    </xf>
    <xf numFmtId="0" fontId="9" fillId="0" borderId="3" xfId="0" applyFont="1" applyFill="1" applyBorder="1" applyAlignment="1">
      <alignment horizontal="center" vertical="center" wrapText="1"/>
    </xf>
    <xf numFmtId="0" fontId="12" fillId="4" borderId="0" xfId="0" applyFont="1" applyFill="1"/>
    <xf numFmtId="0" fontId="4" fillId="4" borderId="2" xfId="0" applyFont="1" applyFill="1" applyBorder="1" applyAlignment="1" applyProtection="1">
      <alignment horizontal="left" vertical="center" wrapText="1"/>
      <protection locked="0"/>
    </xf>
    <xf numFmtId="4" fontId="9" fillId="4" borderId="2"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 fontId="22" fillId="11" borderId="1" xfId="0" applyNumberFormat="1" applyFont="1" applyFill="1" applyBorder="1" applyAlignment="1">
      <alignment horizontal="left" vertical="center" wrapText="1"/>
    </xf>
    <xf numFmtId="0" fontId="24" fillId="0" borderId="1" xfId="0" applyFont="1" applyFill="1" applyBorder="1" applyAlignment="1">
      <alignment horizontal="right"/>
    </xf>
    <xf numFmtId="0" fontId="12" fillId="0" borderId="1" xfId="0" applyFont="1" applyFill="1" applyBorder="1" applyAlignment="1">
      <alignment horizontal="right"/>
    </xf>
    <xf numFmtId="0" fontId="24" fillId="4" borderId="1" xfId="0" applyFont="1" applyFill="1" applyBorder="1" applyAlignment="1">
      <alignment horizontal="right"/>
    </xf>
    <xf numFmtId="0" fontId="3" fillId="4" borderId="1" xfId="0" applyFont="1" applyFill="1" applyBorder="1" applyAlignment="1">
      <alignment horizontal="right"/>
    </xf>
    <xf numFmtId="0" fontId="12" fillId="4" borderId="1" xfId="0" applyFont="1" applyFill="1" applyBorder="1" applyAlignment="1">
      <alignment horizontal="right"/>
    </xf>
    <xf numFmtId="0" fontId="12" fillId="0" borderId="1" xfId="0" applyFont="1" applyBorder="1" applyAlignment="1">
      <alignment horizontal="right"/>
    </xf>
    <xf numFmtId="0" fontId="3" fillId="0" borderId="1" xfId="0" applyFont="1" applyFill="1" applyBorder="1" applyAlignment="1">
      <alignment horizontal="right"/>
    </xf>
    <xf numFmtId="0" fontId="12" fillId="4" borderId="2" xfId="0" applyFont="1" applyFill="1" applyBorder="1" applyAlignment="1">
      <alignment horizontal="right"/>
    </xf>
    <xf numFmtId="0" fontId="3" fillId="4"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4"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15" fillId="4" borderId="1" xfId="0" applyFont="1" applyFill="1" applyBorder="1" applyAlignment="1">
      <alignment horizontal="center" vertical="center"/>
    </xf>
    <xf numFmtId="0" fontId="3" fillId="4" borderId="1" xfId="0" applyFont="1" applyFill="1" applyBorder="1" applyAlignment="1">
      <alignment horizontal="right" vertical="top" wrapText="1"/>
    </xf>
    <xf numFmtId="0" fontId="3" fillId="4" borderId="1" xfId="0" applyFont="1" applyFill="1" applyBorder="1" applyAlignment="1">
      <alignment horizontal="left"/>
    </xf>
    <xf numFmtId="0" fontId="24" fillId="4" borderId="2" xfId="0" applyFont="1" applyFill="1" applyBorder="1" applyAlignment="1">
      <alignment horizontal="right"/>
    </xf>
    <xf numFmtId="0" fontId="3" fillId="4" borderId="2" xfId="0" applyFont="1" applyFill="1" applyBorder="1" applyAlignment="1">
      <alignment horizontal="center" vertical="center" wrapText="1"/>
    </xf>
    <xf numFmtId="44" fontId="3" fillId="4" borderId="2" xfId="1" applyFont="1" applyFill="1" applyBorder="1" applyAlignment="1">
      <alignment horizontal="center" vertical="center" wrapText="1"/>
    </xf>
    <xf numFmtId="0" fontId="9" fillId="4"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3" fillId="0" borderId="1" xfId="0" applyFont="1" applyFill="1" applyBorder="1" applyAlignment="1">
      <alignment horizontal="left" vertical="top" wrapText="1"/>
    </xf>
    <xf numFmtId="0" fontId="12" fillId="4" borderId="1" xfId="0" applyFont="1" applyFill="1" applyBorder="1" applyAlignment="1">
      <alignment horizontal="left"/>
    </xf>
    <xf numFmtId="0" fontId="3" fillId="0" borderId="1" xfId="0" applyFont="1" applyFill="1" applyBorder="1" applyAlignment="1">
      <alignment horizontal="left" vertical="top" wrapText="1"/>
    </xf>
    <xf numFmtId="0" fontId="24" fillId="4" borderId="1" xfId="0" applyFont="1" applyFill="1" applyBorder="1" applyAlignment="1">
      <alignment horizontal="left"/>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6" fontId="3" fillId="13" borderId="6" xfId="1" applyNumberFormat="1" applyFont="1" applyFill="1" applyBorder="1" applyAlignment="1">
      <alignment horizontal="center" vertical="center" wrapText="1"/>
    </xf>
    <xf numFmtId="44" fontId="3" fillId="13" borderId="17" xfId="1" applyFont="1" applyFill="1" applyBorder="1" applyAlignment="1">
      <alignment horizontal="center" vertical="center" wrapText="1"/>
    </xf>
    <xf numFmtId="44" fontId="3" fillId="13" borderId="12" xfId="1" applyFont="1" applyFill="1" applyBorder="1" applyAlignment="1">
      <alignment horizontal="center" vertical="center" wrapText="1"/>
    </xf>
    <xf numFmtId="0" fontId="4" fillId="21" borderId="1" xfId="0" applyFont="1" applyFill="1" applyBorder="1" applyAlignment="1">
      <alignment horizontal="left" vertical="top" wrapText="1"/>
    </xf>
    <xf numFmtId="0" fontId="3" fillId="8" borderId="1" xfId="0" applyFont="1" applyFill="1" applyBorder="1" applyAlignment="1">
      <alignment horizontal="center" vertical="center" wrapText="1"/>
    </xf>
    <xf numFmtId="44" fontId="3" fillId="0" borderId="3" xfId="1" applyFont="1" applyFill="1" applyBorder="1" applyAlignment="1">
      <alignment horizontal="center" vertical="center" wrapText="1"/>
    </xf>
    <xf numFmtId="0" fontId="15" fillId="0" borderId="1" xfId="0" applyFont="1" applyFill="1" applyBorder="1" applyAlignment="1">
      <alignment horizontal="justify" vertical="center"/>
    </xf>
    <xf numFmtId="0" fontId="3" fillId="0" borderId="1" xfId="0" applyFont="1" applyFill="1" applyBorder="1" applyAlignment="1" applyProtection="1">
      <alignment horizontal="center" vertical="center" wrapText="1"/>
      <protection locked="0"/>
    </xf>
    <xf numFmtId="0" fontId="0" fillId="0" borderId="1" xfId="0" applyFill="1" applyBorder="1"/>
    <xf numFmtId="0" fontId="40" fillId="0" borderId="0" xfId="0" applyFont="1" applyFill="1"/>
    <xf numFmtId="0" fontId="24" fillId="0" borderId="1" xfId="0" applyFont="1" applyFill="1" applyBorder="1" applyAlignment="1">
      <alignment horizontal="left"/>
    </xf>
    <xf numFmtId="4" fontId="4" fillId="0"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21" borderId="1" xfId="0" applyFont="1" applyFill="1" applyBorder="1" applyAlignment="1">
      <alignment horizontal="left" vertical="top" wrapText="1"/>
    </xf>
    <xf numFmtId="0" fontId="4" fillId="21" borderId="1" xfId="0" applyFont="1" applyFill="1" applyBorder="1" applyAlignment="1">
      <alignment horizontal="left" vertical="top" wrapText="1"/>
    </xf>
    <xf numFmtId="0" fontId="3" fillId="14" borderId="5" xfId="0" applyFont="1" applyFill="1" applyBorder="1" applyAlignment="1">
      <alignment wrapText="1"/>
    </xf>
    <xf numFmtId="0" fontId="18" fillId="0" borderId="1" xfId="0" applyFont="1" applyFill="1" applyBorder="1" applyAlignment="1">
      <alignment horizontal="left" vertical="center" wrapText="1"/>
    </xf>
    <xf numFmtId="0" fontId="12" fillId="0" borderId="1" xfId="0" applyFont="1" applyFill="1" applyBorder="1" applyAlignment="1">
      <alignment horizontal="left"/>
    </xf>
    <xf numFmtId="0" fontId="3" fillId="0" borderId="1" xfId="0" applyFont="1" applyFill="1" applyBorder="1" applyAlignment="1">
      <alignment horizontal="left"/>
    </xf>
    <xf numFmtId="14" fontId="12" fillId="0" borderId="3" xfId="0" applyNumberFormat="1" applyFont="1" applyFill="1" applyBorder="1" applyAlignment="1">
      <alignment horizontal="left" vertical="top" wrapText="1"/>
    </xf>
    <xf numFmtId="0" fontId="12" fillId="19" borderId="2" xfId="0" applyFont="1" applyFill="1" applyBorder="1" applyAlignment="1">
      <alignment horizontal="left"/>
    </xf>
    <xf numFmtId="4" fontId="4" fillId="30" borderId="0" xfId="0" applyNumberFormat="1" applyFont="1" applyFill="1" applyBorder="1" applyAlignment="1">
      <alignment horizontal="left" vertical="top" wrapText="1"/>
    </xf>
    <xf numFmtId="4" fontId="4" fillId="0" borderId="0" xfId="2" applyNumberFormat="1" applyFont="1" applyFill="1" applyBorder="1" applyAlignment="1">
      <alignment horizontal="left" vertical="top" wrapText="1"/>
    </xf>
    <xf numFmtId="4" fontId="4" fillId="0" borderId="0" xfId="0" applyNumberFormat="1" applyFont="1" applyFill="1" applyBorder="1" applyAlignment="1">
      <alignment horizontal="left" vertical="top" wrapText="1"/>
    </xf>
    <xf numFmtId="0" fontId="3" fillId="0" borderId="0" xfId="4" applyNumberFormat="1" applyFont="1" applyFill="1" applyBorder="1" applyAlignment="1">
      <alignment horizontal="left" vertical="top" wrapText="1"/>
    </xf>
    <xf numFmtId="4" fontId="4" fillId="21" borderId="0" xfId="2" applyNumberFormat="1" applyFont="1" applyFill="1" applyBorder="1" applyAlignment="1">
      <alignment horizontal="left" vertical="top" wrapText="1"/>
    </xf>
    <xf numFmtId="0" fontId="4" fillId="32" borderId="0" xfId="2" applyNumberFormat="1" applyFont="1" applyFill="1" applyBorder="1" applyAlignment="1">
      <alignment horizontal="left" vertical="top" wrapText="1"/>
    </xf>
    <xf numFmtId="44" fontId="3" fillId="0" borderId="1" xfId="1" applyFont="1" applyFill="1" applyBorder="1" applyAlignment="1">
      <alignment horizontal="left" vertical="center" wrapText="1"/>
    </xf>
    <xf numFmtId="44" fontId="12" fillId="0" borderId="1" xfId="1" applyFont="1" applyFill="1" applyBorder="1" applyAlignment="1">
      <alignment horizontal="left" vertical="center" wrapText="1"/>
    </xf>
    <xf numFmtId="44" fontId="12" fillId="8" borderId="1" xfId="1" applyFont="1" applyFill="1" applyBorder="1" applyAlignment="1">
      <alignment horizontal="left" vertical="center" wrapText="1"/>
    </xf>
    <xf numFmtId="0" fontId="3" fillId="0" borderId="1" xfId="0" applyFont="1" applyFill="1" applyBorder="1"/>
    <xf numFmtId="0" fontId="12" fillId="0" borderId="1" xfId="0" applyFont="1" applyFill="1"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2" fillId="5" borderId="1" xfId="0" applyFont="1" applyFill="1" applyBorder="1" applyAlignment="1"/>
    <xf numFmtId="0" fontId="21" fillId="5" borderId="1" xfId="0" applyFont="1" applyFill="1" applyBorder="1" applyAlignment="1"/>
    <xf numFmtId="0" fontId="21" fillId="5" borderId="0" xfId="0" applyFont="1" applyFill="1" applyBorder="1" applyAlignment="1"/>
    <xf numFmtId="0" fontId="43" fillId="4" borderId="0" xfId="0" applyFont="1" applyFill="1"/>
    <xf numFmtId="0" fontId="44" fillId="5" borderId="0" xfId="0" applyFont="1" applyFill="1" applyBorder="1" applyAlignment="1"/>
    <xf numFmtId="0" fontId="15" fillId="8" borderId="1" xfId="0" applyFont="1" applyFill="1" applyBorder="1" applyAlignment="1">
      <alignment horizontal="left" vertical="center" wrapText="1"/>
    </xf>
    <xf numFmtId="0" fontId="43" fillId="0" borderId="0" xfId="0" applyFont="1" applyFill="1"/>
    <xf numFmtId="0" fontId="43" fillId="0" borderId="0" xfId="0" applyFont="1"/>
    <xf numFmtId="0" fontId="46" fillId="0" borderId="0" xfId="0" applyFont="1" applyFill="1"/>
    <xf numFmtId="0" fontId="9" fillId="0"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0" borderId="0" xfId="0" applyFont="1" applyFill="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7" fillId="0" borderId="0" xfId="0" applyFont="1" applyFill="1" applyAlignment="1">
      <alignment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 fontId="4" fillId="0" borderId="1" xfId="0" applyNumberFormat="1" applyFont="1" applyFill="1" applyBorder="1" applyAlignment="1">
      <alignment horizontal="center" vertical="center" wrapText="1"/>
    </xf>
    <xf numFmtId="0" fontId="45" fillId="5" borderId="0" xfId="0" applyFont="1" applyFill="1" applyBorder="1" applyAlignment="1">
      <alignment horizontal="center"/>
    </xf>
    <xf numFmtId="0" fontId="20" fillId="5" borderId="0" xfId="0" applyFont="1" applyFill="1" applyBorder="1" applyAlignment="1">
      <alignment horizontal="center"/>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43" fillId="0" borderId="0" xfId="0" applyFont="1" applyFill="1" applyAlignment="1">
      <alignment vertical="top"/>
    </xf>
    <xf numFmtId="0" fontId="0" fillId="0" borderId="0" xfId="0" applyFill="1" applyAlignment="1">
      <alignment vertical="top"/>
    </xf>
    <xf numFmtId="0" fontId="43" fillId="0" borderId="0" xfId="0" applyFont="1" applyAlignment="1">
      <alignment vertical="top"/>
    </xf>
    <xf numFmtId="0" fontId="3" fillId="0" borderId="1" xfId="0" applyFont="1" applyFill="1" applyBorder="1" applyAlignment="1">
      <alignment horizontal="left" vertical="top" wrapText="1"/>
    </xf>
    <xf numFmtId="0" fontId="3" fillId="19" borderId="1" xfId="0" applyFont="1" applyFill="1" applyBorder="1" applyAlignment="1" applyProtection="1">
      <alignment horizontal="center" vertical="center" wrapText="1"/>
      <protection locked="0"/>
    </xf>
    <xf numFmtId="0" fontId="3" fillId="19" borderId="1" xfId="0" applyFont="1" applyFill="1" applyBorder="1" applyAlignment="1">
      <alignment horizontal="left" vertical="center" wrapText="1"/>
    </xf>
    <xf numFmtId="0" fontId="4" fillId="19" borderId="1" xfId="0" applyFont="1" applyFill="1" applyBorder="1" applyAlignment="1" applyProtection="1">
      <alignment horizontal="left" vertical="center" wrapText="1"/>
      <protection locked="0"/>
    </xf>
    <xf numFmtId="0" fontId="3" fillId="34" borderId="4" xfId="0" applyFont="1" applyFill="1" applyBorder="1" applyAlignment="1">
      <alignment horizontal="center" vertical="center" wrapText="1"/>
    </xf>
    <xf numFmtId="0" fontId="12" fillId="19" borderId="1" xfId="0" applyFont="1" applyFill="1" applyBorder="1" applyAlignment="1">
      <alignment horizontal="center" vertical="center" wrapText="1"/>
    </xf>
    <xf numFmtId="44" fontId="12" fillId="19" borderId="1" xfId="1" applyFont="1" applyFill="1" applyBorder="1" applyAlignment="1">
      <alignment horizontal="center" vertical="center" wrapText="1"/>
    </xf>
    <xf numFmtId="44" fontId="12" fillId="19" borderId="1" xfId="1" applyFont="1" applyFill="1" applyBorder="1" applyAlignment="1">
      <alignment horizontal="left" vertical="center" wrapText="1"/>
    </xf>
    <xf numFmtId="44" fontId="3" fillId="19" borderId="1" xfId="1" applyFont="1" applyFill="1" applyBorder="1" applyAlignment="1">
      <alignment horizontal="center" vertical="center" wrapText="1"/>
    </xf>
    <xf numFmtId="0" fontId="9" fillId="19" borderId="1" xfId="0" applyFont="1" applyFill="1" applyBorder="1" applyAlignment="1">
      <alignment horizontal="center" vertical="center" wrapText="1"/>
    </xf>
    <xf numFmtId="0" fontId="15" fillId="34" borderId="1" xfId="0" applyFont="1" applyFill="1" applyBorder="1" applyAlignment="1">
      <alignment horizontal="left" vertical="center" wrapText="1"/>
    </xf>
    <xf numFmtId="0" fontId="3" fillId="34" borderId="1" xfId="0" applyFont="1" applyFill="1" applyBorder="1" applyAlignment="1">
      <alignment horizontal="left" vertical="top" wrapText="1"/>
    </xf>
    <xf numFmtId="0" fontId="3" fillId="34"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 xfId="0" quotePrefix="1" applyFont="1" applyFill="1" applyBorder="1" applyAlignment="1" applyProtection="1">
      <alignment horizontal="center" vertical="center" wrapText="1"/>
      <protection locked="0"/>
    </xf>
    <xf numFmtId="44" fontId="3" fillId="19" borderId="1" xfId="1" applyFont="1" applyFill="1" applyBorder="1" applyAlignment="1">
      <alignment horizontal="left" vertical="center" wrapText="1"/>
    </xf>
    <xf numFmtId="44" fontId="3" fillId="34" borderId="1" xfId="1"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5" fillId="19"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35" borderId="1" xfId="0" applyFont="1" applyFill="1" applyBorder="1" applyAlignment="1">
      <alignment horizontal="center" vertical="center" wrapText="1"/>
    </xf>
    <xf numFmtId="0" fontId="49" fillId="19" borderId="1" xfId="0" applyFont="1" applyFill="1" applyBorder="1" applyAlignment="1">
      <alignment horizontal="left" vertical="center" wrapText="1"/>
    </xf>
    <xf numFmtId="0" fontId="3" fillId="19" borderId="1" xfId="0" applyFont="1" applyFill="1" applyBorder="1" applyAlignment="1">
      <alignment horizontal="left" vertical="center"/>
    </xf>
    <xf numFmtId="0" fontId="24"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44" fontId="12" fillId="2" borderId="1" xfId="1" applyFont="1" applyFill="1" applyBorder="1" applyAlignment="1">
      <alignment horizontal="center" vertical="center" wrapText="1"/>
    </xf>
    <xf numFmtId="44" fontId="12" fillId="2" borderId="1" xfId="1" applyFont="1" applyFill="1" applyBorder="1" applyAlignment="1">
      <alignment horizontal="left" vertical="center" wrapText="1"/>
    </xf>
    <xf numFmtId="44" fontId="3" fillId="2" borderId="1" xfId="1"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35"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44" fontId="3" fillId="2" borderId="1" xfId="1"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 fontId="3" fillId="2" borderId="1" xfId="2"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 fillId="2" borderId="1" xfId="0" applyFont="1" applyFill="1" applyBorder="1" applyAlignment="1">
      <alignment vertical="top" wrapText="1"/>
    </xf>
    <xf numFmtId="0" fontId="12" fillId="19" borderId="1" xfId="0" applyFont="1" applyFill="1" applyBorder="1" applyAlignment="1">
      <alignment horizontal="left" vertical="center"/>
    </xf>
    <xf numFmtId="0" fontId="12" fillId="19"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4" fontId="3" fillId="4"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4" fontId="3" fillId="35" borderId="1"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24" fillId="19" borderId="1" xfId="0" applyFont="1" applyFill="1" applyBorder="1" applyAlignment="1">
      <alignment horizontal="left" vertical="center"/>
    </xf>
    <xf numFmtId="0" fontId="3" fillId="34" borderId="1" xfId="0" applyFont="1" applyFill="1" applyBorder="1" applyAlignment="1">
      <alignment horizontal="left" vertical="center" wrapText="1"/>
    </xf>
    <xf numFmtId="0" fontId="3" fillId="34" borderId="1" xfId="0" applyFont="1" applyFill="1" applyBorder="1" applyAlignment="1">
      <alignment vertical="top" wrapText="1"/>
    </xf>
    <xf numFmtId="0" fontId="4" fillId="34" borderId="1" xfId="0" applyFont="1" applyFill="1" applyBorder="1" applyAlignment="1" applyProtection="1">
      <alignment horizontal="left" vertical="center" wrapText="1"/>
      <protection locked="0"/>
    </xf>
    <xf numFmtId="44" fontId="3" fillId="34" borderId="1" xfId="1" applyFont="1" applyFill="1" applyBorder="1" applyAlignment="1">
      <alignment horizontal="left" vertical="center" wrapText="1"/>
    </xf>
    <xf numFmtId="0" fontId="9" fillId="34" borderId="1" xfId="0" applyFont="1" applyFill="1" applyBorder="1" applyAlignment="1">
      <alignment horizontal="center" vertical="center" wrapText="1"/>
    </xf>
    <xf numFmtId="4" fontId="3" fillId="19" borderId="1" xfId="0" applyNumberFormat="1" applyFont="1" applyFill="1" applyBorder="1" applyAlignment="1">
      <alignment horizontal="left" vertical="center" wrapText="1"/>
    </xf>
    <xf numFmtId="0" fontId="12" fillId="0" borderId="4" xfId="0" applyFont="1" applyFill="1" applyBorder="1"/>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 xfId="0" applyFont="1" applyFill="1" applyBorder="1" applyAlignment="1">
      <alignment horizontal="left" vertical="top" wrapText="1"/>
    </xf>
    <xf numFmtId="0" fontId="4" fillId="19" borderId="1" xfId="0" applyFont="1" applyFill="1" applyBorder="1" applyAlignment="1">
      <alignment horizontal="left" vertical="center" wrapText="1"/>
    </xf>
    <xf numFmtId="44" fontId="4" fillId="0" borderId="1" xfId="1" applyFont="1" applyFill="1" applyBorder="1" applyAlignment="1">
      <alignment horizontal="left" vertical="top" wrapText="1"/>
    </xf>
    <xf numFmtId="0" fontId="21" fillId="5" borderId="3" xfId="0" applyFont="1" applyFill="1" applyBorder="1" applyAlignment="1">
      <alignment vertical="top"/>
    </xf>
    <xf numFmtId="0" fontId="14" fillId="19" borderId="1" xfId="2" applyNumberFormat="1" applyFont="1" applyFill="1" applyBorder="1" applyAlignment="1">
      <alignment horizontal="center" vertical="center" wrapText="1"/>
    </xf>
    <xf numFmtId="0" fontId="3" fillId="19" borderId="4" xfId="0" applyFont="1" applyFill="1" applyBorder="1" applyAlignment="1">
      <alignment horizontal="center" vertical="center" wrapText="1"/>
    </xf>
    <xf numFmtId="44" fontId="3" fillId="19" borderId="4" xfId="1" applyFont="1" applyFill="1" applyBorder="1" applyAlignment="1">
      <alignment horizontal="center" vertical="center" wrapText="1"/>
    </xf>
    <xf numFmtId="44" fontId="3" fillId="19" borderId="4" xfId="1" applyFont="1" applyFill="1" applyBorder="1" applyAlignment="1">
      <alignment horizontal="left" vertical="center" wrapText="1"/>
    </xf>
    <xf numFmtId="0" fontId="12" fillId="19" borderId="1" xfId="0" applyFont="1" applyFill="1" applyBorder="1" applyAlignment="1">
      <alignment horizontal="left" vertical="top" wrapText="1"/>
    </xf>
    <xf numFmtId="44" fontId="4" fillId="13" borderId="1" xfId="1" applyFont="1" applyFill="1" applyBorder="1" applyAlignment="1">
      <alignment horizontal="left" vertical="top" wrapText="1"/>
    </xf>
    <xf numFmtId="14" fontId="3" fillId="13" borderId="1" xfId="0" applyNumberFormat="1" applyFont="1" applyFill="1" applyBorder="1" applyAlignment="1">
      <alignment horizontal="left" vertical="top" wrapText="1"/>
    </xf>
    <xf numFmtId="0" fontId="3" fillId="13" borderId="0" xfId="0" applyFont="1" applyFill="1" applyAlignment="1">
      <alignment horizontal="left" vertical="top" wrapText="1"/>
    </xf>
    <xf numFmtId="0" fontId="48" fillId="0" borderId="0" xfId="0" applyFont="1" applyFill="1" applyBorder="1" applyAlignment="1">
      <alignment horizontal="right"/>
    </xf>
    <xf numFmtId="0" fontId="0" fillId="0" borderId="0" xfId="0" applyFill="1" applyBorder="1"/>
    <xf numFmtId="0" fontId="3" fillId="4" borderId="0" xfId="0" applyFont="1" applyFill="1" applyBorder="1" applyAlignment="1">
      <alignment horizontal="center" vertical="center" wrapText="1"/>
    </xf>
    <xf numFmtId="0" fontId="14" fillId="19" borderId="4" xfId="0"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vertical="top" wrapText="1"/>
      <protection locked="0"/>
    </xf>
    <xf numFmtId="0" fontId="4" fillId="0" borderId="4" xfId="0" applyFont="1" applyFill="1" applyBorder="1" applyAlignment="1" applyProtection="1">
      <alignment horizontal="left" vertical="center" wrapText="1"/>
      <protection locked="0"/>
    </xf>
    <xf numFmtId="11" fontId="3"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1" xfId="0" applyFont="1" applyFill="1" applyBorder="1" applyAlignment="1">
      <alignment horizontal="center" vertical="top" wrapText="1"/>
    </xf>
    <xf numFmtId="0" fontId="51" fillId="0" borderId="7" xfId="0" applyFont="1" applyFill="1" applyBorder="1" applyAlignment="1">
      <alignment horizontal="center" vertical="center" wrapText="1"/>
    </xf>
    <xf numFmtId="4" fontId="51" fillId="0" borderId="7" xfId="0" applyNumberFormat="1" applyFont="1" applyFill="1" applyBorder="1" applyAlignment="1">
      <alignment horizontal="center" vertical="center" wrapText="1"/>
    </xf>
    <xf numFmtId="6" fontId="3" fillId="0" borderId="1" xfId="1" applyNumberFormat="1" applyFont="1" applyFill="1" applyBorder="1" applyAlignment="1">
      <alignment horizontal="center" vertical="center" wrapText="1"/>
    </xf>
    <xf numFmtId="44" fontId="3" fillId="0" borderId="1" xfId="1" applyFont="1" applyFill="1" applyBorder="1" applyAlignment="1">
      <alignment horizontal="center" vertical="center"/>
    </xf>
    <xf numFmtId="0" fontId="46" fillId="0" borderId="0" xfId="0" applyFont="1" applyFill="1" applyAlignment="1">
      <alignment vertical="center"/>
    </xf>
    <xf numFmtId="0" fontId="3" fillId="0" borderId="1" xfId="0" applyFont="1" applyFill="1" applyBorder="1" applyAlignment="1">
      <alignment vertical="center" wrapText="1"/>
    </xf>
    <xf numFmtId="0" fontId="3" fillId="11"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52" fillId="0" borderId="0" xfId="0" applyFont="1" applyFill="1" applyAlignment="1">
      <alignment horizontal="center" vertical="top"/>
    </xf>
    <xf numFmtId="0" fontId="20" fillId="5" borderId="1" xfId="0" applyFont="1" applyFill="1" applyBorder="1" applyAlignment="1">
      <alignment horizontal="center" vertical="center"/>
    </xf>
    <xf numFmtId="0" fontId="38" fillId="5" borderId="0" xfId="0" applyFont="1" applyFill="1" applyBorder="1" applyAlignment="1">
      <alignment horizontal="center"/>
    </xf>
    <xf numFmtId="0" fontId="39" fillId="5" borderId="0" xfId="0" applyFont="1" applyFill="1" applyBorder="1" applyAlignment="1">
      <alignment horizontal="center"/>
    </xf>
    <xf numFmtId="0" fontId="3" fillId="21" borderId="1"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19" borderId="2" xfId="0" applyFont="1" applyFill="1" applyBorder="1" applyAlignment="1">
      <alignment horizontal="left" vertical="center" wrapText="1"/>
    </xf>
    <xf numFmtId="0" fontId="3" fillId="19" borderId="7" xfId="0" applyFont="1" applyFill="1" applyBorder="1" applyAlignment="1">
      <alignment horizontal="left" vertical="center" wrapText="1"/>
    </xf>
    <xf numFmtId="0" fontId="17" fillId="24" borderId="0" xfId="0" applyFont="1" applyFill="1" applyAlignment="1">
      <alignment horizontal="center"/>
    </xf>
    <xf numFmtId="0" fontId="17" fillId="24" borderId="10" xfId="0" applyFont="1" applyFill="1" applyBorder="1" applyAlignment="1">
      <alignment horizont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10" borderId="3" xfId="0" applyFont="1" applyFill="1" applyBorder="1" applyAlignment="1">
      <alignment horizontal="center" vertical="top" wrapText="1"/>
    </xf>
    <xf numFmtId="0" fontId="4" fillId="10" borderId="4" xfId="0" applyFont="1" applyFill="1" applyBorder="1" applyAlignment="1">
      <alignment horizontal="center" vertical="top"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3" fillId="14" borderId="3" xfId="0" applyFont="1" applyFill="1" applyBorder="1" applyAlignment="1">
      <alignment wrapText="1"/>
    </xf>
    <xf numFmtId="0" fontId="3" fillId="14" borderId="4" xfId="0" applyFont="1" applyFill="1" applyBorder="1" applyAlignment="1">
      <alignment wrapText="1"/>
    </xf>
    <xf numFmtId="0" fontId="3" fillId="14" borderId="5" xfId="0" applyFont="1" applyFill="1" applyBorder="1" applyAlignment="1">
      <alignment wrapText="1"/>
    </xf>
    <xf numFmtId="0" fontId="22" fillId="11" borderId="3" xfId="0" applyFont="1" applyFill="1" applyBorder="1" applyAlignment="1">
      <alignment horizontal="center" vertical="top" wrapText="1"/>
    </xf>
    <xf numFmtId="0" fontId="22" fillId="11" borderId="4" xfId="0" applyFont="1" applyFill="1" applyBorder="1" applyAlignment="1">
      <alignment horizontal="center" vertical="top" wrapText="1"/>
    </xf>
    <xf numFmtId="0" fontId="41" fillId="6" borderId="4" xfId="0" applyFont="1" applyFill="1" applyBorder="1" applyAlignment="1">
      <alignment horizontal="center" vertical="center" wrapText="1"/>
    </xf>
    <xf numFmtId="0" fontId="41" fillId="6" borderId="18"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19" fillId="5" borderId="0" xfId="0" applyFont="1" applyFill="1" applyBorder="1" applyAlignment="1">
      <alignment horizontal="center"/>
    </xf>
    <xf numFmtId="0" fontId="19" fillId="5" borderId="13" xfId="0" applyFont="1" applyFill="1" applyBorder="1" applyAlignment="1">
      <alignment horizontal="center"/>
    </xf>
    <xf numFmtId="0" fontId="24" fillId="19" borderId="11" xfId="0" applyFont="1" applyFill="1" applyBorder="1" applyAlignment="1">
      <alignment horizontal="left" vertical="center"/>
    </xf>
    <xf numFmtId="0" fontId="24" fillId="19" borderId="0" xfId="0" applyFont="1" applyFill="1" applyBorder="1" applyAlignment="1">
      <alignment horizontal="left" vertical="center"/>
    </xf>
    <xf numFmtId="0" fontId="24" fillId="19" borderId="13" xfId="0" applyFont="1" applyFill="1" applyBorder="1" applyAlignment="1">
      <alignment horizontal="left" vertical="center"/>
    </xf>
    <xf numFmtId="6" fontId="3" fillId="13" borderId="1" xfId="1" applyNumberFormat="1" applyFont="1" applyFill="1" applyBorder="1" applyAlignment="1">
      <alignment horizontal="center" vertical="center" wrapText="1"/>
    </xf>
    <xf numFmtId="44" fontId="3" fillId="13" borderId="1" xfId="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25" borderId="3" xfId="0" applyFont="1" applyFill="1" applyBorder="1" applyAlignment="1">
      <alignment horizontal="center" vertical="center" wrapText="1"/>
    </xf>
    <xf numFmtId="0" fontId="4" fillId="25" borderId="5"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17" fontId="3" fillId="25" borderId="3" xfId="0" applyNumberFormat="1" applyFont="1" applyFill="1" applyBorder="1" applyAlignment="1">
      <alignment horizontal="center" vertical="center" wrapText="1"/>
    </xf>
    <xf numFmtId="17" fontId="3" fillId="25" borderId="5" xfId="0" applyNumberFormat="1"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0" borderId="1" xfId="0" applyFont="1" applyFill="1" applyBorder="1" applyAlignment="1">
      <alignment horizontal="left" vertical="top" wrapText="1"/>
    </xf>
    <xf numFmtId="0" fontId="9" fillId="13" borderId="6"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4" fillId="27" borderId="13" xfId="0" applyFont="1" applyFill="1" applyBorder="1" applyAlignment="1">
      <alignment horizontal="center" vertical="center" wrapText="1"/>
    </xf>
    <xf numFmtId="0" fontId="4" fillId="25" borderId="6" xfId="0" applyFont="1" applyFill="1" applyBorder="1" applyAlignment="1">
      <alignment horizontal="center" vertical="center" wrapText="1"/>
    </xf>
    <xf numFmtId="0" fontId="4" fillId="25" borderId="8" xfId="0" applyFont="1" applyFill="1" applyBorder="1" applyAlignment="1">
      <alignment horizontal="center" vertical="center" wrapText="1"/>
    </xf>
    <xf numFmtId="0" fontId="3" fillId="0" borderId="5" xfId="0" applyFont="1" applyFill="1" applyBorder="1" applyAlignment="1">
      <alignment horizontal="left" vertical="top" wrapText="1"/>
    </xf>
    <xf numFmtId="0" fontId="4" fillId="21" borderId="1" xfId="0" applyFont="1" applyFill="1" applyBorder="1" applyAlignment="1">
      <alignment horizontal="left" vertical="top" wrapText="1"/>
    </xf>
    <xf numFmtId="4" fontId="4" fillId="0" borderId="1" xfId="0" applyNumberFormat="1" applyFont="1" applyFill="1" applyBorder="1" applyAlignment="1">
      <alignment horizontal="left" vertical="top" wrapText="1"/>
    </xf>
  </cellXfs>
  <cellStyles count="6">
    <cellStyle name="Millares 2" xfId="2"/>
    <cellStyle name="Millares_Hoja1" xfId="4"/>
    <cellStyle name="Moneda" xfId="1" builtinId="4"/>
    <cellStyle name="Normal" xfId="0" builtinId="0"/>
    <cellStyle name="Normal 2" xfId="3"/>
    <cellStyle name="Normal 4" xfId="5"/>
  </cellStyles>
  <dxfs count="0"/>
  <tableStyles count="0" defaultTableStyle="TableStyleMedium2" defaultPivotStyle="PivotStyleLight16"/>
  <colors>
    <mruColors>
      <color rgb="FFFF66FF"/>
      <color rgb="FF66FF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ACTIVOS!$A$353:$E$353</c:f>
              <c:strCache>
                <c:ptCount val="1"/>
                <c:pt idx="0">
                  <c:v>11001333502820150020300. Nación-Presidencia de la República-DAFP Y CGR JAIRO BLANCO RAMIREZ  $ 30.000.000,00  PRUEBAS</c:v>
                </c:pt>
              </c:strCache>
            </c:strRef>
          </c:tx>
          <c:invertIfNegative val="0"/>
          <c:cat>
            <c:strRef>
              <c:f>ACTIVOS!#REF!</c:f>
              <c:strCache>
                <c:ptCount val="399"/>
                <c:pt idx="0">
                  <c:v>Apoderado </c:v>
                </c:pt>
                <c:pt idx="3">
                  <c:v>CAMILO ESCOVAR</c:v>
                </c:pt>
                <c:pt idx="4">
                  <c:v>CAMILO ESCOVAR</c:v>
                </c:pt>
                <c:pt idx="5">
                  <c:v>CAMILO ESCOVAR</c:v>
                </c:pt>
                <c:pt idx="6">
                  <c:v>CAMILO ESCOVAR</c:v>
                </c:pt>
                <c:pt idx="7">
                  <c:v>CAMILO ESCOVAR</c:v>
                </c:pt>
                <c:pt idx="8">
                  <c:v>CAMILO ESCOVAR</c:v>
                </c:pt>
                <c:pt idx="9">
                  <c:v>CAMILO ESCOVAR</c:v>
                </c:pt>
                <c:pt idx="10">
                  <c:v>MAIA BORJA</c:v>
                </c:pt>
                <c:pt idx="11">
                  <c:v>CAMILO ESCOVAR</c:v>
                </c:pt>
                <c:pt idx="12">
                  <c:v>MARCELA ORTEGA</c:v>
                </c:pt>
                <c:pt idx="13">
                  <c:v>MAIA BORJA</c:v>
                </c:pt>
                <c:pt idx="14">
                  <c:v>MAIA BORJA</c:v>
                </c:pt>
                <c:pt idx="15">
                  <c:v>MAIA BORJA</c:v>
                </c:pt>
                <c:pt idx="16">
                  <c:v>JORGE SEGOVIA</c:v>
                </c:pt>
                <c:pt idx="17">
                  <c:v>JORGE SEGOVIA</c:v>
                </c:pt>
                <c:pt idx="18">
                  <c:v>JOHANNA SANCHEZ</c:v>
                </c:pt>
                <c:pt idx="20">
                  <c:v>CAMILO ESCOVAR</c:v>
                </c:pt>
                <c:pt idx="21">
                  <c:v>CAMILO ESCOVAR</c:v>
                </c:pt>
                <c:pt idx="22">
                  <c:v>MAIA BORJA</c:v>
                </c:pt>
                <c:pt idx="23">
                  <c:v>CAMILO ESCOVAR</c:v>
                </c:pt>
                <c:pt idx="24">
                  <c:v>CAMILO ESCOVAR</c:v>
                </c:pt>
                <c:pt idx="25">
                  <c:v>CAMILO ESCOVAR</c:v>
                </c:pt>
                <c:pt idx="28">
                  <c:v>MAIA BORJA</c:v>
                </c:pt>
                <c:pt idx="30">
                  <c:v>CAMILO ESCOVAR</c:v>
                </c:pt>
                <c:pt idx="31">
                  <c:v>CAMILO ESCOVAR</c:v>
                </c:pt>
                <c:pt idx="32">
                  <c:v>CAMILO ESCOVAR</c:v>
                </c:pt>
                <c:pt idx="33">
                  <c:v>CAMILO ESCOVAR</c:v>
                </c:pt>
                <c:pt idx="34">
                  <c:v>CAMILO ESCOVAR</c:v>
                </c:pt>
                <c:pt idx="35">
                  <c:v>MAIA BORJA</c:v>
                </c:pt>
                <c:pt idx="37">
                  <c:v>CAMILO ESCOVAR</c:v>
                </c:pt>
                <c:pt idx="38">
                  <c:v>CAMILO ESCOVAR</c:v>
                </c:pt>
                <c:pt idx="39">
                  <c:v>CAMILO ESCOVAR</c:v>
                </c:pt>
                <c:pt idx="41">
                  <c:v>MAIA BORJA</c:v>
                </c:pt>
                <c:pt idx="42">
                  <c:v>CAMILO ESCOVAR</c:v>
                </c:pt>
                <c:pt idx="43">
                  <c:v>CAMILO ESCOVAR</c:v>
                </c:pt>
                <c:pt idx="44">
                  <c:v>CAMILO ESCOVAR</c:v>
                </c:pt>
                <c:pt idx="45">
                  <c:v>MAIA BORJA</c:v>
                </c:pt>
                <c:pt idx="46">
                  <c:v>CAMILO ESCOVAR</c:v>
                </c:pt>
                <c:pt idx="47">
                  <c:v>MAIA BORJA</c:v>
                </c:pt>
                <c:pt idx="48">
                  <c:v>JORGE SEGOVIA</c:v>
                </c:pt>
                <c:pt idx="49">
                  <c:v>JORGE SEGOVIA</c:v>
                </c:pt>
                <c:pt idx="52">
                  <c:v>CAMILO ESCOVAR</c:v>
                </c:pt>
                <c:pt idx="53">
                  <c:v>CAMILO ESCOVAR</c:v>
                </c:pt>
                <c:pt idx="54">
                  <c:v>MAIA BORJA</c:v>
                </c:pt>
                <c:pt idx="55">
                  <c:v>CAMILO ESCOVAR</c:v>
                </c:pt>
                <c:pt idx="56">
                  <c:v>MAIA BORJA</c:v>
                </c:pt>
                <c:pt idx="57">
                  <c:v>MAIA BORJA</c:v>
                </c:pt>
                <c:pt idx="58">
                  <c:v>JOHANNA SANCHEZ</c:v>
                </c:pt>
                <c:pt idx="60">
                  <c:v>CAMILO ESCOVAR</c:v>
                </c:pt>
                <c:pt idx="61">
                  <c:v>JOHANNA SANCHEZ</c:v>
                </c:pt>
                <c:pt idx="62">
                  <c:v>MAIA BORJA</c:v>
                </c:pt>
                <c:pt idx="63">
                  <c:v>MAIA BORJA</c:v>
                </c:pt>
                <c:pt idx="64">
                  <c:v>JOHANNA SANCHEZ</c:v>
                </c:pt>
                <c:pt idx="65">
                  <c:v>JOHANNA SANCHEZ</c:v>
                </c:pt>
                <c:pt idx="66">
                  <c:v>JOHANNA SANCHEZ</c:v>
                </c:pt>
                <c:pt idx="67">
                  <c:v>JOHANNA SANCHEZ</c:v>
                </c:pt>
                <c:pt idx="68">
                  <c:v>JOHANNA SANCHEZ</c:v>
                </c:pt>
                <c:pt idx="69">
                  <c:v>JOHANNA SANCHEZ</c:v>
                </c:pt>
                <c:pt idx="70">
                  <c:v>JOHANNA SANCHEZ</c:v>
                </c:pt>
                <c:pt idx="71">
                  <c:v>MAIA BORJA</c:v>
                </c:pt>
                <c:pt idx="72">
                  <c:v>MAIA BORJA</c:v>
                </c:pt>
                <c:pt idx="73">
                  <c:v>JOHANNA SANCHEZ</c:v>
                </c:pt>
                <c:pt idx="74">
                  <c:v>JOHANNA SANCHEZ</c:v>
                </c:pt>
                <c:pt idx="75">
                  <c:v>CAMILO ESCOVAR</c:v>
                </c:pt>
                <c:pt idx="76">
                  <c:v>MAIA BORJA</c:v>
                </c:pt>
                <c:pt idx="77">
                  <c:v>JOHANNA SANCHEZ</c:v>
                </c:pt>
                <c:pt idx="79">
                  <c:v>JOHANNA SANCHEZ</c:v>
                </c:pt>
                <c:pt idx="80">
                  <c:v>JOHANNA SANCHEZ</c:v>
                </c:pt>
                <c:pt idx="81">
                  <c:v>MAIA BORJA</c:v>
                </c:pt>
                <c:pt idx="82">
                  <c:v>MAIA BORJA</c:v>
                </c:pt>
                <c:pt idx="83">
                  <c:v>MAIA BORJA</c:v>
                </c:pt>
                <c:pt idx="84">
                  <c:v>MAIA BORJA</c:v>
                </c:pt>
                <c:pt idx="85">
                  <c:v>JOHANNA SANCHEZ</c:v>
                </c:pt>
                <c:pt idx="86">
                  <c:v>MAIA BORJA</c:v>
                </c:pt>
                <c:pt idx="87">
                  <c:v>MAIA BORJA</c:v>
                </c:pt>
                <c:pt idx="88">
                  <c:v>JOHANNA SANCHEZ</c:v>
                </c:pt>
                <c:pt idx="89">
                  <c:v>JOHANNA SANCHEZ</c:v>
                </c:pt>
                <c:pt idx="90">
                  <c:v>JOHANNA SANCHEZ</c:v>
                </c:pt>
                <c:pt idx="91">
                  <c:v>JOHANNA SANCHEZ</c:v>
                </c:pt>
                <c:pt idx="92">
                  <c:v>MAIA BORJA</c:v>
                </c:pt>
                <c:pt idx="93">
                  <c:v>MAIA BORJA</c:v>
                </c:pt>
                <c:pt idx="94">
                  <c:v>MAIA BORJA</c:v>
                </c:pt>
                <c:pt idx="96">
                  <c:v>CAMILO ESCOVAR</c:v>
                </c:pt>
                <c:pt idx="97">
                  <c:v>CAMILO ESCOVAR</c:v>
                </c:pt>
                <c:pt idx="98">
                  <c:v>CAMILO ESCOVAR</c:v>
                </c:pt>
                <c:pt idx="99">
                  <c:v>CAMILO ESCOVAR</c:v>
                </c:pt>
                <c:pt idx="100">
                  <c:v>MARCELA ORTEGA</c:v>
                </c:pt>
                <c:pt idx="102">
                  <c:v>MAIA BORJA</c:v>
                </c:pt>
                <c:pt idx="105">
                  <c:v>CAMILO ESCOVAR</c:v>
                </c:pt>
                <c:pt idx="107">
                  <c:v>CAMILO ESCOVAR</c:v>
                </c:pt>
                <c:pt idx="108">
                  <c:v>CAMILO ESCOVAR</c:v>
                </c:pt>
                <c:pt idx="109">
                  <c:v>CAMILO ESCOVAR</c:v>
                </c:pt>
                <c:pt idx="110">
                  <c:v>CAMILO ESCOVAR</c:v>
                </c:pt>
                <c:pt idx="111">
                  <c:v>CAMILO ESCOVAR</c:v>
                </c:pt>
                <c:pt idx="112">
                  <c:v>CAMILO ESCOVAR</c:v>
                </c:pt>
                <c:pt idx="113">
                  <c:v>CAMILO ESCOVAR</c:v>
                </c:pt>
                <c:pt idx="114">
                  <c:v>CAMILO ESCOVAR</c:v>
                </c:pt>
                <c:pt idx="115">
                  <c:v>CAMILO ESCOVAR</c:v>
                </c:pt>
                <c:pt idx="116">
                  <c:v>CAMILO ESCOVAR</c:v>
                </c:pt>
                <c:pt idx="117">
                  <c:v>CAMILO ESCOVAR</c:v>
                </c:pt>
                <c:pt idx="118">
                  <c:v>CAMILO ESCOVAR</c:v>
                </c:pt>
                <c:pt idx="119">
                  <c:v>CAMILO ESCOVAR</c:v>
                </c:pt>
                <c:pt idx="121">
                  <c:v>MARCELA ORTEGA</c:v>
                </c:pt>
                <c:pt idx="122">
                  <c:v>CAMILO ESCOVAR</c:v>
                </c:pt>
                <c:pt idx="124">
                  <c:v>CAMILO ESCOVAR</c:v>
                </c:pt>
                <c:pt idx="125">
                  <c:v>MAIA BORJA</c:v>
                </c:pt>
                <c:pt idx="126">
                  <c:v>MAIA BORJA</c:v>
                </c:pt>
                <c:pt idx="127">
                  <c:v>MAIA BORJA</c:v>
                </c:pt>
                <c:pt idx="129">
                  <c:v>MARCELA ORTEGA</c:v>
                </c:pt>
                <c:pt idx="131">
                  <c:v>MAIA BORJA</c:v>
                </c:pt>
                <c:pt idx="132">
                  <c:v>CAMILO ESCOVAR</c:v>
                </c:pt>
                <c:pt idx="133">
                  <c:v>CAMILO ESCOVAR</c:v>
                </c:pt>
                <c:pt idx="134">
                  <c:v>MAIA BORJA</c:v>
                </c:pt>
                <c:pt idx="135">
                  <c:v>JOHANNA SANCHEZ</c:v>
                </c:pt>
                <c:pt idx="136">
                  <c:v>CAMILO ESCOVAR</c:v>
                </c:pt>
                <c:pt idx="137">
                  <c:v>CAMILO ESCOVAR</c:v>
                </c:pt>
                <c:pt idx="138">
                  <c:v>MAIA BORJA</c:v>
                </c:pt>
                <c:pt idx="140">
                  <c:v>MAIA BORJA</c:v>
                </c:pt>
                <c:pt idx="142">
                  <c:v>JOHANNA SANCHEZ</c:v>
                </c:pt>
                <c:pt idx="143">
                  <c:v>MAIA BORJA</c:v>
                </c:pt>
                <c:pt idx="144">
                  <c:v>MAIA BORJA</c:v>
                </c:pt>
                <c:pt idx="145">
                  <c:v>MAIA BORJA</c:v>
                </c:pt>
                <c:pt idx="146">
                  <c:v>MAIA BORJA</c:v>
                </c:pt>
                <c:pt idx="147">
                  <c:v>MAIA BORJA</c:v>
                </c:pt>
                <c:pt idx="148">
                  <c:v>MAIA BORJA</c:v>
                </c:pt>
                <c:pt idx="150">
                  <c:v>CAMILO ESCOVAR</c:v>
                </c:pt>
                <c:pt idx="151">
                  <c:v>MAIA BORJA</c:v>
                </c:pt>
                <c:pt idx="152">
                  <c:v>MAIA BORJA</c:v>
                </c:pt>
                <c:pt idx="153">
                  <c:v>MAIA BORJA</c:v>
                </c:pt>
                <c:pt idx="154">
                  <c:v>MAIA BORJA</c:v>
                </c:pt>
                <c:pt idx="155">
                  <c:v>MAIA BORJA</c:v>
                </c:pt>
                <c:pt idx="156">
                  <c:v>MAIA BORJA</c:v>
                </c:pt>
                <c:pt idx="157">
                  <c:v>MAIA BORJA</c:v>
                </c:pt>
                <c:pt idx="158">
                  <c:v>MAIA BORJA</c:v>
                </c:pt>
                <c:pt idx="159">
                  <c:v>MAIA BORJA</c:v>
                </c:pt>
                <c:pt idx="161">
                  <c:v>JOHANNA SANCHEZ</c:v>
                </c:pt>
                <c:pt idx="162">
                  <c:v>CAMILO ESCOVAR</c:v>
                </c:pt>
                <c:pt idx="164">
                  <c:v>MAIA BORJA</c:v>
                </c:pt>
                <c:pt idx="166">
                  <c:v>CAMILO ESCOVAR</c:v>
                </c:pt>
                <c:pt idx="167">
                  <c:v>CAMILO ESCOVAR</c:v>
                </c:pt>
                <c:pt idx="169">
                  <c:v>CAMILO ESCOVAR</c:v>
                </c:pt>
                <c:pt idx="170">
                  <c:v>CAMILO ESCOVAR</c:v>
                </c:pt>
                <c:pt idx="172">
                  <c:v>CAMILO ESCOVAR</c:v>
                </c:pt>
                <c:pt idx="173">
                  <c:v>CAMILO ESCOVAR</c:v>
                </c:pt>
                <c:pt idx="174">
                  <c:v>CAMILO ESCOVAR</c:v>
                </c:pt>
                <c:pt idx="175">
                  <c:v>MAIA BORJA</c:v>
                </c:pt>
                <c:pt idx="176">
                  <c:v>JORGE SEGOVIA</c:v>
                </c:pt>
                <c:pt idx="178">
                  <c:v>CAMILO ESCOVAR</c:v>
                </c:pt>
                <c:pt idx="179">
                  <c:v>CAMILO ESCOVAR</c:v>
                </c:pt>
                <c:pt idx="180">
                  <c:v>CAMILO ESCOVAR</c:v>
                </c:pt>
                <c:pt idx="181">
                  <c:v>CAMILO ESCOVAR</c:v>
                </c:pt>
                <c:pt idx="182">
                  <c:v>CAMILO ESCOVAR</c:v>
                </c:pt>
                <c:pt idx="184">
                  <c:v>CAMILO ESCOVAR</c:v>
                </c:pt>
                <c:pt idx="186">
                  <c:v>CAMILO ESCOVAR</c:v>
                </c:pt>
                <c:pt idx="187">
                  <c:v>MAIA BORJA</c:v>
                </c:pt>
                <c:pt idx="188">
                  <c:v>MAIA BORJA</c:v>
                </c:pt>
                <c:pt idx="189">
                  <c:v>MAIA BORJA</c:v>
                </c:pt>
                <c:pt idx="190">
                  <c:v>MAIA BORJA</c:v>
                </c:pt>
                <c:pt idx="191">
                  <c:v>MAIA BORJA</c:v>
                </c:pt>
                <c:pt idx="192">
                  <c:v>MAIA BORJA</c:v>
                </c:pt>
                <c:pt idx="193">
                  <c:v>CAMILO ESCOVAR</c:v>
                </c:pt>
                <c:pt idx="194">
                  <c:v>CAMILO ESCOVAR</c:v>
                </c:pt>
                <c:pt idx="196">
                  <c:v>CAMILO ESCOVAR</c:v>
                </c:pt>
                <c:pt idx="199">
                  <c:v>JOHANNA SANCHEZ</c:v>
                </c:pt>
                <c:pt idx="200">
                  <c:v>CAMILO ESCOVAR</c:v>
                </c:pt>
                <c:pt idx="201">
                  <c:v>MAIA BORJA</c:v>
                </c:pt>
                <c:pt idx="202">
                  <c:v>MAIA BORJA</c:v>
                </c:pt>
                <c:pt idx="203">
                  <c:v>CAMILO ESCOVAR</c:v>
                </c:pt>
                <c:pt idx="204">
                  <c:v>CAMILO ESCOVAR</c:v>
                </c:pt>
                <c:pt idx="205">
                  <c:v>CAMILO ESCOVAR</c:v>
                </c:pt>
                <c:pt idx="206">
                  <c:v>MAIA BORJA</c:v>
                </c:pt>
                <c:pt idx="207">
                  <c:v>MAIA BORJA</c:v>
                </c:pt>
                <c:pt idx="208">
                  <c:v>CAMILO ESCOVAR</c:v>
                </c:pt>
                <c:pt idx="209">
                  <c:v>MAIA BORJA</c:v>
                </c:pt>
                <c:pt idx="210">
                  <c:v>MARCELA ORTEGA</c:v>
                </c:pt>
                <c:pt idx="211">
                  <c:v>CAMILO ESCOVAR</c:v>
                </c:pt>
                <c:pt idx="212">
                  <c:v>MAIA BORJA</c:v>
                </c:pt>
                <c:pt idx="213">
                  <c:v>MARCELA ORTEGA</c:v>
                </c:pt>
                <c:pt idx="214">
                  <c:v>MAIA BORJA</c:v>
                </c:pt>
                <c:pt idx="215">
                  <c:v>MAIA BORJA</c:v>
                </c:pt>
                <c:pt idx="216">
                  <c:v>JORGE SEGOVIA</c:v>
                </c:pt>
                <c:pt idx="217">
                  <c:v>MAIA BORJA</c:v>
                </c:pt>
                <c:pt idx="218">
                  <c:v>MARCELA ORTEGA</c:v>
                </c:pt>
                <c:pt idx="219">
                  <c:v>MAIA BORJA</c:v>
                </c:pt>
                <c:pt idx="220">
                  <c:v>MAIA BORJA</c:v>
                </c:pt>
                <c:pt idx="221">
                  <c:v>CAMILO ESCOVAR</c:v>
                </c:pt>
                <c:pt idx="222">
                  <c:v>CAMILO ESCOVAR</c:v>
                </c:pt>
                <c:pt idx="223">
                  <c:v>CAMILO ESCOVAR</c:v>
                </c:pt>
                <c:pt idx="224">
                  <c:v>JORGE SEGOVIA</c:v>
                </c:pt>
                <c:pt idx="225">
                  <c:v>MARCELA ORTEGA</c:v>
                </c:pt>
                <c:pt idx="226">
                  <c:v>MAIA BORJA</c:v>
                </c:pt>
                <c:pt idx="228">
                  <c:v>CAMILO ESCOVAR</c:v>
                </c:pt>
                <c:pt idx="229">
                  <c:v>CAMILO ESCOVAR</c:v>
                </c:pt>
                <c:pt idx="230">
                  <c:v>CAMILO ESCOVAR</c:v>
                </c:pt>
                <c:pt idx="231">
                  <c:v>CAMILO ESCOVAR</c:v>
                </c:pt>
                <c:pt idx="232">
                  <c:v>MAIA BORJA</c:v>
                </c:pt>
                <c:pt idx="233">
                  <c:v>CAMILO ESCOVAR</c:v>
                </c:pt>
                <c:pt idx="234">
                  <c:v>MAIA BORJA</c:v>
                </c:pt>
                <c:pt idx="235">
                  <c:v>MAIA BORJA</c:v>
                </c:pt>
                <c:pt idx="236">
                  <c:v>CAMILO ESCOVAR</c:v>
                </c:pt>
                <c:pt idx="237">
                  <c:v>MAIA BORJA</c:v>
                </c:pt>
                <c:pt idx="238">
                  <c:v>MAIA BORJA</c:v>
                </c:pt>
                <c:pt idx="239">
                  <c:v>MAIA BORJA</c:v>
                </c:pt>
                <c:pt idx="240">
                  <c:v>CAMILO ESCOVAR</c:v>
                </c:pt>
                <c:pt idx="241">
                  <c:v>CAMILO ESCOVAR</c:v>
                </c:pt>
                <c:pt idx="242">
                  <c:v>CAMILO ESCOVAR</c:v>
                </c:pt>
                <c:pt idx="243">
                  <c:v>CAMILO ESCOVAR</c:v>
                </c:pt>
                <c:pt idx="244">
                  <c:v>CAMILO ESCOVAR</c:v>
                </c:pt>
                <c:pt idx="245">
                  <c:v>MARCELA ORTEGA</c:v>
                </c:pt>
                <c:pt idx="246">
                  <c:v>MAIA BORJA</c:v>
                </c:pt>
                <c:pt idx="247">
                  <c:v>CAMILO ESCOVAR</c:v>
                </c:pt>
                <c:pt idx="248">
                  <c:v>CAMILO ESCOVAR</c:v>
                </c:pt>
                <c:pt idx="249">
                  <c:v>CAMILO ESCOVAR</c:v>
                </c:pt>
                <c:pt idx="250">
                  <c:v>MAIA BORJA</c:v>
                </c:pt>
                <c:pt idx="251">
                  <c:v>CAMILO ESCOVAR</c:v>
                </c:pt>
                <c:pt idx="252">
                  <c:v>MAIA BORJA</c:v>
                </c:pt>
                <c:pt idx="253">
                  <c:v>MARCELA ORTEGA</c:v>
                </c:pt>
                <c:pt idx="254">
                  <c:v>CAMILO ESCOVAR</c:v>
                </c:pt>
                <c:pt idx="255">
                  <c:v>MARCELA ORTEGA</c:v>
                </c:pt>
                <c:pt idx="256">
                  <c:v>MAIA BORJA</c:v>
                </c:pt>
                <c:pt idx="257">
                  <c:v>MAIA BORJA</c:v>
                </c:pt>
                <c:pt idx="258">
                  <c:v>MAIA BORJA</c:v>
                </c:pt>
                <c:pt idx="259">
                  <c:v>MAIA BORJA</c:v>
                </c:pt>
                <c:pt idx="260">
                  <c:v>MAIA BORJA</c:v>
                </c:pt>
                <c:pt idx="261">
                  <c:v>MAIA BORJA</c:v>
                </c:pt>
                <c:pt idx="262">
                  <c:v>MARCELA ORTEGA</c:v>
                </c:pt>
                <c:pt idx="263">
                  <c:v>CAMILO ESCOVAR</c:v>
                </c:pt>
                <c:pt idx="264">
                  <c:v>MAIA BORJA</c:v>
                </c:pt>
                <c:pt idx="265">
                  <c:v>MAIA BORJA</c:v>
                </c:pt>
                <c:pt idx="266">
                  <c:v>MAIA BORJA</c:v>
                </c:pt>
                <c:pt idx="267">
                  <c:v>MAIA BORJA</c:v>
                </c:pt>
                <c:pt idx="268">
                  <c:v>CAMILO ESCOVAR</c:v>
                </c:pt>
                <c:pt idx="269">
                  <c:v>CAMILO ESCOVAR</c:v>
                </c:pt>
                <c:pt idx="270">
                  <c:v>CAMILO ESCOVAR</c:v>
                </c:pt>
                <c:pt idx="271">
                  <c:v>MAIA BORJA</c:v>
                </c:pt>
                <c:pt idx="272">
                  <c:v>CAMILO ESCOVAR</c:v>
                </c:pt>
                <c:pt idx="273">
                  <c:v>MAIA BORJA</c:v>
                </c:pt>
                <c:pt idx="274">
                  <c:v>MAIA BORJA</c:v>
                </c:pt>
                <c:pt idx="275">
                  <c:v>MAIA BORJA</c:v>
                </c:pt>
                <c:pt idx="276">
                  <c:v>MAIA BORJA</c:v>
                </c:pt>
                <c:pt idx="277">
                  <c:v>MAIA BORJA</c:v>
                </c:pt>
                <c:pt idx="278">
                  <c:v>CAMILO ESCOVAR</c:v>
                </c:pt>
                <c:pt idx="279">
                  <c:v>CAMILO ESCOVAR</c:v>
                </c:pt>
                <c:pt idx="280">
                  <c:v>MAIA BORJA</c:v>
                </c:pt>
                <c:pt idx="281">
                  <c:v>CAMILO ESCOVAR</c:v>
                </c:pt>
                <c:pt idx="282">
                  <c:v>MAIA BORJA</c:v>
                </c:pt>
                <c:pt idx="283">
                  <c:v>CAMILO ESCOVAR</c:v>
                </c:pt>
                <c:pt idx="284">
                  <c:v>MAIA BORJA</c:v>
                </c:pt>
                <c:pt idx="285">
                  <c:v>CAMILO ESCOVAR</c:v>
                </c:pt>
                <c:pt idx="286">
                  <c:v>MAIA BORJA</c:v>
                </c:pt>
                <c:pt idx="287">
                  <c:v>MAIA BORJA</c:v>
                </c:pt>
                <c:pt idx="288">
                  <c:v>MAIA BORJA</c:v>
                </c:pt>
                <c:pt idx="289">
                  <c:v>MAIA BORJA</c:v>
                </c:pt>
                <c:pt idx="290">
                  <c:v>CAMILO ESCOVAR</c:v>
                </c:pt>
                <c:pt idx="291">
                  <c:v>CAMILO ESCOVAR</c:v>
                </c:pt>
                <c:pt idx="292">
                  <c:v>CAMILO ESCOVAR</c:v>
                </c:pt>
                <c:pt idx="293">
                  <c:v>CAMILO ESCOVAR</c:v>
                </c:pt>
                <c:pt idx="294">
                  <c:v>CAMILO ESCOVAR</c:v>
                </c:pt>
                <c:pt idx="295">
                  <c:v>CAMILO ESCOVAR</c:v>
                </c:pt>
                <c:pt idx="296">
                  <c:v>CAMILO ESCOVAR</c:v>
                </c:pt>
                <c:pt idx="297">
                  <c:v>CAMILO ESCOVAR</c:v>
                </c:pt>
                <c:pt idx="299">
                  <c:v>MAIA BORJA</c:v>
                </c:pt>
                <c:pt idx="300">
                  <c:v>MAIA BORJA</c:v>
                </c:pt>
                <c:pt idx="301">
                  <c:v>CAMILO ESCOVAR</c:v>
                </c:pt>
                <c:pt idx="302">
                  <c:v>CAMILO ESCOVAR</c:v>
                </c:pt>
                <c:pt idx="303">
                  <c:v>MARCELA ORTEGA</c:v>
                </c:pt>
                <c:pt idx="304">
                  <c:v>MARCELA ORTEGA</c:v>
                </c:pt>
                <c:pt idx="305">
                  <c:v>MARCELA ORTEGA</c:v>
                </c:pt>
                <c:pt idx="306">
                  <c:v>MARCELA ORTEGA</c:v>
                </c:pt>
                <c:pt idx="307">
                  <c:v>CAMILO ESCOVAR</c:v>
                </c:pt>
                <c:pt idx="308">
                  <c:v>CAMILO ESCOVAR</c:v>
                </c:pt>
                <c:pt idx="309">
                  <c:v>CAMILO ESCOVAR</c:v>
                </c:pt>
                <c:pt idx="310">
                  <c:v>CAMILO ESCOVAR</c:v>
                </c:pt>
                <c:pt idx="311">
                  <c:v>CAMILO ESCOVAR</c:v>
                </c:pt>
                <c:pt idx="312">
                  <c:v>MARCELA ORTEGA</c:v>
                </c:pt>
                <c:pt idx="313">
                  <c:v>MAIA BORJA</c:v>
                </c:pt>
                <c:pt idx="314">
                  <c:v>MAIA BORJA</c:v>
                </c:pt>
                <c:pt idx="315">
                  <c:v>JOHANNA SANCHEZ</c:v>
                </c:pt>
                <c:pt idx="316">
                  <c:v>MAIA BORJA</c:v>
                </c:pt>
                <c:pt idx="317">
                  <c:v>JOHANNA SANCHEZ</c:v>
                </c:pt>
                <c:pt idx="318">
                  <c:v>MARCELA ORTEGA</c:v>
                </c:pt>
                <c:pt idx="319">
                  <c:v>JOHANNA SANCHEZ</c:v>
                </c:pt>
                <c:pt idx="320">
                  <c:v>MAIA BORJA</c:v>
                </c:pt>
                <c:pt idx="321">
                  <c:v>MAIA BORJA</c:v>
                </c:pt>
                <c:pt idx="323">
                  <c:v>MAIA BORJA</c:v>
                </c:pt>
                <c:pt idx="324">
                  <c:v>CAMILO ESCOVAR</c:v>
                </c:pt>
                <c:pt idx="325">
                  <c:v>CAMILO ESCOVAR</c:v>
                </c:pt>
                <c:pt idx="326">
                  <c:v>CAMILO ESCOVAR</c:v>
                </c:pt>
                <c:pt idx="327">
                  <c:v>MAIA BORJA</c:v>
                </c:pt>
                <c:pt idx="328">
                  <c:v>MAIA BORJA</c:v>
                </c:pt>
                <c:pt idx="331">
                  <c:v>MAIA BORJA</c:v>
                </c:pt>
                <c:pt idx="332">
                  <c:v>CAMILO ESCOVAR</c:v>
                </c:pt>
                <c:pt idx="333">
                  <c:v>MAIA BORJA</c:v>
                </c:pt>
                <c:pt idx="334">
                  <c:v>CAMILO ESCOVAR</c:v>
                </c:pt>
                <c:pt idx="335">
                  <c:v>MARCELA ORTEGA</c:v>
                </c:pt>
                <c:pt idx="336">
                  <c:v>MARCELA ORTEGA</c:v>
                </c:pt>
                <c:pt idx="337">
                  <c:v>MAIA BORJA</c:v>
                </c:pt>
                <c:pt idx="338">
                  <c:v>MARCELA ORTEGA</c:v>
                </c:pt>
                <c:pt idx="339">
                  <c:v>CAMILO ESCOVAR</c:v>
                </c:pt>
                <c:pt idx="340">
                  <c:v>CAMILO ESCOVAR</c:v>
                </c:pt>
                <c:pt idx="341">
                  <c:v>MAIA BORJA</c:v>
                </c:pt>
                <c:pt idx="342">
                  <c:v>CAMILO ESCOVAR</c:v>
                </c:pt>
                <c:pt idx="343">
                  <c:v>MAIA BORJA</c:v>
                </c:pt>
                <c:pt idx="344">
                  <c:v>MAIA BORJA</c:v>
                </c:pt>
                <c:pt idx="345">
                  <c:v>MAIA BORJA</c:v>
                </c:pt>
                <c:pt idx="346">
                  <c:v>MAIA BORJA</c:v>
                </c:pt>
                <c:pt idx="347">
                  <c:v>MARCELA ORTEGA</c:v>
                </c:pt>
                <c:pt idx="348">
                  <c:v>MARCELA ORTEGA</c:v>
                </c:pt>
                <c:pt idx="349">
                  <c:v>MAIA BORJA</c:v>
                </c:pt>
                <c:pt idx="350">
                  <c:v>MAIA BORJA</c:v>
                </c:pt>
                <c:pt idx="351">
                  <c:v>MAIA BORJA</c:v>
                </c:pt>
                <c:pt idx="352">
                  <c:v>MAIA BORJA</c:v>
                </c:pt>
                <c:pt idx="354">
                  <c:v>MARCELA ORTEGA</c:v>
                </c:pt>
                <c:pt idx="355">
                  <c:v>MARCELA ORTEGA</c:v>
                </c:pt>
                <c:pt idx="356">
                  <c:v>MARCELA ORTEGA</c:v>
                </c:pt>
                <c:pt idx="357">
                  <c:v>MARCELA ORTEGA</c:v>
                </c:pt>
                <c:pt idx="358">
                  <c:v>MARCELA ORTEGA</c:v>
                </c:pt>
                <c:pt idx="359">
                  <c:v>MARCELA ORTEGA</c:v>
                </c:pt>
                <c:pt idx="360">
                  <c:v>MARCELA ORTEGA</c:v>
                </c:pt>
                <c:pt idx="361">
                  <c:v>MARCELA ORTEGA</c:v>
                </c:pt>
                <c:pt idx="362">
                  <c:v>MAIA BORJA</c:v>
                </c:pt>
                <c:pt idx="363">
                  <c:v>MARCELA ORTEGA</c:v>
                </c:pt>
                <c:pt idx="364">
                  <c:v>MAIA BORJA</c:v>
                </c:pt>
                <c:pt idx="365">
                  <c:v>MAIA BORJA</c:v>
                </c:pt>
                <c:pt idx="366">
                  <c:v>MAIA BORJA</c:v>
                </c:pt>
                <c:pt idx="367">
                  <c:v>MARCELA ORTEGA</c:v>
                </c:pt>
                <c:pt idx="368">
                  <c:v>MARCELA ORTEGA</c:v>
                </c:pt>
                <c:pt idx="369">
                  <c:v>CAMILO ESCOVAR</c:v>
                </c:pt>
                <c:pt idx="370">
                  <c:v>MARCELA ORTEGA</c:v>
                </c:pt>
                <c:pt idx="371">
                  <c:v>MAIA BORJA</c:v>
                </c:pt>
                <c:pt idx="372">
                  <c:v>MAIA BORJA</c:v>
                </c:pt>
                <c:pt idx="373">
                  <c:v>MAIA BORJA</c:v>
                </c:pt>
                <c:pt idx="374">
                  <c:v>MAIA BORJA</c:v>
                </c:pt>
                <c:pt idx="375">
                  <c:v>MAIA BORJA</c:v>
                </c:pt>
                <c:pt idx="376">
                  <c:v>JOHANNA SANCHEZ</c:v>
                </c:pt>
                <c:pt idx="377">
                  <c:v>JOHANNA SANCHEZ</c:v>
                </c:pt>
                <c:pt idx="378">
                  <c:v>JOHANNA SANCHEZ</c:v>
                </c:pt>
                <c:pt idx="379">
                  <c:v>MAIA BORJA</c:v>
                </c:pt>
                <c:pt idx="380">
                  <c:v>JOHANNA SANCHEZ</c:v>
                </c:pt>
                <c:pt idx="381">
                  <c:v>MAIA BORJA</c:v>
                </c:pt>
                <c:pt idx="382">
                  <c:v>CAMILO ESCOVAR</c:v>
                </c:pt>
                <c:pt idx="383">
                  <c:v>MAIA BORJA</c:v>
                </c:pt>
                <c:pt idx="384">
                  <c:v>MAIA BORJA</c:v>
                </c:pt>
                <c:pt idx="385">
                  <c:v>MAIA BORJA</c:v>
                </c:pt>
                <c:pt idx="386">
                  <c:v>MAIA BORJA</c:v>
                </c:pt>
                <c:pt idx="387">
                  <c:v>MAIA BORJA</c:v>
                </c:pt>
                <c:pt idx="388">
                  <c:v>MAIA BORJA</c:v>
                </c:pt>
                <c:pt idx="389">
                  <c:v>MAIA BORJA</c:v>
                </c:pt>
                <c:pt idx="390">
                  <c:v>MAIA BORJA</c:v>
                </c:pt>
                <c:pt idx="391">
                  <c:v>MAIA BORJA</c:v>
                </c:pt>
                <c:pt idx="392">
                  <c:v>MAIA BORJA</c:v>
                </c:pt>
                <c:pt idx="393">
                  <c:v>CAMILO ESCOVAR</c:v>
                </c:pt>
                <c:pt idx="394">
                  <c:v>MAIA BORJA</c:v>
                </c:pt>
                <c:pt idx="395">
                  <c:v>MAIA BORJA</c:v>
                </c:pt>
                <c:pt idx="396">
                  <c:v>MAIA BORJA</c:v>
                </c:pt>
                <c:pt idx="397">
                  <c:v>MAIA BORJA</c:v>
                </c:pt>
                <c:pt idx="398">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D3E-4781-AC83-A8518ED96894}"/>
            </c:ext>
          </c:extLst>
        </c:ser>
        <c:dLbls>
          <c:showLegendKey val="0"/>
          <c:showVal val="0"/>
          <c:showCatName val="0"/>
          <c:showSerName val="0"/>
          <c:showPercent val="0"/>
          <c:showBubbleSize val="0"/>
        </c:dLbls>
        <c:gapWidth val="150"/>
        <c:axId val="124649472"/>
        <c:axId val="124651776"/>
      </c:barChart>
      <c:catAx>
        <c:axId val="124649472"/>
        <c:scaling>
          <c:orientation val="minMax"/>
        </c:scaling>
        <c:delete val="0"/>
        <c:axPos val="b"/>
        <c:numFmt formatCode="General" sourceLinked="0"/>
        <c:majorTickMark val="out"/>
        <c:minorTickMark val="none"/>
        <c:tickLblPos val="nextTo"/>
        <c:crossAx val="124651776"/>
        <c:crosses val="autoZero"/>
        <c:auto val="1"/>
        <c:lblAlgn val="ctr"/>
        <c:lblOffset val="100"/>
        <c:noMultiLvlLbl val="0"/>
      </c:catAx>
      <c:valAx>
        <c:axId val="124651776"/>
        <c:scaling>
          <c:orientation val="minMax"/>
        </c:scaling>
        <c:delete val="0"/>
        <c:axPos val="l"/>
        <c:majorGridlines/>
        <c:numFmt formatCode="General" sourceLinked="1"/>
        <c:majorTickMark val="out"/>
        <c:minorTickMark val="none"/>
        <c:tickLblPos val="nextTo"/>
        <c:crossAx val="124649472"/>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ACTIVOS!$A$353:$E$353</c:f>
              <c:strCache>
                <c:ptCount val="1"/>
                <c:pt idx="0">
                  <c:v>11001333502820150020300. Nación-Presidencia de la República-DAFP Y CGR JAIRO BLANCO RAMIREZ  $ 30.000.000,00  PRUEBAS</c:v>
                </c:pt>
              </c:strCache>
            </c:strRef>
          </c:tx>
          <c:invertIfNegative val="0"/>
          <c:cat>
            <c:strRef>
              <c:f>ACTIVOS!#REF!</c:f>
              <c:strCache>
                <c:ptCount val="399"/>
                <c:pt idx="0">
                  <c:v>Apoderado </c:v>
                </c:pt>
                <c:pt idx="3">
                  <c:v>CAMILO ESCOVAR</c:v>
                </c:pt>
                <c:pt idx="4">
                  <c:v>CAMILO ESCOVAR</c:v>
                </c:pt>
                <c:pt idx="5">
                  <c:v>CAMILO ESCOVAR</c:v>
                </c:pt>
                <c:pt idx="6">
                  <c:v>CAMILO ESCOVAR</c:v>
                </c:pt>
                <c:pt idx="7">
                  <c:v>CAMILO ESCOVAR</c:v>
                </c:pt>
                <c:pt idx="8">
                  <c:v>CAMILO ESCOVAR</c:v>
                </c:pt>
                <c:pt idx="9">
                  <c:v>CAMILO ESCOVAR</c:v>
                </c:pt>
                <c:pt idx="10">
                  <c:v>MAIA BORJA</c:v>
                </c:pt>
                <c:pt idx="11">
                  <c:v>CAMILO ESCOVAR</c:v>
                </c:pt>
                <c:pt idx="12">
                  <c:v>MARCELA ORTEGA</c:v>
                </c:pt>
                <c:pt idx="13">
                  <c:v>MAIA BORJA</c:v>
                </c:pt>
                <c:pt idx="14">
                  <c:v>MAIA BORJA</c:v>
                </c:pt>
                <c:pt idx="15">
                  <c:v>MAIA BORJA</c:v>
                </c:pt>
                <c:pt idx="16">
                  <c:v>JORGE SEGOVIA</c:v>
                </c:pt>
                <c:pt idx="17">
                  <c:v>JORGE SEGOVIA</c:v>
                </c:pt>
                <c:pt idx="18">
                  <c:v>JOHANNA SANCHEZ</c:v>
                </c:pt>
                <c:pt idx="20">
                  <c:v>CAMILO ESCOVAR</c:v>
                </c:pt>
                <c:pt idx="21">
                  <c:v>CAMILO ESCOVAR</c:v>
                </c:pt>
                <c:pt idx="22">
                  <c:v>MAIA BORJA</c:v>
                </c:pt>
                <c:pt idx="23">
                  <c:v>CAMILO ESCOVAR</c:v>
                </c:pt>
                <c:pt idx="24">
                  <c:v>CAMILO ESCOVAR</c:v>
                </c:pt>
                <c:pt idx="25">
                  <c:v>CAMILO ESCOVAR</c:v>
                </c:pt>
                <c:pt idx="28">
                  <c:v>MAIA BORJA</c:v>
                </c:pt>
                <c:pt idx="30">
                  <c:v>CAMILO ESCOVAR</c:v>
                </c:pt>
                <c:pt idx="31">
                  <c:v>CAMILO ESCOVAR</c:v>
                </c:pt>
                <c:pt idx="32">
                  <c:v>CAMILO ESCOVAR</c:v>
                </c:pt>
                <c:pt idx="33">
                  <c:v>CAMILO ESCOVAR</c:v>
                </c:pt>
                <c:pt idx="34">
                  <c:v>CAMILO ESCOVAR</c:v>
                </c:pt>
                <c:pt idx="35">
                  <c:v>MAIA BORJA</c:v>
                </c:pt>
                <c:pt idx="37">
                  <c:v>CAMILO ESCOVAR</c:v>
                </c:pt>
                <c:pt idx="38">
                  <c:v>CAMILO ESCOVAR</c:v>
                </c:pt>
                <c:pt idx="39">
                  <c:v>CAMILO ESCOVAR</c:v>
                </c:pt>
                <c:pt idx="41">
                  <c:v>MAIA BORJA</c:v>
                </c:pt>
                <c:pt idx="42">
                  <c:v>CAMILO ESCOVAR</c:v>
                </c:pt>
                <c:pt idx="43">
                  <c:v>CAMILO ESCOVAR</c:v>
                </c:pt>
                <c:pt idx="44">
                  <c:v>CAMILO ESCOVAR</c:v>
                </c:pt>
                <c:pt idx="45">
                  <c:v>MAIA BORJA</c:v>
                </c:pt>
                <c:pt idx="46">
                  <c:v>CAMILO ESCOVAR</c:v>
                </c:pt>
                <c:pt idx="47">
                  <c:v>MAIA BORJA</c:v>
                </c:pt>
                <c:pt idx="48">
                  <c:v>JORGE SEGOVIA</c:v>
                </c:pt>
                <c:pt idx="49">
                  <c:v>JORGE SEGOVIA</c:v>
                </c:pt>
                <c:pt idx="52">
                  <c:v>CAMILO ESCOVAR</c:v>
                </c:pt>
                <c:pt idx="53">
                  <c:v>CAMILO ESCOVAR</c:v>
                </c:pt>
                <c:pt idx="54">
                  <c:v>MAIA BORJA</c:v>
                </c:pt>
                <c:pt idx="55">
                  <c:v>CAMILO ESCOVAR</c:v>
                </c:pt>
                <c:pt idx="56">
                  <c:v>MAIA BORJA</c:v>
                </c:pt>
                <c:pt idx="57">
                  <c:v>MAIA BORJA</c:v>
                </c:pt>
                <c:pt idx="58">
                  <c:v>JOHANNA SANCHEZ</c:v>
                </c:pt>
                <c:pt idx="60">
                  <c:v>CAMILO ESCOVAR</c:v>
                </c:pt>
                <c:pt idx="61">
                  <c:v>JOHANNA SANCHEZ</c:v>
                </c:pt>
                <c:pt idx="62">
                  <c:v>MAIA BORJA</c:v>
                </c:pt>
                <c:pt idx="63">
                  <c:v>MAIA BORJA</c:v>
                </c:pt>
                <c:pt idx="64">
                  <c:v>JOHANNA SANCHEZ</c:v>
                </c:pt>
                <c:pt idx="65">
                  <c:v>JOHANNA SANCHEZ</c:v>
                </c:pt>
                <c:pt idx="66">
                  <c:v>JOHANNA SANCHEZ</c:v>
                </c:pt>
                <c:pt idx="67">
                  <c:v>JOHANNA SANCHEZ</c:v>
                </c:pt>
                <c:pt idx="68">
                  <c:v>JOHANNA SANCHEZ</c:v>
                </c:pt>
                <c:pt idx="69">
                  <c:v>JOHANNA SANCHEZ</c:v>
                </c:pt>
                <c:pt idx="70">
                  <c:v>JOHANNA SANCHEZ</c:v>
                </c:pt>
                <c:pt idx="71">
                  <c:v>MAIA BORJA</c:v>
                </c:pt>
                <c:pt idx="72">
                  <c:v>MAIA BORJA</c:v>
                </c:pt>
                <c:pt idx="73">
                  <c:v>JOHANNA SANCHEZ</c:v>
                </c:pt>
                <c:pt idx="74">
                  <c:v>JOHANNA SANCHEZ</c:v>
                </c:pt>
                <c:pt idx="75">
                  <c:v>CAMILO ESCOVAR</c:v>
                </c:pt>
                <c:pt idx="76">
                  <c:v>MAIA BORJA</c:v>
                </c:pt>
                <c:pt idx="77">
                  <c:v>JOHANNA SANCHEZ</c:v>
                </c:pt>
                <c:pt idx="79">
                  <c:v>JOHANNA SANCHEZ</c:v>
                </c:pt>
                <c:pt idx="80">
                  <c:v>JOHANNA SANCHEZ</c:v>
                </c:pt>
                <c:pt idx="81">
                  <c:v>MAIA BORJA</c:v>
                </c:pt>
                <c:pt idx="82">
                  <c:v>MAIA BORJA</c:v>
                </c:pt>
                <c:pt idx="83">
                  <c:v>MAIA BORJA</c:v>
                </c:pt>
                <c:pt idx="84">
                  <c:v>MAIA BORJA</c:v>
                </c:pt>
                <c:pt idx="85">
                  <c:v>JOHANNA SANCHEZ</c:v>
                </c:pt>
                <c:pt idx="86">
                  <c:v>MAIA BORJA</c:v>
                </c:pt>
                <c:pt idx="87">
                  <c:v>MAIA BORJA</c:v>
                </c:pt>
                <c:pt idx="88">
                  <c:v>JOHANNA SANCHEZ</c:v>
                </c:pt>
                <c:pt idx="89">
                  <c:v>JOHANNA SANCHEZ</c:v>
                </c:pt>
                <c:pt idx="90">
                  <c:v>JOHANNA SANCHEZ</c:v>
                </c:pt>
                <c:pt idx="91">
                  <c:v>JOHANNA SANCHEZ</c:v>
                </c:pt>
                <c:pt idx="92">
                  <c:v>MAIA BORJA</c:v>
                </c:pt>
                <c:pt idx="93">
                  <c:v>MAIA BORJA</c:v>
                </c:pt>
                <c:pt idx="94">
                  <c:v>MAIA BORJA</c:v>
                </c:pt>
                <c:pt idx="96">
                  <c:v>CAMILO ESCOVAR</c:v>
                </c:pt>
                <c:pt idx="97">
                  <c:v>CAMILO ESCOVAR</c:v>
                </c:pt>
                <c:pt idx="98">
                  <c:v>CAMILO ESCOVAR</c:v>
                </c:pt>
                <c:pt idx="99">
                  <c:v>CAMILO ESCOVAR</c:v>
                </c:pt>
                <c:pt idx="100">
                  <c:v>MARCELA ORTEGA</c:v>
                </c:pt>
                <c:pt idx="102">
                  <c:v>MAIA BORJA</c:v>
                </c:pt>
                <c:pt idx="105">
                  <c:v>CAMILO ESCOVAR</c:v>
                </c:pt>
                <c:pt idx="107">
                  <c:v>CAMILO ESCOVAR</c:v>
                </c:pt>
                <c:pt idx="108">
                  <c:v>CAMILO ESCOVAR</c:v>
                </c:pt>
                <c:pt idx="109">
                  <c:v>CAMILO ESCOVAR</c:v>
                </c:pt>
                <c:pt idx="110">
                  <c:v>CAMILO ESCOVAR</c:v>
                </c:pt>
                <c:pt idx="111">
                  <c:v>CAMILO ESCOVAR</c:v>
                </c:pt>
                <c:pt idx="112">
                  <c:v>CAMILO ESCOVAR</c:v>
                </c:pt>
                <c:pt idx="113">
                  <c:v>CAMILO ESCOVAR</c:v>
                </c:pt>
                <c:pt idx="114">
                  <c:v>CAMILO ESCOVAR</c:v>
                </c:pt>
                <c:pt idx="115">
                  <c:v>CAMILO ESCOVAR</c:v>
                </c:pt>
                <c:pt idx="116">
                  <c:v>CAMILO ESCOVAR</c:v>
                </c:pt>
                <c:pt idx="117">
                  <c:v>CAMILO ESCOVAR</c:v>
                </c:pt>
                <c:pt idx="118">
                  <c:v>CAMILO ESCOVAR</c:v>
                </c:pt>
                <c:pt idx="119">
                  <c:v>CAMILO ESCOVAR</c:v>
                </c:pt>
                <c:pt idx="121">
                  <c:v>MARCELA ORTEGA</c:v>
                </c:pt>
                <c:pt idx="122">
                  <c:v>CAMILO ESCOVAR</c:v>
                </c:pt>
                <c:pt idx="124">
                  <c:v>CAMILO ESCOVAR</c:v>
                </c:pt>
                <c:pt idx="125">
                  <c:v>MAIA BORJA</c:v>
                </c:pt>
                <c:pt idx="126">
                  <c:v>MAIA BORJA</c:v>
                </c:pt>
                <c:pt idx="127">
                  <c:v>MAIA BORJA</c:v>
                </c:pt>
                <c:pt idx="129">
                  <c:v>MARCELA ORTEGA</c:v>
                </c:pt>
                <c:pt idx="131">
                  <c:v>MAIA BORJA</c:v>
                </c:pt>
                <c:pt idx="132">
                  <c:v>CAMILO ESCOVAR</c:v>
                </c:pt>
                <c:pt idx="133">
                  <c:v>CAMILO ESCOVAR</c:v>
                </c:pt>
                <c:pt idx="134">
                  <c:v>MAIA BORJA</c:v>
                </c:pt>
                <c:pt idx="135">
                  <c:v>JOHANNA SANCHEZ</c:v>
                </c:pt>
                <c:pt idx="136">
                  <c:v>CAMILO ESCOVAR</c:v>
                </c:pt>
                <c:pt idx="137">
                  <c:v>CAMILO ESCOVAR</c:v>
                </c:pt>
                <c:pt idx="138">
                  <c:v>MAIA BORJA</c:v>
                </c:pt>
                <c:pt idx="140">
                  <c:v>MAIA BORJA</c:v>
                </c:pt>
                <c:pt idx="142">
                  <c:v>JOHANNA SANCHEZ</c:v>
                </c:pt>
                <c:pt idx="143">
                  <c:v>MAIA BORJA</c:v>
                </c:pt>
                <c:pt idx="144">
                  <c:v>MAIA BORJA</c:v>
                </c:pt>
                <c:pt idx="145">
                  <c:v>MAIA BORJA</c:v>
                </c:pt>
                <c:pt idx="146">
                  <c:v>MAIA BORJA</c:v>
                </c:pt>
                <c:pt idx="147">
                  <c:v>MAIA BORJA</c:v>
                </c:pt>
                <c:pt idx="148">
                  <c:v>MAIA BORJA</c:v>
                </c:pt>
                <c:pt idx="150">
                  <c:v>CAMILO ESCOVAR</c:v>
                </c:pt>
                <c:pt idx="151">
                  <c:v>MAIA BORJA</c:v>
                </c:pt>
                <c:pt idx="152">
                  <c:v>MAIA BORJA</c:v>
                </c:pt>
                <c:pt idx="153">
                  <c:v>MAIA BORJA</c:v>
                </c:pt>
                <c:pt idx="154">
                  <c:v>MAIA BORJA</c:v>
                </c:pt>
                <c:pt idx="155">
                  <c:v>MAIA BORJA</c:v>
                </c:pt>
                <c:pt idx="156">
                  <c:v>MAIA BORJA</c:v>
                </c:pt>
                <c:pt idx="157">
                  <c:v>MAIA BORJA</c:v>
                </c:pt>
                <c:pt idx="158">
                  <c:v>MAIA BORJA</c:v>
                </c:pt>
                <c:pt idx="159">
                  <c:v>MAIA BORJA</c:v>
                </c:pt>
                <c:pt idx="161">
                  <c:v>JOHANNA SANCHEZ</c:v>
                </c:pt>
                <c:pt idx="162">
                  <c:v>CAMILO ESCOVAR</c:v>
                </c:pt>
                <c:pt idx="164">
                  <c:v>MAIA BORJA</c:v>
                </c:pt>
                <c:pt idx="166">
                  <c:v>CAMILO ESCOVAR</c:v>
                </c:pt>
                <c:pt idx="167">
                  <c:v>CAMILO ESCOVAR</c:v>
                </c:pt>
                <c:pt idx="169">
                  <c:v>CAMILO ESCOVAR</c:v>
                </c:pt>
                <c:pt idx="170">
                  <c:v>CAMILO ESCOVAR</c:v>
                </c:pt>
                <c:pt idx="172">
                  <c:v>CAMILO ESCOVAR</c:v>
                </c:pt>
                <c:pt idx="173">
                  <c:v>CAMILO ESCOVAR</c:v>
                </c:pt>
                <c:pt idx="174">
                  <c:v>CAMILO ESCOVAR</c:v>
                </c:pt>
                <c:pt idx="175">
                  <c:v>MAIA BORJA</c:v>
                </c:pt>
                <c:pt idx="176">
                  <c:v>JORGE SEGOVIA</c:v>
                </c:pt>
                <c:pt idx="178">
                  <c:v>CAMILO ESCOVAR</c:v>
                </c:pt>
                <c:pt idx="179">
                  <c:v>CAMILO ESCOVAR</c:v>
                </c:pt>
                <c:pt idx="180">
                  <c:v>CAMILO ESCOVAR</c:v>
                </c:pt>
                <c:pt idx="181">
                  <c:v>CAMILO ESCOVAR</c:v>
                </c:pt>
                <c:pt idx="182">
                  <c:v>CAMILO ESCOVAR</c:v>
                </c:pt>
                <c:pt idx="184">
                  <c:v>CAMILO ESCOVAR</c:v>
                </c:pt>
                <c:pt idx="186">
                  <c:v>CAMILO ESCOVAR</c:v>
                </c:pt>
                <c:pt idx="187">
                  <c:v>MAIA BORJA</c:v>
                </c:pt>
                <c:pt idx="188">
                  <c:v>MAIA BORJA</c:v>
                </c:pt>
                <c:pt idx="189">
                  <c:v>MAIA BORJA</c:v>
                </c:pt>
                <c:pt idx="190">
                  <c:v>MAIA BORJA</c:v>
                </c:pt>
                <c:pt idx="191">
                  <c:v>MAIA BORJA</c:v>
                </c:pt>
                <c:pt idx="192">
                  <c:v>MAIA BORJA</c:v>
                </c:pt>
                <c:pt idx="193">
                  <c:v>CAMILO ESCOVAR</c:v>
                </c:pt>
                <c:pt idx="194">
                  <c:v>CAMILO ESCOVAR</c:v>
                </c:pt>
                <c:pt idx="196">
                  <c:v>CAMILO ESCOVAR</c:v>
                </c:pt>
                <c:pt idx="199">
                  <c:v>JOHANNA SANCHEZ</c:v>
                </c:pt>
                <c:pt idx="200">
                  <c:v>CAMILO ESCOVAR</c:v>
                </c:pt>
                <c:pt idx="201">
                  <c:v>MAIA BORJA</c:v>
                </c:pt>
                <c:pt idx="202">
                  <c:v>MAIA BORJA</c:v>
                </c:pt>
                <c:pt idx="203">
                  <c:v>CAMILO ESCOVAR</c:v>
                </c:pt>
                <c:pt idx="204">
                  <c:v>CAMILO ESCOVAR</c:v>
                </c:pt>
                <c:pt idx="205">
                  <c:v>CAMILO ESCOVAR</c:v>
                </c:pt>
                <c:pt idx="206">
                  <c:v>MAIA BORJA</c:v>
                </c:pt>
                <c:pt idx="207">
                  <c:v>MAIA BORJA</c:v>
                </c:pt>
                <c:pt idx="208">
                  <c:v>CAMILO ESCOVAR</c:v>
                </c:pt>
                <c:pt idx="209">
                  <c:v>MAIA BORJA</c:v>
                </c:pt>
                <c:pt idx="210">
                  <c:v>MARCELA ORTEGA</c:v>
                </c:pt>
                <c:pt idx="211">
                  <c:v>CAMILO ESCOVAR</c:v>
                </c:pt>
                <c:pt idx="212">
                  <c:v>MAIA BORJA</c:v>
                </c:pt>
                <c:pt idx="213">
                  <c:v>MARCELA ORTEGA</c:v>
                </c:pt>
                <c:pt idx="214">
                  <c:v>MAIA BORJA</c:v>
                </c:pt>
                <c:pt idx="215">
                  <c:v>MAIA BORJA</c:v>
                </c:pt>
                <c:pt idx="216">
                  <c:v>JORGE SEGOVIA</c:v>
                </c:pt>
                <c:pt idx="217">
                  <c:v>MAIA BORJA</c:v>
                </c:pt>
                <c:pt idx="218">
                  <c:v>MARCELA ORTEGA</c:v>
                </c:pt>
                <c:pt idx="219">
                  <c:v>MAIA BORJA</c:v>
                </c:pt>
                <c:pt idx="220">
                  <c:v>MAIA BORJA</c:v>
                </c:pt>
                <c:pt idx="221">
                  <c:v>CAMILO ESCOVAR</c:v>
                </c:pt>
                <c:pt idx="222">
                  <c:v>CAMILO ESCOVAR</c:v>
                </c:pt>
                <c:pt idx="223">
                  <c:v>CAMILO ESCOVAR</c:v>
                </c:pt>
                <c:pt idx="224">
                  <c:v>JORGE SEGOVIA</c:v>
                </c:pt>
                <c:pt idx="225">
                  <c:v>MARCELA ORTEGA</c:v>
                </c:pt>
                <c:pt idx="226">
                  <c:v>MAIA BORJA</c:v>
                </c:pt>
                <c:pt idx="228">
                  <c:v>CAMILO ESCOVAR</c:v>
                </c:pt>
                <c:pt idx="229">
                  <c:v>CAMILO ESCOVAR</c:v>
                </c:pt>
                <c:pt idx="230">
                  <c:v>CAMILO ESCOVAR</c:v>
                </c:pt>
                <c:pt idx="231">
                  <c:v>CAMILO ESCOVAR</c:v>
                </c:pt>
                <c:pt idx="232">
                  <c:v>MAIA BORJA</c:v>
                </c:pt>
                <c:pt idx="233">
                  <c:v>CAMILO ESCOVAR</c:v>
                </c:pt>
                <c:pt idx="234">
                  <c:v>MAIA BORJA</c:v>
                </c:pt>
                <c:pt idx="235">
                  <c:v>MAIA BORJA</c:v>
                </c:pt>
                <c:pt idx="236">
                  <c:v>CAMILO ESCOVAR</c:v>
                </c:pt>
                <c:pt idx="237">
                  <c:v>MAIA BORJA</c:v>
                </c:pt>
                <c:pt idx="238">
                  <c:v>MAIA BORJA</c:v>
                </c:pt>
                <c:pt idx="239">
                  <c:v>MAIA BORJA</c:v>
                </c:pt>
                <c:pt idx="240">
                  <c:v>CAMILO ESCOVAR</c:v>
                </c:pt>
                <c:pt idx="241">
                  <c:v>CAMILO ESCOVAR</c:v>
                </c:pt>
                <c:pt idx="242">
                  <c:v>CAMILO ESCOVAR</c:v>
                </c:pt>
                <c:pt idx="243">
                  <c:v>CAMILO ESCOVAR</c:v>
                </c:pt>
                <c:pt idx="244">
                  <c:v>CAMILO ESCOVAR</c:v>
                </c:pt>
                <c:pt idx="245">
                  <c:v>MARCELA ORTEGA</c:v>
                </c:pt>
                <c:pt idx="246">
                  <c:v>MAIA BORJA</c:v>
                </c:pt>
                <c:pt idx="247">
                  <c:v>CAMILO ESCOVAR</c:v>
                </c:pt>
                <c:pt idx="248">
                  <c:v>CAMILO ESCOVAR</c:v>
                </c:pt>
                <c:pt idx="249">
                  <c:v>CAMILO ESCOVAR</c:v>
                </c:pt>
                <c:pt idx="250">
                  <c:v>MAIA BORJA</c:v>
                </c:pt>
                <c:pt idx="251">
                  <c:v>CAMILO ESCOVAR</c:v>
                </c:pt>
                <c:pt idx="252">
                  <c:v>MAIA BORJA</c:v>
                </c:pt>
                <c:pt idx="253">
                  <c:v>MARCELA ORTEGA</c:v>
                </c:pt>
                <c:pt idx="254">
                  <c:v>CAMILO ESCOVAR</c:v>
                </c:pt>
                <c:pt idx="255">
                  <c:v>MARCELA ORTEGA</c:v>
                </c:pt>
                <c:pt idx="256">
                  <c:v>MAIA BORJA</c:v>
                </c:pt>
                <c:pt idx="257">
                  <c:v>MAIA BORJA</c:v>
                </c:pt>
                <c:pt idx="258">
                  <c:v>MAIA BORJA</c:v>
                </c:pt>
                <c:pt idx="259">
                  <c:v>MAIA BORJA</c:v>
                </c:pt>
                <c:pt idx="260">
                  <c:v>MAIA BORJA</c:v>
                </c:pt>
                <c:pt idx="261">
                  <c:v>MAIA BORJA</c:v>
                </c:pt>
                <c:pt idx="262">
                  <c:v>MARCELA ORTEGA</c:v>
                </c:pt>
                <c:pt idx="263">
                  <c:v>CAMILO ESCOVAR</c:v>
                </c:pt>
                <c:pt idx="264">
                  <c:v>MAIA BORJA</c:v>
                </c:pt>
                <c:pt idx="265">
                  <c:v>MAIA BORJA</c:v>
                </c:pt>
                <c:pt idx="266">
                  <c:v>MAIA BORJA</c:v>
                </c:pt>
                <c:pt idx="267">
                  <c:v>MAIA BORJA</c:v>
                </c:pt>
                <c:pt idx="268">
                  <c:v>CAMILO ESCOVAR</c:v>
                </c:pt>
                <c:pt idx="269">
                  <c:v>CAMILO ESCOVAR</c:v>
                </c:pt>
                <c:pt idx="270">
                  <c:v>CAMILO ESCOVAR</c:v>
                </c:pt>
                <c:pt idx="271">
                  <c:v>MAIA BORJA</c:v>
                </c:pt>
                <c:pt idx="272">
                  <c:v>CAMILO ESCOVAR</c:v>
                </c:pt>
                <c:pt idx="273">
                  <c:v>MAIA BORJA</c:v>
                </c:pt>
                <c:pt idx="274">
                  <c:v>MAIA BORJA</c:v>
                </c:pt>
                <c:pt idx="275">
                  <c:v>MAIA BORJA</c:v>
                </c:pt>
                <c:pt idx="276">
                  <c:v>MAIA BORJA</c:v>
                </c:pt>
                <c:pt idx="277">
                  <c:v>MAIA BORJA</c:v>
                </c:pt>
                <c:pt idx="278">
                  <c:v>CAMILO ESCOVAR</c:v>
                </c:pt>
                <c:pt idx="279">
                  <c:v>CAMILO ESCOVAR</c:v>
                </c:pt>
                <c:pt idx="280">
                  <c:v>MAIA BORJA</c:v>
                </c:pt>
                <c:pt idx="281">
                  <c:v>CAMILO ESCOVAR</c:v>
                </c:pt>
                <c:pt idx="282">
                  <c:v>MAIA BORJA</c:v>
                </c:pt>
                <c:pt idx="283">
                  <c:v>CAMILO ESCOVAR</c:v>
                </c:pt>
                <c:pt idx="284">
                  <c:v>MAIA BORJA</c:v>
                </c:pt>
                <c:pt idx="285">
                  <c:v>CAMILO ESCOVAR</c:v>
                </c:pt>
                <c:pt idx="286">
                  <c:v>MAIA BORJA</c:v>
                </c:pt>
                <c:pt idx="287">
                  <c:v>MAIA BORJA</c:v>
                </c:pt>
                <c:pt idx="288">
                  <c:v>MAIA BORJA</c:v>
                </c:pt>
                <c:pt idx="289">
                  <c:v>MAIA BORJA</c:v>
                </c:pt>
                <c:pt idx="290">
                  <c:v>CAMILO ESCOVAR</c:v>
                </c:pt>
                <c:pt idx="291">
                  <c:v>CAMILO ESCOVAR</c:v>
                </c:pt>
                <c:pt idx="292">
                  <c:v>CAMILO ESCOVAR</c:v>
                </c:pt>
                <c:pt idx="293">
                  <c:v>CAMILO ESCOVAR</c:v>
                </c:pt>
                <c:pt idx="294">
                  <c:v>CAMILO ESCOVAR</c:v>
                </c:pt>
                <c:pt idx="295">
                  <c:v>CAMILO ESCOVAR</c:v>
                </c:pt>
                <c:pt idx="296">
                  <c:v>CAMILO ESCOVAR</c:v>
                </c:pt>
                <c:pt idx="297">
                  <c:v>CAMILO ESCOVAR</c:v>
                </c:pt>
                <c:pt idx="299">
                  <c:v>MAIA BORJA</c:v>
                </c:pt>
                <c:pt idx="300">
                  <c:v>MAIA BORJA</c:v>
                </c:pt>
                <c:pt idx="301">
                  <c:v>CAMILO ESCOVAR</c:v>
                </c:pt>
                <c:pt idx="302">
                  <c:v>CAMILO ESCOVAR</c:v>
                </c:pt>
                <c:pt idx="303">
                  <c:v>MARCELA ORTEGA</c:v>
                </c:pt>
                <c:pt idx="304">
                  <c:v>MARCELA ORTEGA</c:v>
                </c:pt>
                <c:pt idx="305">
                  <c:v>MARCELA ORTEGA</c:v>
                </c:pt>
                <c:pt idx="306">
                  <c:v>MARCELA ORTEGA</c:v>
                </c:pt>
                <c:pt idx="307">
                  <c:v>CAMILO ESCOVAR</c:v>
                </c:pt>
                <c:pt idx="308">
                  <c:v>CAMILO ESCOVAR</c:v>
                </c:pt>
                <c:pt idx="309">
                  <c:v>CAMILO ESCOVAR</c:v>
                </c:pt>
                <c:pt idx="310">
                  <c:v>CAMILO ESCOVAR</c:v>
                </c:pt>
                <c:pt idx="311">
                  <c:v>CAMILO ESCOVAR</c:v>
                </c:pt>
                <c:pt idx="312">
                  <c:v>MARCELA ORTEGA</c:v>
                </c:pt>
                <c:pt idx="313">
                  <c:v>MAIA BORJA</c:v>
                </c:pt>
                <c:pt idx="314">
                  <c:v>MAIA BORJA</c:v>
                </c:pt>
                <c:pt idx="315">
                  <c:v>JOHANNA SANCHEZ</c:v>
                </c:pt>
                <c:pt idx="316">
                  <c:v>MAIA BORJA</c:v>
                </c:pt>
                <c:pt idx="317">
                  <c:v>JOHANNA SANCHEZ</c:v>
                </c:pt>
                <c:pt idx="318">
                  <c:v>MARCELA ORTEGA</c:v>
                </c:pt>
                <c:pt idx="319">
                  <c:v>JOHANNA SANCHEZ</c:v>
                </c:pt>
                <c:pt idx="320">
                  <c:v>MAIA BORJA</c:v>
                </c:pt>
                <c:pt idx="321">
                  <c:v>MAIA BORJA</c:v>
                </c:pt>
                <c:pt idx="323">
                  <c:v>MAIA BORJA</c:v>
                </c:pt>
                <c:pt idx="324">
                  <c:v>CAMILO ESCOVAR</c:v>
                </c:pt>
                <c:pt idx="325">
                  <c:v>CAMILO ESCOVAR</c:v>
                </c:pt>
                <c:pt idx="326">
                  <c:v>CAMILO ESCOVAR</c:v>
                </c:pt>
                <c:pt idx="327">
                  <c:v>MAIA BORJA</c:v>
                </c:pt>
                <c:pt idx="328">
                  <c:v>MAIA BORJA</c:v>
                </c:pt>
                <c:pt idx="331">
                  <c:v>MAIA BORJA</c:v>
                </c:pt>
                <c:pt idx="332">
                  <c:v>CAMILO ESCOVAR</c:v>
                </c:pt>
                <c:pt idx="333">
                  <c:v>MAIA BORJA</c:v>
                </c:pt>
                <c:pt idx="334">
                  <c:v>CAMILO ESCOVAR</c:v>
                </c:pt>
                <c:pt idx="335">
                  <c:v>MARCELA ORTEGA</c:v>
                </c:pt>
                <c:pt idx="336">
                  <c:v>MARCELA ORTEGA</c:v>
                </c:pt>
                <c:pt idx="337">
                  <c:v>MAIA BORJA</c:v>
                </c:pt>
                <c:pt idx="338">
                  <c:v>MARCELA ORTEGA</c:v>
                </c:pt>
                <c:pt idx="339">
                  <c:v>CAMILO ESCOVAR</c:v>
                </c:pt>
                <c:pt idx="340">
                  <c:v>CAMILO ESCOVAR</c:v>
                </c:pt>
                <c:pt idx="341">
                  <c:v>MAIA BORJA</c:v>
                </c:pt>
                <c:pt idx="342">
                  <c:v>CAMILO ESCOVAR</c:v>
                </c:pt>
                <c:pt idx="343">
                  <c:v>MAIA BORJA</c:v>
                </c:pt>
                <c:pt idx="344">
                  <c:v>MAIA BORJA</c:v>
                </c:pt>
                <c:pt idx="345">
                  <c:v>MAIA BORJA</c:v>
                </c:pt>
                <c:pt idx="346">
                  <c:v>MAIA BORJA</c:v>
                </c:pt>
                <c:pt idx="347">
                  <c:v>MARCELA ORTEGA</c:v>
                </c:pt>
                <c:pt idx="348">
                  <c:v>MARCELA ORTEGA</c:v>
                </c:pt>
                <c:pt idx="349">
                  <c:v>MAIA BORJA</c:v>
                </c:pt>
                <c:pt idx="350">
                  <c:v>MAIA BORJA</c:v>
                </c:pt>
                <c:pt idx="351">
                  <c:v>MAIA BORJA</c:v>
                </c:pt>
                <c:pt idx="352">
                  <c:v>MAIA BORJA</c:v>
                </c:pt>
                <c:pt idx="354">
                  <c:v>MARCELA ORTEGA</c:v>
                </c:pt>
                <c:pt idx="355">
                  <c:v>MARCELA ORTEGA</c:v>
                </c:pt>
                <c:pt idx="356">
                  <c:v>MARCELA ORTEGA</c:v>
                </c:pt>
                <c:pt idx="357">
                  <c:v>MARCELA ORTEGA</c:v>
                </c:pt>
                <c:pt idx="358">
                  <c:v>MARCELA ORTEGA</c:v>
                </c:pt>
                <c:pt idx="359">
                  <c:v>MARCELA ORTEGA</c:v>
                </c:pt>
                <c:pt idx="360">
                  <c:v>MARCELA ORTEGA</c:v>
                </c:pt>
                <c:pt idx="361">
                  <c:v>MARCELA ORTEGA</c:v>
                </c:pt>
                <c:pt idx="362">
                  <c:v>MAIA BORJA</c:v>
                </c:pt>
                <c:pt idx="363">
                  <c:v>MARCELA ORTEGA</c:v>
                </c:pt>
                <c:pt idx="364">
                  <c:v>MAIA BORJA</c:v>
                </c:pt>
                <c:pt idx="365">
                  <c:v>MAIA BORJA</c:v>
                </c:pt>
                <c:pt idx="366">
                  <c:v>MAIA BORJA</c:v>
                </c:pt>
                <c:pt idx="367">
                  <c:v>MARCELA ORTEGA</c:v>
                </c:pt>
                <c:pt idx="368">
                  <c:v>MARCELA ORTEGA</c:v>
                </c:pt>
                <c:pt idx="369">
                  <c:v>CAMILO ESCOVAR</c:v>
                </c:pt>
                <c:pt idx="370">
                  <c:v>MARCELA ORTEGA</c:v>
                </c:pt>
                <c:pt idx="371">
                  <c:v>MAIA BORJA</c:v>
                </c:pt>
                <c:pt idx="372">
                  <c:v>MAIA BORJA</c:v>
                </c:pt>
                <c:pt idx="373">
                  <c:v>MAIA BORJA</c:v>
                </c:pt>
                <c:pt idx="374">
                  <c:v>MAIA BORJA</c:v>
                </c:pt>
                <c:pt idx="375">
                  <c:v>MAIA BORJA</c:v>
                </c:pt>
                <c:pt idx="376">
                  <c:v>JOHANNA SANCHEZ</c:v>
                </c:pt>
                <c:pt idx="377">
                  <c:v>JOHANNA SANCHEZ</c:v>
                </c:pt>
                <c:pt idx="378">
                  <c:v>JOHANNA SANCHEZ</c:v>
                </c:pt>
                <c:pt idx="379">
                  <c:v>MAIA BORJA</c:v>
                </c:pt>
                <c:pt idx="380">
                  <c:v>JOHANNA SANCHEZ</c:v>
                </c:pt>
                <c:pt idx="381">
                  <c:v>MAIA BORJA</c:v>
                </c:pt>
                <c:pt idx="382">
                  <c:v>CAMILO ESCOVAR</c:v>
                </c:pt>
                <c:pt idx="383">
                  <c:v>MAIA BORJA</c:v>
                </c:pt>
                <c:pt idx="384">
                  <c:v>MAIA BORJA</c:v>
                </c:pt>
                <c:pt idx="385">
                  <c:v>MAIA BORJA</c:v>
                </c:pt>
                <c:pt idx="386">
                  <c:v>MAIA BORJA</c:v>
                </c:pt>
                <c:pt idx="387">
                  <c:v>MAIA BORJA</c:v>
                </c:pt>
                <c:pt idx="388">
                  <c:v>MAIA BORJA</c:v>
                </c:pt>
                <c:pt idx="389">
                  <c:v>MAIA BORJA</c:v>
                </c:pt>
                <c:pt idx="390">
                  <c:v>MAIA BORJA</c:v>
                </c:pt>
                <c:pt idx="391">
                  <c:v>MAIA BORJA</c:v>
                </c:pt>
                <c:pt idx="392">
                  <c:v>MAIA BORJA</c:v>
                </c:pt>
                <c:pt idx="393">
                  <c:v>CAMILO ESCOVAR</c:v>
                </c:pt>
                <c:pt idx="394">
                  <c:v>MAIA BORJA</c:v>
                </c:pt>
                <c:pt idx="395">
                  <c:v>MAIA BORJA</c:v>
                </c:pt>
                <c:pt idx="396">
                  <c:v>MAIA BORJA</c:v>
                </c:pt>
                <c:pt idx="397">
                  <c:v>MAIA BORJA</c:v>
                </c:pt>
                <c:pt idx="398">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3D48-4801-BD4A-4E7349F125D0}"/>
            </c:ext>
          </c:extLst>
        </c:ser>
        <c:dLbls>
          <c:showLegendKey val="0"/>
          <c:showVal val="0"/>
          <c:showCatName val="0"/>
          <c:showSerName val="0"/>
          <c:showPercent val="0"/>
          <c:showBubbleSize val="0"/>
        </c:dLbls>
        <c:gapWidth val="150"/>
        <c:axId val="105671680"/>
        <c:axId val="105685760"/>
      </c:barChart>
      <c:catAx>
        <c:axId val="105671680"/>
        <c:scaling>
          <c:orientation val="minMax"/>
        </c:scaling>
        <c:delete val="0"/>
        <c:axPos val="b"/>
        <c:numFmt formatCode="General" sourceLinked="0"/>
        <c:majorTickMark val="out"/>
        <c:minorTickMark val="none"/>
        <c:tickLblPos val="nextTo"/>
        <c:crossAx val="105685760"/>
        <c:crosses val="autoZero"/>
        <c:auto val="1"/>
        <c:lblAlgn val="ctr"/>
        <c:lblOffset val="100"/>
        <c:noMultiLvlLbl val="0"/>
      </c:catAx>
      <c:valAx>
        <c:axId val="105685760"/>
        <c:scaling>
          <c:orientation val="minMax"/>
        </c:scaling>
        <c:delete val="0"/>
        <c:axPos val="l"/>
        <c:majorGridlines/>
        <c:numFmt formatCode="General" sourceLinked="1"/>
        <c:majorTickMark val="out"/>
        <c:minorTickMark val="none"/>
        <c:tickLblPos val="nextTo"/>
        <c:crossAx val="10567168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2</xdr:col>
      <xdr:colOff>850418</xdr:colOff>
      <xdr:row>4</xdr:row>
      <xdr:rowOff>76752</xdr:rowOff>
    </xdr:to>
    <xdr:pic>
      <xdr:nvPicPr>
        <xdr:cNvPr id="19" name="152 Imagen" descr="cid:76FA456F-FDB6-4D39-84E3-097AB9F99257@dafp.local">
          <a:extLst>
            <a:ext uri="{FF2B5EF4-FFF2-40B4-BE49-F238E27FC236}">
              <a16:creationId xmlns:a16="http://schemas.microsoft.com/office/drawing/2014/main" xmlns=""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171450</xdr:colOff>
      <xdr:row>5</xdr:row>
      <xdr:rowOff>0</xdr:rowOff>
    </xdr:to>
    <xdr:pic>
      <xdr:nvPicPr>
        <xdr:cNvPr id="2" name="152 Imagen" descr="cid:76FA456F-FDB6-4D39-84E3-097AB9F99257@dafp.lo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38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499110</xdr:colOff>
      <xdr:row>0</xdr:row>
      <xdr:rowOff>0</xdr:rowOff>
    </xdr:from>
    <xdr:ext cx="184731" cy="264560"/>
    <xdr:sp macro="" textlink="">
      <xdr:nvSpPr>
        <xdr:cNvPr id="3" name="1 CuadroTexto">
          <a:extLst>
            <a:ext uri="{FF2B5EF4-FFF2-40B4-BE49-F238E27FC236}">
              <a16:creationId xmlns:a16="http://schemas.microsoft.com/office/drawing/2014/main" xmlns="" id="{00000000-0008-0000-0200-000015000000}"/>
            </a:ext>
          </a:extLst>
        </xdr:cNvPr>
        <xdr:cNvSpPr txBox="1"/>
      </xdr:nvSpPr>
      <xdr:spPr>
        <a:xfrm>
          <a:off x="364236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4" name="1 CuadroTexto">
          <a:extLst>
            <a:ext uri="{FF2B5EF4-FFF2-40B4-BE49-F238E27FC236}">
              <a16:creationId xmlns:a16="http://schemas.microsoft.com/office/drawing/2014/main" xmlns="" id="{00000000-0008-0000-0200-000016000000}"/>
            </a:ext>
          </a:extLst>
        </xdr:cNvPr>
        <xdr:cNvSpPr txBox="1"/>
      </xdr:nvSpPr>
      <xdr:spPr>
        <a:xfrm>
          <a:off x="364236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5" name="1 CuadroTexto">
          <a:extLst>
            <a:ext uri="{FF2B5EF4-FFF2-40B4-BE49-F238E27FC236}">
              <a16:creationId xmlns:a16="http://schemas.microsoft.com/office/drawing/2014/main" xmlns="" id="{00000000-0008-0000-0200-000017000000}"/>
            </a:ext>
          </a:extLst>
        </xdr:cNvPr>
        <xdr:cNvSpPr txBox="1"/>
      </xdr:nvSpPr>
      <xdr:spPr>
        <a:xfrm>
          <a:off x="3628073"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0</xdr:row>
      <xdr:rowOff>0</xdr:rowOff>
    </xdr:from>
    <xdr:to>
      <xdr:col>5</xdr:col>
      <xdr:colOff>685746</xdr:colOff>
      <xdr:row>232</xdr:row>
      <xdr:rowOff>93110</xdr:rowOff>
    </xdr:to>
    <xdr:sp macro="" textlink="">
      <xdr:nvSpPr>
        <xdr:cNvPr id="6" name="1 CuadroTexto">
          <a:extLst>
            <a:ext uri="{FF2B5EF4-FFF2-40B4-BE49-F238E27FC236}">
              <a16:creationId xmlns:a16="http://schemas.microsoft.com/office/drawing/2014/main" xmlns="" id="{00000000-0008-0000-0200-000018000000}"/>
            </a:ext>
          </a:extLst>
        </xdr:cNvPr>
        <xdr:cNvSpPr txBox="1"/>
      </xdr:nvSpPr>
      <xdr:spPr>
        <a:xfrm>
          <a:off x="364426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232</xdr:row>
      <xdr:rowOff>93110</xdr:rowOff>
    </xdr:to>
    <xdr:sp macro="" textlink="">
      <xdr:nvSpPr>
        <xdr:cNvPr id="7" name="1 CuadroTexto">
          <a:extLst>
            <a:ext uri="{FF2B5EF4-FFF2-40B4-BE49-F238E27FC236}">
              <a16:creationId xmlns:a16="http://schemas.microsoft.com/office/drawing/2014/main" xmlns="" id="{00000000-0008-0000-0200-000019000000}"/>
            </a:ext>
          </a:extLst>
        </xdr:cNvPr>
        <xdr:cNvSpPr txBox="1"/>
      </xdr:nvSpPr>
      <xdr:spPr>
        <a:xfrm>
          <a:off x="364426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232</xdr:row>
      <xdr:rowOff>93110</xdr:rowOff>
    </xdr:to>
    <xdr:sp macro="" textlink="">
      <xdr:nvSpPr>
        <xdr:cNvPr id="8" name="1 CuadroTexto">
          <a:extLst>
            <a:ext uri="{FF2B5EF4-FFF2-40B4-BE49-F238E27FC236}">
              <a16:creationId xmlns:a16="http://schemas.microsoft.com/office/drawing/2014/main" xmlns="" id="{00000000-0008-0000-0200-00001A000000}"/>
            </a:ext>
          </a:extLst>
        </xdr:cNvPr>
        <xdr:cNvSpPr txBox="1"/>
      </xdr:nvSpPr>
      <xdr:spPr>
        <a:xfrm>
          <a:off x="364426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481965</xdr:colOff>
      <xdr:row>0</xdr:row>
      <xdr:rowOff>0</xdr:rowOff>
    </xdr:from>
    <xdr:to>
      <xdr:col>5</xdr:col>
      <xdr:colOff>666696</xdr:colOff>
      <xdr:row>232</xdr:row>
      <xdr:rowOff>93110</xdr:rowOff>
    </xdr:to>
    <xdr:sp macro="" textlink="">
      <xdr:nvSpPr>
        <xdr:cNvPr id="9" name="1 CuadroTexto">
          <a:extLst>
            <a:ext uri="{FF2B5EF4-FFF2-40B4-BE49-F238E27FC236}">
              <a16:creationId xmlns:a16="http://schemas.microsoft.com/office/drawing/2014/main" xmlns="" id="{00000000-0008-0000-0200-00001B000000}"/>
            </a:ext>
          </a:extLst>
        </xdr:cNvPr>
        <xdr:cNvSpPr txBox="1"/>
      </xdr:nvSpPr>
      <xdr:spPr>
        <a:xfrm>
          <a:off x="362521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0</xdr:row>
      <xdr:rowOff>0</xdr:rowOff>
    </xdr:from>
    <xdr:ext cx="184731" cy="264560"/>
    <xdr:sp macro="" textlink="">
      <xdr:nvSpPr>
        <xdr:cNvPr id="10" name="9 CuadroTexto">
          <a:extLst>
            <a:ext uri="{FF2B5EF4-FFF2-40B4-BE49-F238E27FC236}">
              <a16:creationId xmlns:a16="http://schemas.microsoft.com/office/drawing/2014/main" xmlns="" id="{00000000-0008-0000-0200-00001C000000}"/>
            </a:ext>
          </a:extLst>
        </xdr:cNvPr>
        <xdr:cNvSpPr txBox="1"/>
      </xdr:nvSpPr>
      <xdr:spPr>
        <a:xfrm>
          <a:off x="364236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11" name="1 CuadroTexto">
          <a:extLst>
            <a:ext uri="{FF2B5EF4-FFF2-40B4-BE49-F238E27FC236}">
              <a16:creationId xmlns:a16="http://schemas.microsoft.com/office/drawing/2014/main" xmlns="" id="{00000000-0008-0000-0200-00001D000000}"/>
            </a:ext>
          </a:extLst>
        </xdr:cNvPr>
        <xdr:cNvSpPr txBox="1"/>
      </xdr:nvSpPr>
      <xdr:spPr>
        <a:xfrm>
          <a:off x="364236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12" name="1 CuadroTexto">
          <a:extLst>
            <a:ext uri="{FF2B5EF4-FFF2-40B4-BE49-F238E27FC236}">
              <a16:creationId xmlns:a16="http://schemas.microsoft.com/office/drawing/2014/main" xmlns="" id="{00000000-0008-0000-0200-00001E000000}"/>
            </a:ext>
          </a:extLst>
        </xdr:cNvPr>
        <xdr:cNvSpPr txBox="1"/>
      </xdr:nvSpPr>
      <xdr:spPr>
        <a:xfrm>
          <a:off x="364236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13" name="1 CuadroTexto">
          <a:extLst>
            <a:ext uri="{FF2B5EF4-FFF2-40B4-BE49-F238E27FC236}">
              <a16:creationId xmlns:a16="http://schemas.microsoft.com/office/drawing/2014/main" xmlns="" id="{00000000-0008-0000-0200-00001F000000}"/>
            </a:ext>
          </a:extLst>
        </xdr:cNvPr>
        <xdr:cNvSpPr txBox="1"/>
      </xdr:nvSpPr>
      <xdr:spPr>
        <a:xfrm>
          <a:off x="3628073"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0</xdr:row>
      <xdr:rowOff>0</xdr:rowOff>
    </xdr:from>
    <xdr:to>
      <xdr:col>5</xdr:col>
      <xdr:colOff>685746</xdr:colOff>
      <xdr:row>232</xdr:row>
      <xdr:rowOff>93110</xdr:rowOff>
    </xdr:to>
    <xdr:sp macro="" textlink="">
      <xdr:nvSpPr>
        <xdr:cNvPr id="14" name="1 CuadroTexto">
          <a:extLst>
            <a:ext uri="{FF2B5EF4-FFF2-40B4-BE49-F238E27FC236}">
              <a16:creationId xmlns:a16="http://schemas.microsoft.com/office/drawing/2014/main" xmlns="" id="{00000000-0008-0000-0200-000020000000}"/>
            </a:ext>
          </a:extLst>
        </xdr:cNvPr>
        <xdr:cNvSpPr txBox="1"/>
      </xdr:nvSpPr>
      <xdr:spPr>
        <a:xfrm>
          <a:off x="364426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232</xdr:row>
      <xdr:rowOff>93110</xdr:rowOff>
    </xdr:to>
    <xdr:sp macro="" textlink="">
      <xdr:nvSpPr>
        <xdr:cNvPr id="15" name="1 CuadroTexto">
          <a:extLst>
            <a:ext uri="{FF2B5EF4-FFF2-40B4-BE49-F238E27FC236}">
              <a16:creationId xmlns:a16="http://schemas.microsoft.com/office/drawing/2014/main" xmlns="" id="{00000000-0008-0000-0200-000021000000}"/>
            </a:ext>
          </a:extLst>
        </xdr:cNvPr>
        <xdr:cNvSpPr txBox="1"/>
      </xdr:nvSpPr>
      <xdr:spPr>
        <a:xfrm>
          <a:off x="3644265"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28575</xdr:rowOff>
    </xdr:from>
    <xdr:to>
      <xdr:col>5</xdr:col>
      <xdr:colOff>685746</xdr:colOff>
      <xdr:row>232</xdr:row>
      <xdr:rowOff>428038</xdr:rowOff>
    </xdr:to>
    <xdr:sp macro="" textlink="">
      <xdr:nvSpPr>
        <xdr:cNvPr id="16" name="1 CuadroTexto">
          <a:extLst>
            <a:ext uri="{FF2B5EF4-FFF2-40B4-BE49-F238E27FC236}">
              <a16:creationId xmlns:a16="http://schemas.microsoft.com/office/drawing/2014/main" xmlns="" id="{00000000-0008-0000-0200-000022000000}"/>
            </a:ext>
          </a:extLst>
        </xdr:cNvPr>
        <xdr:cNvSpPr txBox="1"/>
      </xdr:nvSpPr>
      <xdr:spPr>
        <a:xfrm>
          <a:off x="3644265" y="1504950"/>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5</xdr:col>
      <xdr:colOff>481965</xdr:colOff>
      <xdr:row>0</xdr:row>
      <xdr:rowOff>0</xdr:rowOff>
    </xdr:from>
    <xdr:to>
      <xdr:col>5</xdr:col>
      <xdr:colOff>666696</xdr:colOff>
      <xdr:row>1</xdr:row>
      <xdr:rowOff>64535</xdr:rowOff>
    </xdr:to>
    <xdr:sp macro="" textlink="">
      <xdr:nvSpPr>
        <xdr:cNvPr id="17" name="1 CuadroTexto">
          <a:extLst>
            <a:ext uri="{FF2B5EF4-FFF2-40B4-BE49-F238E27FC236}">
              <a16:creationId xmlns:a16="http://schemas.microsoft.com/office/drawing/2014/main" xmlns="" id="{00000000-0008-0000-0200-000023000000}"/>
            </a:ext>
          </a:extLst>
        </xdr:cNvPr>
        <xdr:cNvSpPr txBox="1"/>
      </xdr:nvSpPr>
      <xdr:spPr>
        <a:xfrm>
          <a:off x="354901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b="1"/>
        </a:p>
      </xdr:txBody>
    </xdr:sp>
    <xdr:clientData/>
  </xdr:twoCellAnchor>
  <xdr:oneCellAnchor>
    <xdr:from>
      <xdr:col>5</xdr:col>
      <xdr:colOff>499110</xdr:colOff>
      <xdr:row>0</xdr:row>
      <xdr:rowOff>0</xdr:rowOff>
    </xdr:from>
    <xdr:ext cx="184731" cy="264560"/>
    <xdr:sp macro="" textlink="">
      <xdr:nvSpPr>
        <xdr:cNvPr id="18" name="1 CuadroTexto">
          <a:extLst>
            <a:ext uri="{FF2B5EF4-FFF2-40B4-BE49-F238E27FC236}">
              <a16:creationId xmlns:a16="http://schemas.microsoft.com/office/drawing/2014/main" xmlns="" id="{00000000-0008-0000-0200-000015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19" name="1 CuadroTexto">
          <a:extLst>
            <a:ext uri="{FF2B5EF4-FFF2-40B4-BE49-F238E27FC236}">
              <a16:creationId xmlns:a16="http://schemas.microsoft.com/office/drawing/2014/main" xmlns="" id="{00000000-0008-0000-0200-000016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20" name="1 CuadroTexto">
          <a:extLst>
            <a:ext uri="{FF2B5EF4-FFF2-40B4-BE49-F238E27FC236}">
              <a16:creationId xmlns:a16="http://schemas.microsoft.com/office/drawing/2014/main" xmlns="" id="{00000000-0008-0000-0200-000017000000}"/>
            </a:ext>
          </a:extLst>
        </xdr:cNvPr>
        <xdr:cNvSpPr txBox="1"/>
      </xdr:nvSpPr>
      <xdr:spPr>
        <a:xfrm>
          <a:off x="3628073"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0</xdr:row>
      <xdr:rowOff>0</xdr:rowOff>
    </xdr:from>
    <xdr:to>
      <xdr:col>5</xdr:col>
      <xdr:colOff>685746</xdr:colOff>
      <xdr:row>41</xdr:row>
      <xdr:rowOff>93110</xdr:rowOff>
    </xdr:to>
    <xdr:sp macro="" textlink="">
      <xdr:nvSpPr>
        <xdr:cNvPr id="21" name="1 CuadroTexto">
          <a:extLst>
            <a:ext uri="{FF2B5EF4-FFF2-40B4-BE49-F238E27FC236}">
              <a16:creationId xmlns:a16="http://schemas.microsoft.com/office/drawing/2014/main" xmlns="" id="{00000000-0008-0000-0200-000018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41</xdr:row>
      <xdr:rowOff>93110</xdr:rowOff>
    </xdr:to>
    <xdr:sp macro="" textlink="">
      <xdr:nvSpPr>
        <xdr:cNvPr id="22" name="1 CuadroTexto">
          <a:extLst>
            <a:ext uri="{FF2B5EF4-FFF2-40B4-BE49-F238E27FC236}">
              <a16:creationId xmlns:a16="http://schemas.microsoft.com/office/drawing/2014/main" xmlns="" id="{00000000-0008-0000-0200-000019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41</xdr:row>
      <xdr:rowOff>93110</xdr:rowOff>
    </xdr:to>
    <xdr:sp macro="" textlink="">
      <xdr:nvSpPr>
        <xdr:cNvPr id="23" name="1 CuadroTexto">
          <a:extLst>
            <a:ext uri="{FF2B5EF4-FFF2-40B4-BE49-F238E27FC236}">
              <a16:creationId xmlns:a16="http://schemas.microsoft.com/office/drawing/2014/main" xmlns="" id="{00000000-0008-0000-0200-00001A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481965</xdr:colOff>
      <xdr:row>0</xdr:row>
      <xdr:rowOff>0</xdr:rowOff>
    </xdr:from>
    <xdr:to>
      <xdr:col>5</xdr:col>
      <xdr:colOff>666696</xdr:colOff>
      <xdr:row>41</xdr:row>
      <xdr:rowOff>93110</xdr:rowOff>
    </xdr:to>
    <xdr:sp macro="" textlink="">
      <xdr:nvSpPr>
        <xdr:cNvPr id="24" name="1 CuadroTexto">
          <a:extLst>
            <a:ext uri="{FF2B5EF4-FFF2-40B4-BE49-F238E27FC236}">
              <a16:creationId xmlns:a16="http://schemas.microsoft.com/office/drawing/2014/main" xmlns="" id="{00000000-0008-0000-0200-00001B000000}"/>
            </a:ext>
          </a:extLst>
        </xdr:cNvPr>
        <xdr:cNvSpPr txBox="1"/>
      </xdr:nvSpPr>
      <xdr:spPr>
        <a:xfrm>
          <a:off x="362521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0</xdr:row>
      <xdr:rowOff>0</xdr:rowOff>
    </xdr:from>
    <xdr:ext cx="184731" cy="264560"/>
    <xdr:sp macro="" textlink="">
      <xdr:nvSpPr>
        <xdr:cNvPr id="25" name="24 CuadroTexto">
          <a:extLst>
            <a:ext uri="{FF2B5EF4-FFF2-40B4-BE49-F238E27FC236}">
              <a16:creationId xmlns:a16="http://schemas.microsoft.com/office/drawing/2014/main" xmlns="" id="{00000000-0008-0000-0200-00001C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26" name="1 CuadroTexto">
          <a:extLst>
            <a:ext uri="{FF2B5EF4-FFF2-40B4-BE49-F238E27FC236}">
              <a16:creationId xmlns:a16="http://schemas.microsoft.com/office/drawing/2014/main" xmlns="" id="{00000000-0008-0000-0200-00001D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27" name="1 CuadroTexto">
          <a:extLst>
            <a:ext uri="{FF2B5EF4-FFF2-40B4-BE49-F238E27FC236}">
              <a16:creationId xmlns:a16="http://schemas.microsoft.com/office/drawing/2014/main" xmlns="" id="{00000000-0008-0000-0200-00001E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28" name="1 CuadroTexto">
          <a:extLst>
            <a:ext uri="{FF2B5EF4-FFF2-40B4-BE49-F238E27FC236}">
              <a16:creationId xmlns:a16="http://schemas.microsoft.com/office/drawing/2014/main" xmlns="" id="{00000000-0008-0000-0200-00001F000000}"/>
            </a:ext>
          </a:extLst>
        </xdr:cNvPr>
        <xdr:cNvSpPr txBox="1"/>
      </xdr:nvSpPr>
      <xdr:spPr>
        <a:xfrm>
          <a:off x="3628073"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0</xdr:row>
      <xdr:rowOff>0</xdr:rowOff>
    </xdr:from>
    <xdr:to>
      <xdr:col>5</xdr:col>
      <xdr:colOff>685746</xdr:colOff>
      <xdr:row>41</xdr:row>
      <xdr:rowOff>93110</xdr:rowOff>
    </xdr:to>
    <xdr:sp macro="" textlink="">
      <xdr:nvSpPr>
        <xdr:cNvPr id="29" name="1 CuadroTexto">
          <a:extLst>
            <a:ext uri="{FF2B5EF4-FFF2-40B4-BE49-F238E27FC236}">
              <a16:creationId xmlns:a16="http://schemas.microsoft.com/office/drawing/2014/main" xmlns="" id="{00000000-0008-0000-0200-000020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0</xdr:rowOff>
    </xdr:from>
    <xdr:to>
      <xdr:col>5</xdr:col>
      <xdr:colOff>685746</xdr:colOff>
      <xdr:row>41</xdr:row>
      <xdr:rowOff>93110</xdr:rowOff>
    </xdr:to>
    <xdr:sp macro="" textlink="">
      <xdr:nvSpPr>
        <xdr:cNvPr id="30" name="1 CuadroTexto">
          <a:extLst>
            <a:ext uri="{FF2B5EF4-FFF2-40B4-BE49-F238E27FC236}">
              <a16:creationId xmlns:a16="http://schemas.microsoft.com/office/drawing/2014/main" xmlns="" id="{00000000-0008-0000-0200-000021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0</xdr:row>
      <xdr:rowOff>28575</xdr:rowOff>
    </xdr:from>
    <xdr:to>
      <xdr:col>5</xdr:col>
      <xdr:colOff>685746</xdr:colOff>
      <xdr:row>41</xdr:row>
      <xdr:rowOff>437563</xdr:rowOff>
    </xdr:to>
    <xdr:sp macro="" textlink="">
      <xdr:nvSpPr>
        <xdr:cNvPr id="31" name="1 CuadroTexto">
          <a:extLst>
            <a:ext uri="{FF2B5EF4-FFF2-40B4-BE49-F238E27FC236}">
              <a16:creationId xmlns:a16="http://schemas.microsoft.com/office/drawing/2014/main" xmlns="" id="{00000000-0008-0000-0200-000022000000}"/>
            </a:ext>
          </a:extLst>
        </xdr:cNvPr>
        <xdr:cNvSpPr txBox="1"/>
      </xdr:nvSpPr>
      <xdr:spPr>
        <a:xfrm>
          <a:off x="3644265" y="1495425"/>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5</xdr:col>
      <xdr:colOff>481965</xdr:colOff>
      <xdr:row>0</xdr:row>
      <xdr:rowOff>0</xdr:rowOff>
    </xdr:from>
    <xdr:to>
      <xdr:col>5</xdr:col>
      <xdr:colOff>666696</xdr:colOff>
      <xdr:row>41</xdr:row>
      <xdr:rowOff>93110</xdr:rowOff>
    </xdr:to>
    <xdr:sp macro="" textlink="">
      <xdr:nvSpPr>
        <xdr:cNvPr id="32" name="1 CuadroTexto">
          <a:extLst>
            <a:ext uri="{FF2B5EF4-FFF2-40B4-BE49-F238E27FC236}">
              <a16:creationId xmlns:a16="http://schemas.microsoft.com/office/drawing/2014/main" xmlns="" id="{00000000-0008-0000-0200-000023000000}"/>
            </a:ext>
          </a:extLst>
        </xdr:cNvPr>
        <xdr:cNvSpPr txBox="1"/>
      </xdr:nvSpPr>
      <xdr:spPr>
        <a:xfrm>
          <a:off x="362521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0</xdr:row>
      <xdr:rowOff>0</xdr:rowOff>
    </xdr:from>
    <xdr:ext cx="184731" cy="264560"/>
    <xdr:sp macro="" textlink="">
      <xdr:nvSpPr>
        <xdr:cNvPr id="33" name="1 CuadroTexto">
          <a:extLst>
            <a:ext uri="{FF2B5EF4-FFF2-40B4-BE49-F238E27FC236}">
              <a16:creationId xmlns:a16="http://schemas.microsoft.com/office/drawing/2014/main" xmlns="" id="{00000000-0008-0000-0200-000015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34" name="1 CuadroTexto">
          <a:extLst>
            <a:ext uri="{FF2B5EF4-FFF2-40B4-BE49-F238E27FC236}">
              <a16:creationId xmlns:a16="http://schemas.microsoft.com/office/drawing/2014/main" xmlns="" id="{00000000-0008-0000-0200-000016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35" name="1 CuadroTexto">
          <a:extLst>
            <a:ext uri="{FF2B5EF4-FFF2-40B4-BE49-F238E27FC236}">
              <a16:creationId xmlns:a16="http://schemas.microsoft.com/office/drawing/2014/main" xmlns="" id="{00000000-0008-0000-0200-000017000000}"/>
            </a:ext>
          </a:extLst>
        </xdr:cNvPr>
        <xdr:cNvSpPr txBox="1"/>
      </xdr:nvSpPr>
      <xdr:spPr>
        <a:xfrm>
          <a:off x="3628073"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0</xdr:rowOff>
    </xdr:from>
    <xdr:ext cx="184731" cy="264560"/>
    <xdr:sp macro="" textlink="">
      <xdr:nvSpPr>
        <xdr:cNvPr id="36" name="1 CuadroTexto">
          <a:extLst>
            <a:ext uri="{FF2B5EF4-FFF2-40B4-BE49-F238E27FC236}">
              <a16:creationId xmlns:a16="http://schemas.microsoft.com/office/drawing/2014/main" xmlns="" id="{00000000-0008-0000-0200-000018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0</xdr:rowOff>
    </xdr:from>
    <xdr:ext cx="184731" cy="264560"/>
    <xdr:sp macro="" textlink="">
      <xdr:nvSpPr>
        <xdr:cNvPr id="37" name="1 CuadroTexto">
          <a:extLst>
            <a:ext uri="{FF2B5EF4-FFF2-40B4-BE49-F238E27FC236}">
              <a16:creationId xmlns:a16="http://schemas.microsoft.com/office/drawing/2014/main" xmlns="" id="{00000000-0008-0000-0200-000019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0</xdr:rowOff>
    </xdr:from>
    <xdr:ext cx="184731" cy="264560"/>
    <xdr:sp macro="" textlink="">
      <xdr:nvSpPr>
        <xdr:cNvPr id="38" name="1 CuadroTexto">
          <a:extLst>
            <a:ext uri="{FF2B5EF4-FFF2-40B4-BE49-F238E27FC236}">
              <a16:creationId xmlns:a16="http://schemas.microsoft.com/office/drawing/2014/main" xmlns="" id="{00000000-0008-0000-0200-00001A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481965</xdr:colOff>
      <xdr:row>0</xdr:row>
      <xdr:rowOff>0</xdr:rowOff>
    </xdr:from>
    <xdr:ext cx="184731" cy="264560"/>
    <xdr:sp macro="" textlink="">
      <xdr:nvSpPr>
        <xdr:cNvPr id="39" name="1 CuadroTexto">
          <a:extLst>
            <a:ext uri="{FF2B5EF4-FFF2-40B4-BE49-F238E27FC236}">
              <a16:creationId xmlns:a16="http://schemas.microsoft.com/office/drawing/2014/main" xmlns="" id="{00000000-0008-0000-0200-00001B000000}"/>
            </a:ext>
          </a:extLst>
        </xdr:cNvPr>
        <xdr:cNvSpPr txBox="1"/>
      </xdr:nvSpPr>
      <xdr:spPr>
        <a:xfrm>
          <a:off x="362521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40" name="39 CuadroTexto">
          <a:extLst>
            <a:ext uri="{FF2B5EF4-FFF2-40B4-BE49-F238E27FC236}">
              <a16:creationId xmlns:a16="http://schemas.microsoft.com/office/drawing/2014/main" xmlns="" id="{00000000-0008-0000-0200-00001C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41" name="1 CuadroTexto">
          <a:extLst>
            <a:ext uri="{FF2B5EF4-FFF2-40B4-BE49-F238E27FC236}">
              <a16:creationId xmlns:a16="http://schemas.microsoft.com/office/drawing/2014/main" xmlns="" id="{00000000-0008-0000-0200-00001D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0</xdr:row>
      <xdr:rowOff>0</xdr:rowOff>
    </xdr:from>
    <xdr:ext cx="184731" cy="264560"/>
    <xdr:sp macro="" textlink="">
      <xdr:nvSpPr>
        <xdr:cNvPr id="42" name="1 CuadroTexto">
          <a:extLst>
            <a:ext uri="{FF2B5EF4-FFF2-40B4-BE49-F238E27FC236}">
              <a16:creationId xmlns:a16="http://schemas.microsoft.com/office/drawing/2014/main" xmlns="" id="{00000000-0008-0000-0200-00001E000000}"/>
            </a:ext>
          </a:extLst>
        </xdr:cNvPr>
        <xdr:cNvSpPr txBox="1"/>
      </xdr:nvSpPr>
      <xdr:spPr>
        <a:xfrm>
          <a:off x="3642360"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0</xdr:row>
      <xdr:rowOff>0</xdr:rowOff>
    </xdr:from>
    <xdr:ext cx="184731" cy="264560"/>
    <xdr:sp macro="" textlink="">
      <xdr:nvSpPr>
        <xdr:cNvPr id="43" name="1 CuadroTexto">
          <a:extLst>
            <a:ext uri="{FF2B5EF4-FFF2-40B4-BE49-F238E27FC236}">
              <a16:creationId xmlns:a16="http://schemas.microsoft.com/office/drawing/2014/main" xmlns="" id="{00000000-0008-0000-0200-00001F000000}"/>
            </a:ext>
          </a:extLst>
        </xdr:cNvPr>
        <xdr:cNvSpPr txBox="1"/>
      </xdr:nvSpPr>
      <xdr:spPr>
        <a:xfrm>
          <a:off x="3628073"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0</xdr:rowOff>
    </xdr:from>
    <xdr:ext cx="184731" cy="264560"/>
    <xdr:sp macro="" textlink="">
      <xdr:nvSpPr>
        <xdr:cNvPr id="44" name="1 CuadroTexto">
          <a:extLst>
            <a:ext uri="{FF2B5EF4-FFF2-40B4-BE49-F238E27FC236}">
              <a16:creationId xmlns:a16="http://schemas.microsoft.com/office/drawing/2014/main" xmlns="" id="{00000000-0008-0000-0200-000020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0</xdr:rowOff>
    </xdr:from>
    <xdr:ext cx="184731" cy="264560"/>
    <xdr:sp macro="" textlink="">
      <xdr:nvSpPr>
        <xdr:cNvPr id="45" name="1 CuadroTexto">
          <a:extLst>
            <a:ext uri="{FF2B5EF4-FFF2-40B4-BE49-F238E27FC236}">
              <a16:creationId xmlns:a16="http://schemas.microsoft.com/office/drawing/2014/main" xmlns="" id="{00000000-0008-0000-0200-000021000000}"/>
            </a:ext>
          </a:extLst>
        </xdr:cNvPr>
        <xdr:cNvSpPr txBox="1"/>
      </xdr:nvSpPr>
      <xdr:spPr>
        <a:xfrm>
          <a:off x="364426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501015</xdr:colOff>
      <xdr:row>0</xdr:row>
      <xdr:rowOff>28575</xdr:rowOff>
    </xdr:from>
    <xdr:ext cx="184731" cy="609013"/>
    <xdr:sp macro="" textlink="">
      <xdr:nvSpPr>
        <xdr:cNvPr id="46" name="1 CuadroTexto">
          <a:extLst>
            <a:ext uri="{FF2B5EF4-FFF2-40B4-BE49-F238E27FC236}">
              <a16:creationId xmlns:a16="http://schemas.microsoft.com/office/drawing/2014/main" xmlns="" id="{00000000-0008-0000-0200-000022000000}"/>
            </a:ext>
          </a:extLst>
        </xdr:cNvPr>
        <xdr:cNvSpPr txBox="1"/>
      </xdr:nvSpPr>
      <xdr:spPr>
        <a:xfrm>
          <a:off x="3644265" y="1495425"/>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oneCellAnchor>
  <xdr:oneCellAnchor>
    <xdr:from>
      <xdr:col>5</xdr:col>
      <xdr:colOff>481965</xdr:colOff>
      <xdr:row>0</xdr:row>
      <xdr:rowOff>0</xdr:rowOff>
    </xdr:from>
    <xdr:ext cx="184731" cy="264560"/>
    <xdr:sp macro="" textlink="">
      <xdr:nvSpPr>
        <xdr:cNvPr id="47" name="1 CuadroTexto">
          <a:extLst>
            <a:ext uri="{FF2B5EF4-FFF2-40B4-BE49-F238E27FC236}">
              <a16:creationId xmlns:a16="http://schemas.microsoft.com/office/drawing/2014/main" xmlns="" id="{00000000-0008-0000-0200-000023000000}"/>
            </a:ext>
          </a:extLst>
        </xdr:cNvPr>
        <xdr:cNvSpPr txBox="1"/>
      </xdr:nvSpPr>
      <xdr:spPr>
        <a:xfrm>
          <a:off x="3625215" y="149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2"/>
  <sheetViews>
    <sheetView tabSelected="1" zoomScaleNormal="100" workbookViewId="0">
      <pane ySplit="6" topLeftCell="A7" activePane="bottomLeft" state="frozen"/>
      <selection pane="bottomLeft" activeCell="D8" sqref="D8"/>
    </sheetView>
  </sheetViews>
  <sheetFormatPr baseColWidth="10" defaultRowHeight="16.5" x14ac:dyDescent="0.3"/>
  <cols>
    <col min="1" max="1" width="12" style="576" bestFit="1" customWidth="1"/>
    <col min="2" max="2" width="14.42578125" style="597" customWidth="1"/>
    <col min="3" max="3" width="16.28515625" style="576" customWidth="1"/>
    <col min="4" max="4" width="15.140625" style="576" customWidth="1"/>
    <col min="5" max="5" width="13.5703125" style="576" customWidth="1"/>
    <col min="6" max="6" width="14.5703125" style="690" bestFit="1" customWidth="1"/>
    <col min="7" max="8" width="11.42578125" style="572"/>
    <col min="9" max="9" width="11.85546875" style="572" bestFit="1" customWidth="1"/>
    <col min="10" max="16384" width="11.42578125" style="572"/>
  </cols>
  <sheetData>
    <row r="1" spans="1:6" ht="18.75" x14ac:dyDescent="0.3">
      <c r="A1" s="569"/>
      <c r="B1" s="664"/>
      <c r="C1" s="571"/>
      <c r="D1" s="571"/>
      <c r="E1" s="571"/>
      <c r="F1" s="691"/>
    </row>
    <row r="2" spans="1:6" x14ac:dyDescent="0.3">
      <c r="A2" s="570"/>
      <c r="B2" s="664"/>
      <c r="C2" s="571"/>
      <c r="D2" s="573"/>
      <c r="E2" s="573"/>
      <c r="F2" s="691"/>
    </row>
    <row r="3" spans="1:6" ht="23.25" x14ac:dyDescent="0.35">
      <c r="A3" s="570"/>
      <c r="B3" s="664"/>
      <c r="C3" s="571"/>
      <c r="D3" s="592"/>
      <c r="E3" s="592"/>
      <c r="F3" s="691"/>
    </row>
    <row r="4" spans="1:6" ht="15.75" customHeight="1" x14ac:dyDescent="0.3">
      <c r="A4" s="570"/>
      <c r="B4" s="664"/>
      <c r="C4" s="571"/>
      <c r="D4" s="591"/>
      <c r="E4" s="591"/>
      <c r="F4" s="691"/>
    </row>
    <row r="5" spans="1:6" x14ac:dyDescent="0.3">
      <c r="A5" s="570"/>
      <c r="B5" s="664"/>
      <c r="C5" s="571"/>
      <c r="D5" s="571"/>
      <c r="E5" s="571"/>
      <c r="F5" s="691"/>
    </row>
    <row r="6" spans="1:6" s="577" customFormat="1" ht="25.5" x14ac:dyDescent="0.3">
      <c r="A6" s="683" t="s">
        <v>3839</v>
      </c>
      <c r="B6" s="684" t="s">
        <v>3840</v>
      </c>
      <c r="C6" s="685" t="s">
        <v>3841</v>
      </c>
      <c r="D6" s="686" t="s">
        <v>3842</v>
      </c>
      <c r="E6" s="685" t="s">
        <v>3843</v>
      </c>
      <c r="F6" s="685" t="s">
        <v>4974</v>
      </c>
    </row>
    <row r="7" spans="1:6" s="577" customFormat="1" ht="65.099999999999994" customHeight="1" x14ac:dyDescent="0.3">
      <c r="A7" s="562" t="s">
        <v>4457</v>
      </c>
      <c r="B7" s="3" t="s">
        <v>98</v>
      </c>
      <c r="C7" s="17" t="s">
        <v>94</v>
      </c>
      <c r="D7" s="7">
        <v>10000000</v>
      </c>
      <c r="E7" s="18" t="s">
        <v>4075</v>
      </c>
      <c r="F7" s="690" t="s">
        <v>4247</v>
      </c>
    </row>
    <row r="8" spans="1:6" s="577" customFormat="1" ht="77.25" customHeight="1" x14ac:dyDescent="0.3">
      <c r="A8" s="562" t="s">
        <v>4608</v>
      </c>
      <c r="B8" s="17" t="s">
        <v>95</v>
      </c>
      <c r="C8" s="3" t="s">
        <v>98</v>
      </c>
      <c r="D8" s="7">
        <v>119981389</v>
      </c>
      <c r="E8" s="18" t="s">
        <v>4075</v>
      </c>
      <c r="F8" s="690" t="s">
        <v>4249</v>
      </c>
    </row>
    <row r="9" spans="1:6" s="577" customFormat="1" ht="65.099999999999994" customHeight="1" x14ac:dyDescent="0.3">
      <c r="A9" s="562" t="s">
        <v>4609</v>
      </c>
      <c r="B9" s="3" t="s">
        <v>98</v>
      </c>
      <c r="C9" s="17" t="s">
        <v>96</v>
      </c>
      <c r="D9" s="7">
        <v>15000000</v>
      </c>
      <c r="E9" s="18" t="s">
        <v>4075</v>
      </c>
      <c r="F9" s="690" t="s">
        <v>4978</v>
      </c>
    </row>
    <row r="10" spans="1:6" s="577" customFormat="1" ht="65.099999999999994" customHeight="1" x14ac:dyDescent="0.3">
      <c r="A10" s="562" t="s">
        <v>4700</v>
      </c>
      <c r="B10" s="3" t="s">
        <v>98</v>
      </c>
      <c r="C10" s="17" t="s">
        <v>97</v>
      </c>
      <c r="D10" s="7">
        <v>15000000</v>
      </c>
      <c r="E10" s="18" t="s">
        <v>4075</v>
      </c>
      <c r="F10" s="690" t="s">
        <v>4247</v>
      </c>
    </row>
    <row r="11" spans="1:6" s="577" customFormat="1" ht="65.099999999999994" customHeight="1" x14ac:dyDescent="0.3">
      <c r="A11" s="562" t="s">
        <v>4453</v>
      </c>
      <c r="B11" s="679" t="s">
        <v>103</v>
      </c>
      <c r="C11" s="3" t="s">
        <v>99</v>
      </c>
      <c r="D11" s="7">
        <v>85861478</v>
      </c>
      <c r="E11" s="18" t="s">
        <v>4075</v>
      </c>
      <c r="F11" s="690" t="s">
        <v>4249</v>
      </c>
    </row>
    <row r="12" spans="1:6" s="577" customFormat="1" ht="65.099999999999994" customHeight="1" x14ac:dyDescent="0.3">
      <c r="A12" s="562" t="s">
        <v>4481</v>
      </c>
      <c r="B12" s="677" t="s">
        <v>3809</v>
      </c>
      <c r="C12" s="17" t="s">
        <v>190</v>
      </c>
      <c r="D12" s="7">
        <v>49025508</v>
      </c>
      <c r="E12" s="18" t="s">
        <v>77</v>
      </c>
      <c r="F12" s="690" t="s">
        <v>4247</v>
      </c>
    </row>
    <row r="13" spans="1:6" s="577" customFormat="1" ht="65.099999999999994" customHeight="1" x14ac:dyDescent="0.3">
      <c r="A13" s="562" t="s">
        <v>4482</v>
      </c>
      <c r="B13" s="677" t="s">
        <v>3809</v>
      </c>
      <c r="C13" s="17" t="s">
        <v>3810</v>
      </c>
      <c r="D13" s="7">
        <v>38310733</v>
      </c>
      <c r="E13" s="18" t="s">
        <v>77</v>
      </c>
      <c r="F13" s="690" t="s">
        <v>4247</v>
      </c>
    </row>
    <row r="14" spans="1:6" s="577" customFormat="1" ht="61.5" customHeight="1" x14ac:dyDescent="0.3">
      <c r="A14" s="562" t="s">
        <v>4728</v>
      </c>
      <c r="B14" s="677" t="s">
        <v>4067</v>
      </c>
      <c r="C14" s="17" t="s">
        <v>4068</v>
      </c>
      <c r="D14" s="687">
        <v>39459840</v>
      </c>
      <c r="E14" s="18" t="s">
        <v>77</v>
      </c>
      <c r="F14" s="690" t="s">
        <v>4247</v>
      </c>
    </row>
    <row r="15" spans="1:6" s="577" customFormat="1" ht="61.5" customHeight="1" x14ac:dyDescent="0.3">
      <c r="A15" s="562" t="s">
        <v>4729</v>
      </c>
      <c r="B15" s="677" t="s">
        <v>4362</v>
      </c>
      <c r="C15" s="17" t="s">
        <v>4095</v>
      </c>
      <c r="D15" s="687">
        <v>55726056</v>
      </c>
      <c r="E15" s="18" t="s">
        <v>81</v>
      </c>
      <c r="F15" s="690" t="s">
        <v>4247</v>
      </c>
    </row>
    <row r="16" spans="1:6" s="577" customFormat="1" ht="77.25" customHeight="1" x14ac:dyDescent="0.3">
      <c r="A16" s="562" t="s">
        <v>4444</v>
      </c>
      <c r="B16" s="3" t="s">
        <v>4278</v>
      </c>
      <c r="C16" s="17" t="s">
        <v>4306</v>
      </c>
      <c r="D16" s="7">
        <v>9580200</v>
      </c>
      <c r="E16" s="18" t="s">
        <v>81</v>
      </c>
      <c r="F16" s="690" t="s">
        <v>4247</v>
      </c>
    </row>
    <row r="17" spans="1:6" s="577" customFormat="1" ht="60" customHeight="1" x14ac:dyDescent="0.3">
      <c r="A17" s="562" t="s">
        <v>4515</v>
      </c>
      <c r="B17" s="3" t="s">
        <v>4320</v>
      </c>
      <c r="C17" s="17" t="s">
        <v>4284</v>
      </c>
      <c r="D17" s="7">
        <v>50000000</v>
      </c>
      <c r="E17" s="18" t="s">
        <v>221</v>
      </c>
      <c r="F17" s="690" t="s">
        <v>4247</v>
      </c>
    </row>
    <row r="18" spans="1:6" s="577" customFormat="1" ht="60" customHeight="1" x14ac:dyDescent="0.3">
      <c r="A18" s="562" t="s">
        <v>4724</v>
      </c>
      <c r="B18" s="677" t="s">
        <v>4725</v>
      </c>
      <c r="C18" s="679" t="s">
        <v>4726</v>
      </c>
      <c r="D18" s="7">
        <v>54622334</v>
      </c>
      <c r="E18" s="18" t="s">
        <v>81</v>
      </c>
      <c r="F18" s="690" t="s">
        <v>4247</v>
      </c>
    </row>
    <row r="19" spans="1:6" s="577" customFormat="1" ht="130.5" customHeight="1" x14ac:dyDescent="0.3">
      <c r="A19" s="562" t="s">
        <v>4693</v>
      </c>
      <c r="B19" s="677" t="s">
        <v>4694</v>
      </c>
      <c r="C19" s="679" t="s">
        <v>4699</v>
      </c>
      <c r="D19" s="7">
        <v>13531350</v>
      </c>
      <c r="E19" s="18" t="s">
        <v>77</v>
      </c>
      <c r="F19" s="690" t="s">
        <v>4247</v>
      </c>
    </row>
    <row r="20" spans="1:6" s="577" customFormat="1" ht="60" customHeight="1" x14ac:dyDescent="0.3">
      <c r="A20" s="562" t="s">
        <v>4852</v>
      </c>
      <c r="B20" s="677" t="s">
        <v>4853</v>
      </c>
      <c r="C20" s="17" t="s">
        <v>4854</v>
      </c>
      <c r="D20" s="7">
        <v>112114329</v>
      </c>
      <c r="E20" s="18" t="s">
        <v>4312</v>
      </c>
      <c r="F20" s="690" t="s">
        <v>4247</v>
      </c>
    </row>
    <row r="21" spans="1:6" s="577" customFormat="1" ht="60" customHeight="1" x14ac:dyDescent="0.3">
      <c r="A21" s="562" t="s">
        <v>4874</v>
      </c>
      <c r="B21" s="677" t="s">
        <v>4865</v>
      </c>
      <c r="C21" s="17" t="s">
        <v>4866</v>
      </c>
      <c r="D21" s="7">
        <v>14478534</v>
      </c>
      <c r="E21" s="18" t="s">
        <v>81</v>
      </c>
      <c r="F21" s="690" t="s">
        <v>4247</v>
      </c>
    </row>
    <row r="22" spans="1:6" s="577" customFormat="1" ht="130.5" customHeight="1" x14ac:dyDescent="0.3">
      <c r="A22" s="562" t="s">
        <v>4835</v>
      </c>
      <c r="B22" s="677" t="s">
        <v>4836</v>
      </c>
      <c r="C22" s="679" t="s">
        <v>4837</v>
      </c>
      <c r="D22" s="7">
        <v>15492057</v>
      </c>
      <c r="E22" s="18" t="s">
        <v>4968</v>
      </c>
      <c r="F22" s="690" t="s">
        <v>4247</v>
      </c>
    </row>
    <row r="23" spans="1:6" s="577" customFormat="1" ht="65.099999999999994" customHeight="1" x14ac:dyDescent="0.3">
      <c r="A23" s="562" t="s">
        <v>4465</v>
      </c>
      <c r="B23" s="680" t="s">
        <v>104</v>
      </c>
      <c r="C23" s="18" t="s">
        <v>99</v>
      </c>
      <c r="D23" s="7">
        <v>0</v>
      </c>
      <c r="E23" s="18" t="s">
        <v>812</v>
      </c>
      <c r="F23" s="690" t="s">
        <v>4247</v>
      </c>
    </row>
    <row r="24" spans="1:6" s="577" customFormat="1" ht="65.099999999999994" customHeight="1" x14ac:dyDescent="0.3">
      <c r="A24" s="562" t="s">
        <v>4701</v>
      </c>
      <c r="B24" s="696" t="s">
        <v>105</v>
      </c>
      <c r="C24" s="18" t="s">
        <v>99</v>
      </c>
      <c r="D24" s="7">
        <v>0</v>
      </c>
      <c r="E24" s="18" t="s">
        <v>88</v>
      </c>
      <c r="F24" s="690" t="s">
        <v>4247</v>
      </c>
    </row>
    <row r="25" spans="1:6" s="577" customFormat="1" ht="65.099999999999994" customHeight="1" x14ac:dyDescent="0.3">
      <c r="A25" s="562" t="s">
        <v>4702</v>
      </c>
      <c r="B25" s="697"/>
      <c r="C25" s="17" t="s">
        <v>112</v>
      </c>
      <c r="D25" s="7">
        <v>0</v>
      </c>
      <c r="E25" s="18" t="s">
        <v>979</v>
      </c>
      <c r="F25" s="690" t="s">
        <v>4247</v>
      </c>
    </row>
    <row r="26" spans="1:6" s="577" customFormat="1" ht="65.099999999999994" customHeight="1" x14ac:dyDescent="0.3">
      <c r="A26" s="562" t="s">
        <v>4603</v>
      </c>
      <c r="B26" s="677" t="s">
        <v>99</v>
      </c>
      <c r="C26" s="17" t="s">
        <v>111</v>
      </c>
      <c r="D26" s="7">
        <v>0</v>
      </c>
      <c r="E26" s="18" t="s">
        <v>78</v>
      </c>
      <c r="F26" s="690" t="s">
        <v>4247</v>
      </c>
    </row>
    <row r="27" spans="1:6" s="577" customFormat="1" ht="65.099999999999994" customHeight="1" x14ac:dyDescent="0.3">
      <c r="A27" s="562" t="s">
        <v>4703</v>
      </c>
      <c r="B27" s="677" t="s">
        <v>109</v>
      </c>
      <c r="C27" s="17" t="s">
        <v>113</v>
      </c>
      <c r="D27" s="7">
        <v>0</v>
      </c>
      <c r="E27" s="18" t="s">
        <v>87</v>
      </c>
      <c r="F27" s="690" t="s">
        <v>4247</v>
      </c>
    </row>
    <row r="28" spans="1:6" s="577" customFormat="1" ht="65.099999999999994" customHeight="1" x14ac:dyDescent="0.3">
      <c r="A28" s="562" t="s">
        <v>4442</v>
      </c>
      <c r="B28" s="677" t="s">
        <v>117</v>
      </c>
      <c r="C28" s="17" t="s">
        <v>4274</v>
      </c>
      <c r="D28" s="7">
        <v>3513575</v>
      </c>
      <c r="E28" s="18" t="s">
        <v>88</v>
      </c>
      <c r="F28" s="690" t="s">
        <v>4247</v>
      </c>
    </row>
    <row r="29" spans="1:6" s="577" customFormat="1" ht="65.099999999999994" customHeight="1" x14ac:dyDescent="0.3">
      <c r="A29" s="562" t="s">
        <v>4337</v>
      </c>
      <c r="B29" s="677" t="s">
        <v>119</v>
      </c>
      <c r="C29" s="17" t="s">
        <v>120</v>
      </c>
      <c r="D29" s="7">
        <v>3761793</v>
      </c>
      <c r="E29" s="18" t="s">
        <v>90</v>
      </c>
      <c r="F29" s="690" t="s">
        <v>4246</v>
      </c>
    </row>
    <row r="30" spans="1:6" s="577" customFormat="1" ht="65.099999999999994" customHeight="1" x14ac:dyDescent="0.3">
      <c r="A30" s="562" t="s">
        <v>4466</v>
      </c>
      <c r="B30" s="677" t="s">
        <v>119</v>
      </c>
      <c r="C30" s="17" t="s">
        <v>121</v>
      </c>
      <c r="D30" s="7">
        <v>5082654</v>
      </c>
      <c r="E30" s="18" t="s">
        <v>90</v>
      </c>
      <c r="F30" s="690" t="s">
        <v>4246</v>
      </c>
    </row>
    <row r="31" spans="1:6" s="577" customFormat="1" ht="65.099999999999994" customHeight="1" x14ac:dyDescent="0.3">
      <c r="A31" s="562" t="s">
        <v>4604</v>
      </c>
      <c r="B31" s="677" t="s">
        <v>119</v>
      </c>
      <c r="C31" s="17" t="s">
        <v>122</v>
      </c>
      <c r="D31" s="7">
        <v>7564957</v>
      </c>
      <c r="E31" s="18" t="s">
        <v>89</v>
      </c>
      <c r="F31" s="690" t="s">
        <v>4246</v>
      </c>
    </row>
    <row r="32" spans="1:6" s="577" customFormat="1" ht="65.099999999999994" customHeight="1" x14ac:dyDescent="0.3">
      <c r="A32" s="562" t="s">
        <v>4605</v>
      </c>
      <c r="B32" s="677" t="s">
        <v>119</v>
      </c>
      <c r="C32" s="17" t="s">
        <v>123</v>
      </c>
      <c r="D32" s="7">
        <v>3761793</v>
      </c>
      <c r="E32" s="18" t="s">
        <v>90</v>
      </c>
      <c r="F32" s="690" t="s">
        <v>4246</v>
      </c>
    </row>
    <row r="33" spans="1:6" s="577" customFormat="1" ht="65.099999999999994" customHeight="1" x14ac:dyDescent="0.3">
      <c r="A33" s="562" t="s">
        <v>4606</v>
      </c>
      <c r="B33" s="677" t="s">
        <v>119</v>
      </c>
      <c r="C33" s="17" t="s">
        <v>124</v>
      </c>
      <c r="D33" s="7">
        <v>3761793</v>
      </c>
      <c r="E33" s="18" t="s">
        <v>89</v>
      </c>
      <c r="F33" s="690" t="s">
        <v>4246</v>
      </c>
    </row>
    <row r="34" spans="1:6" s="577" customFormat="1" ht="65.099999999999994" customHeight="1" x14ac:dyDescent="0.3">
      <c r="A34" s="562" t="s">
        <v>4607</v>
      </c>
      <c r="B34" s="677" t="s">
        <v>4254</v>
      </c>
      <c r="C34" s="17" t="s">
        <v>4182</v>
      </c>
      <c r="D34" s="7">
        <v>30000000</v>
      </c>
      <c r="E34" s="18" t="s">
        <v>810</v>
      </c>
      <c r="F34" s="690" t="s">
        <v>4247</v>
      </c>
    </row>
    <row r="35" spans="1:6" s="577" customFormat="1" ht="65.099999999999994" customHeight="1" x14ac:dyDescent="0.3">
      <c r="A35" s="562" t="s">
        <v>4443</v>
      </c>
      <c r="B35" s="677" t="s">
        <v>129</v>
      </c>
      <c r="C35" s="17" t="s">
        <v>131</v>
      </c>
      <c r="D35" s="688">
        <v>53560000</v>
      </c>
      <c r="E35" s="18" t="s">
        <v>84</v>
      </c>
      <c r="F35" s="690" t="s">
        <v>4247</v>
      </c>
    </row>
    <row r="36" spans="1:6" s="577" customFormat="1" ht="65.099999999999994" customHeight="1" x14ac:dyDescent="0.3">
      <c r="A36" s="562" t="s">
        <v>4467</v>
      </c>
      <c r="B36" s="677" t="s">
        <v>129</v>
      </c>
      <c r="C36" s="17" t="s">
        <v>132</v>
      </c>
      <c r="D36" s="7">
        <v>51500000</v>
      </c>
      <c r="E36" s="18" t="s">
        <v>84</v>
      </c>
      <c r="F36" s="690" t="s">
        <v>4247</v>
      </c>
    </row>
    <row r="37" spans="1:6" s="577" customFormat="1" ht="65.099999999999994" customHeight="1" x14ac:dyDescent="0.3">
      <c r="A37" s="562" t="s">
        <v>4468</v>
      </c>
      <c r="B37" s="677" t="s">
        <v>130</v>
      </c>
      <c r="C37" s="17" t="s">
        <v>133</v>
      </c>
      <c r="D37" s="7">
        <v>0</v>
      </c>
      <c r="E37" s="18" t="s">
        <v>79</v>
      </c>
      <c r="F37" s="690" t="s">
        <v>4247</v>
      </c>
    </row>
    <row r="38" spans="1:6" s="577" customFormat="1" ht="65.099999999999994" customHeight="1" x14ac:dyDescent="0.3">
      <c r="A38" s="562" t="s">
        <v>4470</v>
      </c>
      <c r="B38" s="677" t="s">
        <v>162</v>
      </c>
      <c r="C38" s="17" t="s">
        <v>170</v>
      </c>
      <c r="D38" s="7">
        <v>64700000</v>
      </c>
      <c r="E38" s="18" t="s">
        <v>88</v>
      </c>
      <c r="F38" s="690" t="s">
        <v>4247</v>
      </c>
    </row>
    <row r="39" spans="1:6" s="577" customFormat="1" ht="65.099999999999994" customHeight="1" x14ac:dyDescent="0.3">
      <c r="A39" s="562" t="s">
        <v>4471</v>
      </c>
      <c r="B39" s="677" t="s">
        <v>161</v>
      </c>
      <c r="C39" s="17" t="s">
        <v>169</v>
      </c>
      <c r="D39" s="7">
        <v>5143049</v>
      </c>
      <c r="E39" s="18" t="s">
        <v>81</v>
      </c>
      <c r="F39" s="690" t="s">
        <v>4247</v>
      </c>
    </row>
    <row r="40" spans="1:6" s="577" customFormat="1" ht="65.099999999999994" customHeight="1" x14ac:dyDescent="0.3">
      <c r="A40" s="562" t="s">
        <v>4472</v>
      </c>
      <c r="B40" s="677" t="s">
        <v>161</v>
      </c>
      <c r="C40" s="17" t="s">
        <v>3987</v>
      </c>
      <c r="D40" s="7">
        <v>1250000000</v>
      </c>
      <c r="E40" s="18" t="s">
        <v>81</v>
      </c>
      <c r="F40" s="690" t="s">
        <v>4247</v>
      </c>
    </row>
    <row r="41" spans="1:6" s="577" customFormat="1" ht="65.099999999999994" customHeight="1" x14ac:dyDescent="0.3">
      <c r="A41" s="562" t="s">
        <v>4473</v>
      </c>
      <c r="B41" s="677" t="s">
        <v>163</v>
      </c>
      <c r="C41" s="17" t="s">
        <v>171</v>
      </c>
      <c r="D41" s="7">
        <v>15778957352</v>
      </c>
      <c r="E41" s="18" t="s">
        <v>81</v>
      </c>
      <c r="F41" s="690" t="s">
        <v>4247</v>
      </c>
    </row>
    <row r="42" spans="1:6" s="577" customFormat="1" ht="65.099999999999994" customHeight="1" x14ac:dyDescent="0.3">
      <c r="A42" s="562" t="s">
        <v>4808</v>
      </c>
      <c r="B42" s="677" t="s">
        <v>4804</v>
      </c>
      <c r="C42" s="17" t="s">
        <v>4805</v>
      </c>
      <c r="D42" s="7">
        <v>20650000000</v>
      </c>
      <c r="E42" s="18" t="s">
        <v>81</v>
      </c>
      <c r="F42" s="690" t="s">
        <v>4247</v>
      </c>
    </row>
    <row r="43" spans="1:6" s="577" customFormat="1" ht="65.099999999999994" customHeight="1" x14ac:dyDescent="0.3">
      <c r="A43" s="562" t="s">
        <v>4474</v>
      </c>
      <c r="B43" s="677" t="s">
        <v>164</v>
      </c>
      <c r="C43" s="17" t="s">
        <v>172</v>
      </c>
      <c r="D43" s="7">
        <v>81011004.5</v>
      </c>
      <c r="E43" s="18" t="s">
        <v>4705</v>
      </c>
      <c r="F43" s="690" t="s">
        <v>4247</v>
      </c>
    </row>
    <row r="44" spans="1:6" s="577" customFormat="1" ht="69" customHeight="1" x14ac:dyDescent="0.3">
      <c r="A44" s="562" t="s">
        <v>4475</v>
      </c>
      <c r="B44" s="677" t="s">
        <v>168</v>
      </c>
      <c r="C44" s="17" t="s">
        <v>176</v>
      </c>
      <c r="D44" s="7">
        <v>94312260</v>
      </c>
      <c r="E44" s="18" t="s">
        <v>792</v>
      </c>
      <c r="F44" s="690" t="s">
        <v>4247</v>
      </c>
    </row>
    <row r="45" spans="1:6" s="577" customFormat="1" ht="65.099999999999994" customHeight="1" x14ac:dyDescent="0.3">
      <c r="A45" s="562" t="s">
        <v>4476</v>
      </c>
      <c r="B45" s="677" t="s">
        <v>4149</v>
      </c>
      <c r="C45" s="17" t="s">
        <v>4155</v>
      </c>
      <c r="D45" s="7">
        <v>20497086</v>
      </c>
      <c r="E45" s="18" t="s">
        <v>88</v>
      </c>
      <c r="F45" s="690" t="s">
        <v>4247</v>
      </c>
    </row>
    <row r="46" spans="1:6" s="577" customFormat="1" ht="65.099999999999994" customHeight="1" x14ac:dyDescent="0.3">
      <c r="A46" s="562" t="s">
        <v>4477</v>
      </c>
      <c r="B46" s="677" t="s">
        <v>4149</v>
      </c>
      <c r="C46" s="17" t="s">
        <v>4150</v>
      </c>
      <c r="D46" s="7">
        <v>20497086</v>
      </c>
      <c r="E46" s="18" t="s">
        <v>88</v>
      </c>
      <c r="F46" s="690" t="s">
        <v>4247</v>
      </c>
    </row>
    <row r="47" spans="1:6" s="577" customFormat="1" ht="65.099999999999994" customHeight="1" x14ac:dyDescent="0.3">
      <c r="A47" s="562" t="s">
        <v>4478</v>
      </c>
      <c r="B47" s="677" t="s">
        <v>4600</v>
      </c>
      <c r="C47" s="17" t="s">
        <v>730</v>
      </c>
      <c r="D47" s="7">
        <v>3275594959</v>
      </c>
      <c r="E47" s="18" t="s">
        <v>83</v>
      </c>
      <c r="F47" s="690" t="s">
        <v>4247</v>
      </c>
    </row>
    <row r="48" spans="1:6" s="577" customFormat="1" ht="65.099999999999994" customHeight="1" x14ac:dyDescent="0.3">
      <c r="A48" s="562" t="s">
        <v>4479</v>
      </c>
      <c r="B48" s="677" t="s">
        <v>4080</v>
      </c>
      <c r="C48" s="17" t="s">
        <v>184</v>
      </c>
      <c r="D48" s="7">
        <v>287420041</v>
      </c>
      <c r="E48" s="18" t="s">
        <v>81</v>
      </c>
      <c r="F48" s="690" t="s">
        <v>4247</v>
      </c>
    </row>
    <row r="49" spans="1:6" s="577" customFormat="1" ht="65.099999999999994" customHeight="1" x14ac:dyDescent="0.3">
      <c r="A49" s="562" t="s">
        <v>4480</v>
      </c>
      <c r="B49" s="677" t="s">
        <v>186</v>
      </c>
      <c r="C49" s="17" t="s">
        <v>188</v>
      </c>
      <c r="D49" s="7">
        <v>54000000</v>
      </c>
      <c r="E49" s="18" t="s">
        <v>77</v>
      </c>
      <c r="F49" s="690" t="s">
        <v>4247</v>
      </c>
    </row>
    <row r="50" spans="1:6" s="577" customFormat="1" ht="61.5" customHeight="1" x14ac:dyDescent="0.3">
      <c r="A50" s="562" t="s">
        <v>4727</v>
      </c>
      <c r="B50" s="677" t="s">
        <v>4044</v>
      </c>
      <c r="C50" s="17" t="s">
        <v>4043</v>
      </c>
      <c r="D50" s="687">
        <v>2708736693</v>
      </c>
      <c r="E50" s="18" t="s">
        <v>4485</v>
      </c>
      <c r="F50" s="690" t="s">
        <v>4247</v>
      </c>
    </row>
    <row r="51" spans="1:6" s="577" customFormat="1" ht="63" customHeight="1" x14ac:dyDescent="0.3">
      <c r="A51" s="562" t="s">
        <v>4921</v>
      </c>
      <c r="B51" s="677" t="s">
        <v>4311</v>
      </c>
      <c r="C51" s="18" t="s">
        <v>4298</v>
      </c>
      <c r="D51" s="7">
        <v>9924813</v>
      </c>
      <c r="E51" s="18" t="s">
        <v>810</v>
      </c>
      <c r="F51" s="690" t="s">
        <v>4247</v>
      </c>
    </row>
    <row r="52" spans="1:6" s="577" customFormat="1" ht="63" customHeight="1" x14ac:dyDescent="0.3">
      <c r="A52" s="562" t="s">
        <v>4922</v>
      </c>
      <c r="B52" s="677" t="s">
        <v>4215</v>
      </c>
      <c r="C52" s="18" t="s">
        <v>4216</v>
      </c>
      <c r="D52" s="7">
        <v>29612211</v>
      </c>
      <c r="E52" s="18" t="s">
        <v>77</v>
      </c>
      <c r="F52" s="690" t="s">
        <v>4247</v>
      </c>
    </row>
    <row r="53" spans="1:6" s="577" customFormat="1" ht="63" customHeight="1" x14ac:dyDescent="0.3">
      <c r="A53" s="562" t="s">
        <v>4413</v>
      </c>
      <c r="B53" s="677" t="s">
        <v>4408</v>
      </c>
      <c r="C53" s="18" t="s">
        <v>4414</v>
      </c>
      <c r="D53" s="7">
        <v>40932108</v>
      </c>
      <c r="E53" s="18" t="s">
        <v>810</v>
      </c>
      <c r="F53" s="690" t="s">
        <v>4247</v>
      </c>
    </row>
    <row r="54" spans="1:6" s="577" customFormat="1" ht="67.5" customHeight="1" x14ac:dyDescent="0.3">
      <c r="A54" s="562" t="s">
        <v>4967</v>
      </c>
      <c r="B54" s="677" t="s">
        <v>4005</v>
      </c>
      <c r="C54" s="17" t="s">
        <v>4004</v>
      </c>
      <c r="D54" s="7">
        <v>31898675</v>
      </c>
      <c r="E54" s="18" t="s">
        <v>85</v>
      </c>
      <c r="F54" s="690" t="s">
        <v>4247</v>
      </c>
    </row>
    <row r="55" spans="1:6" s="577" customFormat="1" ht="63" customHeight="1" x14ac:dyDescent="0.3">
      <c r="A55" s="562" t="s">
        <v>4435</v>
      </c>
      <c r="B55" s="677" t="s">
        <v>4433</v>
      </c>
      <c r="C55" s="18" t="s">
        <v>4436</v>
      </c>
      <c r="D55" s="7">
        <v>41204988</v>
      </c>
      <c r="E55" s="18" t="s">
        <v>81</v>
      </c>
      <c r="F55" s="690" t="s">
        <v>4247</v>
      </c>
    </row>
    <row r="56" spans="1:6" s="577" customFormat="1" ht="67.5" customHeight="1" x14ac:dyDescent="0.3">
      <c r="A56" s="562" t="s">
        <v>4484</v>
      </c>
      <c r="B56" s="677" t="s">
        <v>3964</v>
      </c>
      <c r="C56" s="17" t="s">
        <v>3963</v>
      </c>
      <c r="D56" s="7">
        <v>12792709</v>
      </c>
      <c r="E56" s="18" t="s">
        <v>77</v>
      </c>
      <c r="F56" s="690" t="s">
        <v>4247</v>
      </c>
    </row>
    <row r="57" spans="1:6" s="577" customFormat="1" ht="63" customHeight="1" x14ac:dyDescent="0.3">
      <c r="A57" s="562" t="s">
        <v>4738</v>
      </c>
      <c r="B57" s="677" t="s">
        <v>4329</v>
      </c>
      <c r="C57" s="18" t="s">
        <v>4328</v>
      </c>
      <c r="D57" s="7">
        <v>162000000</v>
      </c>
      <c r="E57" s="18" t="s">
        <v>810</v>
      </c>
      <c r="F57" s="690" t="s">
        <v>4247</v>
      </c>
    </row>
    <row r="58" spans="1:6" s="577" customFormat="1" ht="63" customHeight="1" x14ac:dyDescent="0.3">
      <c r="A58" s="562" t="s">
        <v>4401</v>
      </c>
      <c r="B58" s="677" t="s">
        <v>4402</v>
      </c>
      <c r="C58" s="18" t="s">
        <v>4403</v>
      </c>
      <c r="D58" s="7">
        <v>21389618</v>
      </c>
      <c r="E58" s="18" t="s">
        <v>81</v>
      </c>
      <c r="F58" s="690" t="s">
        <v>4247</v>
      </c>
    </row>
    <row r="59" spans="1:6" s="577" customFormat="1" ht="63" customHeight="1" x14ac:dyDescent="0.3">
      <c r="A59" s="562" t="s">
        <v>4432</v>
      </c>
      <c r="B59" s="677" t="s">
        <v>4433</v>
      </c>
      <c r="C59" s="18" t="s">
        <v>4434</v>
      </c>
      <c r="D59" s="7">
        <v>21199500</v>
      </c>
      <c r="E59" s="18" t="s">
        <v>81</v>
      </c>
      <c r="F59" s="690" t="s">
        <v>4247</v>
      </c>
    </row>
    <row r="60" spans="1:6" s="577" customFormat="1" ht="63" customHeight="1" x14ac:dyDescent="0.3">
      <c r="A60" s="562" t="s">
        <v>4797</v>
      </c>
      <c r="B60" s="677" t="s">
        <v>4721</v>
      </c>
      <c r="C60" s="18" t="s">
        <v>4798</v>
      </c>
      <c r="D60" s="7">
        <v>30314508</v>
      </c>
      <c r="E60" s="18" t="s">
        <v>81</v>
      </c>
      <c r="F60" s="690" t="s">
        <v>4247</v>
      </c>
    </row>
    <row r="61" spans="1:6" s="577" customFormat="1" ht="63" customHeight="1" x14ac:dyDescent="0.3">
      <c r="A61" s="562" t="s">
        <v>4795</v>
      </c>
      <c r="B61" s="677" t="s">
        <v>4721</v>
      </c>
      <c r="C61" s="18" t="s">
        <v>4796</v>
      </c>
      <c r="D61" s="7">
        <v>18374676</v>
      </c>
      <c r="E61" s="18" t="s">
        <v>81</v>
      </c>
      <c r="F61" s="690" t="s">
        <v>4247</v>
      </c>
    </row>
    <row r="62" spans="1:6" s="577" customFormat="1" ht="63" customHeight="1" x14ac:dyDescent="0.3">
      <c r="A62" s="562" t="s">
        <v>4819</v>
      </c>
      <c r="B62" s="677" t="s">
        <v>4820</v>
      </c>
      <c r="C62" s="18" t="s">
        <v>4821</v>
      </c>
      <c r="D62" s="7">
        <v>9757438</v>
      </c>
      <c r="E62" s="18" t="s">
        <v>810</v>
      </c>
      <c r="F62" s="690" t="s">
        <v>4247</v>
      </c>
    </row>
    <row r="63" spans="1:6" s="577" customFormat="1" ht="63" customHeight="1" x14ac:dyDescent="0.3">
      <c r="A63" s="562" t="s">
        <v>4824</v>
      </c>
      <c r="B63" s="677" t="s">
        <v>4721</v>
      </c>
      <c r="C63" s="18" t="s">
        <v>4825</v>
      </c>
      <c r="D63" s="7">
        <v>31918597</v>
      </c>
      <c r="E63" s="18" t="s">
        <v>81</v>
      </c>
      <c r="F63" s="690" t="s">
        <v>4247</v>
      </c>
    </row>
    <row r="64" spans="1:6" s="577" customFormat="1" ht="63" customHeight="1" x14ac:dyDescent="0.3">
      <c r="A64" s="562" t="s">
        <v>4822</v>
      </c>
      <c r="B64" s="677" t="s">
        <v>4721</v>
      </c>
      <c r="C64" s="18" t="s">
        <v>4823</v>
      </c>
      <c r="D64" s="7">
        <v>31707216</v>
      </c>
      <c r="E64" s="18" t="s">
        <v>81</v>
      </c>
      <c r="F64" s="690" t="s">
        <v>4247</v>
      </c>
    </row>
    <row r="65" spans="1:6" s="577" customFormat="1" ht="63" customHeight="1" x14ac:dyDescent="0.3">
      <c r="A65" s="562" t="s">
        <v>4455</v>
      </c>
      <c r="B65" s="677" t="s">
        <v>4433</v>
      </c>
      <c r="C65" s="18" t="s">
        <v>4456</v>
      </c>
      <c r="D65" s="7">
        <v>9363926</v>
      </c>
      <c r="E65" s="18" t="s">
        <v>81</v>
      </c>
      <c r="F65" s="690" t="s">
        <v>4247</v>
      </c>
    </row>
    <row r="66" spans="1:6" s="577" customFormat="1" ht="63" customHeight="1" x14ac:dyDescent="0.3">
      <c r="A66" s="562" t="s">
        <v>4736</v>
      </c>
      <c r="B66" s="677" t="s">
        <v>4215</v>
      </c>
      <c r="C66" s="18" t="s">
        <v>4303</v>
      </c>
      <c r="D66" s="7">
        <v>28862298</v>
      </c>
      <c r="E66" s="18" t="s">
        <v>810</v>
      </c>
      <c r="F66" s="690" t="s">
        <v>4247</v>
      </c>
    </row>
    <row r="67" spans="1:6" s="577" customFormat="1" ht="61.5" customHeight="1" x14ac:dyDescent="0.3">
      <c r="A67" s="562" t="s">
        <v>4899</v>
      </c>
      <c r="B67" s="677" t="s">
        <v>4721</v>
      </c>
      <c r="C67" s="17" t="s">
        <v>4900</v>
      </c>
      <c r="D67" s="7">
        <v>9859086</v>
      </c>
      <c r="E67" s="18" t="s">
        <v>79</v>
      </c>
      <c r="F67" s="690" t="s">
        <v>4247</v>
      </c>
    </row>
    <row r="68" spans="1:6" s="577" customFormat="1" ht="61.5" customHeight="1" x14ac:dyDescent="0.3">
      <c r="A68" s="562" t="s">
        <v>4730</v>
      </c>
      <c r="B68" s="677" t="s">
        <v>4147</v>
      </c>
      <c r="C68" s="17" t="s">
        <v>4148</v>
      </c>
      <c r="D68" s="7">
        <v>39933612</v>
      </c>
      <c r="E68" s="18" t="s">
        <v>4878</v>
      </c>
      <c r="F68" s="690" t="s">
        <v>4247</v>
      </c>
    </row>
    <row r="69" spans="1:6" s="577" customFormat="1" ht="61.5" customHeight="1" x14ac:dyDescent="0.3">
      <c r="A69" s="562" t="s">
        <v>4731</v>
      </c>
      <c r="B69" s="677" t="s">
        <v>4147</v>
      </c>
      <c r="C69" s="17" t="s">
        <v>4183</v>
      </c>
      <c r="D69" s="7">
        <v>12820038</v>
      </c>
      <c r="E69" s="18" t="s">
        <v>4878</v>
      </c>
      <c r="F69" s="690" t="s">
        <v>4247</v>
      </c>
    </row>
    <row r="70" spans="1:6" s="577" customFormat="1" ht="63" customHeight="1" x14ac:dyDescent="0.3">
      <c r="A70" s="562" t="s">
        <v>4732</v>
      </c>
      <c r="B70" s="677" t="s">
        <v>4194</v>
      </c>
      <c r="C70" s="18" t="s">
        <v>4195</v>
      </c>
      <c r="D70" s="7">
        <v>31759086</v>
      </c>
      <c r="E70" s="18" t="s">
        <v>810</v>
      </c>
      <c r="F70" s="690" t="s">
        <v>4247</v>
      </c>
    </row>
    <row r="71" spans="1:6" s="577" customFormat="1" ht="63" customHeight="1" x14ac:dyDescent="0.3">
      <c r="A71" s="562" t="s">
        <v>4487</v>
      </c>
      <c r="B71" s="677" t="s">
        <v>4215</v>
      </c>
      <c r="C71" s="18" t="s">
        <v>4342</v>
      </c>
      <c r="D71" s="7">
        <v>21918138</v>
      </c>
      <c r="E71" s="18" t="s">
        <v>810</v>
      </c>
      <c r="F71" s="690" t="s">
        <v>4247</v>
      </c>
    </row>
    <row r="72" spans="1:6" s="577" customFormat="1" ht="63" customHeight="1" x14ac:dyDescent="0.3">
      <c r="A72" s="562" t="s">
        <v>4343</v>
      </c>
      <c r="B72" s="677" t="s">
        <v>4215</v>
      </c>
      <c r="C72" s="18" t="s">
        <v>4437</v>
      </c>
      <c r="D72" s="7">
        <v>4868840</v>
      </c>
      <c r="E72" s="18" t="s">
        <v>77</v>
      </c>
      <c r="F72" s="690" t="s">
        <v>4247</v>
      </c>
    </row>
    <row r="73" spans="1:6" s="577" customFormat="1" ht="63" customHeight="1" x14ac:dyDescent="0.3">
      <c r="A73" s="562" t="s">
        <v>4352</v>
      </c>
      <c r="B73" s="677" t="s">
        <v>4215</v>
      </c>
      <c r="C73" s="18" t="s">
        <v>4341</v>
      </c>
      <c r="D73" s="7">
        <v>19024092</v>
      </c>
      <c r="E73" s="18" t="s">
        <v>77</v>
      </c>
      <c r="F73" s="690" t="s">
        <v>4247</v>
      </c>
    </row>
    <row r="74" spans="1:6" s="577" customFormat="1" ht="77.25" customHeight="1" x14ac:dyDescent="0.3">
      <c r="A74" s="562" t="s">
        <v>4483</v>
      </c>
      <c r="B74" s="677" t="s">
        <v>3927</v>
      </c>
      <c r="C74" s="17" t="s">
        <v>3928</v>
      </c>
      <c r="D74" s="7">
        <v>14475332</v>
      </c>
      <c r="E74" s="18" t="s">
        <v>77</v>
      </c>
      <c r="F74" s="690" t="s">
        <v>4247</v>
      </c>
    </row>
    <row r="75" spans="1:6" s="577" customFormat="1" ht="63" customHeight="1" x14ac:dyDescent="0.3">
      <c r="A75" s="562" t="s">
        <v>4838</v>
      </c>
      <c r="B75" s="677" t="s">
        <v>4833</v>
      </c>
      <c r="C75" s="18" t="s">
        <v>4839</v>
      </c>
      <c r="D75" s="7">
        <v>118497456</v>
      </c>
      <c r="E75" s="18" t="s">
        <v>79</v>
      </c>
      <c r="F75" s="690" t="s">
        <v>4247</v>
      </c>
    </row>
    <row r="76" spans="1:6" s="577" customFormat="1" ht="63" customHeight="1" x14ac:dyDescent="0.3">
      <c r="A76" s="562" t="s">
        <v>4834</v>
      </c>
      <c r="B76" s="677" t="s">
        <v>4833</v>
      </c>
      <c r="C76" s="18" t="s">
        <v>4832</v>
      </c>
      <c r="D76" s="7">
        <v>78998304</v>
      </c>
      <c r="E76" s="18" t="s">
        <v>81</v>
      </c>
      <c r="F76" s="690" t="s">
        <v>4247</v>
      </c>
    </row>
    <row r="77" spans="1:6" s="577" customFormat="1" ht="63" customHeight="1" x14ac:dyDescent="0.3">
      <c r="A77" s="562" t="s">
        <v>4330</v>
      </c>
      <c r="B77" s="677" t="s">
        <v>4215</v>
      </c>
      <c r="C77" s="18" t="s">
        <v>4331</v>
      </c>
      <c r="D77" s="7">
        <v>5930604</v>
      </c>
      <c r="E77" s="18" t="s">
        <v>81</v>
      </c>
      <c r="F77" s="690" t="s">
        <v>4247</v>
      </c>
    </row>
    <row r="78" spans="1:6" s="577" customFormat="1" ht="63" customHeight="1" x14ac:dyDescent="0.3">
      <c r="A78" s="562" t="s">
        <v>4407</v>
      </c>
      <c r="B78" s="677" t="s">
        <v>4408</v>
      </c>
      <c r="C78" s="18" t="s">
        <v>4409</v>
      </c>
      <c r="D78" s="7">
        <v>31918597</v>
      </c>
      <c r="E78" s="18" t="s">
        <v>77</v>
      </c>
      <c r="F78" s="690" t="s">
        <v>4247</v>
      </c>
    </row>
    <row r="79" spans="1:6" s="577" customFormat="1" ht="63" customHeight="1" x14ac:dyDescent="0.3">
      <c r="A79" s="562" t="s">
        <v>4734</v>
      </c>
      <c r="B79" s="677" t="s">
        <v>4215</v>
      </c>
      <c r="C79" s="18" t="s">
        <v>4301</v>
      </c>
      <c r="D79" s="7">
        <v>9859086</v>
      </c>
      <c r="E79" s="18" t="s">
        <v>810</v>
      </c>
      <c r="F79" s="690" t="s">
        <v>4247</v>
      </c>
    </row>
    <row r="80" spans="1:6" s="577" customFormat="1" ht="63" customHeight="1" x14ac:dyDescent="0.3">
      <c r="A80" s="562" t="s">
        <v>4458</v>
      </c>
      <c r="B80" s="677" t="s">
        <v>4433</v>
      </c>
      <c r="C80" s="18" t="s">
        <v>4459</v>
      </c>
      <c r="D80" s="7">
        <v>17779199</v>
      </c>
      <c r="E80" s="18" t="s">
        <v>810</v>
      </c>
      <c r="F80" s="690" t="s">
        <v>4247</v>
      </c>
    </row>
    <row r="81" spans="1:6" s="577" customFormat="1" ht="63" customHeight="1" x14ac:dyDescent="0.3">
      <c r="A81" s="562" t="s">
        <v>4417</v>
      </c>
      <c r="B81" s="677" t="s">
        <v>4408</v>
      </c>
      <c r="C81" s="18" t="s">
        <v>4418</v>
      </c>
      <c r="D81" s="7">
        <v>21635008</v>
      </c>
      <c r="E81" s="18" t="s">
        <v>4312</v>
      </c>
      <c r="F81" s="690" t="s">
        <v>4247</v>
      </c>
    </row>
    <row r="82" spans="1:6" s="577" customFormat="1" ht="63" customHeight="1" x14ac:dyDescent="0.3">
      <c r="A82" s="562" t="s">
        <v>4869</v>
      </c>
      <c r="B82" s="677" t="s">
        <v>4863</v>
      </c>
      <c r="C82" s="18" t="s">
        <v>4864</v>
      </c>
      <c r="D82" s="7">
        <v>61260973</v>
      </c>
      <c r="E82" s="18" t="s">
        <v>81</v>
      </c>
      <c r="F82" s="690" t="s">
        <v>4247</v>
      </c>
    </row>
    <row r="83" spans="1:6" s="577" customFormat="1" ht="63" customHeight="1" x14ac:dyDescent="0.3">
      <c r="A83" s="562" t="s">
        <v>4697</v>
      </c>
      <c r="B83" s="677" t="s">
        <v>4721</v>
      </c>
      <c r="C83" s="18" t="s">
        <v>4698</v>
      </c>
      <c r="D83" s="7">
        <v>15558756</v>
      </c>
      <c r="E83" s="18" t="s">
        <v>810</v>
      </c>
      <c r="F83" s="690" t="s">
        <v>4247</v>
      </c>
    </row>
    <row r="84" spans="1:6" s="577" customFormat="1" ht="63" customHeight="1" x14ac:dyDescent="0.3">
      <c r="A84" s="562" t="s">
        <v>4695</v>
      </c>
      <c r="B84" s="677" t="s">
        <v>4721</v>
      </c>
      <c r="C84" s="18" t="s">
        <v>4696</v>
      </c>
      <c r="D84" s="7">
        <v>31758313</v>
      </c>
      <c r="E84" s="18" t="s">
        <v>810</v>
      </c>
      <c r="F84" s="690" t="s">
        <v>4247</v>
      </c>
    </row>
    <row r="85" spans="1:6" s="577" customFormat="1" ht="63" customHeight="1" x14ac:dyDescent="0.3">
      <c r="A85" s="562" t="s">
        <v>4733</v>
      </c>
      <c r="B85" s="677" t="s">
        <v>4215</v>
      </c>
      <c r="C85" s="18" t="s">
        <v>4269</v>
      </c>
      <c r="D85" s="7">
        <v>28241694</v>
      </c>
      <c r="E85" s="18" t="s">
        <v>81</v>
      </c>
      <c r="F85" s="690" t="s">
        <v>4247</v>
      </c>
    </row>
    <row r="86" spans="1:6" s="577" customFormat="1" ht="63" customHeight="1" x14ac:dyDescent="0.3">
      <c r="A86" s="562" t="s">
        <v>4735</v>
      </c>
      <c r="B86" s="677" t="s">
        <v>4215</v>
      </c>
      <c r="C86" s="18" t="s">
        <v>4277</v>
      </c>
      <c r="D86" s="7">
        <v>28429972</v>
      </c>
      <c r="E86" s="18" t="s">
        <v>810</v>
      </c>
      <c r="F86" s="690" t="s">
        <v>4247</v>
      </c>
    </row>
    <row r="87" spans="1:6" s="577" customFormat="1" ht="63" customHeight="1" x14ac:dyDescent="0.3">
      <c r="A87" s="562" t="s">
        <v>4737</v>
      </c>
      <c r="B87" s="677" t="s">
        <v>4215</v>
      </c>
      <c r="C87" s="18" t="s">
        <v>4300</v>
      </c>
      <c r="D87" s="7">
        <v>9859086</v>
      </c>
      <c r="E87" s="18" t="s">
        <v>81</v>
      </c>
      <c r="F87" s="690" t="s">
        <v>4247</v>
      </c>
    </row>
    <row r="88" spans="1:6" s="577" customFormat="1" ht="65.099999999999994" customHeight="1" x14ac:dyDescent="0.3">
      <c r="A88" s="562" t="s">
        <v>4739</v>
      </c>
      <c r="B88" s="677" t="s">
        <v>136</v>
      </c>
      <c r="C88" s="17" t="s">
        <v>143</v>
      </c>
      <c r="D88" s="7">
        <v>41000000</v>
      </c>
      <c r="E88" s="18" t="s">
        <v>84</v>
      </c>
      <c r="F88" s="690" t="s">
        <v>4247</v>
      </c>
    </row>
    <row r="89" spans="1:6" s="577" customFormat="1" ht="65.099999999999994" customHeight="1" x14ac:dyDescent="0.3">
      <c r="A89" s="562" t="s">
        <v>4489</v>
      </c>
      <c r="B89" s="677" t="s">
        <v>136</v>
      </c>
      <c r="C89" s="17" t="s">
        <v>145</v>
      </c>
      <c r="D89" s="7">
        <v>41000000</v>
      </c>
      <c r="E89" s="18" t="s">
        <v>84</v>
      </c>
      <c r="F89" s="690" t="s">
        <v>4247</v>
      </c>
    </row>
    <row r="90" spans="1:6" s="577" customFormat="1" ht="65.099999999999994" customHeight="1" x14ac:dyDescent="0.3">
      <c r="A90" s="562" t="s">
        <v>4490</v>
      </c>
      <c r="B90" s="677" t="s">
        <v>138</v>
      </c>
      <c r="C90" s="17" t="s">
        <v>146</v>
      </c>
      <c r="D90" s="7">
        <v>1500000000</v>
      </c>
      <c r="E90" s="18" t="s">
        <v>78</v>
      </c>
      <c r="F90" s="690" t="s">
        <v>4246</v>
      </c>
    </row>
    <row r="91" spans="1:6" s="577" customFormat="1" ht="65.099999999999994" customHeight="1" x14ac:dyDescent="0.3">
      <c r="A91" s="562" t="s">
        <v>4488</v>
      </c>
      <c r="B91" s="677" t="s">
        <v>137</v>
      </c>
      <c r="C91" s="17" t="s">
        <v>144</v>
      </c>
      <c r="D91" s="7">
        <v>300000000</v>
      </c>
      <c r="E91" s="18" t="s">
        <v>4878</v>
      </c>
      <c r="F91" s="690" t="s">
        <v>4247</v>
      </c>
    </row>
    <row r="92" spans="1:6" s="577" customFormat="1" ht="65.099999999999994" customHeight="1" x14ac:dyDescent="0.3">
      <c r="A92" s="562" t="s">
        <v>4491</v>
      </c>
      <c r="B92" s="677" t="s">
        <v>140</v>
      </c>
      <c r="C92" s="17" t="s">
        <v>148</v>
      </c>
      <c r="D92" s="7">
        <v>204177400</v>
      </c>
      <c r="E92" s="18" t="s">
        <v>84</v>
      </c>
      <c r="F92" s="690" t="s">
        <v>4247</v>
      </c>
    </row>
    <row r="93" spans="1:6" s="577" customFormat="1" ht="65.099999999999994" customHeight="1" x14ac:dyDescent="0.3">
      <c r="A93" s="562" t="s">
        <v>4841</v>
      </c>
      <c r="B93" s="677" t="s">
        <v>4842</v>
      </c>
      <c r="C93" s="17" t="s">
        <v>4843</v>
      </c>
      <c r="D93" s="7">
        <v>18000000</v>
      </c>
      <c r="E93" s="18" t="s">
        <v>79</v>
      </c>
      <c r="F93" s="690" t="s">
        <v>4247</v>
      </c>
    </row>
    <row r="94" spans="1:6" s="577" customFormat="1" ht="65.099999999999994" customHeight="1" x14ac:dyDescent="0.3">
      <c r="A94" s="562" t="s">
        <v>4493</v>
      </c>
      <c r="B94" s="677" t="s">
        <v>192</v>
      </c>
      <c r="C94" s="17" t="s">
        <v>547</v>
      </c>
      <c r="D94" s="7">
        <v>295326762</v>
      </c>
      <c r="E94" s="18" t="s">
        <v>89</v>
      </c>
      <c r="F94" s="690" t="s">
        <v>4246</v>
      </c>
    </row>
    <row r="95" spans="1:6" s="577" customFormat="1" ht="65.099999999999994" customHeight="1" x14ac:dyDescent="0.3">
      <c r="A95" s="562" t="s">
        <v>4494</v>
      </c>
      <c r="B95" s="677" t="s">
        <v>4363</v>
      </c>
      <c r="C95" s="17" t="s">
        <v>208</v>
      </c>
      <c r="D95" s="7">
        <v>27485604</v>
      </c>
      <c r="E95" s="18" t="s">
        <v>84</v>
      </c>
      <c r="F95" s="690" t="s">
        <v>4247</v>
      </c>
    </row>
    <row r="96" spans="1:6" s="577" customFormat="1" ht="65.099999999999994" customHeight="1" x14ac:dyDescent="0.3">
      <c r="A96" s="562" t="s">
        <v>4610</v>
      </c>
      <c r="B96" s="677" t="s">
        <v>207</v>
      </c>
      <c r="C96" s="17" t="s">
        <v>211</v>
      </c>
      <c r="D96" s="7">
        <v>35100000</v>
      </c>
      <c r="E96" s="18" t="s">
        <v>84</v>
      </c>
      <c r="F96" s="690" t="s">
        <v>4247</v>
      </c>
    </row>
    <row r="97" spans="1:6" s="577" customFormat="1" ht="65.099999999999994" customHeight="1" x14ac:dyDescent="0.3">
      <c r="A97" s="562" t="s">
        <v>4611</v>
      </c>
      <c r="B97" s="677" t="s">
        <v>207</v>
      </c>
      <c r="C97" s="17" t="s">
        <v>212</v>
      </c>
      <c r="D97" s="7">
        <v>27485604</v>
      </c>
      <c r="E97" s="18" t="s">
        <v>84</v>
      </c>
      <c r="F97" s="690" t="s">
        <v>4247</v>
      </c>
    </row>
    <row r="98" spans="1:6" s="577" customFormat="1" ht="65.099999999999994" customHeight="1" x14ac:dyDescent="0.3">
      <c r="A98" s="562" t="s">
        <v>4612</v>
      </c>
      <c r="B98" s="677" t="s">
        <v>207</v>
      </c>
      <c r="C98" s="17" t="s">
        <v>213</v>
      </c>
      <c r="D98" s="7">
        <v>27485604</v>
      </c>
      <c r="E98" s="18" t="s">
        <v>84</v>
      </c>
      <c r="F98" s="690" t="s">
        <v>4247</v>
      </c>
    </row>
    <row r="99" spans="1:6" s="577" customFormat="1" ht="65.099999999999994" customHeight="1" x14ac:dyDescent="0.3">
      <c r="A99" s="562" t="s">
        <v>4613</v>
      </c>
      <c r="B99" s="677" t="s">
        <v>4364</v>
      </c>
      <c r="C99" s="17" t="s">
        <v>214</v>
      </c>
      <c r="D99" s="7">
        <v>27485604</v>
      </c>
      <c r="E99" s="18" t="s">
        <v>90</v>
      </c>
      <c r="F99" s="690" t="s">
        <v>4246</v>
      </c>
    </row>
    <row r="100" spans="1:6" s="577" customFormat="1" ht="65.099999999999994" customHeight="1" x14ac:dyDescent="0.3">
      <c r="A100" s="562" t="s">
        <v>4614</v>
      </c>
      <c r="B100" s="677" t="s">
        <v>207</v>
      </c>
      <c r="C100" s="17" t="s">
        <v>216</v>
      </c>
      <c r="D100" s="7">
        <v>27485604</v>
      </c>
      <c r="E100" s="18" t="s">
        <v>89</v>
      </c>
      <c r="F100" s="690" t="s">
        <v>4246</v>
      </c>
    </row>
    <row r="101" spans="1:6" s="577" customFormat="1" ht="65.099999999999994" customHeight="1" x14ac:dyDescent="0.3">
      <c r="A101" s="562" t="s">
        <v>4615</v>
      </c>
      <c r="B101" s="677" t="s">
        <v>4364</v>
      </c>
      <c r="C101" s="17" t="s">
        <v>217</v>
      </c>
      <c r="D101" s="7">
        <v>27485604</v>
      </c>
      <c r="E101" s="18" t="s">
        <v>90</v>
      </c>
      <c r="F101" s="690" t="s">
        <v>4246</v>
      </c>
    </row>
    <row r="102" spans="1:6" s="577" customFormat="1" ht="65.099999999999994" customHeight="1" x14ac:dyDescent="0.3">
      <c r="A102" s="562" t="s">
        <v>4616</v>
      </c>
      <c r="B102" s="677" t="s">
        <v>4364</v>
      </c>
      <c r="C102" s="17" t="s">
        <v>218</v>
      </c>
      <c r="D102" s="7">
        <v>27485604</v>
      </c>
      <c r="E102" s="18" t="s">
        <v>90</v>
      </c>
      <c r="F102" s="690" t="s">
        <v>4246</v>
      </c>
    </row>
    <row r="103" spans="1:6" s="577" customFormat="1" ht="69.75" customHeight="1" x14ac:dyDescent="0.3">
      <c r="A103" s="562" t="s">
        <v>4617</v>
      </c>
      <c r="B103" s="677" t="s">
        <v>207</v>
      </c>
      <c r="C103" s="17" t="s">
        <v>219</v>
      </c>
      <c r="D103" s="7">
        <v>63226660</v>
      </c>
      <c r="E103" s="18" t="s">
        <v>89</v>
      </c>
      <c r="F103" s="690" t="s">
        <v>4246</v>
      </c>
    </row>
    <row r="104" spans="1:6" s="577" customFormat="1" ht="65.099999999999994" customHeight="1" x14ac:dyDescent="0.3">
      <c r="A104" s="562" t="s">
        <v>4618</v>
      </c>
      <c r="B104" s="677" t="s">
        <v>4364</v>
      </c>
      <c r="C104" s="17" t="s">
        <v>745</v>
      </c>
      <c r="D104" s="7">
        <v>27485604</v>
      </c>
      <c r="E104" s="18" t="s">
        <v>90</v>
      </c>
      <c r="F104" s="690" t="s">
        <v>4246</v>
      </c>
    </row>
    <row r="105" spans="1:6" s="577" customFormat="1" ht="61.5" customHeight="1" x14ac:dyDescent="0.3">
      <c r="A105" s="562" t="s">
        <v>4619</v>
      </c>
      <c r="B105" s="677" t="s">
        <v>207</v>
      </c>
      <c r="C105" s="18" t="s">
        <v>3911</v>
      </c>
      <c r="D105" s="7">
        <v>27485604</v>
      </c>
      <c r="E105" s="18" t="s">
        <v>90</v>
      </c>
      <c r="F105" s="690" t="s">
        <v>4246</v>
      </c>
    </row>
    <row r="106" spans="1:6" s="577" customFormat="1" ht="61.5" customHeight="1" x14ac:dyDescent="0.3">
      <c r="A106" s="562" t="s">
        <v>4633</v>
      </c>
      <c r="B106" s="677" t="s">
        <v>4380</v>
      </c>
      <c r="C106" s="18" t="s">
        <v>730</v>
      </c>
      <c r="D106" s="7">
        <v>27485604</v>
      </c>
      <c r="E106" s="18" t="s">
        <v>78</v>
      </c>
      <c r="F106" s="690" t="s">
        <v>4246</v>
      </c>
    </row>
    <row r="107" spans="1:6" s="577" customFormat="1" ht="94.5" customHeight="1" x14ac:dyDescent="0.3">
      <c r="A107" s="562" t="s">
        <v>4620</v>
      </c>
      <c r="B107" s="677" t="s">
        <v>4364</v>
      </c>
      <c r="C107" s="17" t="s">
        <v>729</v>
      </c>
      <c r="D107" s="7">
        <v>27485604</v>
      </c>
      <c r="E107" s="18" t="s">
        <v>89</v>
      </c>
      <c r="F107" s="690" t="s">
        <v>4246</v>
      </c>
    </row>
    <row r="108" spans="1:6" s="689" customFormat="1" ht="78" customHeight="1" x14ac:dyDescent="0.25">
      <c r="A108" s="562" t="s">
        <v>4923</v>
      </c>
      <c r="B108" s="677" t="s">
        <v>4279</v>
      </c>
      <c r="C108" s="17" t="s">
        <v>4280</v>
      </c>
      <c r="D108" s="7">
        <v>213043874.78</v>
      </c>
      <c r="E108" s="18" t="s">
        <v>810</v>
      </c>
      <c r="F108" s="690" t="s">
        <v>4247</v>
      </c>
    </row>
    <row r="109" spans="1:6" s="689" customFormat="1" ht="78" customHeight="1" x14ac:dyDescent="0.25">
      <c r="A109" s="562" t="s">
        <v>4870</v>
      </c>
      <c r="B109" s="677" t="s">
        <v>4867</v>
      </c>
      <c r="C109" s="17" t="s">
        <v>4868</v>
      </c>
      <c r="D109" s="7">
        <v>17238337.609999999</v>
      </c>
      <c r="E109" s="18" t="s">
        <v>79</v>
      </c>
      <c r="F109" s="690" t="s">
        <v>4247</v>
      </c>
    </row>
    <row r="110" spans="1:6" s="577" customFormat="1" ht="65.099999999999994" customHeight="1" x14ac:dyDescent="0.3">
      <c r="A110" s="562" t="s">
        <v>4741</v>
      </c>
      <c r="B110" s="677" t="s">
        <v>192</v>
      </c>
      <c r="C110" s="17" t="s">
        <v>229</v>
      </c>
      <c r="D110" s="7">
        <v>152816590</v>
      </c>
      <c r="E110" s="18" t="s">
        <v>84</v>
      </c>
      <c r="F110" s="690" t="s">
        <v>4247</v>
      </c>
    </row>
    <row r="111" spans="1:6" s="577" customFormat="1" ht="65.099999999999994" customHeight="1" x14ac:dyDescent="0.3">
      <c r="A111" s="562" t="s">
        <v>4495</v>
      </c>
      <c r="B111" s="677" t="s">
        <v>4365</v>
      </c>
      <c r="C111" s="17" t="s">
        <v>4013</v>
      </c>
      <c r="D111" s="7">
        <v>13087250</v>
      </c>
      <c r="E111" s="18" t="s">
        <v>221</v>
      </c>
      <c r="F111" s="690" t="s">
        <v>4246</v>
      </c>
    </row>
    <row r="112" spans="1:6" s="577" customFormat="1" ht="59.25" customHeight="1" x14ac:dyDescent="0.3">
      <c r="A112" s="562" t="s">
        <v>4496</v>
      </c>
      <c r="B112" s="677" t="s">
        <v>4366</v>
      </c>
      <c r="C112" s="17" t="s">
        <v>4281</v>
      </c>
      <c r="D112" s="7">
        <v>8882381</v>
      </c>
      <c r="E112" s="18" t="s">
        <v>77</v>
      </c>
      <c r="F112" s="690" t="s">
        <v>4247</v>
      </c>
    </row>
    <row r="113" spans="1:6" s="577" customFormat="1" ht="59.25" customHeight="1" x14ac:dyDescent="0.3">
      <c r="A113" s="562" t="s">
        <v>4742</v>
      </c>
      <c r="B113" s="677" t="s">
        <v>4367</v>
      </c>
      <c r="C113" s="17" t="s">
        <v>4321</v>
      </c>
      <c r="D113" s="7">
        <v>13172528</v>
      </c>
      <c r="E113" s="18" t="s">
        <v>86</v>
      </c>
      <c r="F113" s="690" t="s">
        <v>4247</v>
      </c>
    </row>
    <row r="114" spans="1:6" s="577" customFormat="1" ht="73.5" customHeight="1" x14ac:dyDescent="0.3">
      <c r="A114" s="562" t="s">
        <v>4497</v>
      </c>
      <c r="B114" s="677" t="s">
        <v>4368</v>
      </c>
      <c r="C114" s="17" t="s">
        <v>236</v>
      </c>
      <c r="D114" s="7">
        <v>249020100</v>
      </c>
      <c r="E114" s="18" t="s">
        <v>86</v>
      </c>
      <c r="F114" s="690" t="s">
        <v>4247</v>
      </c>
    </row>
    <row r="115" spans="1:6" s="577" customFormat="1" ht="73.5" customHeight="1" x14ac:dyDescent="0.3">
      <c r="A115" s="562" t="s">
        <v>4879</v>
      </c>
      <c r="B115" s="677" t="s">
        <v>4881</v>
      </c>
      <c r="C115" s="17" t="s">
        <v>4880</v>
      </c>
      <c r="D115" s="7">
        <v>11874049633</v>
      </c>
      <c r="E115" s="18" t="s">
        <v>79</v>
      </c>
      <c r="F115" s="690" t="s">
        <v>4247</v>
      </c>
    </row>
    <row r="116" spans="1:6" s="577" customFormat="1" ht="65.099999999999994" customHeight="1" x14ac:dyDescent="0.3">
      <c r="A116" s="562" t="s">
        <v>4502</v>
      </c>
      <c r="B116" s="677" t="s">
        <v>4369</v>
      </c>
      <c r="C116" s="17" t="s">
        <v>255</v>
      </c>
      <c r="D116" s="7">
        <v>9169146</v>
      </c>
      <c r="E116" s="18" t="s">
        <v>90</v>
      </c>
      <c r="F116" s="690" t="s">
        <v>4246</v>
      </c>
    </row>
    <row r="117" spans="1:6" s="577" customFormat="1" ht="70.5" customHeight="1" x14ac:dyDescent="0.3">
      <c r="A117" s="562" t="s">
        <v>4503</v>
      </c>
      <c r="B117" s="677" t="s">
        <v>4369</v>
      </c>
      <c r="C117" s="17" t="s">
        <v>256</v>
      </c>
      <c r="D117" s="7">
        <v>15697188</v>
      </c>
      <c r="E117" s="18" t="s">
        <v>78</v>
      </c>
      <c r="F117" s="690" t="s">
        <v>4246</v>
      </c>
    </row>
    <row r="118" spans="1:6" s="577" customFormat="1" ht="67.5" customHeight="1" x14ac:dyDescent="0.3">
      <c r="A118" s="562" t="s">
        <v>4504</v>
      </c>
      <c r="B118" s="677" t="s">
        <v>257</v>
      </c>
      <c r="C118" s="17" t="s">
        <v>258</v>
      </c>
      <c r="D118" s="7">
        <v>251400000</v>
      </c>
      <c r="E118" s="18" t="s">
        <v>4878</v>
      </c>
      <c r="F118" s="690" t="s">
        <v>4247</v>
      </c>
    </row>
    <row r="119" spans="1:6" s="577" customFormat="1" ht="67.5" customHeight="1" x14ac:dyDescent="0.3">
      <c r="A119" s="562" t="s">
        <v>4452</v>
      </c>
      <c r="B119" s="677" t="s">
        <v>3868</v>
      </c>
      <c r="C119" s="17" t="s">
        <v>3869</v>
      </c>
      <c r="D119" s="7">
        <v>15000000</v>
      </c>
      <c r="E119" s="18" t="s">
        <v>77</v>
      </c>
      <c r="F119" s="690" t="s">
        <v>4247</v>
      </c>
    </row>
    <row r="120" spans="1:6" s="577" customFormat="1" ht="60" customHeight="1" x14ac:dyDescent="0.3">
      <c r="A120" s="562" t="s">
        <v>4505</v>
      </c>
      <c r="B120" s="677" t="s">
        <v>4157</v>
      </c>
      <c r="C120" s="17" t="s">
        <v>4156</v>
      </c>
      <c r="D120" s="7">
        <v>33403957</v>
      </c>
      <c r="E120" s="18" t="s">
        <v>77</v>
      </c>
      <c r="F120" s="690" t="s">
        <v>4247</v>
      </c>
    </row>
    <row r="121" spans="1:6" s="577" customFormat="1" ht="60" customHeight="1" x14ac:dyDescent="0.3">
      <c r="A121" s="562" t="s">
        <v>4743</v>
      </c>
      <c r="B121" s="677" t="s">
        <v>4162</v>
      </c>
      <c r="C121" s="17" t="s">
        <v>4163</v>
      </c>
      <c r="D121" s="7">
        <v>18099171</v>
      </c>
      <c r="E121" s="18" t="s">
        <v>77</v>
      </c>
      <c r="F121" s="690" t="s">
        <v>4247</v>
      </c>
    </row>
    <row r="122" spans="1:6" s="577" customFormat="1" ht="60" customHeight="1" x14ac:dyDescent="0.3">
      <c r="A122" s="562" t="s">
        <v>4744</v>
      </c>
      <c r="B122" s="677" t="s">
        <v>4170</v>
      </c>
      <c r="C122" s="17" t="s">
        <v>4167</v>
      </c>
      <c r="D122" s="7">
        <v>30000000</v>
      </c>
      <c r="E122" s="18" t="s">
        <v>4745</v>
      </c>
      <c r="F122" s="690" t="s">
        <v>4246</v>
      </c>
    </row>
    <row r="123" spans="1:6" s="577" customFormat="1" ht="65.099999999999994" customHeight="1" x14ac:dyDescent="0.3">
      <c r="A123" s="562" t="s">
        <v>4637</v>
      </c>
      <c r="B123" s="677" t="s">
        <v>259</v>
      </c>
      <c r="C123" s="17" t="s">
        <v>260</v>
      </c>
      <c r="D123" s="7">
        <v>50992245</v>
      </c>
      <c r="E123" s="18" t="s">
        <v>4076</v>
      </c>
      <c r="F123" s="690" t="s">
        <v>4247</v>
      </c>
    </row>
    <row r="124" spans="1:6" s="577" customFormat="1" ht="65.25" customHeight="1" x14ac:dyDescent="0.3">
      <c r="A124" s="562" t="s">
        <v>4506</v>
      </c>
      <c r="B124" s="677" t="s">
        <v>3976</v>
      </c>
      <c r="C124" s="17" t="s">
        <v>3977</v>
      </c>
      <c r="D124" s="7">
        <v>30000000</v>
      </c>
      <c r="E124" s="18" t="s">
        <v>77</v>
      </c>
      <c r="F124" s="690" t="s">
        <v>4247</v>
      </c>
    </row>
    <row r="125" spans="1:6" s="577" customFormat="1" ht="63" customHeight="1" x14ac:dyDescent="0.3">
      <c r="A125" s="562" t="s">
        <v>4507</v>
      </c>
      <c r="B125" s="677" t="s">
        <v>4018</v>
      </c>
      <c r="C125" s="17" t="s">
        <v>4019</v>
      </c>
      <c r="D125" s="7">
        <v>30000000</v>
      </c>
      <c r="E125" s="18" t="s">
        <v>4878</v>
      </c>
      <c r="F125" s="690" t="s">
        <v>4247</v>
      </c>
    </row>
    <row r="126" spans="1:6" s="577" customFormat="1" ht="63" customHeight="1" x14ac:dyDescent="0.3">
      <c r="A126" s="562" t="s">
        <v>4508</v>
      </c>
      <c r="B126" s="677" t="s">
        <v>4018</v>
      </c>
      <c r="C126" s="17" t="s">
        <v>4066</v>
      </c>
      <c r="D126" s="7">
        <v>12792744</v>
      </c>
      <c r="E126" s="18" t="s">
        <v>77</v>
      </c>
      <c r="F126" s="690" t="s">
        <v>4247</v>
      </c>
    </row>
    <row r="127" spans="1:6" s="577" customFormat="1" ht="63" customHeight="1" x14ac:dyDescent="0.3">
      <c r="A127" s="562" t="s">
        <v>4746</v>
      </c>
      <c r="B127" s="677" t="s">
        <v>4018</v>
      </c>
      <c r="C127" s="18" t="s">
        <v>4097</v>
      </c>
      <c r="D127" s="7">
        <v>30000000</v>
      </c>
      <c r="E127" s="18" t="s">
        <v>4961</v>
      </c>
      <c r="F127" s="690" t="s">
        <v>4247</v>
      </c>
    </row>
    <row r="128" spans="1:6" s="577" customFormat="1" ht="63" customHeight="1" x14ac:dyDescent="0.3">
      <c r="A128" s="562" t="s">
        <v>4747</v>
      </c>
      <c r="B128" s="677" t="s">
        <v>4018</v>
      </c>
      <c r="C128" s="18" t="s">
        <v>4096</v>
      </c>
      <c r="D128" s="7">
        <v>30000000</v>
      </c>
      <c r="E128" s="18" t="s">
        <v>77</v>
      </c>
      <c r="F128" s="690" t="s">
        <v>4247</v>
      </c>
    </row>
    <row r="129" spans="1:6" s="577" customFormat="1" ht="63" customHeight="1" x14ac:dyDescent="0.3">
      <c r="A129" s="562" t="s">
        <v>4748</v>
      </c>
      <c r="B129" s="677" t="s">
        <v>4018</v>
      </c>
      <c r="C129" s="18" t="s">
        <v>4102</v>
      </c>
      <c r="D129" s="7">
        <v>30000000</v>
      </c>
      <c r="E129" s="18" t="s">
        <v>77</v>
      </c>
      <c r="F129" s="690" t="s">
        <v>4247</v>
      </c>
    </row>
    <row r="130" spans="1:6" s="577" customFormat="1" ht="63" customHeight="1" x14ac:dyDescent="0.3">
      <c r="A130" s="562" t="s">
        <v>4749</v>
      </c>
      <c r="B130" s="677" t="s">
        <v>4018</v>
      </c>
      <c r="C130" s="18" t="s">
        <v>4112</v>
      </c>
      <c r="D130" s="7">
        <v>30000000</v>
      </c>
      <c r="E130" s="18" t="s">
        <v>77</v>
      </c>
      <c r="F130" s="690" t="s">
        <v>4247</v>
      </c>
    </row>
    <row r="131" spans="1:6" s="577" customFormat="1" ht="65.099999999999994" customHeight="1" x14ac:dyDescent="0.3">
      <c r="A131" s="562" t="s">
        <v>4621</v>
      </c>
      <c r="B131" s="677" t="s">
        <v>4370</v>
      </c>
      <c r="C131" s="17" t="s">
        <v>276</v>
      </c>
      <c r="D131" s="7">
        <v>28774341</v>
      </c>
      <c r="E131" s="18" t="s">
        <v>90</v>
      </c>
      <c r="F131" s="690" t="s">
        <v>4246</v>
      </c>
    </row>
    <row r="132" spans="1:6" s="577" customFormat="1" ht="65.099999999999994" customHeight="1" x14ac:dyDescent="0.3">
      <c r="A132" s="562" t="s">
        <v>4638</v>
      </c>
      <c r="B132" s="677" t="s">
        <v>277</v>
      </c>
      <c r="C132" s="17" t="s">
        <v>278</v>
      </c>
      <c r="D132" s="7">
        <v>3661763</v>
      </c>
      <c r="E132" s="18" t="s">
        <v>87</v>
      </c>
      <c r="F132" s="690" t="s">
        <v>4247</v>
      </c>
    </row>
    <row r="133" spans="1:6" s="577" customFormat="1" ht="65.099999999999994" customHeight="1" x14ac:dyDescent="0.3">
      <c r="A133" s="562" t="s">
        <v>4706</v>
      </c>
      <c r="B133" s="677" t="s">
        <v>277</v>
      </c>
      <c r="C133" s="17" t="s">
        <v>279</v>
      </c>
      <c r="D133" s="7">
        <v>1604980</v>
      </c>
      <c r="E133" s="18" t="s">
        <v>85</v>
      </c>
      <c r="F133" s="690" t="s">
        <v>4247</v>
      </c>
    </row>
    <row r="134" spans="1:6" s="577" customFormat="1" ht="65.099999999999994" customHeight="1" x14ac:dyDescent="0.3">
      <c r="A134" s="562" t="s">
        <v>4639</v>
      </c>
      <c r="B134" s="677" t="s">
        <v>277</v>
      </c>
      <c r="C134" s="17" t="s">
        <v>280</v>
      </c>
      <c r="D134" s="7">
        <v>1514721</v>
      </c>
      <c r="E134" s="18" t="s">
        <v>4878</v>
      </c>
      <c r="F134" s="690" t="s">
        <v>4247</v>
      </c>
    </row>
    <row r="135" spans="1:6" s="577" customFormat="1" ht="87" customHeight="1" x14ac:dyDescent="0.3">
      <c r="A135" s="562" t="s">
        <v>4640</v>
      </c>
      <c r="B135" s="677" t="s">
        <v>277</v>
      </c>
      <c r="C135" s="17" t="s">
        <v>281</v>
      </c>
      <c r="D135" s="7">
        <v>2904609</v>
      </c>
      <c r="E135" s="18" t="s">
        <v>87</v>
      </c>
      <c r="F135" s="690" t="s">
        <v>4247</v>
      </c>
    </row>
    <row r="136" spans="1:6" s="577" customFormat="1" ht="65.099999999999994" customHeight="1" x14ac:dyDescent="0.3">
      <c r="A136" s="562" t="s">
        <v>4641</v>
      </c>
      <c r="B136" s="677" t="s">
        <v>277</v>
      </c>
      <c r="C136" s="17" t="s">
        <v>282</v>
      </c>
      <c r="D136" s="7">
        <v>1906385</v>
      </c>
      <c r="E136" s="18" t="s">
        <v>87</v>
      </c>
      <c r="F136" s="690" t="s">
        <v>4247</v>
      </c>
    </row>
    <row r="137" spans="1:6" s="577" customFormat="1" ht="65.099999999999994" customHeight="1" x14ac:dyDescent="0.3">
      <c r="A137" s="562" t="s">
        <v>4642</v>
      </c>
      <c r="B137" s="677" t="s">
        <v>277</v>
      </c>
      <c r="C137" s="17" t="s">
        <v>283</v>
      </c>
      <c r="D137" s="7">
        <v>1156161</v>
      </c>
      <c r="E137" s="18" t="s">
        <v>87</v>
      </c>
      <c r="F137" s="690" t="s">
        <v>4247</v>
      </c>
    </row>
    <row r="138" spans="1:6" s="577" customFormat="1" ht="59.25" customHeight="1" x14ac:dyDescent="0.3">
      <c r="A138" s="562" t="s">
        <v>4643</v>
      </c>
      <c r="B138" s="677" t="s">
        <v>277</v>
      </c>
      <c r="C138" s="17" t="s">
        <v>284</v>
      </c>
      <c r="D138" s="7">
        <v>3215182</v>
      </c>
      <c r="E138" s="18" t="s">
        <v>87</v>
      </c>
      <c r="F138" s="690" t="s">
        <v>4247</v>
      </c>
    </row>
    <row r="139" spans="1:6" s="577" customFormat="1" ht="65.099999999999994" customHeight="1" x14ac:dyDescent="0.3">
      <c r="A139" s="562" t="s">
        <v>4644</v>
      </c>
      <c r="B139" s="677" t="s">
        <v>277</v>
      </c>
      <c r="C139" s="17" t="s">
        <v>285</v>
      </c>
      <c r="D139" s="7">
        <v>1355785</v>
      </c>
      <c r="E139" s="18" t="s">
        <v>87</v>
      </c>
      <c r="F139" s="690" t="s">
        <v>4247</v>
      </c>
    </row>
    <row r="140" spans="1:6" s="577" customFormat="1" ht="62.25" customHeight="1" x14ac:dyDescent="0.3">
      <c r="A140" s="562" t="s">
        <v>4645</v>
      </c>
      <c r="B140" s="677" t="s">
        <v>3834</v>
      </c>
      <c r="C140" s="17" t="s">
        <v>3835</v>
      </c>
      <c r="D140" s="7">
        <v>256767503</v>
      </c>
      <c r="E140" s="18" t="s">
        <v>86</v>
      </c>
      <c r="F140" s="690" t="s">
        <v>4247</v>
      </c>
    </row>
    <row r="141" spans="1:6" s="577" customFormat="1" ht="65.099999999999994" customHeight="1" x14ac:dyDescent="0.3">
      <c r="A141" s="562" t="s">
        <v>4509</v>
      </c>
      <c r="B141" s="677" t="s">
        <v>304</v>
      </c>
      <c r="C141" s="17" t="s">
        <v>305</v>
      </c>
      <c r="D141" s="7">
        <v>697327590</v>
      </c>
      <c r="E141" s="18" t="s">
        <v>87</v>
      </c>
      <c r="F141" s="690" t="s">
        <v>4247</v>
      </c>
    </row>
    <row r="142" spans="1:6" s="577" customFormat="1" ht="87" customHeight="1" x14ac:dyDescent="0.3">
      <c r="A142" s="562" t="s">
        <v>4510</v>
      </c>
      <c r="B142" s="677" t="s">
        <v>239</v>
      </c>
      <c r="C142" s="17" t="s">
        <v>306</v>
      </c>
      <c r="D142" s="7">
        <v>27747912</v>
      </c>
      <c r="E142" s="18" t="s">
        <v>87</v>
      </c>
      <c r="F142" s="690" t="s">
        <v>4247</v>
      </c>
    </row>
    <row r="143" spans="1:6" s="577" customFormat="1" ht="79.5" customHeight="1" x14ac:dyDescent="0.3">
      <c r="A143" s="562" t="s">
        <v>4511</v>
      </c>
      <c r="B143" s="677" t="s">
        <v>307</v>
      </c>
      <c r="C143" s="17" t="s">
        <v>308</v>
      </c>
      <c r="D143" s="7">
        <v>0</v>
      </c>
      <c r="E143" s="18" t="s">
        <v>810</v>
      </c>
      <c r="F143" s="690" t="s">
        <v>4247</v>
      </c>
    </row>
    <row r="144" spans="1:6" s="577" customFormat="1" ht="61.5" customHeight="1" x14ac:dyDescent="0.3">
      <c r="A144" s="562" t="s">
        <v>4512</v>
      </c>
      <c r="B144" s="677" t="s">
        <v>224</v>
      </c>
      <c r="C144" s="17" t="s">
        <v>574</v>
      </c>
      <c r="D144" s="7">
        <v>318957528</v>
      </c>
      <c r="E144" s="18" t="s">
        <v>89</v>
      </c>
      <c r="F144" s="690" t="s">
        <v>4246</v>
      </c>
    </row>
    <row r="145" spans="1:6" s="577" customFormat="1" ht="65.099999999999994" customHeight="1" x14ac:dyDescent="0.3">
      <c r="A145" s="562" t="s">
        <v>4445</v>
      </c>
      <c r="B145" s="677" t="s">
        <v>224</v>
      </c>
      <c r="C145" s="17" t="s">
        <v>573</v>
      </c>
      <c r="D145" s="7">
        <v>92683292</v>
      </c>
      <c r="E145" s="18" t="s">
        <v>89</v>
      </c>
      <c r="F145" s="690" t="s">
        <v>4246</v>
      </c>
    </row>
    <row r="146" spans="1:6" s="577" customFormat="1" ht="65.099999999999994" customHeight="1" x14ac:dyDescent="0.3">
      <c r="A146" s="562" t="s">
        <v>4975</v>
      </c>
      <c r="B146" s="677" t="s">
        <v>182</v>
      </c>
      <c r="C146" s="17" t="s">
        <v>183</v>
      </c>
      <c r="D146" s="688">
        <v>675227032</v>
      </c>
      <c r="E146" s="18" t="s">
        <v>87</v>
      </c>
      <c r="F146" s="690" t="s">
        <v>4247</v>
      </c>
    </row>
    <row r="147" spans="1:6" s="577" customFormat="1" ht="65.099999999999994" customHeight="1" x14ac:dyDescent="0.3">
      <c r="A147" s="562" t="s">
        <v>4622</v>
      </c>
      <c r="B147" s="677" t="s">
        <v>553</v>
      </c>
      <c r="C147" s="17" t="s">
        <v>554</v>
      </c>
      <c r="D147" s="7">
        <v>246306747</v>
      </c>
      <c r="E147" s="18" t="s">
        <v>89</v>
      </c>
      <c r="F147" s="690" t="s">
        <v>4246</v>
      </c>
    </row>
    <row r="148" spans="1:6" s="577" customFormat="1" ht="64.5" customHeight="1" x14ac:dyDescent="0.3">
      <c r="A148" s="562" t="s">
        <v>4513</v>
      </c>
      <c r="B148" s="677" t="s">
        <v>4081</v>
      </c>
      <c r="C148" s="17" t="s">
        <v>113</v>
      </c>
      <c r="D148" s="7">
        <v>10371180</v>
      </c>
      <c r="E148" s="18" t="s">
        <v>78</v>
      </c>
      <c r="F148" s="690" t="s">
        <v>4247</v>
      </c>
    </row>
    <row r="149" spans="1:6" s="577" customFormat="1" ht="65.099999999999994" customHeight="1" x14ac:dyDescent="0.3">
      <c r="A149" s="562" t="s">
        <v>4750</v>
      </c>
      <c r="B149" s="677" t="s">
        <v>309</v>
      </c>
      <c r="C149" s="17" t="s">
        <v>310</v>
      </c>
      <c r="D149" s="7">
        <v>113857964</v>
      </c>
      <c r="E149" s="18" t="s">
        <v>78</v>
      </c>
      <c r="F149" s="690" t="s">
        <v>4247</v>
      </c>
    </row>
    <row r="150" spans="1:6" s="577" customFormat="1" ht="57.75" customHeight="1" x14ac:dyDescent="0.3">
      <c r="A150" s="562" t="s">
        <v>4446</v>
      </c>
      <c r="B150" s="677" t="s">
        <v>309</v>
      </c>
      <c r="C150" s="17" t="s">
        <v>311</v>
      </c>
      <c r="D150" s="7">
        <v>145569485</v>
      </c>
      <c r="E150" s="18" t="s">
        <v>78</v>
      </c>
      <c r="F150" s="690" t="s">
        <v>4247</v>
      </c>
    </row>
    <row r="151" spans="1:6" s="577" customFormat="1" ht="60" customHeight="1" x14ac:dyDescent="0.3">
      <c r="A151" s="562" t="s">
        <v>4751</v>
      </c>
      <c r="B151" s="677" t="s">
        <v>4018</v>
      </c>
      <c r="C151" s="17" t="s">
        <v>4103</v>
      </c>
      <c r="D151" s="7">
        <v>30000000</v>
      </c>
      <c r="E151" s="18" t="s">
        <v>77</v>
      </c>
      <c r="F151" s="690" t="s">
        <v>4247</v>
      </c>
    </row>
    <row r="152" spans="1:6" s="577" customFormat="1" ht="60" customHeight="1" x14ac:dyDescent="0.3">
      <c r="A152" s="562" t="s">
        <v>4799</v>
      </c>
      <c r="B152" s="677" t="s">
        <v>4807</v>
      </c>
      <c r="C152" s="17" t="s">
        <v>4800</v>
      </c>
      <c r="D152" s="7">
        <v>30000000</v>
      </c>
      <c r="E152" s="18" t="s">
        <v>79</v>
      </c>
      <c r="F152" s="690" t="s">
        <v>4247</v>
      </c>
    </row>
    <row r="153" spans="1:6" s="577" customFormat="1" ht="65.099999999999994" customHeight="1" x14ac:dyDescent="0.3">
      <c r="A153" s="562" t="s">
        <v>4447</v>
      </c>
      <c r="B153" s="677" t="s">
        <v>317</v>
      </c>
      <c r="C153" s="17" t="s">
        <v>318</v>
      </c>
      <c r="D153" s="7">
        <v>34787556</v>
      </c>
      <c r="E153" s="18" t="s">
        <v>90</v>
      </c>
      <c r="F153" s="690" t="s">
        <v>4246</v>
      </c>
    </row>
    <row r="154" spans="1:6" s="577" customFormat="1" ht="65.099999999999994" customHeight="1" x14ac:dyDescent="0.3">
      <c r="A154" s="562" t="s">
        <v>4516</v>
      </c>
      <c r="B154" s="677" t="s">
        <v>317</v>
      </c>
      <c r="C154" s="17" t="s">
        <v>320</v>
      </c>
      <c r="D154" s="7">
        <v>70000000</v>
      </c>
      <c r="E154" s="18" t="s">
        <v>90</v>
      </c>
      <c r="F154" s="690" t="s">
        <v>4246</v>
      </c>
    </row>
    <row r="155" spans="1:6" s="577" customFormat="1" ht="65.099999999999994" customHeight="1" x14ac:dyDescent="0.3">
      <c r="A155" s="562" t="s">
        <v>4517</v>
      </c>
      <c r="B155" s="677" t="s">
        <v>317</v>
      </c>
      <c r="C155" s="17" t="s">
        <v>321</v>
      </c>
      <c r="D155" s="7">
        <v>35707086</v>
      </c>
      <c r="E155" s="18" t="s">
        <v>78</v>
      </c>
      <c r="F155" s="690" t="s">
        <v>4246</v>
      </c>
    </row>
    <row r="156" spans="1:6" s="577" customFormat="1" ht="60" customHeight="1" x14ac:dyDescent="0.3">
      <c r="A156" s="562" t="s">
        <v>4626</v>
      </c>
      <c r="B156" s="677" t="s">
        <v>244</v>
      </c>
      <c r="C156" s="17" t="s">
        <v>330</v>
      </c>
      <c r="D156" s="7">
        <v>32340573</v>
      </c>
      <c r="E156" s="18" t="s">
        <v>84</v>
      </c>
      <c r="F156" s="690" t="s">
        <v>4247</v>
      </c>
    </row>
    <row r="157" spans="1:6" s="577" customFormat="1" ht="69" customHeight="1" x14ac:dyDescent="0.3">
      <c r="A157" s="562" t="s">
        <v>4627</v>
      </c>
      <c r="B157" s="677" t="s">
        <v>4371</v>
      </c>
      <c r="C157" s="17" t="s">
        <v>331</v>
      </c>
      <c r="D157" s="7">
        <v>16822218</v>
      </c>
      <c r="E157" s="18" t="s">
        <v>84</v>
      </c>
      <c r="F157" s="690" t="s">
        <v>4247</v>
      </c>
    </row>
    <row r="158" spans="1:6" s="577" customFormat="1" ht="63.75" customHeight="1" x14ac:dyDescent="0.3">
      <c r="A158" s="562" t="s">
        <v>4519</v>
      </c>
      <c r="B158" s="677" t="s">
        <v>338</v>
      </c>
      <c r="C158" s="17" t="s">
        <v>343</v>
      </c>
      <c r="D158" s="7">
        <v>8551271</v>
      </c>
      <c r="E158" s="18" t="s">
        <v>90</v>
      </c>
      <c r="F158" s="690" t="s">
        <v>4246</v>
      </c>
    </row>
    <row r="159" spans="1:6" s="577" customFormat="1" ht="65.099999999999994" customHeight="1" x14ac:dyDescent="0.3">
      <c r="A159" s="562" t="s">
        <v>4520</v>
      </c>
      <c r="B159" s="677" t="s">
        <v>352</v>
      </c>
      <c r="C159" s="17" t="s">
        <v>353</v>
      </c>
      <c r="D159" s="7">
        <v>17943959</v>
      </c>
      <c r="E159" s="18" t="s">
        <v>88</v>
      </c>
      <c r="F159" s="690" t="s">
        <v>4247</v>
      </c>
    </row>
    <row r="160" spans="1:6" s="577" customFormat="1" ht="65.099999999999994" customHeight="1" x14ac:dyDescent="0.3">
      <c r="A160" s="562" t="s">
        <v>4646</v>
      </c>
      <c r="B160" s="677" t="s">
        <v>354</v>
      </c>
      <c r="C160" s="17" t="s">
        <v>355</v>
      </c>
      <c r="D160" s="7">
        <v>5000000</v>
      </c>
      <c r="E160" s="18" t="s">
        <v>85</v>
      </c>
      <c r="F160" s="690" t="s">
        <v>4247</v>
      </c>
    </row>
    <row r="161" spans="1:6" s="577" customFormat="1" ht="65.099999999999994" customHeight="1" x14ac:dyDescent="0.3">
      <c r="A161" s="562" t="s">
        <v>4647</v>
      </c>
      <c r="B161" s="677" t="s">
        <v>359</v>
      </c>
      <c r="C161" s="17" t="s">
        <v>360</v>
      </c>
      <c r="D161" s="7">
        <v>8000000</v>
      </c>
      <c r="E161" s="18" t="s">
        <v>81</v>
      </c>
      <c r="F161" s="690" t="s">
        <v>4247</v>
      </c>
    </row>
    <row r="162" spans="1:6" s="577" customFormat="1" ht="65.099999999999994" customHeight="1" x14ac:dyDescent="0.3">
      <c r="A162" s="562" t="s">
        <v>4648</v>
      </c>
      <c r="B162" s="677" t="s">
        <v>361</v>
      </c>
      <c r="C162" s="17" t="s">
        <v>362</v>
      </c>
      <c r="D162" s="7">
        <v>8000000</v>
      </c>
      <c r="E162" s="18" t="s">
        <v>90</v>
      </c>
      <c r="F162" s="690" t="s">
        <v>4246</v>
      </c>
    </row>
    <row r="163" spans="1:6" s="577" customFormat="1" ht="73.5" customHeight="1" x14ac:dyDescent="0.3">
      <c r="A163" s="562" t="s">
        <v>4649</v>
      </c>
      <c r="B163" s="677" t="s">
        <v>361</v>
      </c>
      <c r="C163" s="18" t="s">
        <v>4319</v>
      </c>
      <c r="D163" s="7">
        <v>17077458</v>
      </c>
      <c r="E163" s="18" t="s">
        <v>4460</v>
      </c>
      <c r="F163" s="690" t="s">
        <v>4247</v>
      </c>
    </row>
    <row r="164" spans="1:6" s="577" customFormat="1" ht="73.5" customHeight="1" x14ac:dyDescent="0.3">
      <c r="A164" s="562" t="s">
        <v>4650</v>
      </c>
      <c r="B164" s="677" t="s">
        <v>365</v>
      </c>
      <c r="C164" s="18" t="s">
        <v>4050</v>
      </c>
      <c r="D164" s="7">
        <v>6000000</v>
      </c>
      <c r="E164" s="18" t="s">
        <v>78</v>
      </c>
      <c r="F164" s="690" t="s">
        <v>4246</v>
      </c>
    </row>
    <row r="165" spans="1:6" s="577" customFormat="1" ht="73.5" customHeight="1" x14ac:dyDescent="0.3">
      <c r="A165" s="562" t="s">
        <v>4651</v>
      </c>
      <c r="B165" s="677" t="s">
        <v>4082</v>
      </c>
      <c r="C165" s="18" t="s">
        <v>4322</v>
      </c>
      <c r="D165" s="7">
        <v>24904320</v>
      </c>
      <c r="E165" s="18" t="s">
        <v>90</v>
      </c>
      <c r="F165" s="690" t="s">
        <v>4246</v>
      </c>
    </row>
    <row r="166" spans="1:6" s="577" customFormat="1" ht="71.25" customHeight="1" x14ac:dyDescent="0.3">
      <c r="A166" s="562" t="s">
        <v>4454</v>
      </c>
      <c r="B166" s="677" t="s">
        <v>365</v>
      </c>
      <c r="C166" s="18" t="s">
        <v>4034</v>
      </c>
      <c r="D166" s="7">
        <v>2205684</v>
      </c>
      <c r="E166" s="18" t="s">
        <v>84</v>
      </c>
      <c r="F166" s="690" t="s">
        <v>4247</v>
      </c>
    </row>
    <row r="167" spans="1:6" s="577" customFormat="1" ht="83.25" customHeight="1" x14ac:dyDescent="0.3">
      <c r="A167" s="562" t="s">
        <v>4924</v>
      </c>
      <c r="B167" s="677" t="s">
        <v>365</v>
      </c>
      <c r="C167" s="18" t="s">
        <v>4038</v>
      </c>
      <c r="D167" s="7">
        <v>1010819</v>
      </c>
      <c r="E167" s="18" t="s">
        <v>84</v>
      </c>
      <c r="F167" s="690" t="s">
        <v>4247</v>
      </c>
    </row>
    <row r="168" spans="1:6" s="577" customFormat="1" ht="62.25" customHeight="1" x14ac:dyDescent="0.3">
      <c r="A168" s="562" t="s">
        <v>4521</v>
      </c>
      <c r="B168" s="677" t="s">
        <v>4062</v>
      </c>
      <c r="C168" s="18" t="s">
        <v>4063</v>
      </c>
      <c r="D168" s="7">
        <v>94701346</v>
      </c>
      <c r="E168" s="18" t="s">
        <v>4878</v>
      </c>
      <c r="F168" s="690" t="s">
        <v>4247</v>
      </c>
    </row>
    <row r="169" spans="1:6" s="577" customFormat="1" ht="65.099999999999994" customHeight="1" x14ac:dyDescent="0.3">
      <c r="A169" s="562" t="s">
        <v>4753</v>
      </c>
      <c r="B169" s="677" t="s">
        <v>4326</v>
      </c>
      <c r="C169" s="17" t="s">
        <v>4327</v>
      </c>
      <c r="D169" s="7">
        <v>0</v>
      </c>
      <c r="E169" s="18" t="s">
        <v>809</v>
      </c>
      <c r="F169" s="690" t="s">
        <v>4247</v>
      </c>
    </row>
    <row r="170" spans="1:6" s="577" customFormat="1" ht="65.099999999999994" customHeight="1" x14ac:dyDescent="0.3">
      <c r="A170" s="562" t="s">
        <v>4338</v>
      </c>
      <c r="B170" s="677" t="s">
        <v>4339</v>
      </c>
      <c r="C170" s="17" t="s">
        <v>4340</v>
      </c>
      <c r="D170" s="7">
        <v>0</v>
      </c>
      <c r="E170" s="18" t="s">
        <v>77</v>
      </c>
      <c r="F170" s="690" t="s">
        <v>4247</v>
      </c>
    </row>
    <row r="171" spans="1:6" s="577" customFormat="1" ht="65.099999999999994" customHeight="1" x14ac:dyDescent="0.3">
      <c r="A171" s="562" t="s">
        <v>4404</v>
      </c>
      <c r="B171" s="677" t="s">
        <v>4405</v>
      </c>
      <c r="C171" s="17" t="s">
        <v>4406</v>
      </c>
      <c r="D171" s="7">
        <v>0</v>
      </c>
      <c r="E171" s="18" t="s">
        <v>81</v>
      </c>
      <c r="F171" s="690" t="s">
        <v>4247</v>
      </c>
    </row>
    <row r="172" spans="1:6" s="577" customFormat="1" ht="65.099999999999994" customHeight="1" x14ac:dyDescent="0.3">
      <c r="A172" s="562" t="s">
        <v>4524</v>
      </c>
      <c r="B172" s="677" t="s">
        <v>391</v>
      </c>
      <c r="C172" s="17" t="s">
        <v>392</v>
      </c>
      <c r="D172" s="7">
        <v>0</v>
      </c>
      <c r="E172" s="18" t="s">
        <v>88</v>
      </c>
      <c r="F172" s="690" t="s">
        <v>4247</v>
      </c>
    </row>
    <row r="173" spans="1:6" s="577" customFormat="1" ht="65.099999999999994" customHeight="1" x14ac:dyDescent="0.3">
      <c r="A173" s="562" t="s">
        <v>4525</v>
      </c>
      <c r="B173" s="677" t="s">
        <v>394</v>
      </c>
      <c r="C173" s="17" t="s">
        <v>395</v>
      </c>
      <c r="D173" s="7">
        <v>0</v>
      </c>
      <c r="E173" s="18" t="s">
        <v>88</v>
      </c>
      <c r="F173" s="690" t="s">
        <v>4247</v>
      </c>
    </row>
    <row r="174" spans="1:6" s="577" customFormat="1" ht="65.099999999999994" customHeight="1" x14ac:dyDescent="0.3">
      <c r="A174" s="562" t="s">
        <v>4526</v>
      </c>
      <c r="B174" s="677" t="s">
        <v>417</v>
      </c>
      <c r="C174" s="17" t="s">
        <v>418</v>
      </c>
      <c r="D174" s="7">
        <v>0</v>
      </c>
      <c r="E174" s="18" t="s">
        <v>86</v>
      </c>
      <c r="F174" s="690" t="s">
        <v>4247</v>
      </c>
    </row>
    <row r="175" spans="1:6" s="577" customFormat="1" ht="65.099999999999994" customHeight="1" x14ac:dyDescent="0.3">
      <c r="A175" s="562" t="s">
        <v>4527</v>
      </c>
      <c r="B175" s="677" t="s">
        <v>441</v>
      </c>
      <c r="C175" s="17" t="s">
        <v>404</v>
      </c>
      <c r="D175" s="7">
        <v>0</v>
      </c>
      <c r="E175" s="18" t="s">
        <v>83</v>
      </c>
      <c r="F175" s="690" t="s">
        <v>4247</v>
      </c>
    </row>
    <row r="176" spans="1:6" s="577" customFormat="1" ht="65.099999999999994" customHeight="1" x14ac:dyDescent="0.3">
      <c r="A176" s="562" t="s">
        <v>4528</v>
      </c>
      <c r="B176" s="677" t="s">
        <v>411</v>
      </c>
      <c r="C176" s="17" t="s">
        <v>476</v>
      </c>
      <c r="D176" s="7">
        <v>0</v>
      </c>
      <c r="E176" s="18" t="s">
        <v>88</v>
      </c>
      <c r="F176" s="690" t="s">
        <v>4247</v>
      </c>
    </row>
    <row r="177" spans="1:6" s="577" customFormat="1" ht="65.099999999999994" customHeight="1" x14ac:dyDescent="0.3">
      <c r="A177" s="562" t="s">
        <v>4529</v>
      </c>
      <c r="B177" s="677" t="s">
        <v>451</v>
      </c>
      <c r="C177" s="17" t="s">
        <v>476</v>
      </c>
      <c r="D177" s="7">
        <v>0</v>
      </c>
      <c r="E177" s="18" t="s">
        <v>88</v>
      </c>
      <c r="F177" s="690" t="s">
        <v>4247</v>
      </c>
    </row>
    <row r="178" spans="1:6" s="577" customFormat="1" ht="65.099999999999994" customHeight="1" x14ac:dyDescent="0.3">
      <c r="A178" s="562" t="s">
        <v>4530</v>
      </c>
      <c r="B178" s="677" t="s">
        <v>451</v>
      </c>
      <c r="C178" s="17" t="s">
        <v>477</v>
      </c>
      <c r="D178" s="7">
        <v>0</v>
      </c>
      <c r="E178" s="18" t="s">
        <v>88</v>
      </c>
      <c r="F178" s="690" t="s">
        <v>4247</v>
      </c>
    </row>
    <row r="179" spans="1:6" s="577" customFormat="1" ht="65.099999999999994" customHeight="1" x14ac:dyDescent="0.3">
      <c r="A179" s="562" t="s">
        <v>4531</v>
      </c>
      <c r="B179" s="677" t="s">
        <v>451</v>
      </c>
      <c r="C179" s="17" t="s">
        <v>497</v>
      </c>
      <c r="D179" s="7">
        <v>0</v>
      </c>
      <c r="E179" s="18" t="s">
        <v>88</v>
      </c>
      <c r="F179" s="690" t="s">
        <v>4247</v>
      </c>
    </row>
    <row r="180" spans="1:6" s="577" customFormat="1" ht="65.099999999999994" customHeight="1" x14ac:dyDescent="0.3">
      <c r="A180" s="562" t="s">
        <v>4532</v>
      </c>
      <c r="B180" s="677" t="s">
        <v>512</v>
      </c>
      <c r="C180" s="17" t="s">
        <v>513</v>
      </c>
      <c r="D180" s="7">
        <v>0</v>
      </c>
      <c r="E180" s="18" t="s">
        <v>88</v>
      </c>
      <c r="F180" s="690" t="s">
        <v>4247</v>
      </c>
    </row>
    <row r="181" spans="1:6" s="577" customFormat="1" ht="65.099999999999994" customHeight="1" x14ac:dyDescent="0.3">
      <c r="A181" s="562" t="s">
        <v>4533</v>
      </c>
      <c r="B181" s="677" t="s">
        <v>411</v>
      </c>
      <c r="C181" s="17" t="s">
        <v>538</v>
      </c>
      <c r="D181" s="7">
        <v>0</v>
      </c>
      <c r="E181" s="18" t="s">
        <v>796</v>
      </c>
      <c r="F181" s="690" t="s">
        <v>4246</v>
      </c>
    </row>
    <row r="182" spans="1:6" s="577" customFormat="1" ht="65.099999999999994" customHeight="1" x14ac:dyDescent="0.3">
      <c r="A182" s="562" t="s">
        <v>4534</v>
      </c>
      <c r="B182" s="677" t="s">
        <v>579</v>
      </c>
      <c r="C182" s="17" t="s">
        <v>580</v>
      </c>
      <c r="D182" s="7">
        <v>0</v>
      </c>
      <c r="E182" s="18" t="s">
        <v>88</v>
      </c>
      <c r="F182" s="690" t="s">
        <v>4247</v>
      </c>
    </row>
    <row r="183" spans="1:6" s="577" customFormat="1" ht="65.099999999999994" customHeight="1" x14ac:dyDescent="0.3">
      <c r="A183" s="562" t="s">
        <v>4535</v>
      </c>
      <c r="B183" s="677" t="s">
        <v>577</v>
      </c>
      <c r="C183" s="17" t="s">
        <v>578</v>
      </c>
      <c r="D183" s="7">
        <v>0</v>
      </c>
      <c r="E183" s="18" t="s">
        <v>809</v>
      </c>
      <c r="F183" s="690" t="s">
        <v>4247</v>
      </c>
    </row>
    <row r="184" spans="1:6" s="577" customFormat="1" ht="65.099999999999994" customHeight="1" x14ac:dyDescent="0.3">
      <c r="A184" s="562" t="s">
        <v>4536</v>
      </c>
      <c r="B184" s="677" t="s">
        <v>584</v>
      </c>
      <c r="C184" s="17" t="s">
        <v>585</v>
      </c>
      <c r="D184" s="7">
        <v>0</v>
      </c>
      <c r="E184" s="18" t="s">
        <v>88</v>
      </c>
      <c r="F184" s="690" t="s">
        <v>4247</v>
      </c>
    </row>
    <row r="185" spans="1:6" s="577" customFormat="1" ht="65.099999999999994" customHeight="1" x14ac:dyDescent="0.3">
      <c r="A185" s="562" t="s">
        <v>4537</v>
      </c>
      <c r="B185" s="677" t="s">
        <v>586</v>
      </c>
      <c r="C185" s="17" t="s">
        <v>587</v>
      </c>
      <c r="D185" s="7">
        <v>0</v>
      </c>
      <c r="E185" s="18" t="s">
        <v>86</v>
      </c>
      <c r="F185" s="690" t="s">
        <v>4247</v>
      </c>
    </row>
    <row r="186" spans="1:6" s="577" customFormat="1" ht="65.099999999999994" customHeight="1" x14ac:dyDescent="0.3">
      <c r="A186" s="562" t="s">
        <v>4538</v>
      </c>
      <c r="B186" s="677" t="s">
        <v>589</v>
      </c>
      <c r="C186" s="17" t="s">
        <v>4856</v>
      </c>
      <c r="D186" s="7">
        <v>0</v>
      </c>
      <c r="E186" s="18" t="s">
        <v>79</v>
      </c>
      <c r="F186" s="690" t="s">
        <v>4247</v>
      </c>
    </row>
    <row r="187" spans="1:6" s="577" customFormat="1" ht="65.099999999999994" customHeight="1" x14ac:dyDescent="0.3">
      <c r="A187" s="562" t="s">
        <v>4901</v>
      </c>
      <c r="B187" s="677" t="s">
        <v>589</v>
      </c>
      <c r="C187" s="17" t="s">
        <v>590</v>
      </c>
      <c r="D187" s="7">
        <v>0</v>
      </c>
      <c r="E187" s="18" t="s">
        <v>77</v>
      </c>
      <c r="F187" s="690" t="s">
        <v>4247</v>
      </c>
    </row>
    <row r="188" spans="1:6" s="577" customFormat="1" ht="69.75" customHeight="1" x14ac:dyDescent="0.3">
      <c r="A188" s="562" t="s">
        <v>4539</v>
      </c>
      <c r="B188" s="677" t="s">
        <v>620</v>
      </c>
      <c r="C188" s="18" t="s">
        <v>621</v>
      </c>
      <c r="D188" s="7">
        <v>0</v>
      </c>
      <c r="E188" s="18" t="s">
        <v>77</v>
      </c>
      <c r="F188" s="690" t="s">
        <v>4247</v>
      </c>
    </row>
    <row r="189" spans="1:6" s="577" customFormat="1" ht="61.5" customHeight="1" x14ac:dyDescent="0.3">
      <c r="A189" s="562" t="s">
        <v>4540</v>
      </c>
      <c r="B189" s="677" t="s">
        <v>4027</v>
      </c>
      <c r="C189" s="17" t="s">
        <v>3438</v>
      </c>
      <c r="D189" s="7">
        <v>0</v>
      </c>
      <c r="E189" s="18" t="s">
        <v>4925</v>
      </c>
      <c r="F189" s="690" t="s">
        <v>4247</v>
      </c>
    </row>
    <row r="190" spans="1:6" s="577" customFormat="1" ht="57" customHeight="1" x14ac:dyDescent="0.3">
      <c r="A190" s="562" t="s">
        <v>4754</v>
      </c>
      <c r="B190" s="677" t="s">
        <v>4059</v>
      </c>
      <c r="C190" s="17" t="s">
        <v>4060</v>
      </c>
      <c r="D190" s="7">
        <v>0</v>
      </c>
      <c r="E190" s="18" t="s">
        <v>77</v>
      </c>
      <c r="F190" s="690" t="s">
        <v>4247</v>
      </c>
    </row>
    <row r="191" spans="1:6" s="577" customFormat="1" ht="57" customHeight="1" x14ac:dyDescent="0.3">
      <c r="A191" s="562" t="s">
        <v>4755</v>
      </c>
      <c r="B191" s="677" t="s">
        <v>441</v>
      </c>
      <c r="C191" s="17" t="s">
        <v>4074</v>
      </c>
      <c r="D191" s="7">
        <v>0</v>
      </c>
      <c r="E191" s="18" t="s">
        <v>810</v>
      </c>
      <c r="F191" s="690" t="s">
        <v>4247</v>
      </c>
    </row>
    <row r="192" spans="1:6" s="577" customFormat="1" ht="57" customHeight="1" x14ac:dyDescent="0.3">
      <c r="A192" s="562" t="s">
        <v>4756</v>
      </c>
      <c r="B192" s="677" t="s">
        <v>4120</v>
      </c>
      <c r="C192" s="17" t="s">
        <v>4121</v>
      </c>
      <c r="D192" s="7">
        <v>0</v>
      </c>
      <c r="E192" s="18" t="s">
        <v>81</v>
      </c>
      <c r="F192" s="690" t="s">
        <v>4247</v>
      </c>
    </row>
    <row r="193" spans="1:6" s="577" customFormat="1" ht="69.75" customHeight="1" x14ac:dyDescent="0.3">
      <c r="A193" s="562" t="s">
        <v>4707</v>
      </c>
      <c r="B193" s="677" t="s">
        <v>4165</v>
      </c>
      <c r="C193" s="17" t="s">
        <v>4166</v>
      </c>
      <c r="D193" s="7">
        <v>0</v>
      </c>
      <c r="E193" s="18" t="s">
        <v>810</v>
      </c>
      <c r="F193" s="690" t="s">
        <v>4247</v>
      </c>
    </row>
    <row r="194" spans="1:6" s="577" customFormat="1" ht="69.75" customHeight="1" x14ac:dyDescent="0.3">
      <c r="A194" s="562" t="s">
        <v>4816</v>
      </c>
      <c r="B194" s="677" t="s">
        <v>4817</v>
      </c>
      <c r="C194" s="17" t="s">
        <v>4818</v>
      </c>
      <c r="D194" s="7">
        <v>0</v>
      </c>
      <c r="E194" s="18" t="s">
        <v>810</v>
      </c>
      <c r="F194" s="690" t="s">
        <v>4247</v>
      </c>
    </row>
    <row r="195" spans="1:6" s="577" customFormat="1" ht="78" customHeight="1" x14ac:dyDescent="0.3">
      <c r="A195" s="562" t="s">
        <v>4708</v>
      </c>
      <c r="B195" s="677" t="s">
        <v>4285</v>
      </c>
      <c r="C195" s="17" t="s">
        <v>4286</v>
      </c>
      <c r="D195" s="7">
        <v>0</v>
      </c>
      <c r="E195" s="18" t="s">
        <v>81</v>
      </c>
      <c r="F195" s="690" t="s">
        <v>4247</v>
      </c>
    </row>
    <row r="196" spans="1:6" s="577" customFormat="1" ht="78" customHeight="1" x14ac:dyDescent="0.3">
      <c r="A196" s="562" t="s">
        <v>4887</v>
      </c>
      <c r="B196" s="677" t="s">
        <v>99</v>
      </c>
      <c r="C196" s="17" t="s">
        <v>4898</v>
      </c>
      <c r="D196" s="7">
        <v>0</v>
      </c>
      <c r="E196" s="18" t="s">
        <v>809</v>
      </c>
      <c r="F196" s="690" t="s">
        <v>4247</v>
      </c>
    </row>
    <row r="197" spans="1:6" s="577" customFormat="1" ht="65.099999999999994" customHeight="1" x14ac:dyDescent="0.3">
      <c r="A197" s="562" t="s">
        <v>4541</v>
      </c>
      <c r="B197" s="677" t="s">
        <v>414</v>
      </c>
      <c r="C197" s="17" t="s">
        <v>415</v>
      </c>
      <c r="D197" s="7">
        <v>0</v>
      </c>
      <c r="E197" s="18" t="s">
        <v>83</v>
      </c>
      <c r="F197" s="690" t="s">
        <v>4247</v>
      </c>
    </row>
    <row r="198" spans="1:6" s="577" customFormat="1" ht="65.099999999999994" customHeight="1" x14ac:dyDescent="0.3">
      <c r="A198" s="562" t="s">
        <v>4543</v>
      </c>
      <c r="B198" s="677" t="s">
        <v>411</v>
      </c>
      <c r="C198" s="17" t="s">
        <v>429</v>
      </c>
      <c r="D198" s="7">
        <v>0</v>
      </c>
      <c r="E198" s="18" t="s">
        <v>84</v>
      </c>
      <c r="F198" s="690" t="s">
        <v>4247</v>
      </c>
    </row>
    <row r="199" spans="1:6" s="577" customFormat="1" ht="65.099999999999994" customHeight="1" x14ac:dyDescent="0.3">
      <c r="A199" s="562" t="s">
        <v>4542</v>
      </c>
      <c r="B199" s="677" t="s">
        <v>411</v>
      </c>
      <c r="C199" s="17" t="s">
        <v>431</v>
      </c>
      <c r="D199" s="7">
        <v>0</v>
      </c>
      <c r="E199" s="18" t="s">
        <v>796</v>
      </c>
      <c r="F199" s="690" t="s">
        <v>4246</v>
      </c>
    </row>
    <row r="200" spans="1:6" s="577" customFormat="1" ht="65.099999999999994" customHeight="1" x14ac:dyDescent="0.3">
      <c r="A200" s="562" t="s">
        <v>4544</v>
      </c>
      <c r="B200" s="677" t="s">
        <v>411</v>
      </c>
      <c r="C200" s="17" t="s">
        <v>443</v>
      </c>
      <c r="D200" s="7">
        <v>0</v>
      </c>
      <c r="E200" s="18" t="s">
        <v>88</v>
      </c>
      <c r="F200" s="690" t="s">
        <v>4247</v>
      </c>
    </row>
    <row r="201" spans="1:6" s="577" customFormat="1" ht="65.099999999999994" customHeight="1" x14ac:dyDescent="0.3">
      <c r="A201" s="562" t="s">
        <v>4545</v>
      </c>
      <c r="B201" s="677" t="s">
        <v>411</v>
      </c>
      <c r="C201" s="17" t="s">
        <v>447</v>
      </c>
      <c r="D201" s="7">
        <v>0</v>
      </c>
      <c r="E201" s="18" t="s">
        <v>796</v>
      </c>
      <c r="F201" s="690" t="s">
        <v>4246</v>
      </c>
    </row>
    <row r="202" spans="1:6" s="577" customFormat="1" ht="65.099999999999994" customHeight="1" x14ac:dyDescent="0.3">
      <c r="A202" s="562" t="s">
        <v>4547</v>
      </c>
      <c r="B202" s="677" t="s">
        <v>451</v>
      </c>
      <c r="C202" s="17" t="s">
        <v>452</v>
      </c>
      <c r="D202" s="7">
        <v>0</v>
      </c>
      <c r="E202" s="18" t="s">
        <v>88</v>
      </c>
      <c r="F202" s="690" t="s">
        <v>4247</v>
      </c>
    </row>
    <row r="203" spans="1:6" s="577" customFormat="1" ht="65.099999999999994" customHeight="1" x14ac:dyDescent="0.3">
      <c r="A203" s="562" t="s">
        <v>4548</v>
      </c>
      <c r="B203" s="677" t="s">
        <v>468</v>
      </c>
      <c r="C203" s="17" t="s">
        <v>469</v>
      </c>
      <c r="D203" s="7">
        <v>0</v>
      </c>
      <c r="E203" s="18" t="s">
        <v>88</v>
      </c>
      <c r="F203" s="690" t="s">
        <v>4247</v>
      </c>
    </row>
    <row r="204" spans="1:6" s="577" customFormat="1" ht="65.099999999999994" customHeight="1" x14ac:dyDescent="0.3">
      <c r="A204" s="562" t="s">
        <v>4549</v>
      </c>
      <c r="B204" s="677" t="s">
        <v>451</v>
      </c>
      <c r="C204" s="17" t="s">
        <v>475</v>
      </c>
      <c r="D204" s="7">
        <v>0</v>
      </c>
      <c r="E204" s="18" t="s">
        <v>88</v>
      </c>
      <c r="F204" s="690" t="s">
        <v>4247</v>
      </c>
    </row>
    <row r="205" spans="1:6" s="577" customFormat="1" ht="65.099999999999994" customHeight="1" x14ac:dyDescent="0.3">
      <c r="A205" s="562" t="s">
        <v>4550</v>
      </c>
      <c r="B205" s="677" t="s">
        <v>411</v>
      </c>
      <c r="C205" s="17" t="s">
        <v>481</v>
      </c>
      <c r="D205" s="7">
        <v>0</v>
      </c>
      <c r="E205" s="18" t="s">
        <v>88</v>
      </c>
      <c r="F205" s="690" t="s">
        <v>4247</v>
      </c>
    </row>
    <row r="206" spans="1:6" s="577" customFormat="1" ht="65.099999999999994" customHeight="1" x14ac:dyDescent="0.3">
      <c r="A206" s="562" t="s">
        <v>4552</v>
      </c>
      <c r="B206" s="677" t="s">
        <v>491</v>
      </c>
      <c r="C206" s="17" t="s">
        <v>492</v>
      </c>
      <c r="D206" s="7">
        <v>0</v>
      </c>
      <c r="E206" s="18" t="s">
        <v>88</v>
      </c>
      <c r="F206" s="690" t="s">
        <v>4247</v>
      </c>
    </row>
    <row r="207" spans="1:6" s="577" customFormat="1" ht="65.099999999999994" customHeight="1" x14ac:dyDescent="0.3">
      <c r="A207" s="562" t="s">
        <v>4554</v>
      </c>
      <c r="B207" s="677" t="s">
        <v>451</v>
      </c>
      <c r="C207" s="17" t="s">
        <v>498</v>
      </c>
      <c r="D207" s="7">
        <v>0</v>
      </c>
      <c r="E207" s="18" t="s">
        <v>979</v>
      </c>
      <c r="F207" s="690" t="s">
        <v>4247</v>
      </c>
    </row>
    <row r="208" spans="1:6" s="577" customFormat="1" ht="65.099999999999994" customHeight="1" x14ac:dyDescent="0.3">
      <c r="A208" s="562" t="s">
        <v>4555</v>
      </c>
      <c r="B208" s="677" t="s">
        <v>502</v>
      </c>
      <c r="C208" s="17" t="s">
        <v>503</v>
      </c>
      <c r="D208" s="7">
        <v>0</v>
      </c>
      <c r="E208" s="18" t="s">
        <v>88</v>
      </c>
      <c r="F208" s="690" t="s">
        <v>4247</v>
      </c>
    </row>
    <row r="209" spans="1:6" s="577" customFormat="1" ht="65.099999999999994" customHeight="1" x14ac:dyDescent="0.3">
      <c r="A209" s="562" t="s">
        <v>4556</v>
      </c>
      <c r="B209" s="677" t="s">
        <v>411</v>
      </c>
      <c r="C209" s="17" t="s">
        <v>514</v>
      </c>
      <c r="D209" s="7">
        <v>0</v>
      </c>
      <c r="E209" s="18" t="s">
        <v>88</v>
      </c>
      <c r="F209" s="690" t="s">
        <v>4247</v>
      </c>
    </row>
    <row r="210" spans="1:6" s="577" customFormat="1" ht="65.099999999999994" customHeight="1" x14ac:dyDescent="0.3">
      <c r="A210" s="562" t="s">
        <v>4557</v>
      </c>
      <c r="B210" s="677" t="s">
        <v>411</v>
      </c>
      <c r="C210" s="17" t="s">
        <v>431</v>
      </c>
      <c r="D210" s="7">
        <v>0</v>
      </c>
      <c r="E210" s="18" t="s">
        <v>88</v>
      </c>
      <c r="F210" s="690" t="s">
        <v>4247</v>
      </c>
    </row>
    <row r="211" spans="1:6" s="577" customFormat="1" ht="65.099999999999994" customHeight="1" x14ac:dyDescent="0.3">
      <c r="A211" s="562" t="s">
        <v>4558</v>
      </c>
      <c r="B211" s="677" t="s">
        <v>411</v>
      </c>
      <c r="C211" s="17" t="s">
        <v>521</v>
      </c>
      <c r="D211" s="7">
        <v>0</v>
      </c>
      <c r="E211" s="18" t="s">
        <v>88</v>
      </c>
      <c r="F211" s="690" t="s">
        <v>4247</v>
      </c>
    </row>
    <row r="212" spans="1:6" s="577" customFormat="1" ht="65.099999999999994" customHeight="1" x14ac:dyDescent="0.3">
      <c r="A212" s="562" t="s">
        <v>4559</v>
      </c>
      <c r="B212" s="677" t="s">
        <v>411</v>
      </c>
      <c r="C212" s="17" t="s">
        <v>522</v>
      </c>
      <c r="D212" s="7">
        <v>0</v>
      </c>
      <c r="E212" s="18" t="s">
        <v>979</v>
      </c>
      <c r="F212" s="690" t="s">
        <v>4247</v>
      </c>
    </row>
    <row r="213" spans="1:6" s="577" customFormat="1" ht="65.099999999999994" customHeight="1" x14ac:dyDescent="0.3">
      <c r="A213" s="562" t="s">
        <v>4560</v>
      </c>
      <c r="B213" s="677" t="s">
        <v>411</v>
      </c>
      <c r="C213" s="17" t="s">
        <v>523</v>
      </c>
      <c r="D213" s="7">
        <v>0</v>
      </c>
      <c r="E213" s="18" t="s">
        <v>88</v>
      </c>
      <c r="F213" s="690" t="s">
        <v>4247</v>
      </c>
    </row>
    <row r="214" spans="1:6" s="577" customFormat="1" ht="65.099999999999994" customHeight="1" x14ac:dyDescent="0.3">
      <c r="A214" s="562" t="s">
        <v>4561</v>
      </c>
      <c r="B214" s="677" t="s">
        <v>411</v>
      </c>
      <c r="C214" s="17" t="s">
        <v>527</v>
      </c>
      <c r="D214" s="7">
        <v>0</v>
      </c>
      <c r="E214" s="18" t="s">
        <v>88</v>
      </c>
      <c r="F214" s="690" t="s">
        <v>4247</v>
      </c>
    </row>
    <row r="215" spans="1:6" s="577" customFormat="1" ht="65.099999999999994" customHeight="1" x14ac:dyDescent="0.3">
      <c r="A215" s="562" t="s">
        <v>4562</v>
      </c>
      <c r="B215" s="677" t="s">
        <v>411</v>
      </c>
      <c r="C215" s="17" t="s">
        <v>539</v>
      </c>
      <c r="D215" s="7">
        <v>0</v>
      </c>
      <c r="E215" s="18" t="s">
        <v>88</v>
      </c>
      <c r="F215" s="690" t="s">
        <v>4247</v>
      </c>
    </row>
    <row r="216" spans="1:6" s="577" customFormat="1" ht="65.099999999999994" customHeight="1" x14ac:dyDescent="0.3">
      <c r="A216" s="562" t="s">
        <v>4563</v>
      </c>
      <c r="B216" s="677" t="s">
        <v>540</v>
      </c>
      <c r="C216" s="17" t="s">
        <v>541</v>
      </c>
      <c r="D216" s="7">
        <v>0</v>
      </c>
      <c r="E216" s="18" t="s">
        <v>81</v>
      </c>
      <c r="F216" s="690" t="s">
        <v>4247</v>
      </c>
    </row>
    <row r="217" spans="1:6" s="577" customFormat="1" ht="65.099999999999994" customHeight="1" x14ac:dyDescent="0.3">
      <c r="A217" s="562" t="s">
        <v>4564</v>
      </c>
      <c r="B217" s="677" t="s">
        <v>543</v>
      </c>
      <c r="C217" s="17" t="s">
        <v>544</v>
      </c>
      <c r="D217" s="7">
        <v>0</v>
      </c>
      <c r="E217" s="18" t="s">
        <v>77</v>
      </c>
      <c r="F217" s="690" t="s">
        <v>4247</v>
      </c>
    </row>
    <row r="218" spans="1:6" s="577" customFormat="1" ht="65.099999999999994" customHeight="1" x14ac:dyDescent="0.3">
      <c r="A218" s="562" t="s">
        <v>4565</v>
      </c>
      <c r="B218" s="677" t="s">
        <v>545</v>
      </c>
      <c r="C218" s="17" t="s">
        <v>546</v>
      </c>
      <c r="D218" s="7">
        <v>0</v>
      </c>
      <c r="E218" s="18" t="s">
        <v>88</v>
      </c>
      <c r="F218" s="690" t="s">
        <v>4247</v>
      </c>
    </row>
    <row r="219" spans="1:6" s="577" customFormat="1" ht="65.099999999999994" customHeight="1" x14ac:dyDescent="0.3">
      <c r="A219" s="562" t="s">
        <v>4566</v>
      </c>
      <c r="B219" s="677" t="s">
        <v>545</v>
      </c>
      <c r="C219" s="17" t="s">
        <v>550</v>
      </c>
      <c r="D219" s="7">
        <v>0</v>
      </c>
      <c r="E219" s="18" t="s">
        <v>81</v>
      </c>
      <c r="F219" s="690" t="s">
        <v>4247</v>
      </c>
    </row>
    <row r="220" spans="1:6" s="577" customFormat="1" ht="65.099999999999994" customHeight="1" x14ac:dyDescent="0.3">
      <c r="A220" s="562" t="s">
        <v>4567</v>
      </c>
      <c r="B220" s="677" t="s">
        <v>551</v>
      </c>
      <c r="C220" s="17" t="s">
        <v>552</v>
      </c>
      <c r="D220" s="7">
        <v>0</v>
      </c>
      <c r="E220" s="18" t="s">
        <v>81</v>
      </c>
      <c r="F220" s="690" t="s">
        <v>4247</v>
      </c>
    </row>
    <row r="221" spans="1:6" s="577" customFormat="1" ht="63" customHeight="1" x14ac:dyDescent="0.3">
      <c r="A221" s="562" t="s">
        <v>4568</v>
      </c>
      <c r="B221" s="677" t="s">
        <v>4601</v>
      </c>
      <c r="C221" s="17" t="s">
        <v>569</v>
      </c>
      <c r="D221" s="7">
        <v>342151671</v>
      </c>
      <c r="E221" s="18" t="s">
        <v>87</v>
      </c>
      <c r="F221" s="690" t="s">
        <v>4247</v>
      </c>
    </row>
    <row r="222" spans="1:6" s="577" customFormat="1" ht="65.099999999999994" customHeight="1" x14ac:dyDescent="0.3">
      <c r="A222" s="562" t="s">
        <v>4569</v>
      </c>
      <c r="B222" s="677" t="s">
        <v>192</v>
      </c>
      <c r="C222" s="17" t="s">
        <v>571</v>
      </c>
      <c r="D222" s="7">
        <v>240065242</v>
      </c>
      <c r="E222" s="18" t="s">
        <v>87</v>
      </c>
      <c r="F222" s="690" t="s">
        <v>4247</v>
      </c>
    </row>
    <row r="223" spans="1:6" s="577" customFormat="1" ht="65.099999999999994" customHeight="1" x14ac:dyDescent="0.3">
      <c r="A223" s="562" t="s">
        <v>4570</v>
      </c>
      <c r="B223" s="677" t="s">
        <v>137</v>
      </c>
      <c r="C223" s="17" t="s">
        <v>581</v>
      </c>
      <c r="D223" s="7">
        <v>0</v>
      </c>
      <c r="E223" s="18" t="s">
        <v>792</v>
      </c>
      <c r="F223" s="690" t="s">
        <v>4247</v>
      </c>
    </row>
    <row r="224" spans="1:6" s="577" customFormat="1" ht="65.099999999999994" customHeight="1" x14ac:dyDescent="0.3">
      <c r="A224" s="562" t="s">
        <v>4571</v>
      </c>
      <c r="B224" s="677" t="s">
        <v>582</v>
      </c>
      <c r="C224" s="17" t="s">
        <v>583</v>
      </c>
      <c r="D224" s="7">
        <v>0</v>
      </c>
      <c r="E224" s="18" t="s">
        <v>81</v>
      </c>
      <c r="F224" s="690" t="s">
        <v>4247</v>
      </c>
    </row>
    <row r="225" spans="1:6" s="577" customFormat="1" ht="65.099999999999994" customHeight="1" x14ac:dyDescent="0.3">
      <c r="A225" s="562" t="s">
        <v>4461</v>
      </c>
      <c r="B225" s="677" t="s">
        <v>588</v>
      </c>
      <c r="C225" s="17" t="s">
        <v>4354</v>
      </c>
      <c r="D225" s="7">
        <v>0</v>
      </c>
      <c r="E225" s="18" t="s">
        <v>86</v>
      </c>
      <c r="F225" s="690" t="s">
        <v>4247</v>
      </c>
    </row>
    <row r="226" spans="1:6" s="577" customFormat="1" ht="65.099999999999994" customHeight="1" x14ac:dyDescent="0.3">
      <c r="A226" s="562" t="s">
        <v>4462</v>
      </c>
      <c r="B226" s="677" t="s">
        <v>589</v>
      </c>
      <c r="C226" s="17" t="s">
        <v>522</v>
      </c>
      <c r="D226" s="7">
        <v>0</v>
      </c>
      <c r="E226" s="18" t="s">
        <v>4846</v>
      </c>
      <c r="F226" s="690" t="s">
        <v>4247</v>
      </c>
    </row>
    <row r="227" spans="1:6" s="577" customFormat="1" ht="65.099999999999994" customHeight="1" x14ac:dyDescent="0.3">
      <c r="A227" s="562" t="s">
        <v>4572</v>
      </c>
      <c r="B227" s="677" t="s">
        <v>591</v>
      </c>
      <c r="C227" s="17" t="s">
        <v>381</v>
      </c>
      <c r="D227" s="7">
        <v>0</v>
      </c>
      <c r="E227" s="18" t="s">
        <v>81</v>
      </c>
      <c r="F227" s="690" t="s">
        <v>4247</v>
      </c>
    </row>
    <row r="228" spans="1:6" s="577" customFormat="1" ht="65.099999999999994" customHeight="1" x14ac:dyDescent="0.3">
      <c r="A228" s="562" t="s">
        <v>4573</v>
      </c>
      <c r="B228" s="677" t="s">
        <v>592</v>
      </c>
      <c r="C228" s="17" t="s">
        <v>593</v>
      </c>
      <c r="D228" s="7">
        <v>0</v>
      </c>
      <c r="E228" s="18" t="s">
        <v>810</v>
      </c>
      <c r="F228" s="690" t="s">
        <v>4247</v>
      </c>
    </row>
    <row r="229" spans="1:6" s="577" customFormat="1" ht="65.099999999999994" customHeight="1" x14ac:dyDescent="0.3">
      <c r="A229" s="562" t="s">
        <v>4574</v>
      </c>
      <c r="B229" s="677" t="s">
        <v>594</v>
      </c>
      <c r="C229" s="17" t="s">
        <v>595</v>
      </c>
      <c r="D229" s="7">
        <v>0</v>
      </c>
      <c r="E229" s="18" t="s">
        <v>809</v>
      </c>
      <c r="F229" s="690" t="s">
        <v>4247</v>
      </c>
    </row>
    <row r="230" spans="1:6" s="577" customFormat="1" ht="65.099999999999994" customHeight="1" x14ac:dyDescent="0.3">
      <c r="A230" s="562" t="s">
        <v>4575</v>
      </c>
      <c r="B230" s="677" t="s">
        <v>596</v>
      </c>
      <c r="C230" s="17" t="s">
        <v>597</v>
      </c>
      <c r="D230" s="7">
        <v>0</v>
      </c>
      <c r="E230" s="18" t="s">
        <v>77</v>
      </c>
      <c r="F230" s="690" t="s">
        <v>4247</v>
      </c>
    </row>
    <row r="231" spans="1:6" s="577" customFormat="1" ht="65.099999999999994" customHeight="1" x14ac:dyDescent="0.3">
      <c r="A231" s="562" t="s">
        <v>4576</v>
      </c>
      <c r="B231" s="677" t="s">
        <v>598</v>
      </c>
      <c r="C231" s="17" t="s">
        <v>522</v>
      </c>
      <c r="D231" s="7">
        <v>0</v>
      </c>
      <c r="E231" s="18" t="s">
        <v>4846</v>
      </c>
      <c r="F231" s="690" t="s">
        <v>4247</v>
      </c>
    </row>
    <row r="232" spans="1:6" s="577" customFormat="1" ht="65.099999999999994" customHeight="1" x14ac:dyDescent="0.3">
      <c r="A232" s="562" t="s">
        <v>4577</v>
      </c>
      <c r="B232" s="677" t="s">
        <v>599</v>
      </c>
      <c r="C232" s="17" t="s">
        <v>600</v>
      </c>
      <c r="D232" s="7">
        <v>0</v>
      </c>
      <c r="E232" s="18" t="s">
        <v>810</v>
      </c>
      <c r="F232" s="690" t="s">
        <v>4247</v>
      </c>
    </row>
    <row r="233" spans="1:6" s="577" customFormat="1" ht="65.099999999999994" customHeight="1" x14ac:dyDescent="0.3">
      <c r="A233" s="562" t="s">
        <v>4578</v>
      </c>
      <c r="B233" s="677" t="s">
        <v>601</v>
      </c>
      <c r="C233" s="17" t="s">
        <v>602</v>
      </c>
      <c r="D233" s="7">
        <v>0</v>
      </c>
      <c r="E233" s="18" t="s">
        <v>81</v>
      </c>
      <c r="F233" s="690" t="s">
        <v>4247</v>
      </c>
    </row>
    <row r="234" spans="1:6" s="577" customFormat="1" ht="65.099999999999994" customHeight="1" x14ac:dyDescent="0.3">
      <c r="A234" s="562" t="s">
        <v>4579</v>
      </c>
      <c r="B234" s="677" t="s">
        <v>603</v>
      </c>
      <c r="C234" s="17" t="s">
        <v>604</v>
      </c>
      <c r="D234" s="7">
        <v>0</v>
      </c>
      <c r="E234" s="18" t="s">
        <v>77</v>
      </c>
      <c r="F234" s="690" t="s">
        <v>4247</v>
      </c>
    </row>
    <row r="235" spans="1:6" s="577" customFormat="1" ht="65.099999999999994" customHeight="1" x14ac:dyDescent="0.3">
      <c r="A235" s="562" t="s">
        <v>4580</v>
      </c>
      <c r="B235" s="677" t="s">
        <v>603</v>
      </c>
      <c r="C235" s="17" t="s">
        <v>605</v>
      </c>
      <c r="D235" s="7">
        <v>0</v>
      </c>
      <c r="E235" s="18" t="s">
        <v>810</v>
      </c>
      <c r="F235" s="690" t="s">
        <v>4247</v>
      </c>
    </row>
    <row r="236" spans="1:6" s="577" customFormat="1" ht="65.099999999999994" customHeight="1" x14ac:dyDescent="0.3">
      <c r="A236" s="562" t="s">
        <v>4581</v>
      </c>
      <c r="B236" s="677" t="s">
        <v>4083</v>
      </c>
      <c r="C236" s="17" t="s">
        <v>606</v>
      </c>
      <c r="D236" s="7">
        <v>617039066</v>
      </c>
      <c r="E236" s="18" t="s">
        <v>810</v>
      </c>
      <c r="F236" s="690" t="s">
        <v>4247</v>
      </c>
    </row>
    <row r="237" spans="1:6" s="577" customFormat="1" ht="65.099999999999994" customHeight="1" x14ac:dyDescent="0.3">
      <c r="A237" s="562" t="s">
        <v>4628</v>
      </c>
      <c r="B237" s="677" t="s">
        <v>4083</v>
      </c>
      <c r="C237" s="17" t="s">
        <v>609</v>
      </c>
      <c r="D237" s="7">
        <v>1098033287</v>
      </c>
      <c r="E237" s="18" t="s">
        <v>77</v>
      </c>
      <c r="F237" s="690" t="s">
        <v>4247</v>
      </c>
    </row>
    <row r="238" spans="1:6" s="577" customFormat="1" ht="65.099999999999994" customHeight="1" x14ac:dyDescent="0.3">
      <c r="A238" s="562" t="s">
        <v>4582</v>
      </c>
      <c r="B238" s="677" t="s">
        <v>610</v>
      </c>
      <c r="C238" s="17" t="s">
        <v>611</v>
      </c>
      <c r="D238" s="7">
        <v>0</v>
      </c>
      <c r="E238" s="18" t="s">
        <v>83</v>
      </c>
      <c r="F238" s="690" t="s">
        <v>4247</v>
      </c>
    </row>
    <row r="239" spans="1:6" s="577" customFormat="1" ht="65.099999999999994" customHeight="1" x14ac:dyDescent="0.3">
      <c r="A239" s="562" t="s">
        <v>4583</v>
      </c>
      <c r="B239" s="677" t="s">
        <v>612</v>
      </c>
      <c r="C239" s="17" t="s">
        <v>613</v>
      </c>
      <c r="D239" s="7">
        <v>0</v>
      </c>
      <c r="E239" s="18" t="s">
        <v>810</v>
      </c>
      <c r="F239" s="690" t="s">
        <v>4247</v>
      </c>
    </row>
    <row r="240" spans="1:6" s="577" customFormat="1" ht="65.099999999999994" customHeight="1" x14ac:dyDescent="0.3">
      <c r="A240" s="562" t="s">
        <v>4584</v>
      </c>
      <c r="B240" s="677" t="s">
        <v>610</v>
      </c>
      <c r="C240" s="17" t="s">
        <v>614</v>
      </c>
      <c r="D240" s="7">
        <v>0</v>
      </c>
      <c r="E240" s="18" t="s">
        <v>810</v>
      </c>
      <c r="F240" s="690" t="s">
        <v>4247</v>
      </c>
    </row>
    <row r="241" spans="1:6" s="577" customFormat="1" ht="65.099999999999994" customHeight="1" x14ac:dyDescent="0.3">
      <c r="A241" s="562" t="s">
        <v>4585</v>
      </c>
      <c r="B241" s="677" t="s">
        <v>615</v>
      </c>
      <c r="C241" s="17" t="s">
        <v>616</v>
      </c>
      <c r="D241" s="7">
        <v>0</v>
      </c>
      <c r="E241" s="18" t="s">
        <v>810</v>
      </c>
      <c r="F241" s="690" t="s">
        <v>4247</v>
      </c>
    </row>
    <row r="242" spans="1:6" s="577" customFormat="1" ht="65.099999999999994" customHeight="1" x14ac:dyDescent="0.3">
      <c r="A242" s="562" t="s">
        <v>4586</v>
      </c>
      <c r="B242" s="677" t="s">
        <v>617</v>
      </c>
      <c r="C242" s="17" t="s">
        <v>618</v>
      </c>
      <c r="D242" s="7">
        <v>0</v>
      </c>
      <c r="E242" s="18" t="s">
        <v>809</v>
      </c>
      <c r="F242" s="690" t="s">
        <v>4247</v>
      </c>
    </row>
    <row r="243" spans="1:6" s="577" customFormat="1" ht="65.099999999999994" customHeight="1" x14ac:dyDescent="0.3">
      <c r="A243" s="562" t="s">
        <v>4587</v>
      </c>
      <c r="B243" s="677" t="s">
        <v>617</v>
      </c>
      <c r="C243" s="17" t="s">
        <v>619</v>
      </c>
      <c r="D243" s="7">
        <v>0</v>
      </c>
      <c r="E243" s="18" t="s">
        <v>809</v>
      </c>
      <c r="F243" s="690" t="s">
        <v>4247</v>
      </c>
    </row>
    <row r="244" spans="1:6" s="577" customFormat="1" ht="65.099999999999994" customHeight="1" x14ac:dyDescent="0.3">
      <c r="A244" s="562" t="s">
        <v>4588</v>
      </c>
      <c r="B244" s="677" t="s">
        <v>620</v>
      </c>
      <c r="C244" s="17" t="s">
        <v>604</v>
      </c>
      <c r="D244" s="7">
        <v>0</v>
      </c>
      <c r="E244" s="18" t="s">
        <v>81</v>
      </c>
      <c r="F244" s="690" t="s">
        <v>4247</v>
      </c>
    </row>
    <row r="245" spans="1:6" s="577" customFormat="1" ht="65.099999999999994" customHeight="1" x14ac:dyDescent="0.3">
      <c r="A245" s="562" t="s">
        <v>4589</v>
      </c>
      <c r="B245" s="677" t="s">
        <v>620</v>
      </c>
      <c r="C245" s="17" t="s">
        <v>604</v>
      </c>
      <c r="D245" s="7">
        <v>0</v>
      </c>
      <c r="E245" s="18" t="s">
        <v>81</v>
      </c>
      <c r="F245" s="690" t="s">
        <v>4247</v>
      </c>
    </row>
    <row r="246" spans="1:6" s="577" customFormat="1" ht="65.099999999999994" customHeight="1" x14ac:dyDescent="0.3">
      <c r="A246" s="562" t="s">
        <v>4590</v>
      </c>
      <c r="B246" s="677" t="s">
        <v>139</v>
      </c>
      <c r="C246" s="17" t="s">
        <v>147</v>
      </c>
      <c r="D246" s="7">
        <v>900000000</v>
      </c>
      <c r="E246" s="18" t="s">
        <v>87</v>
      </c>
      <c r="F246" s="690" t="s">
        <v>4247</v>
      </c>
    </row>
    <row r="247" spans="1:6" s="577" customFormat="1" ht="65.099999999999994" customHeight="1" x14ac:dyDescent="0.3">
      <c r="A247" s="562" t="s">
        <v>4591</v>
      </c>
      <c r="B247" s="677" t="s">
        <v>441</v>
      </c>
      <c r="C247" s="18" t="s">
        <v>4289</v>
      </c>
      <c r="D247" s="7">
        <v>0</v>
      </c>
      <c r="E247" s="18" t="s">
        <v>77</v>
      </c>
      <c r="F247" s="690" t="s">
        <v>4247</v>
      </c>
    </row>
    <row r="248" spans="1:6" s="577" customFormat="1" ht="67.5" customHeight="1" x14ac:dyDescent="0.3">
      <c r="A248" s="562" t="s">
        <v>4757</v>
      </c>
      <c r="B248" s="677" t="s">
        <v>4084</v>
      </c>
      <c r="C248" s="17" t="s">
        <v>189</v>
      </c>
      <c r="D248" s="7">
        <v>438596218</v>
      </c>
      <c r="E248" s="18" t="s">
        <v>4878</v>
      </c>
      <c r="F248" s="690" t="s">
        <v>4247</v>
      </c>
    </row>
    <row r="249" spans="1:6" s="577" customFormat="1" ht="80.25" customHeight="1" x14ac:dyDescent="0.3">
      <c r="A249" s="562" t="s">
        <v>4592</v>
      </c>
      <c r="B249" s="677" t="s">
        <v>3908</v>
      </c>
      <c r="C249" s="17" t="s">
        <v>3483</v>
      </c>
      <c r="D249" s="7">
        <v>0</v>
      </c>
      <c r="E249" s="18" t="s">
        <v>4846</v>
      </c>
      <c r="F249" s="690" t="s">
        <v>4247</v>
      </c>
    </row>
    <row r="250" spans="1:6" s="577" customFormat="1" ht="64.5" customHeight="1" x14ac:dyDescent="0.3">
      <c r="A250" s="562" t="s">
        <v>4593</v>
      </c>
      <c r="B250" s="677" t="s">
        <v>3956</v>
      </c>
      <c r="C250" s="17" t="s">
        <v>613</v>
      </c>
      <c r="D250" s="7">
        <v>0</v>
      </c>
      <c r="E250" s="18" t="s">
        <v>81</v>
      </c>
      <c r="F250" s="690" t="s">
        <v>4247</v>
      </c>
    </row>
    <row r="251" spans="1:6" s="577" customFormat="1" ht="64.5" customHeight="1" x14ac:dyDescent="0.3">
      <c r="A251" s="562" t="s">
        <v>4594</v>
      </c>
      <c r="B251" s="677" t="s">
        <v>4372</v>
      </c>
      <c r="C251" s="17" t="s">
        <v>185</v>
      </c>
      <c r="D251" s="7">
        <v>100000000</v>
      </c>
      <c r="E251" s="18" t="s">
        <v>87</v>
      </c>
      <c r="F251" s="690" t="s">
        <v>4247</v>
      </c>
    </row>
    <row r="252" spans="1:6" s="577" customFormat="1" ht="65.099999999999994" customHeight="1" x14ac:dyDescent="0.3">
      <c r="A252" s="562" t="s">
        <v>4595</v>
      </c>
      <c r="B252" s="677" t="s">
        <v>3957</v>
      </c>
      <c r="C252" s="17" t="s">
        <v>522</v>
      </c>
      <c r="D252" s="7">
        <v>0</v>
      </c>
      <c r="E252" s="18" t="s">
        <v>81</v>
      </c>
      <c r="F252" s="690" t="s">
        <v>4247</v>
      </c>
    </row>
    <row r="253" spans="1:6" s="577" customFormat="1" ht="65.099999999999994" customHeight="1" x14ac:dyDescent="0.3">
      <c r="A253" s="562" t="s">
        <v>4596</v>
      </c>
      <c r="B253" s="677" t="s">
        <v>3961</v>
      </c>
      <c r="C253" s="17" t="s">
        <v>3962</v>
      </c>
      <c r="D253" s="7">
        <v>0</v>
      </c>
      <c r="E253" s="18" t="s">
        <v>81</v>
      </c>
      <c r="F253" s="690" t="s">
        <v>4247</v>
      </c>
    </row>
    <row r="254" spans="1:6" s="577" customFormat="1" ht="63.75" customHeight="1" x14ac:dyDescent="0.3">
      <c r="A254" s="562" t="s">
        <v>4597</v>
      </c>
      <c r="B254" s="677" t="s">
        <v>3995</v>
      </c>
      <c r="C254" s="17" t="s">
        <v>3996</v>
      </c>
      <c r="D254" s="7">
        <v>0</v>
      </c>
      <c r="E254" s="18" t="s">
        <v>81</v>
      </c>
      <c r="F254" s="690" t="s">
        <v>4247</v>
      </c>
    </row>
    <row r="255" spans="1:6" s="577" customFormat="1" ht="65.099999999999994" customHeight="1" x14ac:dyDescent="0.3">
      <c r="A255" s="562" t="s">
        <v>4598</v>
      </c>
      <c r="B255" s="677" t="s">
        <v>4373</v>
      </c>
      <c r="C255" s="17" t="s">
        <v>149</v>
      </c>
      <c r="D255" s="7">
        <v>43934148</v>
      </c>
      <c r="E255" s="18" t="s">
        <v>87</v>
      </c>
      <c r="F255" s="690" t="s">
        <v>4247</v>
      </c>
    </row>
    <row r="256" spans="1:6" s="577" customFormat="1" ht="76.5" customHeight="1" x14ac:dyDescent="0.3">
      <c r="A256" s="562" t="s">
        <v>4599</v>
      </c>
      <c r="B256" s="677" t="s">
        <v>4374</v>
      </c>
      <c r="C256" s="17" t="s">
        <v>4012</v>
      </c>
      <c r="D256" s="7">
        <v>53560000</v>
      </c>
      <c r="E256" s="18" t="s">
        <v>83</v>
      </c>
      <c r="F256" s="690" t="s">
        <v>4247</v>
      </c>
    </row>
    <row r="257" spans="1:6" s="577" customFormat="1" ht="65.099999999999994" customHeight="1" x14ac:dyDescent="0.3">
      <c r="A257" s="562" t="s">
        <v>4758</v>
      </c>
      <c r="B257" s="677" t="s">
        <v>4079</v>
      </c>
      <c r="C257" s="17" t="s">
        <v>187</v>
      </c>
      <c r="D257" s="7">
        <v>87875025</v>
      </c>
      <c r="E257" s="18" t="s">
        <v>4846</v>
      </c>
      <c r="F257" s="690" t="s">
        <v>4247</v>
      </c>
    </row>
    <row r="258" spans="1:6" s="577" customFormat="1" ht="57" customHeight="1" x14ac:dyDescent="0.3">
      <c r="A258" s="562" t="s">
        <v>4759</v>
      </c>
      <c r="B258" s="677" t="s">
        <v>4087</v>
      </c>
      <c r="C258" s="17" t="s">
        <v>4088</v>
      </c>
      <c r="D258" s="7">
        <v>0</v>
      </c>
      <c r="E258" s="18" t="s">
        <v>81</v>
      </c>
      <c r="F258" s="690" t="s">
        <v>4247</v>
      </c>
    </row>
    <row r="259" spans="1:6" s="577" customFormat="1" ht="57" customHeight="1" x14ac:dyDescent="0.3">
      <c r="A259" s="562" t="s">
        <v>4760</v>
      </c>
      <c r="B259" s="58" t="s">
        <v>4087</v>
      </c>
      <c r="C259" s="17" t="s">
        <v>4089</v>
      </c>
      <c r="D259" s="7">
        <v>0</v>
      </c>
      <c r="E259" s="18" t="s">
        <v>81</v>
      </c>
      <c r="F259" s="690" t="s">
        <v>4247</v>
      </c>
    </row>
    <row r="260" spans="1:6" s="577" customFormat="1" ht="57" customHeight="1" x14ac:dyDescent="0.3">
      <c r="A260" s="562" t="s">
        <v>4761</v>
      </c>
      <c r="B260" s="677" t="s">
        <v>4100</v>
      </c>
      <c r="C260" s="17" t="s">
        <v>4101</v>
      </c>
      <c r="D260" s="7">
        <v>0</v>
      </c>
      <c r="E260" s="18" t="s">
        <v>810</v>
      </c>
      <c r="F260" s="690" t="s">
        <v>4247</v>
      </c>
    </row>
    <row r="261" spans="1:6" s="577" customFormat="1" ht="57" customHeight="1" x14ac:dyDescent="0.3">
      <c r="A261" s="693" t="s">
        <v>4762</v>
      </c>
      <c r="B261" s="677" t="s">
        <v>99</v>
      </c>
      <c r="C261" s="17" t="s">
        <v>4104</v>
      </c>
      <c r="D261" s="7">
        <v>0</v>
      </c>
      <c r="E261" s="695" t="s">
        <v>4416</v>
      </c>
      <c r="F261" s="690" t="s">
        <v>4247</v>
      </c>
    </row>
    <row r="262" spans="1:6" s="577" customFormat="1" ht="57" customHeight="1" x14ac:dyDescent="0.3">
      <c r="A262" s="694"/>
      <c r="B262" s="677" t="s">
        <v>4124</v>
      </c>
      <c r="C262" s="17" t="s">
        <v>4123</v>
      </c>
      <c r="D262" s="7">
        <v>0</v>
      </c>
      <c r="E262" s="695"/>
      <c r="F262" s="690" t="s">
        <v>4247</v>
      </c>
    </row>
    <row r="263" spans="1:6" s="577" customFormat="1" ht="67.5" customHeight="1" x14ac:dyDescent="0.3">
      <c r="A263" s="562" t="s">
        <v>4763</v>
      </c>
      <c r="B263" s="677" t="s">
        <v>4128</v>
      </c>
      <c r="C263" s="17" t="s">
        <v>4129</v>
      </c>
      <c r="D263" s="7">
        <v>0</v>
      </c>
      <c r="E263" s="18" t="s">
        <v>810</v>
      </c>
      <c r="F263" s="690" t="s">
        <v>4247</v>
      </c>
    </row>
    <row r="264" spans="1:6" s="577" customFormat="1" ht="67.5" customHeight="1" x14ac:dyDescent="0.3">
      <c r="A264" s="562" t="s">
        <v>4764</v>
      </c>
      <c r="B264" s="677" t="s">
        <v>4130</v>
      </c>
      <c r="C264" s="17" t="s">
        <v>4131</v>
      </c>
      <c r="D264" s="7">
        <v>52898728</v>
      </c>
      <c r="E264" s="18" t="s">
        <v>810</v>
      </c>
      <c r="F264" s="690" t="s">
        <v>4247</v>
      </c>
    </row>
    <row r="265" spans="1:6" s="577" customFormat="1" ht="67.5" customHeight="1" x14ac:dyDescent="0.3">
      <c r="A265" s="562" t="s">
        <v>4765</v>
      </c>
      <c r="B265" s="677" t="s">
        <v>4132</v>
      </c>
      <c r="C265" s="17" t="s">
        <v>4133</v>
      </c>
      <c r="D265" s="7">
        <v>412390689</v>
      </c>
      <c r="E265" s="18" t="s">
        <v>810</v>
      </c>
      <c r="F265" s="690" t="s">
        <v>4247</v>
      </c>
    </row>
    <row r="266" spans="1:6" s="577" customFormat="1" ht="61.5" customHeight="1" x14ac:dyDescent="0.3">
      <c r="A266" s="562" t="s">
        <v>4709</v>
      </c>
      <c r="B266" s="677" t="s">
        <v>4137</v>
      </c>
      <c r="C266" s="17" t="s">
        <v>4138</v>
      </c>
      <c r="D266" s="7">
        <v>0</v>
      </c>
      <c r="E266" s="18" t="s">
        <v>79</v>
      </c>
      <c r="F266" s="690" t="s">
        <v>4247</v>
      </c>
    </row>
    <row r="267" spans="1:6" s="577" customFormat="1" ht="61.5" customHeight="1" x14ac:dyDescent="0.3">
      <c r="A267" s="562" t="s">
        <v>4766</v>
      </c>
      <c r="B267" s="677" t="s">
        <v>4151</v>
      </c>
      <c r="C267" s="17" t="s">
        <v>4268</v>
      </c>
      <c r="D267" s="7">
        <v>0</v>
      </c>
      <c r="E267" s="18" t="s">
        <v>810</v>
      </c>
      <c r="F267" s="690" t="s">
        <v>4247</v>
      </c>
    </row>
    <row r="268" spans="1:6" s="577" customFormat="1" ht="60.75" customHeight="1" x14ac:dyDescent="0.3">
      <c r="A268" s="562" t="s">
        <v>4767</v>
      </c>
      <c r="B268" s="677" t="s">
        <v>4152</v>
      </c>
      <c r="C268" s="17" t="s">
        <v>4153</v>
      </c>
      <c r="D268" s="7">
        <v>0</v>
      </c>
      <c r="E268" s="18" t="s">
        <v>81</v>
      </c>
      <c r="F268" s="690" t="s">
        <v>4247</v>
      </c>
    </row>
    <row r="269" spans="1:6" s="577" customFormat="1" ht="54.75" customHeight="1" x14ac:dyDescent="0.3">
      <c r="A269" s="562" t="s">
        <v>4768</v>
      </c>
      <c r="B269" s="677" t="s">
        <v>4158</v>
      </c>
      <c r="C269" s="681" t="s">
        <v>4159</v>
      </c>
      <c r="D269" s="7">
        <v>0</v>
      </c>
      <c r="E269" s="18" t="s">
        <v>81</v>
      </c>
      <c r="F269" s="690" t="s">
        <v>4247</v>
      </c>
    </row>
    <row r="270" spans="1:6" s="577" customFormat="1" ht="65.099999999999994" customHeight="1" x14ac:dyDescent="0.3">
      <c r="A270" s="562" t="s">
        <v>4976</v>
      </c>
      <c r="B270" s="677" t="s">
        <v>4371</v>
      </c>
      <c r="C270" s="17" t="s">
        <v>253</v>
      </c>
      <c r="D270" s="7">
        <v>191942708.5</v>
      </c>
      <c r="E270" s="18" t="s">
        <v>812</v>
      </c>
      <c r="F270" s="690" t="s">
        <v>4247</v>
      </c>
    </row>
    <row r="271" spans="1:6" s="577" customFormat="1" ht="68.25" customHeight="1" x14ac:dyDescent="0.3">
      <c r="A271" s="562" t="s">
        <v>4684</v>
      </c>
      <c r="B271" s="677" t="s">
        <v>770</v>
      </c>
      <c r="C271" s="17" t="s">
        <v>771</v>
      </c>
      <c r="D271" s="7">
        <v>351600000</v>
      </c>
      <c r="E271" s="18" t="s">
        <v>4926</v>
      </c>
      <c r="F271" s="690" t="s">
        <v>4247</v>
      </c>
    </row>
    <row r="272" spans="1:6" s="577" customFormat="1" ht="60" customHeight="1" x14ac:dyDescent="0.3">
      <c r="A272" s="562" t="s">
        <v>4769</v>
      </c>
      <c r="B272" s="677" t="s">
        <v>4211</v>
      </c>
      <c r="C272" s="17" t="s">
        <v>4212</v>
      </c>
      <c r="D272" s="7">
        <v>0</v>
      </c>
      <c r="E272" s="18" t="s">
        <v>81</v>
      </c>
      <c r="F272" s="690" t="s">
        <v>4247</v>
      </c>
    </row>
    <row r="273" spans="1:6" s="577" customFormat="1" ht="57.75" customHeight="1" x14ac:dyDescent="0.3">
      <c r="A273" s="562" t="s">
        <v>4770</v>
      </c>
      <c r="B273" s="677" t="s">
        <v>4211</v>
      </c>
      <c r="C273" s="17" t="s">
        <v>4213</v>
      </c>
      <c r="D273" s="7">
        <v>0</v>
      </c>
      <c r="E273" s="18" t="s">
        <v>810</v>
      </c>
      <c r="F273" s="690" t="s">
        <v>4247</v>
      </c>
    </row>
    <row r="274" spans="1:6" s="577" customFormat="1" ht="57.75" customHeight="1" x14ac:dyDescent="0.3">
      <c r="A274" s="562" t="s">
        <v>4771</v>
      </c>
      <c r="B274" s="677" t="s">
        <v>4305</v>
      </c>
      <c r="C274" s="17" t="s">
        <v>4270</v>
      </c>
      <c r="D274" s="7">
        <v>559791376</v>
      </c>
      <c r="E274" s="18" t="s">
        <v>810</v>
      </c>
      <c r="F274" s="690" t="s">
        <v>4247</v>
      </c>
    </row>
    <row r="275" spans="1:6" s="577" customFormat="1" ht="57.75" customHeight="1" x14ac:dyDescent="0.3">
      <c r="A275" s="562" t="s">
        <v>4772</v>
      </c>
      <c r="B275" s="677" t="s">
        <v>411</v>
      </c>
      <c r="C275" s="17" t="s">
        <v>4271</v>
      </c>
      <c r="D275" s="7">
        <v>0</v>
      </c>
      <c r="E275" s="18" t="s">
        <v>81</v>
      </c>
      <c r="F275" s="690" t="s">
        <v>4247</v>
      </c>
    </row>
    <row r="276" spans="1:6" s="577" customFormat="1" ht="57.75" customHeight="1" x14ac:dyDescent="0.3">
      <c r="A276" s="562" t="s">
        <v>4773</v>
      </c>
      <c r="B276" s="677" t="s">
        <v>4272</v>
      </c>
      <c r="C276" s="17" t="s">
        <v>522</v>
      </c>
      <c r="D276" s="7">
        <v>0</v>
      </c>
      <c r="E276" s="18" t="s">
        <v>4312</v>
      </c>
      <c r="F276" s="690" t="s">
        <v>4247</v>
      </c>
    </row>
    <row r="277" spans="1:6" s="577" customFormat="1" ht="65.099999999999994" customHeight="1" x14ac:dyDescent="0.3">
      <c r="A277" s="562" t="s">
        <v>4774</v>
      </c>
      <c r="B277" s="677" t="s">
        <v>4299</v>
      </c>
      <c r="C277" s="17" t="s">
        <v>4302</v>
      </c>
      <c r="D277" s="7">
        <v>0</v>
      </c>
      <c r="E277" s="18" t="s">
        <v>810</v>
      </c>
      <c r="F277" s="690" t="s">
        <v>4247</v>
      </c>
    </row>
    <row r="278" spans="1:6" s="577" customFormat="1" ht="65.25" customHeight="1" x14ac:dyDescent="0.3">
      <c r="A278" s="562" t="s">
        <v>4710</v>
      </c>
      <c r="B278" s="677" t="s">
        <v>224</v>
      </c>
      <c r="C278" s="17" t="s">
        <v>623</v>
      </c>
      <c r="D278" s="7">
        <v>201523451</v>
      </c>
      <c r="E278" s="18" t="s">
        <v>4878</v>
      </c>
      <c r="F278" s="690" t="s">
        <v>4247</v>
      </c>
    </row>
    <row r="279" spans="1:6" s="577" customFormat="1" ht="65.099999999999994" customHeight="1" x14ac:dyDescent="0.3">
      <c r="A279" s="562" t="s">
        <v>4775</v>
      </c>
      <c r="B279" s="677" t="s">
        <v>4970</v>
      </c>
      <c r="C279" s="17" t="s">
        <v>4273</v>
      </c>
      <c r="D279" s="7">
        <v>0</v>
      </c>
      <c r="E279" s="18" t="s">
        <v>81</v>
      </c>
      <c r="F279" s="690" t="s">
        <v>4247</v>
      </c>
    </row>
    <row r="280" spans="1:6" s="577" customFormat="1" ht="65.099999999999994" customHeight="1" x14ac:dyDescent="0.3">
      <c r="A280" s="562" t="s">
        <v>4776</v>
      </c>
      <c r="B280" s="677" t="s">
        <v>4399</v>
      </c>
      <c r="C280" s="17" t="s">
        <v>4400</v>
      </c>
      <c r="D280" s="7">
        <v>2656764370.75</v>
      </c>
      <c r="E280" s="18" t="s">
        <v>81</v>
      </c>
      <c r="F280" s="690" t="s">
        <v>4247</v>
      </c>
    </row>
    <row r="281" spans="1:6" s="577" customFormat="1" ht="65.099999999999994" customHeight="1" x14ac:dyDescent="0.3">
      <c r="A281" s="562" t="s">
        <v>4722</v>
      </c>
      <c r="B281" s="677" t="s">
        <v>4723</v>
      </c>
      <c r="C281" s="17" t="s">
        <v>3962</v>
      </c>
      <c r="D281" s="7">
        <v>0</v>
      </c>
      <c r="E281" s="18" t="s">
        <v>810</v>
      </c>
      <c r="F281" s="690" t="s">
        <v>4247</v>
      </c>
    </row>
    <row r="282" spans="1:6" s="577" customFormat="1" ht="65.099999999999994" customHeight="1" x14ac:dyDescent="0.3">
      <c r="A282" s="562" t="s">
        <v>4801</v>
      </c>
      <c r="B282" s="677" t="s">
        <v>4806</v>
      </c>
      <c r="C282" s="17" t="s">
        <v>4802</v>
      </c>
      <c r="D282" s="7">
        <v>169821669</v>
      </c>
      <c r="E282" s="18" t="s">
        <v>81</v>
      </c>
      <c r="F282" s="690" t="s">
        <v>4247</v>
      </c>
    </row>
    <row r="283" spans="1:6" s="577" customFormat="1" ht="65.099999999999994" customHeight="1" x14ac:dyDescent="0.3">
      <c r="A283" s="562" t="s">
        <v>4812</v>
      </c>
      <c r="B283" s="677" t="s">
        <v>4813</v>
      </c>
      <c r="C283" s="17" t="s">
        <v>4814</v>
      </c>
      <c r="D283" s="7">
        <v>0</v>
      </c>
      <c r="E283" s="18" t="s">
        <v>81</v>
      </c>
      <c r="F283" s="690" t="s">
        <v>4247</v>
      </c>
    </row>
    <row r="284" spans="1:6" s="577" customFormat="1" ht="65.099999999999994" customHeight="1" x14ac:dyDescent="0.3">
      <c r="A284" s="562" t="s">
        <v>4653</v>
      </c>
      <c r="B284" s="677" t="s">
        <v>567</v>
      </c>
      <c r="C284" s="17" t="s">
        <v>568</v>
      </c>
      <c r="D284" s="7">
        <v>0</v>
      </c>
      <c r="E284" s="18" t="s">
        <v>810</v>
      </c>
      <c r="F284" s="690" t="s">
        <v>4247</v>
      </c>
    </row>
    <row r="285" spans="1:6" s="577" customFormat="1" ht="65.099999999999994" customHeight="1" x14ac:dyDescent="0.3">
      <c r="A285" s="562" t="s">
        <v>4295</v>
      </c>
      <c r="B285" s="677" t="s">
        <v>4296</v>
      </c>
      <c r="C285" s="17" t="s">
        <v>4297</v>
      </c>
      <c r="D285" s="7">
        <v>0</v>
      </c>
      <c r="E285" s="18" t="s">
        <v>81</v>
      </c>
      <c r="F285" s="690" t="s">
        <v>4247</v>
      </c>
    </row>
    <row r="286" spans="1:6" s="577" customFormat="1" ht="65.099999999999994" customHeight="1" x14ac:dyDescent="0.3">
      <c r="A286" s="562" t="s">
        <v>4777</v>
      </c>
      <c r="B286" s="677" t="s">
        <v>4397</v>
      </c>
      <c r="C286" s="17" t="s">
        <v>4398</v>
      </c>
      <c r="D286" s="7">
        <v>550304418.29999995</v>
      </c>
      <c r="E286" s="18" t="s">
        <v>81</v>
      </c>
      <c r="F286" s="690" t="s">
        <v>4247</v>
      </c>
    </row>
    <row r="287" spans="1:6" s="577" customFormat="1" ht="65.099999999999994" customHeight="1" x14ac:dyDescent="0.3">
      <c r="A287" s="562" t="s">
        <v>4927</v>
      </c>
      <c r="B287" s="677" t="s">
        <v>4907</v>
      </c>
      <c r="C287" s="17" t="s">
        <v>4908</v>
      </c>
      <c r="D287" s="7">
        <v>0</v>
      </c>
      <c r="E287" s="18" t="s">
        <v>4928</v>
      </c>
      <c r="F287" s="690" t="s">
        <v>4247</v>
      </c>
    </row>
    <row r="288" spans="1:6" s="577" customFormat="1" ht="65.099999999999994" customHeight="1" x14ac:dyDescent="0.3">
      <c r="A288" s="562" t="s">
        <v>4960</v>
      </c>
      <c r="B288" s="677" t="s">
        <v>4962</v>
      </c>
      <c r="C288" s="17" t="s">
        <v>605</v>
      </c>
      <c r="D288" s="7">
        <v>0</v>
      </c>
      <c r="E288" s="18" t="s">
        <v>4963</v>
      </c>
      <c r="F288" s="690" t="s">
        <v>4247</v>
      </c>
    </row>
    <row r="289" spans="1:6" s="577" customFormat="1" ht="65.099999999999994" customHeight="1" x14ac:dyDescent="0.3">
      <c r="A289" s="562" t="s">
        <v>4965</v>
      </c>
      <c r="B289" s="677" t="s">
        <v>4962</v>
      </c>
      <c r="C289" s="17" t="s">
        <v>4964</v>
      </c>
      <c r="D289" s="7">
        <v>0</v>
      </c>
      <c r="E289" s="18" t="s">
        <v>4963</v>
      </c>
      <c r="F289" s="690" t="s">
        <v>4247</v>
      </c>
    </row>
    <row r="290" spans="1:6" s="577" customFormat="1" ht="65.099999999999994" customHeight="1" x14ac:dyDescent="0.3">
      <c r="A290" s="562" t="s">
        <v>4652</v>
      </c>
      <c r="B290" s="677" t="s">
        <v>490</v>
      </c>
      <c r="C290" s="17" t="s">
        <v>472</v>
      </c>
      <c r="D290" s="7">
        <v>0</v>
      </c>
      <c r="E290" s="18" t="s">
        <v>88</v>
      </c>
      <c r="F290" s="690" t="s">
        <v>4247</v>
      </c>
    </row>
    <row r="291" spans="1:6" s="577" customFormat="1" ht="65.099999999999994" customHeight="1" x14ac:dyDescent="0.3">
      <c r="A291" s="562" t="s">
        <v>4629</v>
      </c>
      <c r="B291" s="677" t="s">
        <v>4375</v>
      </c>
      <c r="C291" s="17" t="s">
        <v>529</v>
      </c>
      <c r="D291" s="7">
        <v>93454447</v>
      </c>
      <c r="E291" s="18" t="s">
        <v>88</v>
      </c>
      <c r="F291" s="690" t="s">
        <v>4247</v>
      </c>
    </row>
    <row r="292" spans="1:6" s="577" customFormat="1" ht="65.099999999999994" customHeight="1" x14ac:dyDescent="0.3">
      <c r="A292" s="562" t="s">
        <v>4630</v>
      </c>
      <c r="B292" s="677" t="s">
        <v>548</v>
      </c>
      <c r="C292" s="17" t="s">
        <v>549</v>
      </c>
      <c r="D292" s="7">
        <v>692250000</v>
      </c>
      <c r="E292" s="18" t="s">
        <v>811</v>
      </c>
      <c r="F292" s="690" t="s">
        <v>4247</v>
      </c>
    </row>
    <row r="293" spans="1:6" s="577" customFormat="1" ht="65.099999999999994" customHeight="1" x14ac:dyDescent="0.3">
      <c r="A293" s="562" t="s">
        <v>4631</v>
      </c>
      <c r="B293" s="677" t="s">
        <v>192</v>
      </c>
      <c r="C293" s="17" t="s">
        <v>564</v>
      </c>
      <c r="D293" s="7">
        <v>195326762</v>
      </c>
      <c r="E293" s="18" t="s">
        <v>87</v>
      </c>
      <c r="F293" s="690" t="s">
        <v>4247</v>
      </c>
    </row>
    <row r="294" spans="1:6" s="577" customFormat="1" ht="65.099999999999994" customHeight="1" x14ac:dyDescent="0.3">
      <c r="A294" s="562" t="s">
        <v>4711</v>
      </c>
      <c r="B294" s="677" t="s">
        <v>575</v>
      </c>
      <c r="C294" s="17" t="s">
        <v>576</v>
      </c>
      <c r="D294" s="7">
        <v>0</v>
      </c>
      <c r="E294" s="18" t="s">
        <v>88</v>
      </c>
      <c r="F294" s="690" t="s">
        <v>4247</v>
      </c>
    </row>
    <row r="295" spans="1:6" s="577" customFormat="1" ht="65.099999999999994" customHeight="1" x14ac:dyDescent="0.3">
      <c r="A295" s="562" t="s">
        <v>4654</v>
      </c>
      <c r="B295" s="677" t="s">
        <v>716</v>
      </c>
      <c r="C295" s="17" t="s">
        <v>717</v>
      </c>
      <c r="D295" s="7">
        <v>0</v>
      </c>
      <c r="E295" s="18" t="s">
        <v>792</v>
      </c>
      <c r="F295" s="690" t="s">
        <v>4247</v>
      </c>
    </row>
    <row r="296" spans="1:6" s="577" customFormat="1" ht="157.5" customHeight="1" x14ac:dyDescent="0.3">
      <c r="A296" s="562" t="s">
        <v>4463</v>
      </c>
      <c r="B296" s="677" t="s">
        <v>787</v>
      </c>
      <c r="C296" s="17" t="s">
        <v>788</v>
      </c>
      <c r="D296" s="7">
        <v>21000000</v>
      </c>
      <c r="E296" s="18" t="s">
        <v>793</v>
      </c>
      <c r="F296" s="690" t="s">
        <v>4247</v>
      </c>
    </row>
    <row r="297" spans="1:6" s="577" customFormat="1" ht="76.5" customHeight="1" x14ac:dyDescent="0.3">
      <c r="A297" s="562" t="s">
        <v>4778</v>
      </c>
      <c r="B297" s="677" t="s">
        <v>224</v>
      </c>
      <c r="C297" s="17" t="s">
        <v>624</v>
      </c>
      <c r="D297" s="7">
        <v>245326762</v>
      </c>
      <c r="E297" s="18" t="s">
        <v>83</v>
      </c>
      <c r="F297" s="690" t="s">
        <v>4247</v>
      </c>
    </row>
    <row r="298" spans="1:6" s="577" customFormat="1" ht="66" customHeight="1" x14ac:dyDescent="0.3">
      <c r="A298" s="562" t="s">
        <v>4464</v>
      </c>
      <c r="B298" s="677" t="s">
        <v>224</v>
      </c>
      <c r="C298" s="17" t="s">
        <v>625</v>
      </c>
      <c r="D298" s="7">
        <v>134247200.96000001</v>
      </c>
      <c r="E298" s="18" t="s">
        <v>4076</v>
      </c>
      <c r="F298" s="690" t="s">
        <v>4247</v>
      </c>
    </row>
    <row r="299" spans="1:6" s="577" customFormat="1" ht="61.5" customHeight="1" x14ac:dyDescent="0.3">
      <c r="A299" s="562" t="s">
        <v>4632</v>
      </c>
      <c r="B299" s="677" t="s">
        <v>4929</v>
      </c>
      <c r="C299" s="17" t="s">
        <v>685</v>
      </c>
      <c r="D299" s="7">
        <v>226326762</v>
      </c>
      <c r="E299" s="18" t="s">
        <v>83</v>
      </c>
      <c r="F299" s="690" t="s">
        <v>4247</v>
      </c>
    </row>
    <row r="300" spans="1:6" s="577" customFormat="1" ht="66.75" customHeight="1" x14ac:dyDescent="0.3">
      <c r="A300" s="562" t="s">
        <v>4692</v>
      </c>
      <c r="B300" s="677" t="s">
        <v>678</v>
      </c>
      <c r="C300" s="17" t="s">
        <v>719</v>
      </c>
      <c r="D300" s="7">
        <v>351600000</v>
      </c>
      <c r="E300" s="18" t="s">
        <v>87</v>
      </c>
      <c r="F300" s="690" t="s">
        <v>4247</v>
      </c>
    </row>
    <row r="301" spans="1:6" s="577" customFormat="1" ht="65.25" customHeight="1" x14ac:dyDescent="0.3">
      <c r="A301" s="562" t="s">
        <v>4685</v>
      </c>
      <c r="B301" s="677" t="s">
        <v>4378</v>
      </c>
      <c r="C301" s="17" t="s">
        <v>763</v>
      </c>
      <c r="D301" s="7">
        <v>10812352</v>
      </c>
      <c r="E301" s="18" t="s">
        <v>87</v>
      </c>
      <c r="F301" s="690" t="s">
        <v>4247</v>
      </c>
    </row>
    <row r="302" spans="1:6" s="577" customFormat="1" ht="72" customHeight="1" x14ac:dyDescent="0.3">
      <c r="A302" s="562" t="s">
        <v>4655</v>
      </c>
      <c r="B302" s="677" t="s">
        <v>4379</v>
      </c>
      <c r="C302" s="17" t="s">
        <v>742</v>
      </c>
      <c r="D302" s="7">
        <v>10812352</v>
      </c>
      <c r="E302" s="18" t="s">
        <v>87</v>
      </c>
      <c r="F302" s="690" t="s">
        <v>4247</v>
      </c>
    </row>
    <row r="303" spans="1:6" s="577" customFormat="1" ht="65.25" customHeight="1" x14ac:dyDescent="0.3">
      <c r="A303" s="562" t="s">
        <v>4712</v>
      </c>
      <c r="B303" s="677" t="s">
        <v>678</v>
      </c>
      <c r="C303" s="17" t="s">
        <v>679</v>
      </c>
      <c r="D303" s="7">
        <v>351600000</v>
      </c>
      <c r="E303" s="18" t="s">
        <v>78</v>
      </c>
      <c r="F303" s="690" t="s">
        <v>4246</v>
      </c>
    </row>
    <row r="304" spans="1:6" s="577" customFormat="1" ht="78.75" customHeight="1" x14ac:dyDescent="0.3">
      <c r="A304" s="562" t="s">
        <v>4634</v>
      </c>
      <c r="B304" s="677" t="s">
        <v>703</v>
      </c>
      <c r="C304" s="17" t="s">
        <v>704</v>
      </c>
      <c r="D304" s="7">
        <v>21000000</v>
      </c>
      <c r="E304" s="18" t="s">
        <v>85</v>
      </c>
      <c r="F304" s="690" t="s">
        <v>4247</v>
      </c>
    </row>
    <row r="305" spans="1:6" s="577" customFormat="1" ht="78.75" customHeight="1" x14ac:dyDescent="0.3">
      <c r="A305" s="562" t="s">
        <v>4334</v>
      </c>
      <c r="B305" s="677" t="s">
        <v>4335</v>
      </c>
      <c r="C305" s="17" t="s">
        <v>4336</v>
      </c>
      <c r="D305" s="7">
        <v>62692482</v>
      </c>
      <c r="E305" s="18" t="s">
        <v>77</v>
      </c>
      <c r="F305" s="690" t="s">
        <v>4247</v>
      </c>
    </row>
    <row r="306" spans="1:6" s="577" customFormat="1" ht="60" customHeight="1" x14ac:dyDescent="0.3">
      <c r="A306" s="562" t="s">
        <v>4656</v>
      </c>
      <c r="B306" s="677" t="s">
        <v>764</v>
      </c>
      <c r="C306" s="678" t="s">
        <v>765</v>
      </c>
      <c r="D306" s="7">
        <v>69656054</v>
      </c>
      <c r="E306" s="18" t="s">
        <v>77</v>
      </c>
      <c r="F306" s="690" t="s">
        <v>4247</v>
      </c>
    </row>
    <row r="307" spans="1:6" s="577" customFormat="1" ht="66.75" customHeight="1" x14ac:dyDescent="0.3">
      <c r="A307" s="562" t="s">
        <v>4635</v>
      </c>
      <c r="B307" s="677" t="s">
        <v>766</v>
      </c>
      <c r="C307" s="678" t="s">
        <v>767</v>
      </c>
      <c r="D307" s="7">
        <v>168057492</v>
      </c>
      <c r="E307" s="18" t="s">
        <v>4460</v>
      </c>
      <c r="F307" s="690" t="s">
        <v>4247</v>
      </c>
    </row>
    <row r="308" spans="1:6" s="577" customFormat="1" ht="75.75" customHeight="1" x14ac:dyDescent="0.3">
      <c r="A308" s="562" t="s">
        <v>4657</v>
      </c>
      <c r="B308" s="677" t="s">
        <v>768</v>
      </c>
      <c r="C308" s="17" t="s">
        <v>769</v>
      </c>
      <c r="D308" s="7">
        <v>60613989150</v>
      </c>
      <c r="E308" s="18" t="s">
        <v>88</v>
      </c>
      <c r="F308" s="690" t="s">
        <v>4247</v>
      </c>
    </row>
    <row r="309" spans="1:6" s="577" customFormat="1" ht="75.75" customHeight="1" x14ac:dyDescent="0.3">
      <c r="A309" s="562" t="s">
        <v>4658</v>
      </c>
      <c r="B309" s="677" t="s">
        <v>4930</v>
      </c>
      <c r="C309" s="17" t="s">
        <v>4006</v>
      </c>
      <c r="D309" s="7">
        <v>42879874</v>
      </c>
      <c r="E309" s="18" t="s">
        <v>810</v>
      </c>
      <c r="F309" s="690" t="s">
        <v>4247</v>
      </c>
    </row>
    <row r="310" spans="1:6" s="577" customFormat="1" ht="72" customHeight="1" x14ac:dyDescent="0.3">
      <c r="A310" s="562" t="s">
        <v>4779</v>
      </c>
      <c r="B310" s="677" t="s">
        <v>3812</v>
      </c>
      <c r="C310" s="17" t="s">
        <v>3813</v>
      </c>
      <c r="D310" s="7">
        <v>30000000</v>
      </c>
      <c r="E310" s="18" t="s">
        <v>77</v>
      </c>
      <c r="F310" s="690" t="s">
        <v>4247</v>
      </c>
    </row>
    <row r="311" spans="1:6" s="577" customFormat="1" ht="72" customHeight="1" x14ac:dyDescent="0.3">
      <c r="A311" s="562" t="s">
        <v>4829</v>
      </c>
      <c r="B311" s="677" t="s">
        <v>4830</v>
      </c>
      <c r="C311" s="17" t="s">
        <v>4831</v>
      </c>
      <c r="D311" s="7">
        <v>33662808</v>
      </c>
      <c r="E311" s="18" t="s">
        <v>810</v>
      </c>
      <c r="F311" s="690" t="s">
        <v>4247</v>
      </c>
    </row>
    <row r="312" spans="1:6" s="577" customFormat="1" ht="89.25" customHeight="1" x14ac:dyDescent="0.3">
      <c r="A312" s="562" t="s">
        <v>4410</v>
      </c>
      <c r="B312" s="677" t="s">
        <v>4411</v>
      </c>
      <c r="C312" s="17" t="s">
        <v>4412</v>
      </c>
      <c r="D312" s="7">
        <v>380823560</v>
      </c>
      <c r="E312" s="18" t="s">
        <v>4312</v>
      </c>
      <c r="F312" s="690" t="s">
        <v>4247</v>
      </c>
    </row>
    <row r="313" spans="1:6" s="577" customFormat="1" ht="105.75" customHeight="1" x14ac:dyDescent="0.3">
      <c r="A313" s="562" t="s">
        <v>4877</v>
      </c>
      <c r="B313" s="677" t="s">
        <v>785</v>
      </c>
      <c r="C313" s="17" t="s">
        <v>786</v>
      </c>
      <c r="D313" s="7">
        <v>314581891</v>
      </c>
      <c r="E313" s="18" t="s">
        <v>4878</v>
      </c>
      <c r="F313" s="690" t="s">
        <v>4247</v>
      </c>
    </row>
    <row r="314" spans="1:6" s="577" customFormat="1" ht="79.5" customHeight="1" x14ac:dyDescent="0.3">
      <c r="A314" s="562" t="s">
        <v>4973</v>
      </c>
      <c r="B314" s="677" t="s">
        <v>3925</v>
      </c>
      <c r="C314" s="17" t="s">
        <v>4021</v>
      </c>
      <c r="D314" s="7">
        <v>30000000</v>
      </c>
      <c r="E314" s="18" t="s">
        <v>87</v>
      </c>
      <c r="F314" s="690" t="s">
        <v>4247</v>
      </c>
    </row>
    <row r="315" spans="1:6" s="577" customFormat="1" ht="79.5" customHeight="1" x14ac:dyDescent="0.3">
      <c r="A315" s="562" t="s">
        <v>4876</v>
      </c>
      <c r="B315" s="677" t="s">
        <v>4168</v>
      </c>
      <c r="C315" s="17" t="s">
        <v>4169</v>
      </c>
      <c r="D315" s="7">
        <v>30000000</v>
      </c>
      <c r="E315" s="18" t="s">
        <v>4878</v>
      </c>
      <c r="F315" s="690" t="s">
        <v>4247</v>
      </c>
    </row>
    <row r="316" spans="1:6" s="577" customFormat="1" ht="79.5" customHeight="1" x14ac:dyDescent="0.3">
      <c r="A316" s="562" t="s">
        <v>4931</v>
      </c>
      <c r="B316" s="677" t="s">
        <v>4916</v>
      </c>
      <c r="C316" s="17" t="s">
        <v>4915</v>
      </c>
      <c r="D316" s="7"/>
      <c r="E316" s="18" t="s">
        <v>4312</v>
      </c>
      <c r="F316" s="690" t="s">
        <v>4247</v>
      </c>
    </row>
    <row r="317" spans="1:6" s="577" customFormat="1" ht="74.25" customHeight="1" x14ac:dyDescent="0.3">
      <c r="A317" s="562" t="s">
        <v>4935</v>
      </c>
      <c r="B317" s="677" t="s">
        <v>3925</v>
      </c>
      <c r="C317" s="17" t="s">
        <v>4028</v>
      </c>
      <c r="D317" s="7">
        <v>30000000</v>
      </c>
      <c r="E317" s="18" t="s">
        <v>4878</v>
      </c>
      <c r="F317" s="690" t="s">
        <v>4247</v>
      </c>
    </row>
    <row r="318" spans="1:6" s="577" customFormat="1" ht="86.25" customHeight="1" x14ac:dyDescent="0.3">
      <c r="A318" s="562" t="s">
        <v>4780</v>
      </c>
      <c r="B318" s="677" t="s">
        <v>4809</v>
      </c>
      <c r="C318" s="17" t="s">
        <v>718</v>
      </c>
      <c r="D318" s="7">
        <v>223259400</v>
      </c>
      <c r="E318" s="18" t="s">
        <v>90</v>
      </c>
      <c r="F318" s="690" t="s">
        <v>4247</v>
      </c>
    </row>
    <row r="319" spans="1:6" s="577" customFormat="1" ht="86.25" customHeight="1" x14ac:dyDescent="0.3">
      <c r="A319" s="682" t="s">
        <v>4781</v>
      </c>
      <c r="B319" s="677" t="s">
        <v>678</v>
      </c>
      <c r="C319" s="17" t="s">
        <v>731</v>
      </c>
      <c r="D319" s="7">
        <v>351600000</v>
      </c>
      <c r="E319" s="18" t="s">
        <v>90</v>
      </c>
      <c r="F319" s="690" t="s">
        <v>4246</v>
      </c>
    </row>
    <row r="320" spans="1:6" s="577" customFormat="1" ht="79.5" customHeight="1" x14ac:dyDescent="0.3">
      <c r="A320" s="562" t="s">
        <v>4686</v>
      </c>
      <c r="B320" s="677" t="s">
        <v>678</v>
      </c>
      <c r="C320" s="17" t="s">
        <v>4072</v>
      </c>
      <c r="D320" s="7">
        <v>351600000</v>
      </c>
      <c r="E320" s="18" t="s">
        <v>90</v>
      </c>
      <c r="F320" s="690" t="s">
        <v>4246</v>
      </c>
    </row>
    <row r="321" spans="1:6" s="577" customFormat="1" ht="71.25" customHeight="1" x14ac:dyDescent="0.3">
      <c r="A321" s="562" t="s">
        <v>4688</v>
      </c>
      <c r="B321" s="677" t="s">
        <v>743</v>
      </c>
      <c r="C321" s="17" t="s">
        <v>744</v>
      </c>
      <c r="D321" s="7">
        <v>351600000</v>
      </c>
      <c r="E321" s="18" t="s">
        <v>90</v>
      </c>
      <c r="F321" s="690" t="s">
        <v>4246</v>
      </c>
    </row>
    <row r="322" spans="1:6" s="577" customFormat="1" ht="68.25" customHeight="1" x14ac:dyDescent="0.3">
      <c r="A322" s="562" t="s">
        <v>4714</v>
      </c>
      <c r="B322" s="677" t="s">
        <v>4384</v>
      </c>
      <c r="C322" s="17" t="s">
        <v>733</v>
      </c>
      <c r="D322" s="7">
        <v>351600000</v>
      </c>
      <c r="E322" s="18" t="s">
        <v>90</v>
      </c>
      <c r="F322" s="690" t="s">
        <v>4246</v>
      </c>
    </row>
    <row r="323" spans="1:6" s="577" customFormat="1" ht="68.25" customHeight="1" x14ac:dyDescent="0.3">
      <c r="A323" s="562" t="s">
        <v>4689</v>
      </c>
      <c r="B323" s="677" t="s">
        <v>4385</v>
      </c>
      <c r="C323" s="17" t="s">
        <v>781</v>
      </c>
      <c r="D323" s="7">
        <v>129324960</v>
      </c>
      <c r="E323" s="18" t="s">
        <v>90</v>
      </c>
      <c r="F323" s="690" t="s">
        <v>4246</v>
      </c>
    </row>
    <row r="324" spans="1:6" s="577" customFormat="1" ht="63.75" customHeight="1" x14ac:dyDescent="0.3">
      <c r="A324" s="562" t="s">
        <v>4713</v>
      </c>
      <c r="B324" s="677" t="s">
        <v>4386</v>
      </c>
      <c r="C324" s="17" t="s">
        <v>725</v>
      </c>
      <c r="D324" s="7">
        <v>351600000</v>
      </c>
      <c r="E324" s="18" t="s">
        <v>90</v>
      </c>
      <c r="F324" s="690" t="s">
        <v>4246</v>
      </c>
    </row>
    <row r="325" spans="1:6" s="577" customFormat="1" ht="67.5" customHeight="1" x14ac:dyDescent="0.3">
      <c r="A325" s="562" t="s">
        <v>4715</v>
      </c>
      <c r="B325" s="677" t="s">
        <v>4384</v>
      </c>
      <c r="C325" s="17" t="s">
        <v>737</v>
      </c>
      <c r="D325" s="7">
        <v>351600000</v>
      </c>
      <c r="E325" s="18" t="s">
        <v>90</v>
      </c>
      <c r="F325" s="690" t="s">
        <v>4246</v>
      </c>
    </row>
    <row r="326" spans="1:6" s="577" customFormat="1" ht="66.75" customHeight="1" x14ac:dyDescent="0.3">
      <c r="A326" s="562" t="s">
        <v>4716</v>
      </c>
      <c r="B326" s="677" t="s">
        <v>4387</v>
      </c>
      <c r="C326" s="17" t="s">
        <v>726</v>
      </c>
      <c r="D326" s="7">
        <v>351600000</v>
      </c>
      <c r="E326" s="18" t="s">
        <v>90</v>
      </c>
      <c r="F326" s="690" t="s">
        <v>4246</v>
      </c>
    </row>
    <row r="327" spans="1:6" s="577" customFormat="1" ht="61.5" customHeight="1" x14ac:dyDescent="0.3">
      <c r="A327" s="562" t="s">
        <v>4717</v>
      </c>
      <c r="B327" s="677" t="s">
        <v>4388</v>
      </c>
      <c r="C327" s="17" t="s">
        <v>732</v>
      </c>
      <c r="D327" s="7">
        <v>351600000</v>
      </c>
      <c r="E327" s="18" t="s">
        <v>90</v>
      </c>
      <c r="F327" s="690" t="s">
        <v>4246</v>
      </c>
    </row>
    <row r="328" spans="1:6" s="577" customFormat="1" ht="61.5" customHeight="1" x14ac:dyDescent="0.3">
      <c r="A328" s="562" t="s">
        <v>4932</v>
      </c>
      <c r="B328" s="677" t="s">
        <v>4933</v>
      </c>
      <c r="C328" s="17" t="s">
        <v>4803</v>
      </c>
      <c r="D328" s="7">
        <v>7772747930</v>
      </c>
      <c r="E328" s="18" t="s">
        <v>810</v>
      </c>
      <c r="F328" s="690" t="s">
        <v>4247</v>
      </c>
    </row>
    <row r="329" spans="1:6" s="577" customFormat="1" ht="61.5" customHeight="1" x14ac:dyDescent="0.3">
      <c r="A329" s="562" t="s">
        <v>4718</v>
      </c>
      <c r="B329" s="677" t="s">
        <v>3812</v>
      </c>
      <c r="C329" s="17" t="s">
        <v>4333</v>
      </c>
      <c r="D329" s="7">
        <v>30000000</v>
      </c>
      <c r="E329" s="18" t="s">
        <v>4848</v>
      </c>
      <c r="F329" s="690" t="s">
        <v>4246</v>
      </c>
    </row>
    <row r="330" spans="1:6" s="577" customFormat="1" ht="65.25" customHeight="1" x14ac:dyDescent="0.3">
      <c r="A330" s="562" t="s">
        <v>4782</v>
      </c>
      <c r="B330" s="677" t="s">
        <v>4160</v>
      </c>
      <c r="C330" s="17" t="s">
        <v>4161</v>
      </c>
      <c r="D330" s="7">
        <v>7939580</v>
      </c>
      <c r="E330" s="18" t="s">
        <v>77</v>
      </c>
      <c r="F330" s="690" t="s">
        <v>4247</v>
      </c>
    </row>
    <row r="331" spans="1:6" s="577" customFormat="1" ht="65.25" customHeight="1" x14ac:dyDescent="0.3">
      <c r="A331" s="562" t="s">
        <v>4690</v>
      </c>
      <c r="B331" s="677" t="s">
        <v>4934</v>
      </c>
      <c r="C331" s="17" t="s">
        <v>4283</v>
      </c>
      <c r="D331" s="7">
        <v>30000000</v>
      </c>
      <c r="E331" s="18" t="s">
        <v>81</v>
      </c>
      <c r="F331" s="690" t="s">
        <v>4247</v>
      </c>
    </row>
    <row r="332" spans="1:6" s="577" customFormat="1" ht="65.25" customHeight="1" x14ac:dyDescent="0.3">
      <c r="A332" s="562" t="s">
        <v>4691</v>
      </c>
      <c r="B332" s="677" t="s">
        <v>4282</v>
      </c>
      <c r="C332" s="17" t="s">
        <v>4304</v>
      </c>
      <c r="D332" s="7">
        <v>30000000</v>
      </c>
      <c r="E332" s="18" t="s">
        <v>81</v>
      </c>
      <c r="F332" s="690" t="s">
        <v>4247</v>
      </c>
    </row>
    <row r="333" spans="1:6" s="577" customFormat="1" ht="67.5" customHeight="1" x14ac:dyDescent="0.3">
      <c r="A333" s="562" t="s">
        <v>4636</v>
      </c>
      <c r="B333" s="677" t="s">
        <v>779</v>
      </c>
      <c r="C333" s="17" t="s">
        <v>780</v>
      </c>
      <c r="D333" s="7">
        <v>6120000</v>
      </c>
      <c r="E333" s="18" t="s">
        <v>83</v>
      </c>
      <c r="F333" s="690" t="s">
        <v>4247</v>
      </c>
    </row>
    <row r="334" spans="1:6" s="577" customFormat="1" ht="67.5" customHeight="1" x14ac:dyDescent="0.3">
      <c r="A334" s="562" t="s">
        <v>4826</v>
      </c>
      <c r="B334" s="677" t="s">
        <v>4827</v>
      </c>
      <c r="C334" s="17" t="s">
        <v>4828</v>
      </c>
      <c r="D334" s="7">
        <v>30000000</v>
      </c>
      <c r="E334" s="18" t="s">
        <v>81</v>
      </c>
      <c r="F334" s="690" t="s">
        <v>4247</v>
      </c>
    </row>
    <row r="335" spans="1:6" s="577" customFormat="1" ht="82.5" customHeight="1" x14ac:dyDescent="0.3">
      <c r="A335" s="562" t="s">
        <v>4662</v>
      </c>
      <c r="B335" s="677" t="s">
        <v>4430</v>
      </c>
      <c r="C335" s="17" t="s">
        <v>3992</v>
      </c>
      <c r="D335" s="7">
        <v>16438848</v>
      </c>
      <c r="E335" s="18" t="s">
        <v>83</v>
      </c>
      <c r="F335" s="690" t="s">
        <v>4247</v>
      </c>
    </row>
    <row r="336" spans="1:6" s="577" customFormat="1" ht="82.5" customHeight="1" x14ac:dyDescent="0.3">
      <c r="A336" s="562" t="s">
        <v>4663</v>
      </c>
      <c r="B336" s="677" t="s">
        <v>3925</v>
      </c>
      <c r="C336" s="17" t="s">
        <v>4020</v>
      </c>
      <c r="D336" s="7">
        <v>30000000</v>
      </c>
      <c r="E336" s="18" t="s">
        <v>88</v>
      </c>
      <c r="F336" s="690" t="s">
        <v>4247</v>
      </c>
    </row>
    <row r="337" spans="1:6" s="577" customFormat="1" ht="82.5" customHeight="1" x14ac:dyDescent="0.3">
      <c r="A337" s="562" t="s">
        <v>4664</v>
      </c>
      <c r="B337" s="677" t="s">
        <v>4276</v>
      </c>
      <c r="C337" s="17" t="s">
        <v>4275</v>
      </c>
      <c r="D337" s="7">
        <v>30000000</v>
      </c>
      <c r="E337" s="18" t="s">
        <v>221</v>
      </c>
      <c r="F337" s="690" t="s">
        <v>4246</v>
      </c>
    </row>
    <row r="338" spans="1:6" s="577" customFormat="1" ht="64.5" customHeight="1" x14ac:dyDescent="0.3">
      <c r="A338" s="562" t="s">
        <v>4783</v>
      </c>
      <c r="B338" s="677" t="s">
        <v>4126</v>
      </c>
      <c r="C338" s="17" t="s">
        <v>4127</v>
      </c>
      <c r="D338" s="7">
        <v>30000000</v>
      </c>
      <c r="E338" s="18" t="s">
        <v>4846</v>
      </c>
      <c r="F338" s="690" t="s">
        <v>4247</v>
      </c>
    </row>
    <row r="339" spans="1:6" s="577" customFormat="1" ht="64.5" customHeight="1" x14ac:dyDescent="0.3">
      <c r="A339" s="562" t="s">
        <v>4720</v>
      </c>
      <c r="B339" s="677" t="s">
        <v>3985</v>
      </c>
      <c r="C339" s="17" t="s">
        <v>3924</v>
      </c>
      <c r="D339" s="7">
        <v>14713807</v>
      </c>
      <c r="E339" s="18" t="s">
        <v>221</v>
      </c>
      <c r="F339" s="690" t="s">
        <v>4246</v>
      </c>
    </row>
    <row r="340" spans="1:6" s="577" customFormat="1" ht="70.5" customHeight="1" x14ac:dyDescent="0.3">
      <c r="A340" s="562" t="s">
        <v>4665</v>
      </c>
      <c r="B340" s="677" t="s">
        <v>3925</v>
      </c>
      <c r="C340" s="17" t="s">
        <v>3941</v>
      </c>
      <c r="D340" s="7">
        <v>30000000</v>
      </c>
      <c r="E340" s="18" t="s">
        <v>77</v>
      </c>
      <c r="F340" s="690" t="s">
        <v>4247</v>
      </c>
    </row>
    <row r="341" spans="1:6" s="577" customFormat="1" ht="73.5" customHeight="1" x14ac:dyDescent="0.3">
      <c r="A341" s="562" t="s">
        <v>4666</v>
      </c>
      <c r="B341" s="677" t="s">
        <v>3925</v>
      </c>
      <c r="C341" s="17" t="s">
        <v>3942</v>
      </c>
      <c r="D341" s="7">
        <v>30000000</v>
      </c>
      <c r="E341" s="18" t="s">
        <v>77</v>
      </c>
      <c r="F341" s="690" t="s">
        <v>4247</v>
      </c>
    </row>
    <row r="342" spans="1:6" s="577" customFormat="1" ht="66.75" customHeight="1" x14ac:dyDescent="0.3">
      <c r="A342" s="562" t="s">
        <v>4667</v>
      </c>
      <c r="B342" s="677" t="s">
        <v>3925</v>
      </c>
      <c r="C342" s="17" t="s">
        <v>3943</v>
      </c>
      <c r="D342" s="7">
        <v>30000000</v>
      </c>
      <c r="E342" s="18" t="s">
        <v>77</v>
      </c>
      <c r="F342" s="690" t="s">
        <v>4247</v>
      </c>
    </row>
    <row r="343" spans="1:6" s="577" customFormat="1" ht="65.25" customHeight="1" x14ac:dyDescent="0.3">
      <c r="A343" s="562" t="s">
        <v>4784</v>
      </c>
      <c r="B343" s="677" t="s">
        <v>4345</v>
      </c>
      <c r="C343" s="17" t="s">
        <v>4184</v>
      </c>
      <c r="D343" s="7">
        <v>30000000</v>
      </c>
      <c r="E343" s="18" t="s">
        <v>83</v>
      </c>
      <c r="F343" s="690" t="s">
        <v>4247</v>
      </c>
    </row>
    <row r="344" spans="1:6" s="577" customFormat="1" ht="65.25" customHeight="1" x14ac:dyDescent="0.3">
      <c r="A344" s="562" t="s">
        <v>4344</v>
      </c>
      <c r="B344" s="677" t="s">
        <v>4346</v>
      </c>
      <c r="C344" s="17" t="s">
        <v>4347</v>
      </c>
      <c r="D344" s="7">
        <v>30000000</v>
      </c>
      <c r="E344" s="18" t="s">
        <v>83</v>
      </c>
      <c r="F344" s="690" t="s">
        <v>4247</v>
      </c>
    </row>
    <row r="345" spans="1:6" s="577" customFormat="1" ht="72" customHeight="1" x14ac:dyDescent="0.3">
      <c r="A345" s="562" t="s">
        <v>4659</v>
      </c>
      <c r="B345" s="677" t="s">
        <v>3848</v>
      </c>
      <c r="C345" s="17" t="s">
        <v>3850</v>
      </c>
      <c r="D345" s="7">
        <v>30000000</v>
      </c>
      <c r="E345" s="18" t="s">
        <v>4460</v>
      </c>
      <c r="F345" s="690" t="s">
        <v>4247</v>
      </c>
    </row>
    <row r="346" spans="1:6" s="577" customFormat="1" ht="86.25" customHeight="1" x14ac:dyDescent="0.3">
      <c r="A346" s="562" t="s">
        <v>4977</v>
      </c>
      <c r="B346" s="677" t="s">
        <v>4390</v>
      </c>
      <c r="C346" s="17" t="s">
        <v>782</v>
      </c>
      <c r="D346" s="7">
        <v>39331792</v>
      </c>
      <c r="E346" s="18" t="s">
        <v>86</v>
      </c>
      <c r="F346" s="690" t="s">
        <v>4247</v>
      </c>
    </row>
    <row r="347" spans="1:6" s="577" customFormat="1" ht="77.25" customHeight="1" x14ac:dyDescent="0.3">
      <c r="A347" s="562" t="s">
        <v>4785</v>
      </c>
      <c r="B347" s="677" t="s">
        <v>4345</v>
      </c>
      <c r="C347" s="17" t="s">
        <v>4198</v>
      </c>
      <c r="D347" s="7">
        <v>30000000</v>
      </c>
      <c r="E347" s="18" t="s">
        <v>83</v>
      </c>
      <c r="F347" s="690" t="s">
        <v>4247</v>
      </c>
    </row>
    <row r="348" spans="1:6" s="577" customFormat="1" ht="65.25" customHeight="1" x14ac:dyDescent="0.3">
      <c r="A348" s="562" t="s">
        <v>4786</v>
      </c>
      <c r="B348" s="677" t="s">
        <v>4345</v>
      </c>
      <c r="C348" s="17" t="s">
        <v>4199</v>
      </c>
      <c r="D348" s="7">
        <v>30000000</v>
      </c>
      <c r="E348" s="18" t="s">
        <v>83</v>
      </c>
      <c r="F348" s="690" t="s">
        <v>4247</v>
      </c>
    </row>
    <row r="349" spans="1:6" s="577" customFormat="1" ht="65.25" customHeight="1" x14ac:dyDescent="0.3">
      <c r="A349" s="562" t="s">
        <v>4669</v>
      </c>
      <c r="B349" s="677" t="s">
        <v>4431</v>
      </c>
      <c r="C349" s="17" t="s">
        <v>4026</v>
      </c>
      <c r="D349" s="7">
        <v>21460464</v>
      </c>
      <c r="E349" s="18" t="s">
        <v>810</v>
      </c>
      <c r="F349" s="690" t="s">
        <v>4247</v>
      </c>
    </row>
    <row r="350" spans="1:6" s="577" customFormat="1" ht="64.5" customHeight="1" x14ac:dyDescent="0.3">
      <c r="A350" s="562" t="s">
        <v>4670</v>
      </c>
      <c r="B350" s="677" t="s">
        <v>789</v>
      </c>
      <c r="C350" s="17" t="s">
        <v>4030</v>
      </c>
      <c r="D350" s="7">
        <v>16091714</v>
      </c>
      <c r="E350" s="18" t="s">
        <v>84</v>
      </c>
      <c r="F350" s="690" t="s">
        <v>4249</v>
      </c>
    </row>
    <row r="351" spans="1:6" s="577" customFormat="1" ht="64.5" customHeight="1" x14ac:dyDescent="0.3">
      <c r="A351" s="562" t="s">
        <v>4671</v>
      </c>
      <c r="B351" s="677" t="s">
        <v>4391</v>
      </c>
      <c r="C351" s="17" t="s">
        <v>3902</v>
      </c>
      <c r="D351" s="7">
        <v>30137306</v>
      </c>
      <c r="E351" s="18" t="s">
        <v>221</v>
      </c>
      <c r="F351" s="690" t="s">
        <v>4246</v>
      </c>
    </row>
    <row r="352" spans="1:6" s="577" customFormat="1" ht="76.5" customHeight="1" x14ac:dyDescent="0.3">
      <c r="A352" s="562" t="s">
        <v>4672</v>
      </c>
      <c r="B352" s="677" t="s">
        <v>3903</v>
      </c>
      <c r="C352" s="17" t="s">
        <v>3904</v>
      </c>
      <c r="D352" s="7">
        <v>21470695</v>
      </c>
      <c r="E352" s="18" t="s">
        <v>83</v>
      </c>
      <c r="F352" s="690" t="s">
        <v>4247</v>
      </c>
    </row>
    <row r="353" spans="1:6" s="577" customFormat="1" ht="72.75" customHeight="1" x14ac:dyDescent="0.3">
      <c r="A353" s="562" t="s">
        <v>4673</v>
      </c>
      <c r="B353" s="677" t="s">
        <v>3925</v>
      </c>
      <c r="C353" s="17" t="s">
        <v>3951</v>
      </c>
      <c r="D353" s="7">
        <v>30000000</v>
      </c>
      <c r="E353" s="18" t="s">
        <v>83</v>
      </c>
      <c r="F353" s="690" t="s">
        <v>4247</v>
      </c>
    </row>
    <row r="354" spans="1:6" s="577" customFormat="1" ht="65.25" customHeight="1" x14ac:dyDescent="0.3">
      <c r="A354" s="562" t="s">
        <v>4787</v>
      </c>
      <c r="B354" s="677" t="s">
        <v>4168</v>
      </c>
      <c r="C354" s="17" t="s">
        <v>4171</v>
      </c>
      <c r="D354" s="7">
        <v>30000000</v>
      </c>
      <c r="E354" s="18" t="s">
        <v>810</v>
      </c>
      <c r="F354" s="690" t="s">
        <v>4247</v>
      </c>
    </row>
    <row r="355" spans="1:6" s="577" customFormat="1" ht="81.75" customHeight="1" x14ac:dyDescent="0.3">
      <c r="A355" s="562" t="s">
        <v>4675</v>
      </c>
      <c r="B355" s="677" t="s">
        <v>3812</v>
      </c>
      <c r="C355" s="17" t="s">
        <v>3829</v>
      </c>
      <c r="D355" s="7">
        <v>30000000</v>
      </c>
      <c r="E355" s="18" t="s">
        <v>77</v>
      </c>
      <c r="F355" s="690" t="s">
        <v>4247</v>
      </c>
    </row>
    <row r="356" spans="1:6" s="577" customFormat="1" ht="114.75" customHeight="1" x14ac:dyDescent="0.3">
      <c r="A356" s="562" t="s">
        <v>4676</v>
      </c>
      <c r="B356" s="677" t="s">
        <v>4309</v>
      </c>
      <c r="C356" s="17" t="s">
        <v>4310</v>
      </c>
      <c r="D356" s="7">
        <v>14367320</v>
      </c>
      <c r="E356" s="18" t="s">
        <v>84</v>
      </c>
      <c r="F356" s="690" t="s">
        <v>4247</v>
      </c>
    </row>
    <row r="357" spans="1:6" s="577" customFormat="1" ht="114.75" customHeight="1" x14ac:dyDescent="0.3">
      <c r="A357" s="562" t="s">
        <v>4883</v>
      </c>
      <c r="B357" s="677" t="s">
        <v>99</v>
      </c>
      <c r="C357" s="17" t="s">
        <v>4882</v>
      </c>
      <c r="D357" s="7">
        <v>133996228</v>
      </c>
      <c r="E357" s="18" t="s">
        <v>79</v>
      </c>
      <c r="F357" s="690" t="s">
        <v>4247</v>
      </c>
    </row>
    <row r="358" spans="1:6" s="577" customFormat="1" ht="92.25" customHeight="1" x14ac:dyDescent="0.3">
      <c r="A358" s="562" t="s">
        <v>4677</v>
      </c>
      <c r="B358" s="677" t="s">
        <v>3925</v>
      </c>
      <c r="C358" s="17" t="s">
        <v>4035</v>
      </c>
      <c r="D358" s="7">
        <v>30000000</v>
      </c>
      <c r="E358" s="18" t="s">
        <v>221</v>
      </c>
      <c r="F358" s="690" t="s">
        <v>4246</v>
      </c>
    </row>
    <row r="359" spans="1:6" s="577" customFormat="1" ht="66" customHeight="1" x14ac:dyDescent="0.3">
      <c r="A359" s="562" t="s">
        <v>4678</v>
      </c>
      <c r="B359" s="677" t="s">
        <v>3925</v>
      </c>
      <c r="C359" s="17" t="s">
        <v>4022</v>
      </c>
      <c r="D359" s="7">
        <v>30000000</v>
      </c>
      <c r="E359" s="18" t="s">
        <v>4878</v>
      </c>
      <c r="F359" s="690" t="s">
        <v>4247</v>
      </c>
    </row>
    <row r="360" spans="1:6" s="577" customFormat="1" ht="66" customHeight="1" x14ac:dyDescent="0.3">
      <c r="A360" s="562" t="s">
        <v>4679</v>
      </c>
      <c r="B360" s="677" t="s">
        <v>4070</v>
      </c>
      <c r="C360" s="17" t="s">
        <v>4061</v>
      </c>
      <c r="D360" s="7">
        <v>30000000</v>
      </c>
      <c r="E360" s="18" t="s">
        <v>4745</v>
      </c>
      <c r="F360" s="690" t="s">
        <v>4246</v>
      </c>
    </row>
    <row r="361" spans="1:6" s="577" customFormat="1" ht="66.75" customHeight="1" x14ac:dyDescent="0.3">
      <c r="A361" s="562" t="s">
        <v>4680</v>
      </c>
      <c r="B361" s="677" t="s">
        <v>4070</v>
      </c>
      <c r="C361" s="17" t="s">
        <v>4069</v>
      </c>
      <c r="D361" s="7">
        <v>30000000</v>
      </c>
      <c r="E361" s="18" t="s">
        <v>77</v>
      </c>
      <c r="F361" s="690" t="s">
        <v>4247</v>
      </c>
    </row>
    <row r="362" spans="1:6" s="577" customFormat="1" ht="66.75" customHeight="1" x14ac:dyDescent="0.3">
      <c r="A362" s="562" t="s">
        <v>4788</v>
      </c>
      <c r="B362" s="677" t="s">
        <v>4186</v>
      </c>
      <c r="C362" s="17" t="s">
        <v>4185</v>
      </c>
      <c r="D362" s="7">
        <v>272872600</v>
      </c>
      <c r="E362" s="18" t="s">
        <v>81</v>
      </c>
      <c r="F362" s="690" t="s">
        <v>4247</v>
      </c>
    </row>
    <row r="363" spans="1:6" s="577" customFormat="1" ht="75" customHeight="1" x14ac:dyDescent="0.3">
      <c r="A363" s="562" t="s">
        <v>4789</v>
      </c>
      <c r="B363" s="677" t="s">
        <v>746</v>
      </c>
      <c r="C363" s="17" t="s">
        <v>747</v>
      </c>
      <c r="D363" s="7">
        <v>229938100</v>
      </c>
      <c r="E363" s="18" t="s">
        <v>90</v>
      </c>
      <c r="F363" s="690" t="s">
        <v>4246</v>
      </c>
    </row>
    <row r="364" spans="1:6" s="577" customFormat="1" ht="60" customHeight="1" x14ac:dyDescent="0.3">
      <c r="A364" s="562" t="s">
        <v>4790</v>
      </c>
      <c r="B364" s="677" t="s">
        <v>4384</v>
      </c>
      <c r="C364" s="17" t="s">
        <v>702</v>
      </c>
      <c r="D364" s="7">
        <v>264285700</v>
      </c>
      <c r="E364" s="18" t="s">
        <v>90</v>
      </c>
      <c r="F364" s="690" t="s">
        <v>4246</v>
      </c>
    </row>
    <row r="365" spans="1:6" s="689" customFormat="1" ht="66.75" customHeight="1" x14ac:dyDescent="0.25">
      <c r="A365" s="562" t="s">
        <v>4683</v>
      </c>
      <c r="B365" s="677" t="s">
        <v>789</v>
      </c>
      <c r="C365" s="17" t="s">
        <v>3955</v>
      </c>
      <c r="D365" s="7">
        <v>10596993</v>
      </c>
      <c r="E365" s="18" t="s">
        <v>89</v>
      </c>
      <c r="F365" s="690" t="s">
        <v>4246</v>
      </c>
    </row>
    <row r="366" spans="1:6" s="577" customFormat="1" ht="74.25" customHeight="1" x14ac:dyDescent="0.3">
      <c r="A366" s="562" t="s">
        <v>4660</v>
      </c>
      <c r="B366" s="677" t="s">
        <v>3925</v>
      </c>
      <c r="C366" s="17" t="s">
        <v>3926</v>
      </c>
      <c r="D366" s="7">
        <v>30000000</v>
      </c>
      <c r="E366" s="18" t="s">
        <v>78</v>
      </c>
      <c r="F366" s="690" t="s">
        <v>4246</v>
      </c>
    </row>
    <row r="367" spans="1:6" s="577" customFormat="1" ht="71.25" customHeight="1" x14ac:dyDescent="0.3">
      <c r="A367" s="562" t="s">
        <v>4791</v>
      </c>
      <c r="B367" s="677" t="s">
        <v>683</v>
      </c>
      <c r="C367" s="17" t="s">
        <v>684</v>
      </c>
      <c r="D367" s="7">
        <v>10812352</v>
      </c>
      <c r="E367" s="18" t="s">
        <v>90</v>
      </c>
      <c r="F367" s="690" t="s">
        <v>4246</v>
      </c>
    </row>
    <row r="368" spans="1:6" s="577" customFormat="1" ht="69" customHeight="1" x14ac:dyDescent="0.3">
      <c r="A368" s="562" t="s">
        <v>4792</v>
      </c>
      <c r="B368" s="677" t="s">
        <v>678</v>
      </c>
      <c r="C368" s="17" t="s">
        <v>696</v>
      </c>
      <c r="D368" s="7">
        <v>351600000</v>
      </c>
      <c r="E368" s="18" t="s">
        <v>90</v>
      </c>
      <c r="F368" s="690" t="s">
        <v>4246</v>
      </c>
    </row>
    <row r="369" spans="1:6" s="577" customFormat="1" ht="57.75" customHeight="1" x14ac:dyDescent="0.3">
      <c r="A369" s="562" t="s">
        <v>4793</v>
      </c>
      <c r="B369" s="677" t="s">
        <v>4377</v>
      </c>
      <c r="C369" s="17" t="s">
        <v>738</v>
      </c>
      <c r="D369" s="7">
        <v>219443000</v>
      </c>
      <c r="E369" s="18" t="s">
        <v>90</v>
      </c>
      <c r="F369" s="690" t="s">
        <v>4246</v>
      </c>
    </row>
    <row r="370" spans="1:6" s="577" customFormat="1" ht="61.5" customHeight="1" x14ac:dyDescent="0.3">
      <c r="A370" s="562" t="s">
        <v>4875</v>
      </c>
      <c r="B370" s="677" t="s">
        <v>678</v>
      </c>
      <c r="C370" s="17" t="s">
        <v>4855</v>
      </c>
      <c r="D370" s="7">
        <v>351600000</v>
      </c>
      <c r="E370" s="18" t="s">
        <v>90</v>
      </c>
      <c r="F370" s="690" t="s">
        <v>4246</v>
      </c>
    </row>
    <row r="371" spans="1:6" s="577" customFormat="1" ht="72.75" customHeight="1" x14ac:dyDescent="0.3">
      <c r="A371" s="562" t="s">
        <v>4936</v>
      </c>
      <c r="B371" s="677" t="s">
        <v>678</v>
      </c>
      <c r="C371" s="17" t="s">
        <v>710</v>
      </c>
      <c r="D371" s="7">
        <v>351600000</v>
      </c>
      <c r="E371" s="18" t="s">
        <v>90</v>
      </c>
      <c r="F371" s="690" t="s">
        <v>4246</v>
      </c>
    </row>
    <row r="372" spans="1:6" s="577" customFormat="1" ht="72.75" customHeight="1" x14ac:dyDescent="0.3">
      <c r="A372" s="562" t="s">
        <v>4888</v>
      </c>
      <c r="B372" s="677" t="s">
        <v>4889</v>
      </c>
      <c r="C372" s="17" t="s">
        <v>4890</v>
      </c>
      <c r="D372" s="7">
        <v>51752000</v>
      </c>
      <c r="E372" s="18" t="s">
        <v>79</v>
      </c>
      <c r="F372" s="690" t="s">
        <v>4247</v>
      </c>
    </row>
    <row r="373" spans="1:6" s="577" customFormat="1" ht="69" customHeight="1" x14ac:dyDescent="0.3">
      <c r="A373" s="562" t="s">
        <v>4681</v>
      </c>
      <c r="B373" s="677" t="s">
        <v>3925</v>
      </c>
      <c r="C373" s="17" t="s">
        <v>4029</v>
      </c>
      <c r="D373" s="7">
        <v>30000000</v>
      </c>
      <c r="E373" s="18" t="s">
        <v>77</v>
      </c>
      <c r="F373" s="692" t="s">
        <v>4247</v>
      </c>
    </row>
    <row r="374" spans="1:6" s="49" customFormat="1" ht="15" x14ac:dyDescent="0.25">
      <c r="A374" s="483"/>
      <c r="B374" s="596"/>
      <c r="C374" s="483"/>
      <c r="D374" s="673"/>
      <c r="E374" s="483"/>
      <c r="F374" s="84"/>
    </row>
    <row r="375" spans="1:6" s="49" customFormat="1" ht="15" x14ac:dyDescent="0.25">
      <c r="A375" s="674"/>
      <c r="B375" s="698" t="s">
        <v>4979</v>
      </c>
      <c r="C375" s="698"/>
      <c r="D375" s="698"/>
      <c r="E375" s="483"/>
      <c r="F375" s="84"/>
    </row>
    <row r="376" spans="1:6" s="49" customFormat="1" ht="15" x14ac:dyDescent="0.25">
      <c r="A376" s="698" t="s">
        <v>4981</v>
      </c>
      <c r="B376" s="698"/>
      <c r="C376" s="698"/>
      <c r="D376" s="698"/>
      <c r="E376" s="483"/>
      <c r="F376" s="84"/>
    </row>
    <row r="377" spans="1:6" x14ac:dyDescent="0.3">
      <c r="A377" s="675"/>
      <c r="B377" s="698" t="s">
        <v>4980</v>
      </c>
      <c r="C377" s="698"/>
      <c r="D377" s="698"/>
      <c r="E377" s="575"/>
      <c r="F377" s="84"/>
    </row>
    <row r="378" spans="1:6" x14ac:dyDescent="0.3">
      <c r="A378" s="674"/>
      <c r="B378" s="596"/>
      <c r="C378" s="483"/>
      <c r="D378" s="673"/>
      <c r="E378" s="575"/>
      <c r="F378" s="84"/>
    </row>
    <row r="379" spans="1:6" x14ac:dyDescent="0.3">
      <c r="A379" s="483"/>
      <c r="B379" s="596"/>
      <c r="C379" s="483"/>
      <c r="D379" s="583"/>
      <c r="E379" s="575"/>
      <c r="F379" s="84"/>
    </row>
    <row r="380" spans="1:6" x14ac:dyDescent="0.3">
      <c r="A380" s="575"/>
      <c r="B380" s="595"/>
      <c r="C380" s="575"/>
      <c r="D380" s="575"/>
      <c r="E380" s="575"/>
      <c r="F380" s="84"/>
    </row>
    <row r="381" spans="1:6" x14ac:dyDescent="0.3">
      <c r="A381" s="575"/>
      <c r="B381" s="595"/>
      <c r="C381" s="575"/>
      <c r="D381" s="575"/>
      <c r="E381" s="575"/>
      <c r="F381" s="84"/>
    </row>
    <row r="382" spans="1:6" x14ac:dyDescent="0.3">
      <c r="A382" s="575"/>
      <c r="B382" s="595"/>
      <c r="C382" s="575"/>
      <c r="D382" s="575"/>
      <c r="E382" s="575"/>
      <c r="F382" s="84"/>
    </row>
    <row r="383" spans="1:6" x14ac:dyDescent="0.3">
      <c r="A383" s="575"/>
      <c r="B383" s="595"/>
      <c r="C383" s="575"/>
      <c r="D383" s="575"/>
      <c r="E383" s="575"/>
      <c r="F383" s="84"/>
    </row>
    <row r="384" spans="1:6" x14ac:dyDescent="0.3">
      <c r="A384" s="575"/>
      <c r="B384" s="595"/>
      <c r="C384" s="575"/>
      <c r="D384" s="575"/>
      <c r="E384" s="575"/>
      <c r="F384" s="84"/>
    </row>
    <row r="385" spans="1:6" x14ac:dyDescent="0.3">
      <c r="A385" s="575"/>
      <c r="B385" s="595"/>
      <c r="C385" s="575"/>
      <c r="D385" s="575"/>
      <c r="E385" s="575"/>
      <c r="F385" s="84"/>
    </row>
    <row r="386" spans="1:6" x14ac:dyDescent="0.3">
      <c r="A386" s="575"/>
      <c r="B386" s="595"/>
      <c r="C386" s="575"/>
      <c r="D386" s="575"/>
      <c r="E386" s="575"/>
      <c r="F386" s="84"/>
    </row>
    <row r="387" spans="1:6" x14ac:dyDescent="0.3">
      <c r="A387" s="575"/>
      <c r="B387" s="595"/>
      <c r="C387" s="575"/>
      <c r="D387" s="575"/>
      <c r="E387" s="575"/>
      <c r="F387" s="84"/>
    </row>
    <row r="388" spans="1:6" x14ac:dyDescent="0.3">
      <c r="A388" s="575"/>
      <c r="B388" s="595"/>
      <c r="C388" s="575"/>
      <c r="D388" s="575"/>
      <c r="E388" s="575"/>
      <c r="F388" s="84"/>
    </row>
    <row r="389" spans="1:6" x14ac:dyDescent="0.3">
      <c r="A389" s="575"/>
      <c r="B389" s="595"/>
      <c r="C389" s="575"/>
      <c r="D389" s="575"/>
      <c r="E389" s="575"/>
      <c r="F389" s="84"/>
    </row>
    <row r="390" spans="1:6" x14ac:dyDescent="0.3">
      <c r="A390" s="575"/>
      <c r="B390" s="595"/>
      <c r="C390" s="575"/>
      <c r="D390" s="575"/>
      <c r="E390" s="575"/>
      <c r="F390" s="84"/>
    </row>
    <row r="391" spans="1:6" x14ac:dyDescent="0.3">
      <c r="A391" s="575"/>
      <c r="B391" s="595"/>
      <c r="C391" s="575"/>
      <c r="D391" s="575"/>
      <c r="E391" s="575"/>
      <c r="F391" s="84"/>
    </row>
    <row r="392" spans="1:6" x14ac:dyDescent="0.3">
      <c r="A392" s="575"/>
      <c r="B392" s="595"/>
      <c r="C392" s="575"/>
      <c r="D392" s="575"/>
      <c r="E392" s="575"/>
      <c r="F392" s="84"/>
    </row>
    <row r="393" spans="1:6" x14ac:dyDescent="0.3">
      <c r="A393" s="575"/>
      <c r="B393" s="595"/>
      <c r="C393" s="575"/>
      <c r="D393" s="575"/>
      <c r="E393" s="575"/>
      <c r="F393" s="84"/>
    </row>
    <row r="394" spans="1:6" x14ac:dyDescent="0.3">
      <c r="A394" s="575"/>
      <c r="B394" s="595"/>
      <c r="C394" s="575"/>
      <c r="D394" s="575"/>
      <c r="E394" s="575"/>
      <c r="F394" s="84"/>
    </row>
    <row r="395" spans="1:6" x14ac:dyDescent="0.3">
      <c r="A395" s="575"/>
      <c r="B395" s="595"/>
      <c r="C395" s="575"/>
      <c r="D395" s="575"/>
      <c r="E395" s="575"/>
      <c r="F395" s="84"/>
    </row>
    <row r="396" spans="1:6" x14ac:dyDescent="0.3">
      <c r="A396" s="575"/>
      <c r="B396" s="595"/>
      <c r="C396" s="575"/>
      <c r="D396" s="575"/>
      <c r="E396" s="575"/>
      <c r="F396" s="84"/>
    </row>
    <row r="397" spans="1:6" x14ac:dyDescent="0.3">
      <c r="A397" s="575"/>
      <c r="B397" s="595"/>
      <c r="C397" s="575"/>
      <c r="D397" s="575"/>
      <c r="E397" s="575"/>
      <c r="F397" s="84"/>
    </row>
    <row r="398" spans="1:6" x14ac:dyDescent="0.3">
      <c r="A398" s="575"/>
      <c r="B398" s="595"/>
      <c r="C398" s="575"/>
      <c r="D398" s="575"/>
      <c r="E398" s="575"/>
      <c r="F398" s="84"/>
    </row>
    <row r="399" spans="1:6" x14ac:dyDescent="0.3">
      <c r="A399" s="575"/>
      <c r="B399" s="595"/>
      <c r="C399" s="575"/>
      <c r="D399" s="575"/>
      <c r="E399" s="575"/>
      <c r="F399" s="84"/>
    </row>
    <row r="400" spans="1:6" x14ac:dyDescent="0.3">
      <c r="A400" s="575"/>
      <c r="B400" s="595"/>
      <c r="C400" s="575"/>
      <c r="D400" s="575"/>
      <c r="E400" s="575"/>
      <c r="F400" s="84"/>
    </row>
    <row r="401" spans="1:6" x14ac:dyDescent="0.3">
      <c r="A401" s="575"/>
      <c r="B401" s="595"/>
      <c r="C401" s="575"/>
      <c r="D401" s="575"/>
      <c r="E401" s="575"/>
      <c r="F401" s="84"/>
    </row>
    <row r="402" spans="1:6" x14ac:dyDescent="0.3">
      <c r="A402" s="575"/>
      <c r="B402" s="595"/>
      <c r="C402" s="575"/>
      <c r="D402" s="575"/>
      <c r="E402" s="575"/>
      <c r="F402" s="84"/>
    </row>
    <row r="403" spans="1:6" x14ac:dyDescent="0.3">
      <c r="A403" s="575"/>
      <c r="B403" s="595"/>
      <c r="C403" s="575"/>
      <c r="D403" s="575"/>
      <c r="E403" s="575"/>
      <c r="F403" s="84"/>
    </row>
    <row r="404" spans="1:6" x14ac:dyDescent="0.3">
      <c r="A404" s="575"/>
      <c r="B404" s="595"/>
      <c r="C404" s="575"/>
      <c r="D404" s="575"/>
      <c r="F404" s="84"/>
    </row>
    <row r="405" spans="1:6" x14ac:dyDescent="0.3">
      <c r="A405" s="575"/>
      <c r="B405" s="595"/>
      <c r="C405" s="575"/>
      <c r="D405" s="575"/>
      <c r="F405" s="84"/>
    </row>
    <row r="406" spans="1:6" x14ac:dyDescent="0.3">
      <c r="A406" s="575"/>
      <c r="B406" s="595"/>
      <c r="C406" s="575"/>
      <c r="D406" s="575"/>
      <c r="F406" s="84"/>
    </row>
    <row r="407" spans="1:6" x14ac:dyDescent="0.3">
      <c r="F407" s="84"/>
    </row>
    <row r="408" spans="1:6" x14ac:dyDescent="0.3">
      <c r="F408" s="84"/>
    </row>
    <row r="409" spans="1:6" x14ac:dyDescent="0.3">
      <c r="F409" s="84"/>
    </row>
    <row r="410" spans="1:6" x14ac:dyDescent="0.3">
      <c r="F410" s="84"/>
    </row>
    <row r="411" spans="1:6" x14ac:dyDescent="0.3">
      <c r="F411" s="84"/>
    </row>
    <row r="412" spans="1:6" x14ac:dyDescent="0.3">
      <c r="F412" s="84"/>
    </row>
    <row r="413" spans="1:6" x14ac:dyDescent="0.3">
      <c r="F413" s="84"/>
    </row>
    <row r="414" spans="1:6" x14ac:dyDescent="0.3">
      <c r="F414" s="84"/>
    </row>
    <row r="415" spans="1:6" x14ac:dyDescent="0.3">
      <c r="F415" s="84"/>
    </row>
    <row r="416" spans="1:6" x14ac:dyDescent="0.3">
      <c r="F416" s="84"/>
    </row>
    <row r="417" spans="6:6" x14ac:dyDescent="0.3">
      <c r="F417" s="84"/>
    </row>
    <row r="418" spans="6:6" x14ac:dyDescent="0.3">
      <c r="F418" s="84"/>
    </row>
    <row r="419" spans="6:6" x14ac:dyDescent="0.3">
      <c r="F419" s="84"/>
    </row>
    <row r="420" spans="6:6" x14ac:dyDescent="0.3">
      <c r="F420" s="84"/>
    </row>
    <row r="421" spans="6:6" x14ac:dyDescent="0.3">
      <c r="F421" s="84"/>
    </row>
    <row r="422" spans="6:6" x14ac:dyDescent="0.3">
      <c r="F422" s="84"/>
    </row>
    <row r="423" spans="6:6" x14ac:dyDescent="0.3">
      <c r="F423" s="84"/>
    </row>
    <row r="424" spans="6:6" x14ac:dyDescent="0.3">
      <c r="F424" s="84"/>
    </row>
    <row r="425" spans="6:6" x14ac:dyDescent="0.3">
      <c r="F425" s="84"/>
    </row>
    <row r="426" spans="6:6" x14ac:dyDescent="0.3">
      <c r="F426" s="84"/>
    </row>
    <row r="427" spans="6:6" x14ac:dyDescent="0.3">
      <c r="F427" s="84"/>
    </row>
    <row r="428" spans="6:6" x14ac:dyDescent="0.3">
      <c r="F428" s="84"/>
    </row>
    <row r="429" spans="6:6" x14ac:dyDescent="0.3">
      <c r="F429" s="84"/>
    </row>
    <row r="430" spans="6:6" x14ac:dyDescent="0.3">
      <c r="F430" s="84"/>
    </row>
    <row r="431" spans="6:6" x14ac:dyDescent="0.3">
      <c r="F431" s="84"/>
    </row>
    <row r="432" spans="6:6" x14ac:dyDescent="0.3">
      <c r="F432" s="84"/>
    </row>
    <row r="433" spans="6:6" x14ac:dyDescent="0.3">
      <c r="F433" s="84"/>
    </row>
    <row r="434" spans="6:6" x14ac:dyDescent="0.3">
      <c r="F434" s="84"/>
    </row>
    <row r="435" spans="6:6" x14ac:dyDescent="0.3">
      <c r="F435" s="84"/>
    </row>
    <row r="436" spans="6:6" x14ac:dyDescent="0.3">
      <c r="F436" s="84"/>
    </row>
    <row r="437" spans="6:6" x14ac:dyDescent="0.3">
      <c r="F437" s="84"/>
    </row>
    <row r="438" spans="6:6" x14ac:dyDescent="0.3">
      <c r="F438" s="84"/>
    </row>
    <row r="439" spans="6:6" x14ac:dyDescent="0.3">
      <c r="F439" s="84"/>
    </row>
    <row r="440" spans="6:6" x14ac:dyDescent="0.3">
      <c r="F440" s="84"/>
    </row>
    <row r="441" spans="6:6" x14ac:dyDescent="0.3">
      <c r="F441" s="84"/>
    </row>
    <row r="442" spans="6:6" x14ac:dyDescent="0.3">
      <c r="F442" s="84"/>
    </row>
  </sheetData>
  <autoFilter ref="A6:F375"/>
  <dataConsolidate/>
  <mergeCells count="6">
    <mergeCell ref="A261:A262"/>
    <mergeCell ref="E261:E262"/>
    <mergeCell ref="B24:B25"/>
    <mergeCell ref="B375:D375"/>
    <mergeCell ref="B377:D377"/>
    <mergeCell ref="A376:D376"/>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2" zoomScale="70" zoomScaleNormal="70" workbookViewId="0">
      <selection activeCell="B30" sqref="B30"/>
    </sheetView>
  </sheetViews>
  <sheetFormatPr baseColWidth="10" defaultRowHeight="54.75" customHeight="1" x14ac:dyDescent="0.25"/>
  <cols>
    <col min="1" max="1" width="9.5703125" style="51" customWidth="1"/>
    <col min="2" max="2" width="14.140625" style="51" customWidth="1"/>
    <col min="3" max="3" width="11" style="51" customWidth="1"/>
    <col min="4" max="4" width="13.140625" style="51" customWidth="1"/>
    <col min="5" max="5" width="21.140625" style="60" customWidth="1"/>
    <col min="6" max="6" width="14.7109375" style="51" customWidth="1"/>
    <col min="7" max="7" width="13.7109375" style="51" customWidth="1"/>
    <col min="8" max="8" width="11" style="51" customWidth="1"/>
    <col min="9" max="9" width="31.42578125" style="51" customWidth="1"/>
    <col min="10" max="10" width="20.7109375" style="60" customWidth="1"/>
    <col min="11" max="11" width="22" style="51" customWidth="1"/>
    <col min="12" max="12" width="8.140625" style="51" customWidth="1"/>
    <col min="13" max="13" width="10.5703125" style="51" customWidth="1"/>
    <col min="14" max="14" width="11.140625" style="51" customWidth="1"/>
    <col min="15" max="16384" width="11.42578125" style="51"/>
  </cols>
  <sheetData>
    <row r="1" spans="1:14" customFormat="1" ht="18.75" x14ac:dyDescent="0.3">
      <c r="A1" s="451"/>
      <c r="B1" s="452"/>
      <c r="C1" s="453"/>
      <c r="D1" s="453"/>
      <c r="E1" s="453"/>
      <c r="F1" s="453"/>
      <c r="G1" s="453"/>
      <c r="H1" s="453"/>
      <c r="I1" s="453"/>
      <c r="J1" s="453"/>
      <c r="K1" s="453"/>
      <c r="L1" s="453"/>
      <c r="M1" s="453"/>
      <c r="N1" s="453"/>
    </row>
    <row r="2" spans="1:14" customFormat="1" ht="18.75" x14ac:dyDescent="0.3">
      <c r="A2" s="454"/>
      <c r="B2" s="455"/>
      <c r="C2" s="455"/>
      <c r="D2" s="455"/>
      <c r="E2" s="455"/>
      <c r="F2" s="456"/>
      <c r="G2" s="456"/>
      <c r="H2" s="456"/>
      <c r="I2" s="456"/>
      <c r="J2" s="456"/>
      <c r="K2" s="456"/>
      <c r="L2" s="456"/>
      <c r="M2" s="456"/>
      <c r="N2" s="452"/>
    </row>
    <row r="3" spans="1:14" customFormat="1" ht="23.25" x14ac:dyDescent="0.35">
      <c r="A3" s="454"/>
      <c r="B3" s="455"/>
      <c r="C3" s="455"/>
      <c r="D3" s="455"/>
      <c r="E3" s="455"/>
      <c r="F3" s="456"/>
      <c r="G3" s="700" t="s">
        <v>3837</v>
      </c>
      <c r="H3" s="700"/>
      <c r="I3" s="700"/>
      <c r="J3" s="700"/>
      <c r="K3" s="700"/>
      <c r="L3" s="700"/>
      <c r="M3" s="700"/>
      <c r="N3" s="452"/>
    </row>
    <row r="4" spans="1:14" customFormat="1" ht="15.75" customHeight="1" x14ac:dyDescent="0.25">
      <c r="A4" s="454"/>
      <c r="B4" s="455"/>
      <c r="C4" s="455"/>
      <c r="D4" s="455"/>
      <c r="E4" s="455"/>
      <c r="F4" s="455"/>
      <c r="G4" s="455"/>
      <c r="H4" s="701" t="s">
        <v>3838</v>
      </c>
      <c r="I4" s="701"/>
      <c r="J4" s="701"/>
      <c r="K4" s="701"/>
      <c r="L4" s="701"/>
      <c r="M4" s="701"/>
      <c r="N4" s="455"/>
    </row>
    <row r="5" spans="1:14" customFormat="1" ht="15" x14ac:dyDescent="0.25">
      <c r="A5" s="454"/>
      <c r="B5" s="455"/>
      <c r="C5" s="455"/>
      <c r="D5" s="455"/>
      <c r="E5" s="455"/>
      <c r="F5" s="455"/>
      <c r="G5" s="455"/>
      <c r="H5" s="455"/>
      <c r="I5" s="455"/>
      <c r="J5" s="455"/>
      <c r="K5" s="455"/>
      <c r="L5" s="455"/>
      <c r="M5" s="455"/>
      <c r="N5" s="455"/>
    </row>
    <row r="6" spans="1:14" ht="33" customHeight="1" x14ac:dyDescent="0.25">
      <c r="A6" s="699" t="s">
        <v>814</v>
      </c>
      <c r="B6" s="699"/>
      <c r="C6" s="699"/>
      <c r="D6" s="699"/>
      <c r="E6" s="699"/>
      <c r="F6" s="699"/>
      <c r="G6" s="699"/>
      <c r="H6" s="699"/>
      <c r="I6" s="699"/>
      <c r="J6" s="699"/>
      <c r="K6" s="699"/>
      <c r="L6" s="699"/>
      <c r="M6" s="699"/>
      <c r="N6" s="699"/>
    </row>
    <row r="7" spans="1:14" s="53" customFormat="1" ht="54.75" customHeight="1" x14ac:dyDescent="0.25">
      <c r="A7" s="61" t="s">
        <v>815</v>
      </c>
      <c r="B7" s="61" t="s">
        <v>0</v>
      </c>
      <c r="C7" s="61" t="s">
        <v>1</v>
      </c>
      <c r="D7" s="61" t="s">
        <v>2</v>
      </c>
      <c r="E7" s="61" t="s">
        <v>3</v>
      </c>
      <c r="F7" s="61" t="s">
        <v>4</v>
      </c>
      <c r="G7" s="61" t="s">
        <v>5</v>
      </c>
      <c r="H7" s="61" t="s">
        <v>6</v>
      </c>
      <c r="I7" s="61" t="s">
        <v>7</v>
      </c>
      <c r="J7" s="61" t="s">
        <v>10</v>
      </c>
      <c r="K7" s="61" t="s">
        <v>11</v>
      </c>
      <c r="L7" s="61" t="s">
        <v>12</v>
      </c>
      <c r="M7" s="61" t="s">
        <v>13</v>
      </c>
      <c r="N7" s="61" t="s">
        <v>14</v>
      </c>
    </row>
    <row r="8" spans="1:14" ht="53.25" customHeight="1" x14ac:dyDescent="0.25">
      <c r="A8" s="523">
        <v>1</v>
      </c>
      <c r="B8" s="472" t="s">
        <v>3822</v>
      </c>
      <c r="C8" s="472" t="s">
        <v>962</v>
      </c>
      <c r="D8" s="472" t="s">
        <v>411</v>
      </c>
      <c r="E8" s="471" t="s">
        <v>973</v>
      </c>
      <c r="F8" s="472" t="s">
        <v>974</v>
      </c>
      <c r="G8" s="472" t="s">
        <v>820</v>
      </c>
      <c r="H8" s="472" t="s">
        <v>542</v>
      </c>
      <c r="I8" s="472" t="s">
        <v>975</v>
      </c>
      <c r="J8" s="59" t="s">
        <v>3938</v>
      </c>
      <c r="K8" s="525" t="s">
        <v>4235</v>
      </c>
      <c r="L8" s="472" t="s">
        <v>822</v>
      </c>
      <c r="M8" s="472" t="s">
        <v>823</v>
      </c>
      <c r="N8" s="489" t="s">
        <v>107</v>
      </c>
    </row>
    <row r="9" spans="1:14" ht="54.75" customHeight="1" x14ac:dyDescent="0.25">
      <c r="A9" s="523">
        <f>A8+1</f>
        <v>2</v>
      </c>
      <c r="B9" s="441" t="s">
        <v>3981</v>
      </c>
      <c r="C9" s="441" t="s">
        <v>833</v>
      </c>
      <c r="D9" s="441" t="s">
        <v>411</v>
      </c>
      <c r="E9" s="54" t="s">
        <v>3982</v>
      </c>
      <c r="F9" s="441" t="s">
        <v>819</v>
      </c>
      <c r="G9" s="441" t="s">
        <v>820</v>
      </c>
      <c r="H9" s="441" t="s">
        <v>542</v>
      </c>
      <c r="I9" s="441" t="s">
        <v>3983</v>
      </c>
      <c r="J9" s="441" t="s">
        <v>4099</v>
      </c>
      <c r="K9" s="54" t="s">
        <v>4940</v>
      </c>
      <c r="L9" s="441" t="s">
        <v>822</v>
      </c>
      <c r="M9" s="441" t="s">
        <v>823</v>
      </c>
      <c r="N9" s="441" t="s">
        <v>869</v>
      </c>
    </row>
    <row r="10" spans="1:14" ht="54.75" customHeight="1" x14ac:dyDescent="0.25">
      <c r="A10" s="589">
        <f t="shared" ref="A10:A20" si="0">A9+1</f>
        <v>3</v>
      </c>
      <c r="B10" s="441" t="s">
        <v>4031</v>
      </c>
      <c r="C10" s="441" t="s">
        <v>1312</v>
      </c>
      <c r="D10" s="441" t="s">
        <v>411</v>
      </c>
      <c r="E10" s="54" t="s">
        <v>4032</v>
      </c>
      <c r="F10" s="441" t="s">
        <v>819</v>
      </c>
      <c r="G10" s="441" t="s">
        <v>820</v>
      </c>
      <c r="H10" s="441" t="s">
        <v>542</v>
      </c>
      <c r="I10" s="441" t="s">
        <v>4033</v>
      </c>
      <c r="J10" s="441" t="s">
        <v>4098</v>
      </c>
      <c r="K10" s="54" t="s">
        <v>4241</v>
      </c>
      <c r="L10" s="441" t="s">
        <v>822</v>
      </c>
      <c r="M10" s="441" t="s">
        <v>823</v>
      </c>
      <c r="N10" s="441"/>
    </row>
    <row r="11" spans="1:14" ht="54.75" customHeight="1" x14ac:dyDescent="0.25">
      <c r="A11" s="589">
        <f t="shared" si="0"/>
        <v>4</v>
      </c>
      <c r="B11" s="564" t="s">
        <v>4113</v>
      </c>
      <c r="C11" s="441" t="s">
        <v>3932</v>
      </c>
      <c r="D11" s="441" t="s">
        <v>411</v>
      </c>
      <c r="E11" s="563" t="s">
        <v>4114</v>
      </c>
      <c r="F11" s="441" t="s">
        <v>819</v>
      </c>
      <c r="G11" s="441" t="s">
        <v>820</v>
      </c>
      <c r="H11" s="441" t="s">
        <v>542</v>
      </c>
      <c r="I11" s="564" t="s">
        <v>4115</v>
      </c>
      <c r="J11" s="441" t="s">
        <v>4243</v>
      </c>
      <c r="K11" s="441" t="s">
        <v>4242</v>
      </c>
      <c r="L11" s="441" t="s">
        <v>822</v>
      </c>
      <c r="M11" s="441" t="s">
        <v>823</v>
      </c>
      <c r="N11" s="441"/>
    </row>
    <row r="12" spans="1:14" ht="54.75" customHeight="1" x14ac:dyDescent="0.25">
      <c r="A12" s="589">
        <f t="shared" si="0"/>
        <v>5</v>
      </c>
      <c r="B12" s="566" t="s">
        <v>4116</v>
      </c>
      <c r="C12" s="441" t="s">
        <v>3932</v>
      </c>
      <c r="D12" s="441" t="s">
        <v>411</v>
      </c>
      <c r="E12" s="565" t="s">
        <v>4117</v>
      </c>
      <c r="F12" s="441" t="s">
        <v>819</v>
      </c>
      <c r="G12" s="441" t="s">
        <v>820</v>
      </c>
      <c r="H12" s="441" t="s">
        <v>542</v>
      </c>
      <c r="I12" s="566" t="s">
        <v>4118</v>
      </c>
      <c r="J12" s="441" t="s">
        <v>4243</v>
      </c>
      <c r="K12" s="441" t="s">
        <v>4941</v>
      </c>
      <c r="L12" s="441" t="s">
        <v>822</v>
      </c>
      <c r="M12" s="441" t="s">
        <v>823</v>
      </c>
      <c r="N12" s="441"/>
    </row>
    <row r="13" spans="1:14" s="580" customFormat="1" ht="54.75" customHeight="1" x14ac:dyDescent="0.25">
      <c r="A13" s="589">
        <f t="shared" si="0"/>
        <v>6</v>
      </c>
      <c r="B13" s="578" t="s">
        <v>4144</v>
      </c>
      <c r="C13" s="578" t="s">
        <v>1312</v>
      </c>
      <c r="D13" s="579" t="s">
        <v>411</v>
      </c>
      <c r="E13" s="578" t="s">
        <v>4145</v>
      </c>
      <c r="F13" s="579" t="s">
        <v>819</v>
      </c>
      <c r="G13" s="579" t="s">
        <v>820</v>
      </c>
      <c r="H13" s="579" t="s">
        <v>542</v>
      </c>
      <c r="I13" s="578" t="s">
        <v>4146</v>
      </c>
      <c r="J13" s="579" t="s">
        <v>4143</v>
      </c>
      <c r="K13" s="579" t="s">
        <v>4197</v>
      </c>
      <c r="L13" s="579" t="s">
        <v>822</v>
      </c>
      <c r="M13" s="579" t="s">
        <v>823</v>
      </c>
      <c r="N13" s="579"/>
    </row>
    <row r="14" spans="1:14" ht="54.75" customHeight="1" x14ac:dyDescent="0.25">
      <c r="A14" s="589">
        <f t="shared" si="0"/>
        <v>7</v>
      </c>
      <c r="B14" s="566" t="s">
        <v>4139</v>
      </c>
      <c r="C14" s="566" t="s">
        <v>4140</v>
      </c>
      <c r="D14" s="566" t="s">
        <v>411</v>
      </c>
      <c r="E14" s="565" t="s">
        <v>4141</v>
      </c>
      <c r="F14" s="441" t="s">
        <v>819</v>
      </c>
      <c r="G14" s="441" t="s">
        <v>820</v>
      </c>
      <c r="H14" s="441" t="s">
        <v>542</v>
      </c>
      <c r="I14" s="566" t="s">
        <v>4142</v>
      </c>
      <c r="J14" s="441" t="s">
        <v>4244</v>
      </c>
      <c r="K14" s="441" t="s">
        <v>4942</v>
      </c>
      <c r="L14" s="441" t="s">
        <v>822</v>
      </c>
      <c r="M14" s="441" t="s">
        <v>823</v>
      </c>
      <c r="N14" s="441"/>
    </row>
    <row r="15" spans="1:14" ht="54.75" customHeight="1" x14ac:dyDescent="0.25">
      <c r="A15" s="589">
        <f t="shared" si="0"/>
        <v>8</v>
      </c>
      <c r="B15" s="568" t="s">
        <v>4179</v>
      </c>
      <c r="C15" s="568" t="s">
        <v>4140</v>
      </c>
      <c r="D15" s="568" t="s">
        <v>411</v>
      </c>
      <c r="E15" s="567" t="s">
        <v>4201</v>
      </c>
      <c r="F15" s="441" t="s">
        <v>819</v>
      </c>
      <c r="G15" s="441" t="s">
        <v>820</v>
      </c>
      <c r="H15" s="441" t="s">
        <v>542</v>
      </c>
      <c r="I15" s="568" t="s">
        <v>4180</v>
      </c>
      <c r="J15" s="441" t="s">
        <v>4253</v>
      </c>
      <c r="K15" s="441" t="s">
        <v>4944</v>
      </c>
      <c r="L15" s="441" t="s">
        <v>822</v>
      </c>
      <c r="M15" s="441" t="s">
        <v>823</v>
      </c>
      <c r="N15" s="441" t="s">
        <v>4181</v>
      </c>
    </row>
    <row r="16" spans="1:14" ht="54.75" customHeight="1" x14ac:dyDescent="0.25">
      <c r="A16" s="589">
        <f t="shared" si="0"/>
        <v>9</v>
      </c>
      <c r="B16" s="582" t="s">
        <v>4202</v>
      </c>
      <c r="C16" s="582" t="s">
        <v>4203</v>
      </c>
      <c r="D16" s="582" t="s">
        <v>411</v>
      </c>
      <c r="E16" s="581" t="s">
        <v>4204</v>
      </c>
      <c r="F16" s="441" t="s">
        <v>819</v>
      </c>
      <c r="G16" s="441" t="s">
        <v>820</v>
      </c>
      <c r="H16" s="441" t="s">
        <v>542</v>
      </c>
      <c r="I16" s="582" t="s">
        <v>4205</v>
      </c>
      <c r="J16" s="441" t="s">
        <v>4206</v>
      </c>
      <c r="K16" s="441" t="s">
        <v>4943</v>
      </c>
      <c r="L16" s="441" t="s">
        <v>822</v>
      </c>
      <c r="M16" s="441" t="s">
        <v>823</v>
      </c>
      <c r="N16" s="441" t="s">
        <v>869</v>
      </c>
    </row>
    <row r="17" spans="1:14" ht="54.75" customHeight="1" x14ac:dyDescent="0.25">
      <c r="A17" s="589">
        <f t="shared" si="0"/>
        <v>10</v>
      </c>
      <c r="B17" s="585" t="s">
        <v>4207</v>
      </c>
      <c r="C17" s="585" t="s">
        <v>1312</v>
      </c>
      <c r="D17" s="585" t="s">
        <v>411</v>
      </c>
      <c r="E17" s="584" t="s">
        <v>4208</v>
      </c>
      <c r="F17" s="441" t="s">
        <v>819</v>
      </c>
      <c r="G17" s="441" t="s">
        <v>820</v>
      </c>
      <c r="H17" s="441" t="s">
        <v>542</v>
      </c>
      <c r="I17" s="585" t="s">
        <v>4209</v>
      </c>
      <c r="J17" s="441" t="s">
        <v>4210</v>
      </c>
      <c r="K17" s="441" t="s">
        <v>4945</v>
      </c>
      <c r="L17" s="441" t="s">
        <v>822</v>
      </c>
      <c r="M17" s="441" t="s">
        <v>823</v>
      </c>
      <c r="N17" s="441" t="s">
        <v>869</v>
      </c>
    </row>
    <row r="18" spans="1:14" ht="54.75" customHeight="1" x14ac:dyDescent="0.25">
      <c r="A18" s="635">
        <f t="shared" si="0"/>
        <v>11</v>
      </c>
      <c r="B18" s="635" t="s">
        <v>4314</v>
      </c>
      <c r="C18" s="635" t="s">
        <v>4315</v>
      </c>
      <c r="D18" s="635" t="s">
        <v>411</v>
      </c>
      <c r="E18" s="634" t="s">
        <v>4316</v>
      </c>
      <c r="F18" s="441" t="s">
        <v>819</v>
      </c>
      <c r="G18" s="441" t="s">
        <v>820</v>
      </c>
      <c r="H18" s="441" t="s">
        <v>542</v>
      </c>
      <c r="I18" s="635" t="s">
        <v>4317</v>
      </c>
      <c r="J18" s="441" t="s">
        <v>4318</v>
      </c>
      <c r="K18" s="441" t="s">
        <v>4946</v>
      </c>
      <c r="L18" s="441" t="s">
        <v>822</v>
      </c>
      <c r="M18" s="441" t="s">
        <v>823</v>
      </c>
      <c r="N18" s="441" t="s">
        <v>4323</v>
      </c>
    </row>
    <row r="19" spans="1:14" ht="54.75" customHeight="1" x14ac:dyDescent="0.25">
      <c r="A19" s="643">
        <f t="shared" si="0"/>
        <v>12</v>
      </c>
      <c r="B19" s="643" t="s">
        <v>4348</v>
      </c>
      <c r="C19" s="643" t="s">
        <v>817</v>
      </c>
      <c r="D19" s="643" t="s">
        <v>411</v>
      </c>
      <c r="E19" s="642" t="s">
        <v>4349</v>
      </c>
      <c r="F19" s="441" t="s">
        <v>819</v>
      </c>
      <c r="G19" s="441" t="s">
        <v>820</v>
      </c>
      <c r="H19" s="441" t="s">
        <v>542</v>
      </c>
      <c r="I19" s="643" t="s">
        <v>4350</v>
      </c>
      <c r="J19" s="441" t="s">
        <v>4351</v>
      </c>
      <c r="K19" s="644" t="s">
        <v>4947</v>
      </c>
      <c r="L19" s="441" t="s">
        <v>822</v>
      </c>
      <c r="M19" s="441" t="s">
        <v>823</v>
      </c>
      <c r="N19" s="441" t="s">
        <v>865</v>
      </c>
    </row>
    <row r="20" spans="1:14" ht="54.75" customHeight="1" x14ac:dyDescent="0.25">
      <c r="A20" s="646">
        <f t="shared" si="0"/>
        <v>13</v>
      </c>
      <c r="B20" s="646" t="s">
        <v>4356</v>
      </c>
      <c r="C20" s="646" t="s">
        <v>817</v>
      </c>
      <c r="D20" s="646" t="s">
        <v>411</v>
      </c>
      <c r="E20" s="645" t="s">
        <v>4357</v>
      </c>
      <c r="F20" s="441" t="s">
        <v>819</v>
      </c>
      <c r="G20" s="441" t="s">
        <v>820</v>
      </c>
      <c r="H20" s="441" t="s">
        <v>542</v>
      </c>
      <c r="I20" s="646" t="s">
        <v>4358</v>
      </c>
      <c r="J20" s="441"/>
      <c r="K20" s="644" t="s">
        <v>4948</v>
      </c>
      <c r="L20" s="441" t="s">
        <v>822</v>
      </c>
      <c r="M20" s="441" t="s">
        <v>823</v>
      </c>
      <c r="N20" s="441" t="s">
        <v>865</v>
      </c>
    </row>
    <row r="21" spans="1:14" ht="54.75" customHeight="1" x14ac:dyDescent="0.25">
      <c r="A21" s="649">
        <v>14</v>
      </c>
      <c r="B21" s="649" t="s">
        <v>4392</v>
      </c>
      <c r="C21" s="649" t="s">
        <v>4393</v>
      </c>
      <c r="D21" s="649" t="s">
        <v>411</v>
      </c>
      <c r="E21" s="650" t="s">
        <v>4394</v>
      </c>
      <c r="F21" s="441" t="s">
        <v>819</v>
      </c>
      <c r="G21" s="441" t="s">
        <v>820</v>
      </c>
      <c r="H21" s="441" t="s">
        <v>542</v>
      </c>
      <c r="I21" s="649" t="s">
        <v>4395</v>
      </c>
      <c r="J21" s="441" t="s">
        <v>4396</v>
      </c>
      <c r="K21" s="644" t="s">
        <v>4949</v>
      </c>
      <c r="L21" s="441" t="s">
        <v>822</v>
      </c>
      <c r="M21" s="441" t="s">
        <v>823</v>
      </c>
      <c r="N21" s="441"/>
    </row>
    <row r="22" spans="1:14" ht="54.75" customHeight="1" x14ac:dyDescent="0.25">
      <c r="A22" s="661">
        <v>15</v>
      </c>
      <c r="B22" s="661" t="s">
        <v>4438</v>
      </c>
      <c r="C22" s="661" t="s">
        <v>817</v>
      </c>
      <c r="D22" s="661" t="s">
        <v>411</v>
      </c>
      <c r="E22" s="663" t="s">
        <v>4439</v>
      </c>
      <c r="F22" s="441" t="s">
        <v>819</v>
      </c>
      <c r="G22" s="441" t="s">
        <v>820</v>
      </c>
      <c r="H22" s="441" t="s">
        <v>542</v>
      </c>
      <c r="I22" s="661" t="s">
        <v>4440</v>
      </c>
      <c r="J22" s="441" t="s">
        <v>4441</v>
      </c>
      <c r="K22" s="644" t="s">
        <v>4950</v>
      </c>
      <c r="L22" s="441" t="s">
        <v>822</v>
      </c>
      <c r="M22" s="441" t="s">
        <v>823</v>
      </c>
      <c r="N22" s="441"/>
    </row>
    <row r="23" spans="1:14" ht="54.75" customHeight="1" x14ac:dyDescent="0.25">
      <c r="A23" s="110">
        <v>16</v>
      </c>
      <c r="B23" s="110" t="s">
        <v>4891</v>
      </c>
      <c r="C23" s="110" t="s">
        <v>4892</v>
      </c>
      <c r="D23" s="110"/>
      <c r="E23" s="670"/>
      <c r="F23" s="110" t="s">
        <v>4893</v>
      </c>
      <c r="G23" s="110" t="s">
        <v>820</v>
      </c>
      <c r="H23" s="110" t="s">
        <v>542</v>
      </c>
      <c r="I23" s="110" t="s">
        <v>4905</v>
      </c>
      <c r="J23" s="110"/>
      <c r="K23" s="671" t="s">
        <v>4951</v>
      </c>
      <c r="L23" s="110" t="s">
        <v>822</v>
      </c>
      <c r="M23" s="110" t="s">
        <v>823</v>
      </c>
      <c r="N23" s="110"/>
    </row>
    <row r="24" spans="1:14" ht="54.75" customHeight="1" x14ac:dyDescent="0.25">
      <c r="A24" s="672">
        <v>17</v>
      </c>
      <c r="B24" s="110" t="s">
        <v>4894</v>
      </c>
      <c r="C24" s="110" t="s">
        <v>4897</v>
      </c>
      <c r="D24" s="110"/>
      <c r="E24" s="670"/>
      <c r="F24" s="110" t="s">
        <v>4896</v>
      </c>
      <c r="G24" s="110" t="s">
        <v>820</v>
      </c>
      <c r="H24" s="110"/>
      <c r="I24" s="110" t="s">
        <v>4913</v>
      </c>
      <c r="J24" s="110"/>
      <c r="K24" s="671" t="s">
        <v>4952</v>
      </c>
      <c r="L24" s="110" t="s">
        <v>822</v>
      </c>
      <c r="M24" s="110" t="s">
        <v>823</v>
      </c>
      <c r="N24" s="110"/>
    </row>
    <row r="25" spans="1:14" ht="54.75" customHeight="1" x14ac:dyDescent="0.25">
      <c r="A25" s="672">
        <v>18</v>
      </c>
      <c r="B25" s="110" t="s">
        <v>4895</v>
      </c>
      <c r="C25" s="110" t="s">
        <v>4897</v>
      </c>
      <c r="D25" s="110"/>
      <c r="E25" s="670"/>
      <c r="F25" s="110" t="s">
        <v>4893</v>
      </c>
      <c r="G25" s="110" t="s">
        <v>820</v>
      </c>
      <c r="H25" s="110"/>
      <c r="I25" s="110" t="s">
        <v>4914</v>
      </c>
      <c r="J25" s="110"/>
      <c r="K25" s="671" t="s">
        <v>4953</v>
      </c>
      <c r="L25" s="110" t="s">
        <v>822</v>
      </c>
      <c r="M25" s="110" t="s">
        <v>823</v>
      </c>
      <c r="N25" s="110"/>
    </row>
    <row r="26" spans="1:14" ht="54.75" customHeight="1" x14ac:dyDescent="0.25">
      <c r="A26" s="672">
        <v>19</v>
      </c>
      <c r="B26" s="110" t="s">
        <v>4902</v>
      </c>
      <c r="C26" s="110" t="s">
        <v>4903</v>
      </c>
      <c r="D26" s="110"/>
      <c r="E26" s="670"/>
      <c r="F26" s="110" t="s">
        <v>4904</v>
      </c>
      <c r="G26" s="110" t="s">
        <v>820</v>
      </c>
      <c r="H26" s="110"/>
      <c r="I26" s="110" t="s">
        <v>4906</v>
      </c>
      <c r="J26" s="110"/>
      <c r="K26" s="671" t="s">
        <v>4954</v>
      </c>
      <c r="L26" s="110" t="s">
        <v>822</v>
      </c>
      <c r="M26" s="110" t="s">
        <v>823</v>
      </c>
      <c r="N26" s="110"/>
    </row>
    <row r="27" spans="1:14" ht="54.75" customHeight="1" x14ac:dyDescent="0.25">
      <c r="A27" s="672">
        <v>20</v>
      </c>
      <c r="B27" s="110" t="s">
        <v>4909</v>
      </c>
      <c r="C27" s="110" t="s">
        <v>4910</v>
      </c>
      <c r="D27" s="110" t="s">
        <v>411</v>
      </c>
      <c r="E27" s="670" t="s">
        <v>4917</v>
      </c>
      <c r="F27" s="110" t="s">
        <v>819</v>
      </c>
      <c r="G27" s="110" t="s">
        <v>820</v>
      </c>
      <c r="H27" s="110"/>
      <c r="I27" s="110" t="s">
        <v>4919</v>
      </c>
      <c r="J27" s="110"/>
      <c r="K27" s="671" t="s">
        <v>4955</v>
      </c>
      <c r="L27" s="110" t="s">
        <v>822</v>
      </c>
      <c r="M27" s="110" t="s">
        <v>823</v>
      </c>
      <c r="N27" s="110"/>
    </row>
    <row r="28" spans="1:14" ht="54.75" customHeight="1" x14ac:dyDescent="0.25">
      <c r="A28" s="672">
        <v>21</v>
      </c>
      <c r="B28" s="110" t="s">
        <v>4911</v>
      </c>
      <c r="C28" s="110" t="s">
        <v>4910</v>
      </c>
      <c r="D28" s="110" t="s">
        <v>411</v>
      </c>
      <c r="E28" s="670" t="s">
        <v>4918</v>
      </c>
      <c r="F28" s="110" t="s">
        <v>819</v>
      </c>
      <c r="G28" s="110" t="s">
        <v>820</v>
      </c>
      <c r="H28" s="110"/>
      <c r="I28" s="110" t="s">
        <v>4912</v>
      </c>
      <c r="J28" s="110"/>
      <c r="K28" s="671"/>
      <c r="L28" s="110" t="s">
        <v>822</v>
      </c>
      <c r="M28" s="110" t="s">
        <v>823</v>
      </c>
      <c r="N28" s="110"/>
    </row>
    <row r="29" spans="1:14" ht="54.75" customHeight="1" x14ac:dyDescent="0.25">
      <c r="A29" s="672">
        <v>22</v>
      </c>
      <c r="B29" s="110" t="s">
        <v>4937</v>
      </c>
      <c r="C29" s="110" t="s">
        <v>4938</v>
      </c>
      <c r="D29" s="110" t="s">
        <v>411</v>
      </c>
      <c r="E29" s="670"/>
      <c r="F29" s="110" t="s">
        <v>4893</v>
      </c>
      <c r="G29" s="110" t="s">
        <v>820</v>
      </c>
      <c r="H29" s="110"/>
      <c r="I29" s="110" t="s">
        <v>4939</v>
      </c>
      <c r="J29" s="110"/>
      <c r="K29" s="671"/>
      <c r="L29" s="110" t="s">
        <v>822</v>
      </c>
      <c r="M29" s="110" t="s">
        <v>823</v>
      </c>
      <c r="N29" s="110" t="s">
        <v>107</v>
      </c>
    </row>
    <row r="30" spans="1:14" ht="54.75" customHeight="1" x14ac:dyDescent="0.25">
      <c r="A30" s="672">
        <v>23</v>
      </c>
      <c r="B30" s="110" t="s">
        <v>4956</v>
      </c>
      <c r="C30" s="110" t="s">
        <v>4957</v>
      </c>
      <c r="D30" s="110" t="s">
        <v>411</v>
      </c>
      <c r="E30" s="670"/>
      <c r="F30" s="110" t="s">
        <v>4893</v>
      </c>
      <c r="G30" s="110" t="s">
        <v>820</v>
      </c>
      <c r="H30" s="110"/>
      <c r="I30" s="110" t="s">
        <v>357</v>
      </c>
      <c r="J30" s="671" t="s">
        <v>4959</v>
      </c>
      <c r="K30" s="110" t="s">
        <v>4958</v>
      </c>
      <c r="L30" s="110" t="s">
        <v>822</v>
      </c>
      <c r="M30" s="110" t="s">
        <v>823</v>
      </c>
      <c r="N30" s="110" t="s">
        <v>107</v>
      </c>
    </row>
  </sheetData>
  <mergeCells count="3">
    <mergeCell ref="A6:N6"/>
    <mergeCell ref="G3:M3"/>
    <mergeCell ref="H4:M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O759"/>
  <sheetViews>
    <sheetView topLeftCell="A19" zoomScaleNormal="100" workbookViewId="0">
      <selection activeCell="A25" sqref="A25"/>
    </sheetView>
  </sheetViews>
  <sheetFormatPr baseColWidth="10" defaultRowHeight="47.25" customHeight="1" x14ac:dyDescent="0.25"/>
  <cols>
    <col min="1" max="1" width="6.5703125" style="34" customWidth="1"/>
    <col min="2" max="2" width="4.7109375" style="34" customWidth="1"/>
    <col min="3" max="3" width="11.85546875" style="31" customWidth="1"/>
    <col min="4" max="5" width="11.42578125" style="34"/>
    <col min="6" max="6" width="17" style="34" customWidth="1"/>
    <col min="7" max="8" width="11.5703125" style="34" bestFit="1" customWidth="1"/>
    <col min="9" max="9" width="9.7109375" style="34" customWidth="1"/>
    <col min="10" max="10" width="13.42578125" style="34" customWidth="1"/>
    <col min="11" max="11" width="13.5703125" style="34" customWidth="1"/>
    <col min="12" max="13" width="12.28515625" style="31" customWidth="1"/>
    <col min="14" max="14" width="11.85546875" style="31" customWidth="1"/>
    <col min="15" max="15" width="9.7109375" style="31" customWidth="1"/>
    <col min="16" max="16" width="23.7109375" style="34" customWidth="1"/>
    <col min="17" max="17" width="19.42578125" style="34" customWidth="1"/>
    <col min="18" max="18" width="7.42578125" style="34" customWidth="1"/>
    <col min="19" max="19" width="8.28515625" style="34" customWidth="1"/>
    <col min="20" max="20" width="8.7109375" style="34" customWidth="1"/>
    <col min="21" max="16384" width="11.42578125" style="34"/>
  </cols>
  <sheetData>
    <row r="1" spans="1:223" s="49" customFormat="1" ht="15.75" customHeight="1" x14ac:dyDescent="0.25">
      <c r="A1" s="724" t="s">
        <v>15</v>
      </c>
      <c r="B1" s="724"/>
      <c r="C1" s="724"/>
      <c r="D1" s="724"/>
      <c r="E1" s="724"/>
      <c r="F1" s="724"/>
      <c r="G1" s="724"/>
      <c r="H1" s="724"/>
      <c r="I1" s="724"/>
      <c r="J1" s="724"/>
      <c r="K1" s="724"/>
      <c r="L1" s="724"/>
      <c r="M1" s="724"/>
      <c r="N1" s="724"/>
      <c r="O1" s="724"/>
      <c r="P1" s="724"/>
      <c r="Q1" s="724"/>
      <c r="R1" s="724"/>
      <c r="S1" s="724"/>
    </row>
    <row r="2" spans="1:223" s="49" customFormat="1" ht="10.5" customHeight="1" x14ac:dyDescent="0.25">
      <c r="A2" s="724"/>
      <c r="B2" s="724"/>
      <c r="C2" s="724"/>
      <c r="D2" s="724"/>
      <c r="E2" s="724"/>
      <c r="F2" s="724"/>
      <c r="G2" s="724"/>
      <c r="H2" s="724"/>
      <c r="I2" s="724"/>
      <c r="J2" s="724"/>
      <c r="K2" s="724"/>
      <c r="L2" s="724"/>
      <c r="M2" s="724"/>
      <c r="N2" s="724"/>
      <c r="O2" s="724"/>
      <c r="P2" s="724"/>
      <c r="Q2" s="724"/>
      <c r="R2" s="724"/>
      <c r="S2" s="724"/>
    </row>
    <row r="3" spans="1:223" s="49" customFormat="1" ht="12" customHeight="1" x14ac:dyDescent="0.25">
      <c r="A3" s="724"/>
      <c r="B3" s="724"/>
      <c r="C3" s="724"/>
      <c r="D3" s="724"/>
      <c r="E3" s="724"/>
      <c r="F3" s="724"/>
      <c r="G3" s="724"/>
      <c r="H3" s="724"/>
      <c r="I3" s="724"/>
      <c r="J3" s="724"/>
      <c r="K3" s="724"/>
      <c r="L3" s="724"/>
      <c r="M3" s="724"/>
      <c r="N3" s="724"/>
      <c r="O3" s="724"/>
      <c r="P3" s="724"/>
      <c r="Q3" s="724"/>
      <c r="R3" s="724"/>
      <c r="S3" s="724"/>
    </row>
    <row r="4" spans="1:223" s="49" customFormat="1" ht="9.75" customHeight="1" x14ac:dyDescent="0.25">
      <c r="A4" s="724"/>
      <c r="B4" s="724"/>
      <c r="C4" s="724"/>
      <c r="D4" s="724"/>
      <c r="E4" s="724"/>
      <c r="F4" s="724"/>
      <c r="G4" s="724"/>
      <c r="H4" s="724"/>
      <c r="I4" s="724"/>
      <c r="J4" s="724"/>
      <c r="K4" s="724"/>
      <c r="L4" s="724"/>
      <c r="M4" s="724"/>
      <c r="N4" s="724"/>
      <c r="O4" s="724"/>
      <c r="P4" s="724"/>
      <c r="Q4" s="724"/>
      <c r="R4" s="724"/>
      <c r="S4" s="724"/>
    </row>
    <row r="5" spans="1:223" s="49" customFormat="1" ht="12.75" customHeight="1" x14ac:dyDescent="0.25">
      <c r="A5" s="725"/>
      <c r="B5" s="725"/>
      <c r="C5" s="725"/>
      <c r="D5" s="725"/>
      <c r="E5" s="725"/>
      <c r="F5" s="725"/>
      <c r="G5" s="725"/>
      <c r="H5" s="725"/>
      <c r="I5" s="725"/>
      <c r="J5" s="725"/>
      <c r="K5" s="725"/>
      <c r="L5" s="725"/>
      <c r="M5" s="725"/>
      <c r="N5" s="725"/>
      <c r="O5" s="725"/>
      <c r="P5" s="725"/>
      <c r="Q5" s="725"/>
      <c r="R5" s="725"/>
      <c r="S5" s="725"/>
    </row>
    <row r="6" spans="1:223" ht="31.5" customHeight="1" x14ac:dyDescent="0.25">
      <c r="A6" s="721" t="s">
        <v>4625</v>
      </c>
      <c r="B6" s="721"/>
      <c r="C6" s="721"/>
      <c r="D6" s="721"/>
      <c r="E6" s="721"/>
      <c r="F6" s="721"/>
      <c r="G6" s="721"/>
      <c r="H6" s="721"/>
      <c r="I6" s="721"/>
      <c r="J6" s="721"/>
      <c r="K6" s="721"/>
      <c r="L6" s="721"/>
      <c r="M6" s="721"/>
      <c r="N6" s="721"/>
      <c r="O6" s="721"/>
      <c r="P6" s="721"/>
      <c r="Q6" s="721"/>
      <c r="R6" s="721"/>
      <c r="S6" s="722"/>
      <c r="T6" s="429"/>
    </row>
    <row r="7" spans="1:223" s="63" customFormat="1" ht="47.25" customHeight="1" x14ac:dyDescent="0.25">
      <c r="A7" s="439" t="s">
        <v>977</v>
      </c>
      <c r="B7" s="478" t="s">
        <v>815</v>
      </c>
      <c r="C7" s="478" t="s">
        <v>0</v>
      </c>
      <c r="D7" s="478" t="s">
        <v>1</v>
      </c>
      <c r="E7" s="478" t="s">
        <v>2</v>
      </c>
      <c r="F7" s="478" t="s">
        <v>3</v>
      </c>
      <c r="G7" s="478" t="s">
        <v>978</v>
      </c>
      <c r="H7" s="478" t="s">
        <v>5</v>
      </c>
      <c r="I7" s="478" t="s">
        <v>6</v>
      </c>
      <c r="J7" s="478" t="s">
        <v>7</v>
      </c>
      <c r="K7" s="501" t="s">
        <v>8</v>
      </c>
      <c r="L7" s="501" t="s">
        <v>980</v>
      </c>
      <c r="M7" s="501" t="s">
        <v>4086</v>
      </c>
      <c r="N7" s="439" t="s">
        <v>9</v>
      </c>
      <c r="O7" s="478" t="s">
        <v>10</v>
      </c>
      <c r="P7" s="439" t="s">
        <v>981</v>
      </c>
      <c r="Q7" s="478" t="s">
        <v>12</v>
      </c>
      <c r="R7" s="478" t="s">
        <v>982</v>
      </c>
      <c r="S7" s="478" t="s">
        <v>14</v>
      </c>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row>
    <row r="8" spans="1:223" s="600" customFormat="1" ht="63" customHeight="1" x14ac:dyDescent="0.25">
      <c r="A8" s="600">
        <v>389785</v>
      </c>
      <c r="B8" s="658">
        <v>1</v>
      </c>
      <c r="C8" s="600" t="s">
        <v>4623</v>
      </c>
      <c r="D8" s="600" t="s">
        <v>327</v>
      </c>
      <c r="E8" s="600" t="s">
        <v>4369</v>
      </c>
      <c r="F8" s="662" t="s">
        <v>328</v>
      </c>
      <c r="G8" s="600" t="s">
        <v>17</v>
      </c>
      <c r="H8" s="600" t="s">
        <v>329</v>
      </c>
      <c r="I8" s="600" t="s">
        <v>29</v>
      </c>
      <c r="J8" s="600" t="s">
        <v>326</v>
      </c>
      <c r="K8" s="600">
        <v>32340573</v>
      </c>
      <c r="L8" s="600">
        <v>9185088</v>
      </c>
      <c r="M8" s="600">
        <v>0</v>
      </c>
      <c r="N8" s="600">
        <v>912004</v>
      </c>
      <c r="O8" s="600" t="s">
        <v>84</v>
      </c>
      <c r="P8" s="600" t="s">
        <v>4624</v>
      </c>
      <c r="Q8" s="600" t="s">
        <v>51</v>
      </c>
      <c r="R8" s="600" t="s">
        <v>71</v>
      </c>
      <c r="S8" s="600" t="s">
        <v>74</v>
      </c>
    </row>
    <row r="9" spans="1:223" s="575" customFormat="1" ht="63" customHeight="1" x14ac:dyDescent="0.3">
      <c r="A9" s="640">
        <v>394132</v>
      </c>
      <c r="B9" s="658">
        <v>2</v>
      </c>
      <c r="C9" s="611" t="s">
        <v>4492</v>
      </c>
      <c r="D9" s="600" t="s">
        <v>155</v>
      </c>
      <c r="E9" s="203" t="s">
        <v>141</v>
      </c>
      <c r="F9" s="601" t="s">
        <v>150</v>
      </c>
      <c r="G9" s="610" t="s">
        <v>17</v>
      </c>
      <c r="H9" s="600" t="s">
        <v>152</v>
      </c>
      <c r="I9" s="611" t="s">
        <v>29</v>
      </c>
      <c r="J9" s="600" t="s">
        <v>153</v>
      </c>
      <c r="K9" s="606">
        <v>279769608</v>
      </c>
      <c r="L9" s="613">
        <v>76867808</v>
      </c>
      <c r="M9" s="606">
        <v>0</v>
      </c>
      <c r="N9" s="615">
        <v>912004</v>
      </c>
      <c r="O9" s="616" t="s">
        <v>91</v>
      </c>
      <c r="P9" s="214" t="s">
        <v>4740</v>
      </c>
      <c r="Q9" s="610" t="s">
        <v>38</v>
      </c>
      <c r="R9" s="610" t="s">
        <v>60</v>
      </c>
      <c r="S9" s="611" t="s">
        <v>76</v>
      </c>
    </row>
    <row r="10" spans="1:223" s="575" customFormat="1" ht="63" customHeight="1" x14ac:dyDescent="0.3">
      <c r="A10" s="640" t="s">
        <v>3741</v>
      </c>
      <c r="B10" s="658">
        <v>3</v>
      </c>
      <c r="C10" s="611" t="s">
        <v>4514</v>
      </c>
      <c r="D10" s="600" t="s">
        <v>312</v>
      </c>
      <c r="E10" s="203" t="s">
        <v>313</v>
      </c>
      <c r="F10" s="601" t="s">
        <v>314</v>
      </c>
      <c r="G10" s="610" t="s">
        <v>17</v>
      </c>
      <c r="H10" s="600" t="s">
        <v>315</v>
      </c>
      <c r="I10" s="611" t="s">
        <v>30</v>
      </c>
      <c r="J10" s="600" t="s">
        <v>316</v>
      </c>
      <c r="K10" s="606">
        <v>3798060</v>
      </c>
      <c r="L10" s="613">
        <v>0</v>
      </c>
      <c r="M10" s="606">
        <v>0</v>
      </c>
      <c r="N10" s="615">
        <v>912004</v>
      </c>
      <c r="O10" s="616" t="s">
        <v>90</v>
      </c>
      <c r="P10" s="214" t="s">
        <v>4845</v>
      </c>
      <c r="Q10" s="610" t="s">
        <v>50</v>
      </c>
      <c r="R10" s="610" t="s">
        <v>70</v>
      </c>
      <c r="S10" s="611" t="s">
        <v>74</v>
      </c>
    </row>
    <row r="11" spans="1:223" s="575" customFormat="1" ht="63" customHeight="1" x14ac:dyDescent="0.3">
      <c r="A11" s="640" t="s">
        <v>3744</v>
      </c>
      <c r="B11" s="658">
        <v>4</v>
      </c>
      <c r="C11" s="611" t="s">
        <v>4523</v>
      </c>
      <c r="D11" s="600" t="s">
        <v>374</v>
      </c>
      <c r="E11" s="203" t="s">
        <v>375</v>
      </c>
      <c r="F11" s="601" t="s">
        <v>376</v>
      </c>
      <c r="G11" s="610" t="s">
        <v>16</v>
      </c>
      <c r="H11" s="600" t="s">
        <v>371</v>
      </c>
      <c r="I11" s="611" t="s">
        <v>2629</v>
      </c>
      <c r="J11" s="600" t="s">
        <v>377</v>
      </c>
      <c r="K11" s="606">
        <v>0</v>
      </c>
      <c r="L11" s="613">
        <v>0</v>
      </c>
      <c r="M11" s="606">
        <v>0</v>
      </c>
      <c r="N11" s="615">
        <v>912004</v>
      </c>
      <c r="O11" s="616" t="s">
        <v>91</v>
      </c>
      <c r="P11" s="214" t="s">
        <v>4840</v>
      </c>
      <c r="Q11" s="610" t="s">
        <v>35</v>
      </c>
      <c r="R11" s="610" t="s">
        <v>57</v>
      </c>
      <c r="S11" s="611" t="s">
        <v>74</v>
      </c>
    </row>
    <row r="12" spans="1:223" s="575" customFormat="1" ht="63" customHeight="1" x14ac:dyDescent="0.3">
      <c r="A12" s="640" t="s">
        <v>3795</v>
      </c>
      <c r="B12" s="658">
        <v>5</v>
      </c>
      <c r="C12" s="611" t="s">
        <v>4687</v>
      </c>
      <c r="D12" s="600" t="s">
        <v>3940</v>
      </c>
      <c r="E12" s="203" t="s">
        <v>4382</v>
      </c>
      <c r="F12" s="601" t="s">
        <v>739</v>
      </c>
      <c r="G12" s="610" t="s">
        <v>17</v>
      </c>
      <c r="H12" s="600" t="s">
        <v>4262</v>
      </c>
      <c r="I12" s="611" t="s">
        <v>30</v>
      </c>
      <c r="J12" s="600" t="s">
        <v>670</v>
      </c>
      <c r="K12" s="606">
        <v>351600000</v>
      </c>
      <c r="L12" s="613">
        <v>0</v>
      </c>
      <c r="M12" s="606">
        <v>0</v>
      </c>
      <c r="N12" s="615">
        <v>912004</v>
      </c>
      <c r="O12" s="616" t="s">
        <v>90</v>
      </c>
      <c r="P12" s="214" t="s">
        <v>4847</v>
      </c>
      <c r="Q12" s="610" t="s">
        <v>35</v>
      </c>
      <c r="R12" s="610" t="s">
        <v>57</v>
      </c>
      <c r="S12" s="611" t="s">
        <v>4287</v>
      </c>
    </row>
    <row r="13" spans="1:223" s="575" customFormat="1" ht="63" customHeight="1" x14ac:dyDescent="0.3">
      <c r="A13" s="640" t="s">
        <v>3800</v>
      </c>
      <c r="B13" s="658">
        <v>6</v>
      </c>
      <c r="C13" s="611" t="s">
        <v>4661</v>
      </c>
      <c r="D13" s="600" t="s">
        <v>783</v>
      </c>
      <c r="E13" s="203" t="s">
        <v>4389</v>
      </c>
      <c r="F13" s="601" t="s">
        <v>784</v>
      </c>
      <c r="G13" s="610" t="s">
        <v>17</v>
      </c>
      <c r="H13" s="600" t="s">
        <v>4288</v>
      </c>
      <c r="I13" s="610" t="s">
        <v>29</v>
      </c>
      <c r="J13" s="600" t="s">
        <v>670</v>
      </c>
      <c r="K13" s="606">
        <v>250000000</v>
      </c>
      <c r="L13" s="613">
        <v>0</v>
      </c>
      <c r="M13" s="606">
        <v>0</v>
      </c>
      <c r="N13" s="615">
        <v>912004</v>
      </c>
      <c r="O13" s="608" t="s">
        <v>221</v>
      </c>
      <c r="P13" s="203" t="s">
        <v>4849</v>
      </c>
      <c r="Q13" s="611" t="s">
        <v>35</v>
      </c>
      <c r="R13" s="611" t="s">
        <v>57</v>
      </c>
      <c r="S13" s="611" t="s">
        <v>76</v>
      </c>
    </row>
    <row r="14" spans="1:223" s="575" customFormat="1" ht="63" customHeight="1" x14ac:dyDescent="0.3">
      <c r="A14" s="640">
        <v>665603</v>
      </c>
      <c r="B14" s="658">
        <v>7</v>
      </c>
      <c r="C14" s="611" t="s">
        <v>4668</v>
      </c>
      <c r="D14" s="600" t="s">
        <v>4036</v>
      </c>
      <c r="E14" s="203" t="s">
        <v>3848</v>
      </c>
      <c r="F14" s="601" t="s">
        <v>3849</v>
      </c>
      <c r="G14" s="610" t="s">
        <v>17</v>
      </c>
      <c r="H14" s="600" t="s">
        <v>3846</v>
      </c>
      <c r="I14" s="610" t="s">
        <v>29</v>
      </c>
      <c r="J14" s="600" t="s">
        <v>3815</v>
      </c>
      <c r="K14" s="606">
        <v>30000000</v>
      </c>
      <c r="L14" s="613">
        <v>7609237</v>
      </c>
      <c r="M14" s="606">
        <v>0</v>
      </c>
      <c r="N14" s="665">
        <v>912004</v>
      </c>
      <c r="O14" s="608" t="s">
        <v>84</v>
      </c>
      <c r="P14" s="203" t="s">
        <v>4850</v>
      </c>
      <c r="Q14" s="611" t="s">
        <v>35</v>
      </c>
      <c r="R14" s="611" t="s">
        <v>57</v>
      </c>
      <c r="S14" s="611" t="s">
        <v>76</v>
      </c>
    </row>
    <row r="15" spans="1:223" s="575" customFormat="1" ht="63" customHeight="1" x14ac:dyDescent="0.3">
      <c r="A15" s="640">
        <v>665589</v>
      </c>
      <c r="B15" s="658">
        <v>8</v>
      </c>
      <c r="C15" s="611" t="s">
        <v>4794</v>
      </c>
      <c r="D15" s="600" t="s">
        <v>3847</v>
      </c>
      <c r="E15" s="203" t="s">
        <v>3848</v>
      </c>
      <c r="F15" s="601" t="s">
        <v>4294</v>
      </c>
      <c r="G15" s="610" t="s">
        <v>17</v>
      </c>
      <c r="H15" s="600" t="s">
        <v>3846</v>
      </c>
      <c r="I15" s="610" t="s">
        <v>29</v>
      </c>
      <c r="J15" s="600" t="s">
        <v>3815</v>
      </c>
      <c r="K15" s="606">
        <v>30000000</v>
      </c>
      <c r="L15" s="613">
        <v>0</v>
      </c>
      <c r="M15" s="606">
        <v>0</v>
      </c>
      <c r="N15" s="665">
        <v>912004</v>
      </c>
      <c r="O15" s="608" t="s">
        <v>221</v>
      </c>
      <c r="P15" s="203" t="s">
        <v>4851</v>
      </c>
      <c r="Q15" s="610" t="s">
        <v>35</v>
      </c>
      <c r="R15" s="610" t="s">
        <v>57</v>
      </c>
      <c r="S15" s="611" t="s">
        <v>76</v>
      </c>
    </row>
    <row r="16" spans="1:223" s="575" customFormat="1" ht="63" customHeight="1" x14ac:dyDescent="0.3">
      <c r="A16" s="640">
        <v>876185</v>
      </c>
      <c r="B16" s="658">
        <v>9</v>
      </c>
      <c r="C16" s="611" t="s">
        <v>4522</v>
      </c>
      <c r="D16" s="600" t="s">
        <v>4293</v>
      </c>
      <c r="E16" s="203" t="s">
        <v>4292</v>
      </c>
      <c r="F16" s="601" t="s">
        <v>4291</v>
      </c>
      <c r="G16" s="610" t="s">
        <v>23</v>
      </c>
      <c r="H16" s="600" t="s">
        <v>4415</v>
      </c>
      <c r="I16" s="610" t="s">
        <v>29</v>
      </c>
      <c r="J16" s="600" t="s">
        <v>4290</v>
      </c>
      <c r="K16" s="604">
        <v>0</v>
      </c>
      <c r="L16" s="668">
        <v>0</v>
      </c>
      <c r="M16" s="667">
        <v>0</v>
      </c>
      <c r="N16" s="615">
        <v>912004</v>
      </c>
      <c r="O16" s="608" t="s">
        <v>4752</v>
      </c>
      <c r="P16" s="214" t="s">
        <v>4844</v>
      </c>
      <c r="Q16" s="602" t="s">
        <v>35</v>
      </c>
      <c r="R16" s="602" t="s">
        <v>57</v>
      </c>
      <c r="S16" s="666" t="s">
        <v>4287</v>
      </c>
    </row>
    <row r="17" spans="1:223" s="575" customFormat="1" ht="63" customHeight="1" x14ac:dyDescent="0.3">
      <c r="A17" s="640">
        <v>657346</v>
      </c>
      <c r="B17" s="658">
        <v>10</v>
      </c>
      <c r="C17" s="611" t="s">
        <v>4674</v>
      </c>
      <c r="D17" s="641" t="s">
        <v>3811</v>
      </c>
      <c r="E17" s="669" t="s">
        <v>3812</v>
      </c>
      <c r="F17" s="601" t="s">
        <v>3814</v>
      </c>
      <c r="G17" s="603" t="s">
        <v>17</v>
      </c>
      <c r="H17" s="641" t="s">
        <v>4252</v>
      </c>
      <c r="I17" s="603" t="s">
        <v>29</v>
      </c>
      <c r="J17" s="641" t="s">
        <v>3815</v>
      </c>
      <c r="K17" s="604">
        <v>30000000</v>
      </c>
      <c r="L17" s="604">
        <v>10657072</v>
      </c>
      <c r="M17" s="604">
        <v>0</v>
      </c>
      <c r="N17" s="607">
        <v>912004</v>
      </c>
      <c r="O17" s="608" t="s">
        <v>83</v>
      </c>
      <c r="P17" s="669" t="s">
        <v>4872</v>
      </c>
      <c r="Q17" s="610" t="s">
        <v>35</v>
      </c>
      <c r="R17" s="610" t="s">
        <v>57</v>
      </c>
      <c r="S17" s="611" t="s">
        <v>76</v>
      </c>
    </row>
    <row r="18" spans="1:223" s="575" customFormat="1" ht="63" customHeight="1" x14ac:dyDescent="0.3">
      <c r="A18" s="640">
        <v>678130</v>
      </c>
      <c r="B18" s="658">
        <v>11</v>
      </c>
      <c r="C18" s="611" t="s">
        <v>4682</v>
      </c>
      <c r="D18" s="641" t="s">
        <v>3863</v>
      </c>
      <c r="E18" s="669" t="s">
        <v>3864</v>
      </c>
      <c r="F18" s="601" t="s">
        <v>3865</v>
      </c>
      <c r="G18" s="603" t="s">
        <v>17</v>
      </c>
      <c r="H18" s="641" t="s">
        <v>4058</v>
      </c>
      <c r="I18" s="603" t="s">
        <v>29</v>
      </c>
      <c r="J18" s="641" t="s">
        <v>3866</v>
      </c>
      <c r="K18" s="604">
        <v>2015974</v>
      </c>
      <c r="L18" s="604">
        <v>508724</v>
      </c>
      <c r="M18" s="604">
        <v>0</v>
      </c>
      <c r="N18" s="607">
        <v>912004</v>
      </c>
      <c r="O18" s="608" t="s">
        <v>84</v>
      </c>
      <c r="P18" s="669" t="s">
        <v>4873</v>
      </c>
      <c r="Q18" s="610" t="s">
        <v>35</v>
      </c>
      <c r="R18" s="610" t="s">
        <v>57</v>
      </c>
      <c r="S18" s="611" t="s">
        <v>76</v>
      </c>
    </row>
    <row r="19" spans="1:223" s="575" customFormat="1" ht="63" customHeight="1" x14ac:dyDescent="0.3">
      <c r="A19" s="640" t="s">
        <v>3753</v>
      </c>
      <c r="B19" s="658">
        <v>12</v>
      </c>
      <c r="C19" s="611" t="s">
        <v>4546</v>
      </c>
      <c r="D19" s="641" t="s">
        <v>442</v>
      </c>
      <c r="E19" s="669" t="s">
        <v>411</v>
      </c>
      <c r="F19" s="601" t="s">
        <v>449</v>
      </c>
      <c r="G19" s="603" t="s">
        <v>16</v>
      </c>
      <c r="H19" s="641" t="s">
        <v>430</v>
      </c>
      <c r="I19" s="603" t="s">
        <v>2629</v>
      </c>
      <c r="J19" s="641" t="s">
        <v>450</v>
      </c>
      <c r="K19" s="604">
        <v>0</v>
      </c>
      <c r="L19" s="604">
        <v>0</v>
      </c>
      <c r="M19" s="604">
        <v>0</v>
      </c>
      <c r="N19" s="607">
        <v>912004</v>
      </c>
      <c r="O19" s="608" t="s">
        <v>91</v>
      </c>
      <c r="P19" s="669" t="s">
        <v>4884</v>
      </c>
      <c r="Q19" s="610" t="s">
        <v>35</v>
      </c>
      <c r="R19" s="610" t="s">
        <v>57</v>
      </c>
      <c r="S19" s="611" t="s">
        <v>76</v>
      </c>
    </row>
    <row r="20" spans="1:223" s="575" customFormat="1" ht="63" customHeight="1" x14ac:dyDescent="0.3">
      <c r="A20" s="640">
        <v>235727</v>
      </c>
      <c r="B20" s="658">
        <v>13</v>
      </c>
      <c r="C20" s="611" t="s">
        <v>4553</v>
      </c>
      <c r="D20" s="641" t="s">
        <v>480</v>
      </c>
      <c r="E20" s="669" t="s">
        <v>491</v>
      </c>
      <c r="F20" s="601" t="s">
        <v>496</v>
      </c>
      <c r="G20" s="603" t="s">
        <v>16</v>
      </c>
      <c r="H20" s="641" t="s">
        <v>430</v>
      </c>
      <c r="I20" s="603" t="s">
        <v>2629</v>
      </c>
      <c r="J20" s="641" t="s">
        <v>801</v>
      </c>
      <c r="K20" s="604">
        <v>0</v>
      </c>
      <c r="L20" s="604">
        <v>0</v>
      </c>
      <c r="M20" s="604">
        <v>0</v>
      </c>
      <c r="N20" s="607">
        <v>912004</v>
      </c>
      <c r="O20" s="608" t="s">
        <v>91</v>
      </c>
      <c r="P20" s="203" t="s">
        <v>4885</v>
      </c>
      <c r="Q20" s="610" t="s">
        <v>35</v>
      </c>
      <c r="R20" s="610" t="s">
        <v>57</v>
      </c>
      <c r="S20" s="610" t="s">
        <v>74</v>
      </c>
    </row>
    <row r="21" spans="1:223" s="575" customFormat="1" ht="63" customHeight="1" x14ac:dyDescent="0.3">
      <c r="A21" s="651">
        <v>716241</v>
      </c>
      <c r="B21" s="658">
        <v>14</v>
      </c>
      <c r="C21" s="599" t="s">
        <v>4719</v>
      </c>
      <c r="D21" s="600" t="s">
        <v>783</v>
      </c>
      <c r="E21" s="203" t="s">
        <v>4001</v>
      </c>
      <c r="F21" s="601" t="s">
        <v>4003</v>
      </c>
      <c r="G21" s="610" t="s">
        <v>17</v>
      </c>
      <c r="H21" s="600" t="s">
        <v>4002</v>
      </c>
      <c r="I21" s="610" t="s">
        <v>29</v>
      </c>
      <c r="J21" s="600" t="s">
        <v>3815</v>
      </c>
      <c r="K21" s="606">
        <v>12006408</v>
      </c>
      <c r="L21" s="655">
        <v>0</v>
      </c>
      <c r="M21" s="604">
        <v>0</v>
      </c>
      <c r="N21" s="615">
        <v>912004</v>
      </c>
      <c r="O21" s="608" t="s">
        <v>221</v>
      </c>
      <c r="P21" s="214" t="s">
        <v>4886</v>
      </c>
      <c r="Q21" s="611" t="s">
        <v>35</v>
      </c>
      <c r="R21" s="611" t="s">
        <v>57</v>
      </c>
      <c r="S21" s="611" t="s">
        <v>76</v>
      </c>
    </row>
    <row r="22" spans="1:223" s="575" customFormat="1" ht="63" customHeight="1" x14ac:dyDescent="0.3">
      <c r="A22" s="651">
        <v>377120</v>
      </c>
      <c r="B22" s="658">
        <v>15</v>
      </c>
      <c r="C22" s="611" t="s">
        <v>4469</v>
      </c>
      <c r="D22" s="600" t="s">
        <v>158</v>
      </c>
      <c r="E22" s="203" t="s">
        <v>165</v>
      </c>
      <c r="F22" s="601" t="s">
        <v>173</v>
      </c>
      <c r="G22" s="610" t="s">
        <v>17</v>
      </c>
      <c r="H22" s="600" t="s">
        <v>177</v>
      </c>
      <c r="I22" s="610" t="s">
        <v>29</v>
      </c>
      <c r="J22" s="600" t="s">
        <v>153</v>
      </c>
      <c r="K22" s="606">
        <v>10177064</v>
      </c>
      <c r="L22" s="608"/>
      <c r="M22" s="203"/>
      <c r="N22" s="676"/>
      <c r="O22" s="608" t="s">
        <v>91</v>
      </c>
      <c r="P22" s="203" t="s">
        <v>4966</v>
      </c>
      <c r="Q22" s="610" t="s">
        <v>36</v>
      </c>
      <c r="R22" s="611" t="s">
        <v>58</v>
      </c>
      <c r="S22" s="611" t="s">
        <v>4287</v>
      </c>
    </row>
    <row r="23" spans="1:223" s="575" customFormat="1" ht="63" customHeight="1" x14ac:dyDescent="0.3">
      <c r="A23" s="651">
        <v>437221</v>
      </c>
      <c r="B23" s="658">
        <v>16</v>
      </c>
      <c r="C23" s="611" t="s">
        <v>4704</v>
      </c>
      <c r="D23" s="600" t="s">
        <v>160</v>
      </c>
      <c r="E23" s="203" t="s">
        <v>167</v>
      </c>
      <c r="F23" s="601" t="s">
        <v>175</v>
      </c>
      <c r="G23" s="610" t="s">
        <v>17</v>
      </c>
      <c r="H23" s="600" t="s">
        <v>177</v>
      </c>
      <c r="I23" s="610" t="s">
        <v>29</v>
      </c>
      <c r="J23" s="600" t="s">
        <v>153</v>
      </c>
      <c r="K23" s="606">
        <v>10480128</v>
      </c>
      <c r="L23" s="655"/>
      <c r="M23" s="604"/>
      <c r="N23" s="615"/>
      <c r="O23" s="608" t="s">
        <v>91</v>
      </c>
      <c r="P23" s="203" t="s">
        <v>4920</v>
      </c>
      <c r="Q23" s="610" t="s">
        <v>36</v>
      </c>
      <c r="R23" s="611" t="s">
        <v>58</v>
      </c>
      <c r="S23" s="611" t="s">
        <v>76</v>
      </c>
    </row>
    <row r="24" spans="1:223" s="575" customFormat="1" ht="63" customHeight="1" x14ac:dyDescent="0.3">
      <c r="A24" s="640" t="s">
        <v>3759</v>
      </c>
      <c r="B24" s="658">
        <v>17</v>
      </c>
      <c r="C24" s="611" t="s">
        <v>4551</v>
      </c>
      <c r="D24" s="641" t="s">
        <v>438</v>
      </c>
      <c r="E24" s="669" t="s">
        <v>411</v>
      </c>
      <c r="F24" s="601" t="s">
        <v>482</v>
      </c>
      <c r="G24" s="603" t="s">
        <v>16</v>
      </c>
      <c r="H24" s="641" t="s">
        <v>401</v>
      </c>
      <c r="I24" s="603" t="s">
        <v>2629</v>
      </c>
      <c r="J24" s="641" t="s">
        <v>798</v>
      </c>
      <c r="K24" s="604">
        <v>0</v>
      </c>
      <c r="L24" s="655"/>
      <c r="M24" s="604"/>
      <c r="N24" s="615"/>
      <c r="O24" s="608" t="s">
        <v>91</v>
      </c>
      <c r="P24" s="203" t="s">
        <v>4969</v>
      </c>
      <c r="Q24" s="610" t="s">
        <v>35</v>
      </c>
      <c r="R24" s="610" t="s">
        <v>57</v>
      </c>
      <c r="S24" s="611" t="s">
        <v>76</v>
      </c>
    </row>
    <row r="25" spans="1:223" s="575" customFormat="1" ht="63" customHeight="1" x14ac:dyDescent="0.3">
      <c r="A25" s="640">
        <v>1000303</v>
      </c>
      <c r="B25" s="658">
        <v>18</v>
      </c>
      <c r="C25" s="611" t="s">
        <v>4871</v>
      </c>
      <c r="D25" s="600" t="s">
        <v>4857</v>
      </c>
      <c r="E25" s="203" t="s">
        <v>4858</v>
      </c>
      <c r="F25" s="601" t="s">
        <v>4859</v>
      </c>
      <c r="G25" s="610" t="s">
        <v>23</v>
      </c>
      <c r="H25" s="600" t="s">
        <v>4860</v>
      </c>
      <c r="I25" s="610" t="s">
        <v>29</v>
      </c>
      <c r="J25" s="600" t="s">
        <v>4861</v>
      </c>
      <c r="K25" s="604">
        <v>0</v>
      </c>
      <c r="L25" s="655"/>
      <c r="M25" s="604"/>
      <c r="N25" s="615"/>
      <c r="O25" s="608" t="s">
        <v>4972</v>
      </c>
      <c r="P25" s="214" t="s">
        <v>4971</v>
      </c>
      <c r="Q25" s="610" t="s">
        <v>35</v>
      </c>
      <c r="R25" s="610" t="s">
        <v>57</v>
      </c>
      <c r="S25" s="610" t="s">
        <v>4862</v>
      </c>
    </row>
    <row r="26" spans="1:223" ht="31.5" customHeight="1" x14ac:dyDescent="0.25">
      <c r="A26" s="721" t="s">
        <v>4077</v>
      </c>
      <c r="B26" s="721"/>
      <c r="C26" s="721"/>
      <c r="D26" s="721"/>
      <c r="E26" s="721"/>
      <c r="F26" s="721"/>
      <c r="G26" s="721"/>
      <c r="H26" s="721"/>
      <c r="I26" s="721"/>
      <c r="J26" s="721"/>
      <c r="K26" s="721"/>
      <c r="L26" s="721"/>
      <c r="M26" s="721"/>
      <c r="N26" s="721"/>
      <c r="O26" s="721"/>
      <c r="P26" s="721"/>
      <c r="Q26" s="721"/>
      <c r="R26" s="721"/>
      <c r="S26" s="722"/>
      <c r="T26" s="429"/>
    </row>
    <row r="27" spans="1:223" s="63" customFormat="1" ht="47.25" customHeight="1" x14ac:dyDescent="0.25">
      <c r="A27" s="439" t="s">
        <v>977</v>
      </c>
      <c r="B27" s="478" t="s">
        <v>815</v>
      </c>
      <c r="C27" s="478" t="s">
        <v>0</v>
      </c>
      <c r="D27" s="478" t="s">
        <v>1</v>
      </c>
      <c r="E27" s="478" t="s">
        <v>2</v>
      </c>
      <c r="F27" s="478" t="s">
        <v>3</v>
      </c>
      <c r="G27" s="478" t="s">
        <v>978</v>
      </c>
      <c r="H27" s="478" t="s">
        <v>5</v>
      </c>
      <c r="I27" s="478" t="s">
        <v>6</v>
      </c>
      <c r="J27" s="478" t="s">
        <v>7</v>
      </c>
      <c r="K27" s="501" t="s">
        <v>8</v>
      </c>
      <c r="L27" s="501" t="s">
        <v>980</v>
      </c>
      <c r="M27" s="501" t="s">
        <v>4086</v>
      </c>
      <c r="N27" s="439" t="s">
        <v>9</v>
      </c>
      <c r="O27" s="478" t="s">
        <v>10</v>
      </c>
      <c r="P27" s="439" t="s">
        <v>981</v>
      </c>
      <c r="Q27" s="478" t="s">
        <v>12</v>
      </c>
      <c r="R27" s="478" t="s">
        <v>982</v>
      </c>
      <c r="S27" s="478" t="s">
        <v>14</v>
      </c>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row>
    <row r="28" spans="1:223" s="575" customFormat="1" ht="63" customHeight="1" x14ac:dyDescent="0.3">
      <c r="A28" s="548" t="s">
        <v>3787</v>
      </c>
      <c r="B28" s="561">
        <v>1</v>
      </c>
      <c r="C28" s="536" t="s">
        <v>694</v>
      </c>
      <c r="D28" s="16" t="s">
        <v>681</v>
      </c>
      <c r="E28" s="16" t="s">
        <v>678</v>
      </c>
      <c r="F28" s="17" t="s">
        <v>695</v>
      </c>
      <c r="G28" s="562" t="s">
        <v>17</v>
      </c>
      <c r="H28" s="16" t="s">
        <v>693</v>
      </c>
      <c r="I28" s="562" t="s">
        <v>30</v>
      </c>
      <c r="J28" s="16" t="s">
        <v>670</v>
      </c>
      <c r="K28" s="30">
        <v>351600000</v>
      </c>
      <c r="L28" s="557">
        <f>+K28/2</f>
        <v>175800000</v>
      </c>
      <c r="M28" s="7">
        <v>0</v>
      </c>
      <c r="N28" s="27">
        <v>912004</v>
      </c>
      <c r="O28" s="35" t="s">
        <v>91</v>
      </c>
      <c r="P28" s="3" t="s">
        <v>4196</v>
      </c>
      <c r="Q28" s="5" t="s">
        <v>35</v>
      </c>
      <c r="R28" s="562" t="s">
        <v>57</v>
      </c>
      <c r="S28" s="562" t="s">
        <v>76</v>
      </c>
    </row>
    <row r="29" spans="1:223" s="483" customFormat="1" ht="78" customHeight="1" x14ac:dyDescent="0.25">
      <c r="A29" s="539" t="s">
        <v>3765</v>
      </c>
      <c r="B29" s="561">
        <f>B28+1</f>
        <v>2</v>
      </c>
      <c r="C29" s="29" t="s">
        <v>507</v>
      </c>
      <c r="D29" s="587" t="s">
        <v>410</v>
      </c>
      <c r="E29" s="587" t="s">
        <v>411</v>
      </c>
      <c r="F29" s="17" t="s">
        <v>508</v>
      </c>
      <c r="G29" s="29" t="s">
        <v>25</v>
      </c>
      <c r="H29" s="587" t="s">
        <v>401</v>
      </c>
      <c r="I29" s="29" t="s">
        <v>2629</v>
      </c>
      <c r="J29" s="587" t="s">
        <v>804</v>
      </c>
      <c r="K29" s="30">
        <v>0</v>
      </c>
      <c r="L29" s="558">
        <v>0</v>
      </c>
      <c r="M29" s="7">
        <v>0</v>
      </c>
      <c r="N29" s="32"/>
      <c r="O29" s="35" t="s">
        <v>91</v>
      </c>
      <c r="P29" s="16" t="s">
        <v>4177</v>
      </c>
      <c r="Q29" s="5" t="s">
        <v>35</v>
      </c>
      <c r="R29" s="562" t="s">
        <v>57</v>
      </c>
      <c r="S29" s="562" t="s">
        <v>75</v>
      </c>
    </row>
    <row r="30" spans="1:223" s="483" customFormat="1" ht="65.099999999999994" customHeight="1" x14ac:dyDescent="0.25">
      <c r="A30" s="547" t="s">
        <v>3760</v>
      </c>
      <c r="B30" s="561">
        <f t="shared" ref="B30:B38" si="0">B29+1</f>
        <v>3</v>
      </c>
      <c r="C30" s="29" t="s">
        <v>483</v>
      </c>
      <c r="D30" s="587" t="s">
        <v>484</v>
      </c>
      <c r="E30" s="587" t="s">
        <v>411</v>
      </c>
      <c r="F30" s="17" t="s">
        <v>485</v>
      </c>
      <c r="G30" s="29" t="s">
        <v>16</v>
      </c>
      <c r="H30" s="587" t="s">
        <v>486</v>
      </c>
      <c r="I30" s="29" t="s">
        <v>2629</v>
      </c>
      <c r="J30" s="587" t="s">
        <v>799</v>
      </c>
      <c r="K30" s="30">
        <v>0</v>
      </c>
      <c r="L30" s="558">
        <v>0</v>
      </c>
      <c r="M30" s="7">
        <v>0</v>
      </c>
      <c r="N30" s="32"/>
      <c r="O30" s="35" t="s">
        <v>91</v>
      </c>
      <c r="P30" s="16" t="s">
        <v>4164</v>
      </c>
      <c r="Q30" s="5" t="s">
        <v>35</v>
      </c>
      <c r="R30" s="562" t="s">
        <v>57</v>
      </c>
      <c r="S30" s="562" t="s">
        <v>76</v>
      </c>
    </row>
    <row r="31" spans="1:223" s="63" customFormat="1" ht="63" customHeight="1" x14ac:dyDescent="0.25">
      <c r="A31" s="548" t="s">
        <v>3771</v>
      </c>
      <c r="B31" s="561">
        <f t="shared" si="0"/>
        <v>4</v>
      </c>
      <c r="C31" s="562" t="s">
        <v>533</v>
      </c>
      <c r="D31" s="16" t="s">
        <v>534</v>
      </c>
      <c r="E31" s="16" t="s">
        <v>535</v>
      </c>
      <c r="F31" s="17" t="s">
        <v>536</v>
      </c>
      <c r="G31" s="29" t="s">
        <v>16</v>
      </c>
      <c r="H31" s="693" t="s">
        <v>808</v>
      </c>
      <c r="I31" s="733" t="s">
        <v>2629</v>
      </c>
      <c r="J31" s="16" t="s">
        <v>537</v>
      </c>
      <c r="K31" s="7">
        <v>0</v>
      </c>
      <c r="L31" s="558">
        <v>0</v>
      </c>
      <c r="M31" s="7">
        <v>0</v>
      </c>
      <c r="N31" s="511"/>
      <c r="O31" s="731" t="s">
        <v>91</v>
      </c>
      <c r="P31" s="16" t="s">
        <v>3836</v>
      </c>
      <c r="Q31" s="5" t="s">
        <v>35</v>
      </c>
      <c r="R31" s="562" t="s">
        <v>57</v>
      </c>
      <c r="S31" s="562" t="s">
        <v>74</v>
      </c>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row>
    <row r="32" spans="1:223" s="63" customFormat="1" ht="65.25" customHeight="1" x14ac:dyDescent="0.25">
      <c r="A32" s="548" t="s">
        <v>3770</v>
      </c>
      <c r="B32" s="561">
        <f t="shared" si="0"/>
        <v>5</v>
      </c>
      <c r="C32" s="562" t="s">
        <v>3899</v>
      </c>
      <c r="D32" s="16" t="s">
        <v>505</v>
      </c>
      <c r="E32" s="16" t="s">
        <v>530</v>
      </c>
      <c r="F32" s="17" t="s">
        <v>531</v>
      </c>
      <c r="G32" s="29" t="s">
        <v>25</v>
      </c>
      <c r="H32" s="694"/>
      <c r="I32" s="734"/>
      <c r="J32" s="16" t="s">
        <v>532</v>
      </c>
      <c r="K32" s="7">
        <v>0</v>
      </c>
      <c r="L32" s="558">
        <v>0</v>
      </c>
      <c r="M32" s="7">
        <v>0</v>
      </c>
      <c r="N32" s="590"/>
      <c r="O32" s="732"/>
      <c r="P32" s="16" t="s">
        <v>4217</v>
      </c>
      <c r="Q32" s="5" t="s">
        <v>35</v>
      </c>
      <c r="R32" s="562" t="s">
        <v>57</v>
      </c>
      <c r="S32" s="562" t="s">
        <v>74</v>
      </c>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row>
    <row r="33" spans="1:223" s="63" customFormat="1" ht="58.5" customHeight="1" x14ac:dyDescent="0.25">
      <c r="A33" s="539" t="s">
        <v>3788</v>
      </c>
      <c r="B33" s="561">
        <f t="shared" si="0"/>
        <v>6</v>
      </c>
      <c r="C33" s="562" t="s">
        <v>697</v>
      </c>
      <c r="D33" s="16" t="s">
        <v>698</v>
      </c>
      <c r="E33" s="16" t="s">
        <v>699</v>
      </c>
      <c r="F33" s="17" t="s">
        <v>700</v>
      </c>
      <c r="G33" s="562" t="s">
        <v>18</v>
      </c>
      <c r="H33" s="16" t="s">
        <v>435</v>
      </c>
      <c r="I33" s="562" t="s">
        <v>30</v>
      </c>
      <c r="J33" s="16" t="s">
        <v>701</v>
      </c>
      <c r="K33" s="30">
        <v>3150939000</v>
      </c>
      <c r="L33" s="557">
        <f>+K33/4</f>
        <v>787734750</v>
      </c>
      <c r="M33" s="7">
        <v>0</v>
      </c>
      <c r="N33" s="27">
        <v>912004</v>
      </c>
      <c r="O33" s="35" t="s">
        <v>91</v>
      </c>
      <c r="P33" s="3" t="s">
        <v>4136</v>
      </c>
      <c r="Q33" s="5" t="s">
        <v>35</v>
      </c>
      <c r="R33" s="562" t="s">
        <v>57</v>
      </c>
      <c r="S33" s="562" t="s">
        <v>74</v>
      </c>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row>
    <row r="34" spans="1:223" s="63" customFormat="1" ht="55.5" customHeight="1" x14ac:dyDescent="0.25">
      <c r="A34" s="539" t="s">
        <v>3799</v>
      </c>
      <c r="B34" s="561">
        <f t="shared" si="0"/>
        <v>7</v>
      </c>
      <c r="C34" s="562" t="s">
        <v>772</v>
      </c>
      <c r="D34" s="16" t="s">
        <v>773</v>
      </c>
      <c r="E34" s="16" t="s">
        <v>774</v>
      </c>
      <c r="F34" s="17" t="s">
        <v>775</v>
      </c>
      <c r="G34" s="562" t="s">
        <v>17</v>
      </c>
      <c r="H34" s="16" t="s">
        <v>776</v>
      </c>
      <c r="I34" s="562" t="s">
        <v>29</v>
      </c>
      <c r="J34" s="16" t="s">
        <v>777</v>
      </c>
      <c r="K34" s="7">
        <v>5170877</v>
      </c>
      <c r="L34" s="557">
        <f>+K34/6</f>
        <v>861812.83333333337</v>
      </c>
      <c r="M34" s="7">
        <v>0</v>
      </c>
      <c r="N34" s="40">
        <v>912004</v>
      </c>
      <c r="O34" s="35" t="s">
        <v>84</v>
      </c>
      <c r="P34" s="16" t="s">
        <v>4154</v>
      </c>
      <c r="Q34" s="5" t="s">
        <v>35</v>
      </c>
      <c r="R34" s="562" t="s">
        <v>57</v>
      </c>
      <c r="S34" s="562" t="s">
        <v>74</v>
      </c>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row>
    <row r="35" spans="1:223" s="63" customFormat="1" ht="58.5" customHeight="1" x14ac:dyDescent="0.25">
      <c r="A35" s="539" t="s">
        <v>3763</v>
      </c>
      <c r="B35" s="561">
        <f t="shared" si="0"/>
        <v>8</v>
      </c>
      <c r="C35" s="29" t="s">
        <v>499</v>
      </c>
      <c r="D35" s="586" t="s">
        <v>410</v>
      </c>
      <c r="E35" s="586" t="s">
        <v>500</v>
      </c>
      <c r="F35" s="17" t="s">
        <v>501</v>
      </c>
      <c r="G35" s="29" t="s">
        <v>16</v>
      </c>
      <c r="H35" s="586" t="s">
        <v>430</v>
      </c>
      <c r="I35" s="29" t="s">
        <v>2629</v>
      </c>
      <c r="J35" s="586" t="s">
        <v>802</v>
      </c>
      <c r="K35" s="30">
        <v>0</v>
      </c>
      <c r="L35" s="558">
        <v>0</v>
      </c>
      <c r="M35" s="7">
        <v>0</v>
      </c>
      <c r="N35" s="32"/>
      <c r="O35" s="35" t="s">
        <v>91</v>
      </c>
      <c r="P35" s="16" t="s">
        <v>4135</v>
      </c>
      <c r="Q35" s="5" t="s">
        <v>35</v>
      </c>
      <c r="R35" s="562" t="s">
        <v>57</v>
      </c>
      <c r="S35" s="562" t="s">
        <v>74</v>
      </c>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row>
    <row r="36" spans="1:223" s="49" customFormat="1" ht="65.099999999999994" customHeight="1" x14ac:dyDescent="0.25">
      <c r="A36" s="539" t="s">
        <v>3764</v>
      </c>
      <c r="B36" s="561">
        <f t="shared" si="0"/>
        <v>9</v>
      </c>
      <c r="C36" s="29" t="s">
        <v>504</v>
      </c>
      <c r="D36" s="586" t="s">
        <v>505</v>
      </c>
      <c r="E36" s="586" t="s">
        <v>411</v>
      </c>
      <c r="F36" s="17" t="s">
        <v>506</v>
      </c>
      <c r="G36" s="29" t="s">
        <v>16</v>
      </c>
      <c r="H36" s="586" t="s">
        <v>371</v>
      </c>
      <c r="I36" s="29" t="s">
        <v>2629</v>
      </c>
      <c r="J36" s="586" t="s">
        <v>803</v>
      </c>
      <c r="K36" s="30">
        <v>0</v>
      </c>
      <c r="L36" s="558">
        <v>0</v>
      </c>
      <c r="M36" s="7">
        <v>0</v>
      </c>
      <c r="N36" s="32"/>
      <c r="O36" s="35" t="s">
        <v>84</v>
      </c>
      <c r="P36" s="16" t="s">
        <v>4119</v>
      </c>
      <c r="Q36" s="5" t="s">
        <v>35</v>
      </c>
      <c r="R36" s="562" t="s">
        <v>57</v>
      </c>
      <c r="S36" s="562" t="s">
        <v>76</v>
      </c>
    </row>
    <row r="37" spans="1:223" s="49" customFormat="1" ht="65.099999999999994" customHeight="1" x14ac:dyDescent="0.25">
      <c r="A37" s="539" t="s">
        <v>3732</v>
      </c>
      <c r="B37" s="561">
        <f t="shared" si="0"/>
        <v>10</v>
      </c>
      <c r="C37" s="562" t="s">
        <v>248</v>
      </c>
      <c r="D37" s="16" t="s">
        <v>243</v>
      </c>
      <c r="E37" s="16" t="s">
        <v>244</v>
      </c>
      <c r="F37" s="17" t="s">
        <v>249</v>
      </c>
      <c r="G37" s="562" t="s">
        <v>17</v>
      </c>
      <c r="H37" s="16" t="s">
        <v>4051</v>
      </c>
      <c r="I37" s="562" t="s">
        <v>126</v>
      </c>
      <c r="J37" s="16" t="s">
        <v>247</v>
      </c>
      <c r="K37" s="7">
        <v>23170762</v>
      </c>
      <c r="L37" s="557">
        <f>+K37/3</f>
        <v>7723587.333333333</v>
      </c>
      <c r="M37" s="7">
        <v>0</v>
      </c>
      <c r="N37" s="25">
        <v>912004</v>
      </c>
      <c r="O37" s="35" t="s">
        <v>90</v>
      </c>
      <c r="P37" s="18" t="s">
        <v>4122</v>
      </c>
      <c r="Q37" s="562" t="s">
        <v>44</v>
      </c>
      <c r="R37" s="562" t="s">
        <v>64</v>
      </c>
      <c r="S37" s="562" t="s">
        <v>74</v>
      </c>
    </row>
    <row r="38" spans="1:223" s="49" customFormat="1" ht="60" customHeight="1" x14ac:dyDescent="0.25">
      <c r="A38" s="539">
        <v>760149</v>
      </c>
      <c r="B38" s="561">
        <f t="shared" si="0"/>
        <v>11</v>
      </c>
      <c r="C38" s="536" t="s">
        <v>4052</v>
      </c>
      <c r="D38" s="16" t="s">
        <v>4046</v>
      </c>
      <c r="E38" s="16" t="s">
        <v>4047</v>
      </c>
      <c r="F38" s="17" t="s">
        <v>4048</v>
      </c>
      <c r="G38" s="562" t="s">
        <v>23</v>
      </c>
      <c r="H38" s="16" t="s">
        <v>4049</v>
      </c>
      <c r="I38" s="562" t="s">
        <v>29</v>
      </c>
      <c r="J38" s="16" t="s">
        <v>4078</v>
      </c>
      <c r="K38" s="7">
        <v>0</v>
      </c>
      <c r="L38" s="557">
        <v>0</v>
      </c>
      <c r="M38" s="7">
        <f>+L38</f>
        <v>0</v>
      </c>
      <c r="N38" s="25"/>
      <c r="O38" s="535" t="s">
        <v>221</v>
      </c>
      <c r="P38" s="16" t="s">
        <v>4125</v>
      </c>
      <c r="Q38" s="29" t="s">
        <v>44</v>
      </c>
      <c r="R38" s="562" t="s">
        <v>64</v>
      </c>
      <c r="S38" s="562" t="s">
        <v>76</v>
      </c>
    </row>
    <row r="39" spans="1:223" s="49" customFormat="1" ht="61.5" customHeight="1" x14ac:dyDescent="0.25">
      <c r="A39" s="539" t="s">
        <v>3793</v>
      </c>
      <c r="B39" s="561">
        <v>12</v>
      </c>
      <c r="C39" s="536" t="s">
        <v>727</v>
      </c>
      <c r="D39" s="16" t="s">
        <v>671</v>
      </c>
      <c r="E39" s="16" t="s">
        <v>678</v>
      </c>
      <c r="F39" s="17" t="s">
        <v>728</v>
      </c>
      <c r="G39" s="562" t="s">
        <v>17</v>
      </c>
      <c r="H39" s="16" t="s">
        <v>720</v>
      </c>
      <c r="I39" s="562" t="s">
        <v>30</v>
      </c>
      <c r="J39" s="16" t="s">
        <v>670</v>
      </c>
      <c r="K39" s="30">
        <v>351600000</v>
      </c>
      <c r="L39" s="557">
        <f>+K39/2</f>
        <v>175800000</v>
      </c>
      <c r="M39" s="7">
        <v>0</v>
      </c>
      <c r="N39" s="27">
        <v>912004</v>
      </c>
      <c r="O39" s="35" t="s">
        <v>90</v>
      </c>
      <c r="P39" s="3" t="s">
        <v>4091</v>
      </c>
      <c r="Q39" s="5" t="s">
        <v>35</v>
      </c>
      <c r="R39" s="562" t="s">
        <v>57</v>
      </c>
      <c r="S39" s="562" t="s">
        <v>75</v>
      </c>
    </row>
    <row r="40" spans="1:223" s="49" customFormat="1" ht="56.25" customHeight="1" x14ac:dyDescent="0.25">
      <c r="A40" s="539" t="s">
        <v>3794</v>
      </c>
      <c r="B40" s="561">
        <v>13</v>
      </c>
      <c r="C40" s="36" t="s">
        <v>734</v>
      </c>
      <c r="D40" s="16" t="s">
        <v>671</v>
      </c>
      <c r="E40" s="16" t="s">
        <v>678</v>
      </c>
      <c r="F40" s="17" t="s">
        <v>735</v>
      </c>
      <c r="G40" s="562" t="s">
        <v>17</v>
      </c>
      <c r="H40" s="16" t="s">
        <v>736</v>
      </c>
      <c r="I40" s="562" t="s">
        <v>30</v>
      </c>
      <c r="J40" s="16" t="s">
        <v>670</v>
      </c>
      <c r="K40" s="30">
        <v>351600000</v>
      </c>
      <c r="L40" s="557">
        <f>+K40/2</f>
        <v>175800000</v>
      </c>
      <c r="M40" s="7">
        <v>0</v>
      </c>
      <c r="N40" s="27">
        <v>912004</v>
      </c>
      <c r="O40" s="35" t="s">
        <v>90</v>
      </c>
      <c r="P40" s="3" t="s">
        <v>4092</v>
      </c>
      <c r="Q40" s="5" t="s">
        <v>35</v>
      </c>
      <c r="R40" s="562" t="s">
        <v>57</v>
      </c>
      <c r="S40" s="562" t="s">
        <v>75</v>
      </c>
    </row>
    <row r="41" spans="1:223" s="49" customFormat="1" ht="70.5" customHeight="1" x14ac:dyDescent="0.25">
      <c r="A41" s="539" t="s">
        <v>3796</v>
      </c>
      <c r="B41" s="561">
        <v>14</v>
      </c>
      <c r="C41" s="536" t="s">
        <v>740</v>
      </c>
      <c r="D41" s="16" t="s">
        <v>671</v>
      </c>
      <c r="E41" s="16" t="s">
        <v>678</v>
      </c>
      <c r="F41" s="17" t="s">
        <v>741</v>
      </c>
      <c r="G41" s="562" t="s">
        <v>17</v>
      </c>
      <c r="H41" s="16" t="s">
        <v>736</v>
      </c>
      <c r="I41" s="562" t="s">
        <v>30</v>
      </c>
      <c r="J41" s="16" t="s">
        <v>670</v>
      </c>
      <c r="K41" s="7">
        <v>351600000</v>
      </c>
      <c r="L41" s="557">
        <f>+K41/2</f>
        <v>175800000</v>
      </c>
      <c r="M41" s="7">
        <v>0</v>
      </c>
      <c r="N41" s="27">
        <v>912004</v>
      </c>
      <c r="O41" s="35" t="s">
        <v>90</v>
      </c>
      <c r="P41" s="3" t="s">
        <v>4093</v>
      </c>
      <c r="Q41" s="5" t="s">
        <v>35</v>
      </c>
      <c r="R41" s="562" t="s">
        <v>57</v>
      </c>
      <c r="S41" s="562" t="s">
        <v>75</v>
      </c>
    </row>
    <row r="42" spans="1:223" s="49" customFormat="1" ht="63" customHeight="1" x14ac:dyDescent="0.25">
      <c r="A42" s="539" t="s">
        <v>3792</v>
      </c>
      <c r="B42" s="561">
        <v>15</v>
      </c>
      <c r="C42" s="36" t="s">
        <v>723</v>
      </c>
      <c r="D42" s="16" t="s">
        <v>671</v>
      </c>
      <c r="E42" s="16" t="s">
        <v>678</v>
      </c>
      <c r="F42" s="17" t="s">
        <v>724</v>
      </c>
      <c r="G42" s="562" t="s">
        <v>17</v>
      </c>
      <c r="H42" s="16" t="s">
        <v>4017</v>
      </c>
      <c r="I42" s="562" t="s">
        <v>30</v>
      </c>
      <c r="J42" s="16" t="s">
        <v>670</v>
      </c>
      <c r="K42" s="30">
        <v>351600000</v>
      </c>
      <c r="L42" s="557">
        <f>+K42/2</f>
        <v>175800000</v>
      </c>
      <c r="M42" s="7">
        <v>0</v>
      </c>
      <c r="N42" s="27">
        <v>912004</v>
      </c>
      <c r="O42" s="35" t="s">
        <v>90</v>
      </c>
      <c r="P42" s="3" t="s">
        <v>4094</v>
      </c>
      <c r="Q42" s="5" t="s">
        <v>35</v>
      </c>
      <c r="R42" s="562" t="s">
        <v>57</v>
      </c>
      <c r="S42" s="562" t="s">
        <v>75</v>
      </c>
    </row>
    <row r="43" spans="1:223" s="49" customFormat="1" ht="63" customHeight="1" x14ac:dyDescent="0.25">
      <c r="A43" s="651">
        <v>137136</v>
      </c>
      <c r="B43" s="658">
        <v>16</v>
      </c>
      <c r="C43" s="610" t="s">
        <v>92</v>
      </c>
      <c r="D43" s="652" t="s">
        <v>108</v>
      </c>
      <c r="E43" s="653" t="s">
        <v>98</v>
      </c>
      <c r="F43" s="654" t="s">
        <v>93</v>
      </c>
      <c r="G43" s="610" t="s">
        <v>21</v>
      </c>
      <c r="H43" s="653" t="s">
        <v>100</v>
      </c>
      <c r="I43" s="610" t="s">
        <v>31</v>
      </c>
      <c r="J43" s="610" t="s">
        <v>102</v>
      </c>
      <c r="K43" s="606">
        <v>10000000</v>
      </c>
      <c r="L43" s="655">
        <f>+K43/1</f>
        <v>10000000</v>
      </c>
      <c r="M43" s="606">
        <v>0</v>
      </c>
      <c r="N43" s="656">
        <v>912002</v>
      </c>
      <c r="O43" s="608" t="s">
        <v>91</v>
      </c>
      <c r="P43" s="609" t="s">
        <v>4420</v>
      </c>
      <c r="Q43" s="660"/>
      <c r="R43" s="659"/>
      <c r="S43" s="659"/>
    </row>
    <row r="44" spans="1:223" s="49" customFormat="1" ht="63" customHeight="1" x14ac:dyDescent="0.25">
      <c r="A44" s="630">
        <v>719811</v>
      </c>
      <c r="B44" s="658">
        <v>17</v>
      </c>
      <c r="C44" s="631" t="s">
        <v>4105</v>
      </c>
      <c r="D44" s="632" t="s">
        <v>4106</v>
      </c>
      <c r="E44" s="632" t="s">
        <v>4107</v>
      </c>
      <c r="F44" s="624" t="s">
        <v>4108</v>
      </c>
      <c r="G44" s="617" t="s">
        <v>4109</v>
      </c>
      <c r="H44" s="632" t="s">
        <v>4110</v>
      </c>
      <c r="I44" s="618" t="s">
        <v>29</v>
      </c>
      <c r="J44" s="632" t="s">
        <v>4111</v>
      </c>
      <c r="K44" s="627">
        <v>15000000</v>
      </c>
      <c r="L44" s="633">
        <v>0</v>
      </c>
      <c r="M44" s="627">
        <v>0</v>
      </c>
      <c r="N44" s="628">
        <v>912004</v>
      </c>
      <c r="O44" s="629" t="s">
        <v>4076</v>
      </c>
      <c r="P44" s="247" t="s">
        <v>4313</v>
      </c>
      <c r="Q44" s="660"/>
      <c r="R44" s="659"/>
      <c r="S44" s="659"/>
    </row>
    <row r="45" spans="1:223" s="49" customFormat="1" ht="63" customHeight="1" x14ac:dyDescent="0.25">
      <c r="A45" s="651">
        <v>558540</v>
      </c>
      <c r="B45" s="658">
        <v>18</v>
      </c>
      <c r="C45" s="611" t="s">
        <v>363</v>
      </c>
      <c r="D45" s="600" t="s">
        <v>358</v>
      </c>
      <c r="E45" s="600" t="s">
        <v>361</v>
      </c>
      <c r="F45" s="601" t="s">
        <v>364</v>
      </c>
      <c r="G45" s="610" t="s">
        <v>17</v>
      </c>
      <c r="H45" s="600" t="s">
        <v>3972</v>
      </c>
      <c r="I45" s="610" t="s">
        <v>29</v>
      </c>
      <c r="J45" s="657" t="s">
        <v>356</v>
      </c>
      <c r="K45" s="606">
        <v>8000000</v>
      </c>
      <c r="L45" s="613">
        <f>+K45/4</f>
        <v>2000000</v>
      </c>
      <c r="M45" s="606">
        <v>0</v>
      </c>
      <c r="N45" s="607">
        <v>912004</v>
      </c>
      <c r="O45" s="608" t="s">
        <v>91</v>
      </c>
      <c r="P45" s="203" t="s">
        <v>4426</v>
      </c>
      <c r="Q45" s="660"/>
      <c r="R45" s="659"/>
      <c r="S45" s="659"/>
    </row>
    <row r="46" spans="1:223" s="49" customFormat="1" ht="63" customHeight="1" x14ac:dyDescent="0.25">
      <c r="A46" s="621" t="s">
        <v>3748</v>
      </c>
      <c r="B46" s="658">
        <v>19</v>
      </c>
      <c r="C46" s="622" t="s">
        <v>406</v>
      </c>
      <c r="D46" s="623" t="s">
        <v>393</v>
      </c>
      <c r="E46" s="623" t="s">
        <v>394</v>
      </c>
      <c r="F46" s="624" t="s">
        <v>407</v>
      </c>
      <c r="G46" s="622" t="s">
        <v>16</v>
      </c>
      <c r="H46" s="623" t="s">
        <v>371</v>
      </c>
      <c r="I46" s="622" t="s">
        <v>2629</v>
      </c>
      <c r="J46" s="623" t="s">
        <v>408</v>
      </c>
      <c r="K46" s="625">
        <v>0</v>
      </c>
      <c r="L46" s="626">
        <v>0</v>
      </c>
      <c r="M46" s="627">
        <v>0</v>
      </c>
      <c r="N46" s="628">
        <v>912004</v>
      </c>
      <c r="O46" s="629" t="s">
        <v>91</v>
      </c>
      <c r="P46" s="248" t="s">
        <v>4353</v>
      </c>
      <c r="Q46" s="660"/>
      <c r="R46" s="659"/>
      <c r="S46" s="659"/>
    </row>
    <row r="47" spans="1:223" s="49" customFormat="1" ht="63" customHeight="1" x14ac:dyDescent="0.25">
      <c r="A47" s="621" t="s">
        <v>3769</v>
      </c>
      <c r="B47" s="658">
        <v>20</v>
      </c>
      <c r="C47" s="622" t="s">
        <v>524</v>
      </c>
      <c r="D47" s="623" t="s">
        <v>511</v>
      </c>
      <c r="E47" s="623" t="s">
        <v>411</v>
      </c>
      <c r="F47" s="624" t="s">
        <v>525</v>
      </c>
      <c r="G47" s="622" t="s">
        <v>16</v>
      </c>
      <c r="H47" s="623" t="s">
        <v>526</v>
      </c>
      <c r="I47" s="622" t="s">
        <v>2629</v>
      </c>
      <c r="J47" s="623" t="s">
        <v>807</v>
      </c>
      <c r="K47" s="625">
        <v>0</v>
      </c>
      <c r="L47" s="626">
        <v>0</v>
      </c>
      <c r="M47" s="627">
        <v>0</v>
      </c>
      <c r="N47" s="628">
        <v>912004</v>
      </c>
      <c r="O47" s="629" t="s">
        <v>91</v>
      </c>
      <c r="P47" s="247" t="s">
        <v>4307</v>
      </c>
      <c r="Q47" s="660"/>
      <c r="R47" s="659"/>
      <c r="S47" s="659"/>
    </row>
    <row r="48" spans="1:223" s="49" customFormat="1" ht="63" customHeight="1" x14ac:dyDescent="0.25">
      <c r="A48" s="640" t="s">
        <v>3758</v>
      </c>
      <c r="B48" s="658">
        <v>21</v>
      </c>
      <c r="C48" s="603" t="s">
        <v>478</v>
      </c>
      <c r="D48" s="641" t="s">
        <v>438</v>
      </c>
      <c r="E48" s="641" t="s">
        <v>411</v>
      </c>
      <c r="F48" s="601" t="s">
        <v>479</v>
      </c>
      <c r="G48" s="603" t="s">
        <v>16</v>
      </c>
      <c r="H48" s="641" t="s">
        <v>401</v>
      </c>
      <c r="I48" s="603" t="s">
        <v>2629</v>
      </c>
      <c r="J48" s="641" t="s">
        <v>797</v>
      </c>
      <c r="K48" s="604">
        <v>0</v>
      </c>
      <c r="L48" s="605">
        <v>0</v>
      </c>
      <c r="M48" s="606">
        <v>0</v>
      </c>
      <c r="N48" s="607">
        <v>912004</v>
      </c>
      <c r="O48" s="608" t="s">
        <v>91</v>
      </c>
      <c r="P48" s="203" t="s">
        <v>4325</v>
      </c>
      <c r="Q48" s="660"/>
      <c r="R48" s="659"/>
      <c r="S48" s="659"/>
    </row>
    <row r="49" spans="1:19" s="49" customFormat="1" ht="63" customHeight="1" x14ac:dyDescent="0.25">
      <c r="A49" s="651">
        <v>337294</v>
      </c>
      <c r="B49" s="658">
        <v>22</v>
      </c>
      <c r="C49" s="603" t="s">
        <v>3907</v>
      </c>
      <c r="D49" s="641" t="s">
        <v>565</v>
      </c>
      <c r="E49" s="641" t="s">
        <v>4376</v>
      </c>
      <c r="F49" s="601" t="s">
        <v>3930</v>
      </c>
      <c r="G49" s="611" t="s">
        <v>26</v>
      </c>
      <c r="H49" s="641" t="s">
        <v>4255</v>
      </c>
      <c r="I49" s="603" t="s">
        <v>126</v>
      </c>
      <c r="J49" s="641" t="s">
        <v>566</v>
      </c>
      <c r="K49" s="604">
        <v>74407000</v>
      </c>
      <c r="L49" s="613">
        <f>+K49/4</f>
        <v>18601750</v>
      </c>
      <c r="M49" s="606">
        <v>0</v>
      </c>
      <c r="N49" s="607">
        <v>912004</v>
      </c>
      <c r="O49" s="608" t="s">
        <v>78</v>
      </c>
      <c r="P49" s="203" t="s">
        <v>4449</v>
      </c>
      <c r="Q49" s="660"/>
      <c r="R49" s="659"/>
      <c r="S49" s="659"/>
    </row>
    <row r="50" spans="1:19" s="49" customFormat="1" ht="63" customHeight="1" x14ac:dyDescent="0.25">
      <c r="A50" s="619" t="s">
        <v>4214</v>
      </c>
      <c r="B50" s="658">
        <v>23</v>
      </c>
      <c r="C50" s="599" t="s">
        <v>4172</v>
      </c>
      <c r="D50" s="600" t="s">
        <v>4173</v>
      </c>
      <c r="E50" s="600" t="s">
        <v>4174</v>
      </c>
      <c r="F50" s="601" t="s">
        <v>4178</v>
      </c>
      <c r="G50" s="602" t="s">
        <v>4178</v>
      </c>
      <c r="H50" s="600" t="s">
        <v>4175</v>
      </c>
      <c r="I50" s="603" t="s">
        <v>29</v>
      </c>
      <c r="J50" s="603" t="s">
        <v>4176</v>
      </c>
      <c r="K50" s="604">
        <v>0</v>
      </c>
      <c r="L50" s="605">
        <v>0</v>
      </c>
      <c r="M50" s="606">
        <v>0</v>
      </c>
      <c r="N50" s="607">
        <v>912004</v>
      </c>
      <c r="O50" s="608" t="s">
        <v>91</v>
      </c>
      <c r="P50" s="214" t="s">
        <v>4308</v>
      </c>
      <c r="Q50" s="660"/>
      <c r="R50" s="659"/>
      <c r="S50" s="659"/>
    </row>
    <row r="51" spans="1:19" s="49" customFormat="1" ht="63" customHeight="1" x14ac:dyDescent="0.25">
      <c r="A51" s="651">
        <v>853220</v>
      </c>
      <c r="B51" s="658">
        <v>24</v>
      </c>
      <c r="C51" s="599" t="s">
        <v>4187</v>
      </c>
      <c r="D51" s="600" t="s">
        <v>1382</v>
      </c>
      <c r="E51" s="600" t="s">
        <v>4188</v>
      </c>
      <c r="F51" s="601" t="s">
        <v>4189</v>
      </c>
      <c r="G51" s="611" t="s">
        <v>4190</v>
      </c>
      <c r="H51" s="600" t="s">
        <v>4191</v>
      </c>
      <c r="I51" s="603" t="s">
        <v>608</v>
      </c>
      <c r="J51" s="603" t="s">
        <v>4192</v>
      </c>
      <c r="K51" s="604">
        <v>0</v>
      </c>
      <c r="L51" s="605">
        <v>0</v>
      </c>
      <c r="M51" s="606">
        <v>0</v>
      </c>
      <c r="N51" s="607">
        <v>912004</v>
      </c>
      <c r="O51" s="608" t="s">
        <v>91</v>
      </c>
      <c r="P51" s="214" t="s">
        <v>4419</v>
      </c>
      <c r="Q51" s="660"/>
      <c r="R51" s="659"/>
      <c r="S51" s="659"/>
    </row>
    <row r="52" spans="1:19" s="49" customFormat="1" ht="63" customHeight="1" x14ac:dyDescent="0.25">
      <c r="A52" s="651" t="s">
        <v>3790</v>
      </c>
      <c r="B52" s="658">
        <v>25</v>
      </c>
      <c r="C52" s="611" t="s">
        <v>711</v>
      </c>
      <c r="D52" s="600" t="s">
        <v>712</v>
      </c>
      <c r="E52" s="600" t="s">
        <v>713</v>
      </c>
      <c r="F52" s="601" t="s">
        <v>714</v>
      </c>
      <c r="G52" s="611" t="s">
        <v>18</v>
      </c>
      <c r="H52" s="600" t="s">
        <v>4258</v>
      </c>
      <c r="I52" s="611" t="s">
        <v>30</v>
      </c>
      <c r="J52" s="600" t="s">
        <v>715</v>
      </c>
      <c r="K52" s="604">
        <v>395741640</v>
      </c>
      <c r="L52" s="655">
        <v>0</v>
      </c>
      <c r="M52" s="613">
        <v>16613487</v>
      </c>
      <c r="N52" s="607">
        <v>271005</v>
      </c>
      <c r="O52" s="608" t="s">
        <v>91</v>
      </c>
      <c r="P52" s="214" t="s">
        <v>4450</v>
      </c>
      <c r="Q52" s="660"/>
      <c r="R52" s="659"/>
      <c r="S52" s="659"/>
    </row>
    <row r="53" spans="1:19" s="49" customFormat="1" ht="63" customHeight="1" x14ac:dyDescent="0.25">
      <c r="A53" s="630" t="s">
        <v>3783</v>
      </c>
      <c r="B53" s="658">
        <v>26</v>
      </c>
      <c r="C53" s="617" t="s">
        <v>4045</v>
      </c>
      <c r="D53" s="632" t="s">
        <v>673</v>
      </c>
      <c r="E53" s="632" t="s">
        <v>674</v>
      </c>
      <c r="F53" s="624" t="s">
        <v>675</v>
      </c>
      <c r="G53" s="618" t="s">
        <v>17</v>
      </c>
      <c r="H53" s="632" t="s">
        <v>676</v>
      </c>
      <c r="I53" s="617" t="s">
        <v>30</v>
      </c>
      <c r="J53" s="636" t="s">
        <v>677</v>
      </c>
      <c r="K53" s="627">
        <v>19541069</v>
      </c>
      <c r="L53" s="633">
        <f>+K53/2</f>
        <v>9770534.5</v>
      </c>
      <c r="M53" s="627">
        <v>0</v>
      </c>
      <c r="N53" s="637">
        <v>912004</v>
      </c>
      <c r="O53" s="638" t="s">
        <v>91</v>
      </c>
      <c r="P53" s="639" t="s">
        <v>4324</v>
      </c>
      <c r="Q53" s="660"/>
      <c r="R53" s="659"/>
      <c r="S53" s="659"/>
    </row>
    <row r="54" spans="1:19" s="49" customFormat="1" ht="63" customHeight="1" x14ac:dyDescent="0.25">
      <c r="A54" s="620" t="s">
        <v>3780</v>
      </c>
      <c r="B54" s="658">
        <v>27</v>
      </c>
      <c r="C54" s="611" t="s">
        <v>4427</v>
      </c>
      <c r="D54" s="600" t="s">
        <v>665</v>
      </c>
      <c r="E54" s="600" t="s">
        <v>4381</v>
      </c>
      <c r="F54" s="601" t="s">
        <v>666</v>
      </c>
      <c r="G54" s="610" t="s">
        <v>17</v>
      </c>
      <c r="H54" s="600" t="s">
        <v>4259</v>
      </c>
      <c r="I54" s="610" t="s">
        <v>29</v>
      </c>
      <c r="J54" s="600" t="s">
        <v>660</v>
      </c>
      <c r="K54" s="604">
        <v>1872424</v>
      </c>
      <c r="L54" s="613">
        <f>+K54/4</f>
        <v>468106</v>
      </c>
      <c r="M54" s="606">
        <v>0</v>
      </c>
      <c r="N54" s="615">
        <v>912004</v>
      </c>
      <c r="O54" s="616" t="s">
        <v>91</v>
      </c>
      <c r="P54" s="214" t="s">
        <v>4421</v>
      </c>
      <c r="Q54" s="660"/>
      <c r="R54" s="659"/>
      <c r="S54" s="659"/>
    </row>
    <row r="55" spans="1:19" s="49" customFormat="1" ht="63" customHeight="1" x14ac:dyDescent="0.25">
      <c r="A55" s="620">
        <v>323458</v>
      </c>
      <c r="B55" s="658">
        <v>28</v>
      </c>
      <c r="C55" s="611" t="s">
        <v>686</v>
      </c>
      <c r="D55" s="600" t="s">
        <v>3939</v>
      </c>
      <c r="E55" s="600" t="s">
        <v>687</v>
      </c>
      <c r="F55" s="601" t="s">
        <v>4289</v>
      </c>
      <c r="G55" s="610" t="s">
        <v>17</v>
      </c>
      <c r="H55" s="600" t="s">
        <v>4260</v>
      </c>
      <c r="I55" s="611" t="s">
        <v>30</v>
      </c>
      <c r="J55" s="600" t="s">
        <v>688</v>
      </c>
      <c r="K55" s="604">
        <v>14620293</v>
      </c>
      <c r="L55" s="613">
        <f>+K55/4</f>
        <v>3655073.25</v>
      </c>
      <c r="M55" s="606">
        <v>0</v>
      </c>
      <c r="N55" s="615">
        <v>912004</v>
      </c>
      <c r="O55" s="616" t="s">
        <v>91</v>
      </c>
      <c r="P55" s="214" t="s">
        <v>4359</v>
      </c>
      <c r="Q55" s="660"/>
      <c r="R55" s="659"/>
      <c r="S55" s="659"/>
    </row>
    <row r="56" spans="1:19" s="49" customFormat="1" ht="63" customHeight="1" x14ac:dyDescent="0.25">
      <c r="A56" s="630" t="s">
        <v>3786</v>
      </c>
      <c r="B56" s="658">
        <v>29</v>
      </c>
      <c r="C56" s="631" t="s">
        <v>4000</v>
      </c>
      <c r="D56" s="632" t="s">
        <v>681</v>
      </c>
      <c r="E56" s="632" t="s">
        <v>678</v>
      </c>
      <c r="F56" s="624" t="s">
        <v>692</v>
      </c>
      <c r="G56" s="618" t="s">
        <v>17</v>
      </c>
      <c r="H56" s="632" t="s">
        <v>4261</v>
      </c>
      <c r="I56" s="617" t="s">
        <v>30</v>
      </c>
      <c r="J56" s="632" t="s">
        <v>670</v>
      </c>
      <c r="K56" s="627">
        <v>351600000</v>
      </c>
      <c r="L56" s="633">
        <f>+K56/2</f>
        <v>175800000</v>
      </c>
      <c r="M56" s="627">
        <v>0</v>
      </c>
      <c r="N56" s="637">
        <v>912004</v>
      </c>
      <c r="O56" s="638" t="s">
        <v>91</v>
      </c>
      <c r="P56" s="639" t="s">
        <v>4332</v>
      </c>
      <c r="Q56" s="660"/>
      <c r="R56" s="659"/>
      <c r="S56" s="659"/>
    </row>
    <row r="57" spans="1:19" s="49" customFormat="1" ht="63" customHeight="1" x14ac:dyDescent="0.25">
      <c r="A57" s="620" t="s">
        <v>3782</v>
      </c>
      <c r="B57" s="658">
        <v>30</v>
      </c>
      <c r="C57" s="611" t="s">
        <v>4428</v>
      </c>
      <c r="D57" s="600" t="s">
        <v>671</v>
      </c>
      <c r="E57" s="600" t="s">
        <v>4085</v>
      </c>
      <c r="F57" s="601" t="s">
        <v>672</v>
      </c>
      <c r="G57" s="610" t="s">
        <v>17</v>
      </c>
      <c r="H57" s="600" t="s">
        <v>4263</v>
      </c>
      <c r="I57" s="611" t="s">
        <v>30</v>
      </c>
      <c r="J57" s="600" t="s">
        <v>670</v>
      </c>
      <c r="K57" s="606">
        <v>351600000</v>
      </c>
      <c r="L57" s="613">
        <f>+K57/4</f>
        <v>87900000</v>
      </c>
      <c r="M57" s="606">
        <v>0</v>
      </c>
      <c r="N57" s="615">
        <v>912004</v>
      </c>
      <c r="O57" s="616" t="s">
        <v>91</v>
      </c>
      <c r="P57" s="214" t="s">
        <v>4422</v>
      </c>
      <c r="Q57" s="660"/>
      <c r="R57" s="659"/>
      <c r="S57" s="659"/>
    </row>
    <row r="58" spans="1:19" s="49" customFormat="1" ht="63" customHeight="1" x14ac:dyDescent="0.25">
      <c r="A58" s="620" t="s">
        <v>3784</v>
      </c>
      <c r="B58" s="658">
        <v>31</v>
      </c>
      <c r="C58" s="612" t="s">
        <v>680</v>
      </c>
      <c r="D58" s="600" t="s">
        <v>681</v>
      </c>
      <c r="E58" s="600" t="s">
        <v>4383</v>
      </c>
      <c r="F58" s="601" t="s">
        <v>682</v>
      </c>
      <c r="G58" s="610" t="s">
        <v>17</v>
      </c>
      <c r="H58" s="600" t="s">
        <v>4264</v>
      </c>
      <c r="I58" s="611" t="s">
        <v>30</v>
      </c>
      <c r="J58" s="600" t="s">
        <v>670</v>
      </c>
      <c r="K58" s="604">
        <v>351600000</v>
      </c>
      <c r="L58" s="613">
        <f>+K58/8</f>
        <v>43950000</v>
      </c>
      <c r="M58" s="614">
        <v>0</v>
      </c>
      <c r="N58" s="615">
        <v>912004</v>
      </c>
      <c r="O58" s="616" t="s">
        <v>90</v>
      </c>
      <c r="P58" s="214" t="s">
        <v>4423</v>
      </c>
      <c r="Q58" s="660"/>
      <c r="R58" s="659"/>
      <c r="S58" s="659"/>
    </row>
    <row r="59" spans="1:19" s="49" customFormat="1" ht="63" customHeight="1" x14ac:dyDescent="0.25">
      <c r="A59" s="620" t="s">
        <v>3785</v>
      </c>
      <c r="B59" s="658">
        <v>32</v>
      </c>
      <c r="C59" s="612" t="s">
        <v>689</v>
      </c>
      <c r="D59" s="600" t="s">
        <v>690</v>
      </c>
      <c r="E59" s="600" t="s">
        <v>678</v>
      </c>
      <c r="F59" s="601" t="s">
        <v>691</v>
      </c>
      <c r="G59" s="610" t="s">
        <v>17</v>
      </c>
      <c r="H59" s="600" t="s">
        <v>4264</v>
      </c>
      <c r="I59" s="611" t="s">
        <v>30</v>
      </c>
      <c r="J59" s="600" t="s">
        <v>670</v>
      </c>
      <c r="K59" s="604">
        <v>351600000</v>
      </c>
      <c r="L59" s="613">
        <f>+K59/2</f>
        <v>175800000</v>
      </c>
      <c r="M59" s="614">
        <v>0</v>
      </c>
      <c r="N59" s="615">
        <v>912004</v>
      </c>
      <c r="O59" s="616" t="s">
        <v>91</v>
      </c>
      <c r="P59" s="214" t="s">
        <v>4360</v>
      </c>
      <c r="Q59" s="660"/>
      <c r="R59" s="659"/>
      <c r="S59" s="659"/>
    </row>
    <row r="60" spans="1:19" s="49" customFormat="1" ht="63" customHeight="1" x14ac:dyDescent="0.25">
      <c r="A60" s="620" t="s">
        <v>3778</v>
      </c>
      <c r="B60" s="658">
        <v>33</v>
      </c>
      <c r="C60" s="611" t="s">
        <v>657</v>
      </c>
      <c r="D60" s="600" t="s">
        <v>658</v>
      </c>
      <c r="E60" s="600" t="s">
        <v>641</v>
      </c>
      <c r="F60" s="601" t="s">
        <v>659</v>
      </c>
      <c r="G60" s="611" t="s">
        <v>17</v>
      </c>
      <c r="H60" s="600" t="s">
        <v>4266</v>
      </c>
      <c r="I60" s="611" t="s">
        <v>30</v>
      </c>
      <c r="J60" s="600" t="s">
        <v>660</v>
      </c>
      <c r="K60" s="604">
        <v>51500000</v>
      </c>
      <c r="L60" s="613">
        <f>+K60/4</f>
        <v>12875000</v>
      </c>
      <c r="M60" s="606">
        <v>0</v>
      </c>
      <c r="N60" s="615">
        <v>912004</v>
      </c>
      <c r="O60" s="616" t="s">
        <v>91</v>
      </c>
      <c r="P60" s="214" t="s">
        <v>4361</v>
      </c>
      <c r="Q60" s="660"/>
      <c r="R60" s="659"/>
      <c r="S60" s="659"/>
    </row>
    <row r="61" spans="1:19" s="49" customFormat="1" ht="63" customHeight="1" x14ac:dyDescent="0.25">
      <c r="A61" s="620" t="s">
        <v>3781</v>
      </c>
      <c r="B61" s="658">
        <v>34</v>
      </c>
      <c r="C61" s="611" t="s">
        <v>4429</v>
      </c>
      <c r="D61" s="600" t="s">
        <v>667</v>
      </c>
      <c r="E61" s="600" t="s">
        <v>668</v>
      </c>
      <c r="F61" s="601" t="s">
        <v>669</v>
      </c>
      <c r="G61" s="611" t="s">
        <v>17</v>
      </c>
      <c r="H61" s="600" t="s">
        <v>4267</v>
      </c>
      <c r="I61" s="611" t="s">
        <v>30</v>
      </c>
      <c r="J61" s="600" t="s">
        <v>670</v>
      </c>
      <c r="K61" s="604">
        <v>10812352</v>
      </c>
      <c r="L61" s="613">
        <f>K61/4</f>
        <v>2703088</v>
      </c>
      <c r="M61" s="606">
        <v>0</v>
      </c>
      <c r="N61" s="615">
        <v>912004</v>
      </c>
      <c r="O61" s="616" t="s">
        <v>91</v>
      </c>
      <c r="P61" s="214" t="s">
        <v>4425</v>
      </c>
      <c r="Q61" s="660"/>
      <c r="R61" s="659"/>
      <c r="S61" s="659"/>
    </row>
    <row r="62" spans="1:19" s="49" customFormat="1" ht="63" customHeight="1" x14ac:dyDescent="0.25">
      <c r="A62" s="621">
        <v>333605</v>
      </c>
      <c r="B62" s="658">
        <v>35</v>
      </c>
      <c r="C62" s="617" t="s">
        <v>707</v>
      </c>
      <c r="D62" s="632" t="s">
        <v>4257</v>
      </c>
      <c r="E62" s="632" t="s">
        <v>708</v>
      </c>
      <c r="F62" s="624" t="s">
        <v>709</v>
      </c>
      <c r="G62" s="618" t="s">
        <v>17</v>
      </c>
      <c r="H62" s="632" t="s">
        <v>4256</v>
      </c>
      <c r="I62" s="617" t="s">
        <v>30</v>
      </c>
      <c r="J62" s="632" t="s">
        <v>670</v>
      </c>
      <c r="K62" s="625">
        <v>226121700</v>
      </c>
      <c r="L62" s="633">
        <f>K62/7</f>
        <v>32303100</v>
      </c>
      <c r="M62" s="647">
        <v>0</v>
      </c>
      <c r="N62" s="648">
        <v>912004</v>
      </c>
      <c r="O62" s="629" t="s">
        <v>91</v>
      </c>
      <c r="P62" s="639" t="s">
        <v>4355</v>
      </c>
      <c r="Q62" s="660"/>
      <c r="R62" s="659"/>
      <c r="S62" s="659"/>
    </row>
    <row r="63" spans="1:19" s="49" customFormat="1" ht="63" customHeight="1" x14ac:dyDescent="0.25">
      <c r="A63" s="651">
        <v>733107</v>
      </c>
      <c r="B63" s="658">
        <v>36</v>
      </c>
      <c r="C63" s="600" t="s">
        <v>4090</v>
      </c>
      <c r="D63" s="600" t="s">
        <v>4073</v>
      </c>
      <c r="E63" s="600" t="s">
        <v>4053</v>
      </c>
      <c r="F63" s="601" t="s">
        <v>4054</v>
      </c>
      <c r="G63" s="611" t="s">
        <v>23</v>
      </c>
      <c r="H63" s="600" t="s">
        <v>4042</v>
      </c>
      <c r="I63" s="610" t="s">
        <v>29</v>
      </c>
      <c r="J63" s="600" t="s">
        <v>4055</v>
      </c>
      <c r="K63" s="604">
        <v>0</v>
      </c>
      <c r="L63" s="613">
        <v>0</v>
      </c>
      <c r="M63" s="606">
        <v>0</v>
      </c>
      <c r="N63" s="615">
        <v>912004</v>
      </c>
      <c r="O63" s="608" t="s">
        <v>90</v>
      </c>
      <c r="P63" s="214" t="s">
        <v>4486</v>
      </c>
      <c r="Q63" s="660"/>
      <c r="R63" s="659"/>
      <c r="S63" s="659"/>
    </row>
    <row r="64" spans="1:19" s="49" customFormat="1" ht="63" customHeight="1" x14ac:dyDescent="0.25">
      <c r="A64" s="651">
        <v>323427</v>
      </c>
      <c r="B64" s="658">
        <v>37</v>
      </c>
      <c r="C64" s="611" t="s">
        <v>204</v>
      </c>
      <c r="D64" s="600" t="s">
        <v>205</v>
      </c>
      <c r="E64" s="600" t="s">
        <v>4364</v>
      </c>
      <c r="F64" s="662" t="s">
        <v>3910</v>
      </c>
      <c r="G64" s="611" t="s">
        <v>18</v>
      </c>
      <c r="H64" s="600" t="s">
        <v>209</v>
      </c>
      <c r="I64" s="610" t="s">
        <v>29</v>
      </c>
      <c r="J64" s="600" t="s">
        <v>210</v>
      </c>
      <c r="K64" s="606">
        <v>27485604</v>
      </c>
      <c r="L64" s="613">
        <f>K64/4</f>
        <v>6871401</v>
      </c>
      <c r="M64" s="606">
        <v>0</v>
      </c>
      <c r="N64" s="607">
        <v>912004</v>
      </c>
      <c r="O64" s="616" t="s">
        <v>221</v>
      </c>
      <c r="P64" s="203" t="s">
        <v>220</v>
      </c>
      <c r="Q64" s="660"/>
      <c r="R64" s="659"/>
      <c r="S64" s="659"/>
    </row>
    <row r="65" spans="1:223" s="49" customFormat="1" ht="63" customHeight="1" x14ac:dyDescent="0.25">
      <c r="A65" s="621" t="s">
        <v>3731</v>
      </c>
      <c r="B65" s="658">
        <v>38</v>
      </c>
      <c r="C65" s="617" t="s">
        <v>4498</v>
      </c>
      <c r="D65" s="632" t="s">
        <v>243</v>
      </c>
      <c r="E65" s="632" t="s">
        <v>4369</v>
      </c>
      <c r="F65" s="624" t="s">
        <v>245</v>
      </c>
      <c r="G65" s="618" t="s">
        <v>17</v>
      </c>
      <c r="H65" s="632" t="s">
        <v>246</v>
      </c>
      <c r="I65" s="617" t="s">
        <v>126</v>
      </c>
      <c r="J65" s="632" t="s">
        <v>247</v>
      </c>
      <c r="K65" s="627">
        <v>23170762</v>
      </c>
      <c r="L65" s="633">
        <f>+K65/4</f>
        <v>5792690.5</v>
      </c>
      <c r="M65" s="627">
        <v>0</v>
      </c>
      <c r="N65" s="628">
        <v>912004</v>
      </c>
      <c r="O65" s="638" t="s">
        <v>91</v>
      </c>
      <c r="P65" s="247" t="s">
        <v>4499</v>
      </c>
      <c r="Q65" s="660"/>
      <c r="R65" s="659"/>
      <c r="S65" s="659"/>
    </row>
    <row r="66" spans="1:223" s="49" customFormat="1" ht="63" customHeight="1" x14ac:dyDescent="0.25">
      <c r="A66" s="621" t="s">
        <v>3734</v>
      </c>
      <c r="B66" s="658">
        <v>39</v>
      </c>
      <c r="C66" s="622" t="s">
        <v>4500</v>
      </c>
      <c r="D66" s="623" t="s">
        <v>3990</v>
      </c>
      <c r="E66" s="623" t="s">
        <v>244</v>
      </c>
      <c r="F66" s="624" t="s">
        <v>254</v>
      </c>
      <c r="G66" s="618" t="s">
        <v>17</v>
      </c>
      <c r="H66" s="623" t="s">
        <v>3969</v>
      </c>
      <c r="I66" s="618" t="s">
        <v>29</v>
      </c>
      <c r="J66" s="623" t="s">
        <v>242</v>
      </c>
      <c r="K66" s="625">
        <v>23170762</v>
      </c>
      <c r="L66" s="626">
        <f>+K66/3</f>
        <v>7723587.333333333</v>
      </c>
      <c r="M66" s="627">
        <v>0</v>
      </c>
      <c r="N66" s="628">
        <v>912004</v>
      </c>
      <c r="O66" s="638" t="s">
        <v>91</v>
      </c>
      <c r="P66" s="247" t="s">
        <v>4501</v>
      </c>
      <c r="Q66" s="660"/>
      <c r="R66" s="659"/>
      <c r="S66" s="659"/>
    </row>
    <row r="67" spans="1:223" s="49" customFormat="1" ht="63" customHeight="1" x14ac:dyDescent="0.25">
      <c r="A67" s="651">
        <v>128682</v>
      </c>
      <c r="B67" s="658">
        <v>40</v>
      </c>
      <c r="C67" s="611" t="s">
        <v>261</v>
      </c>
      <c r="D67" s="600" t="s">
        <v>262</v>
      </c>
      <c r="E67" s="600" t="s">
        <v>263</v>
      </c>
      <c r="F67" s="601" t="s">
        <v>264</v>
      </c>
      <c r="G67" s="610" t="s">
        <v>17</v>
      </c>
      <c r="H67" s="600" t="s">
        <v>265</v>
      </c>
      <c r="I67" s="610" t="s">
        <v>29</v>
      </c>
      <c r="J67" s="600" t="s">
        <v>266</v>
      </c>
      <c r="K67" s="606">
        <v>3460418</v>
      </c>
      <c r="L67" s="613">
        <f>K67/6</f>
        <v>576736.33333333337</v>
      </c>
      <c r="M67" s="606">
        <v>0</v>
      </c>
      <c r="N67" s="607">
        <v>912004</v>
      </c>
      <c r="O67" s="616" t="s">
        <v>90</v>
      </c>
      <c r="P67" s="203" t="s">
        <v>267</v>
      </c>
      <c r="Q67" s="660"/>
      <c r="R67" s="659"/>
      <c r="S67" s="659"/>
    </row>
    <row r="68" spans="1:223" s="49" customFormat="1" ht="63" customHeight="1" x14ac:dyDescent="0.25">
      <c r="A68" s="651" t="s">
        <v>3916</v>
      </c>
      <c r="B68" s="658">
        <v>41</v>
      </c>
      <c r="C68" s="611" t="s">
        <v>268</v>
      </c>
      <c r="D68" s="600" t="s">
        <v>269</v>
      </c>
      <c r="E68" s="600" t="s">
        <v>270</v>
      </c>
      <c r="F68" s="601" t="s">
        <v>271</v>
      </c>
      <c r="G68" s="610" t="s">
        <v>17</v>
      </c>
      <c r="H68" s="600" t="s">
        <v>272</v>
      </c>
      <c r="I68" s="611" t="s">
        <v>126</v>
      </c>
      <c r="J68" s="600" t="s">
        <v>273</v>
      </c>
      <c r="K68" s="606">
        <v>184890894</v>
      </c>
      <c r="L68" s="613">
        <f>K68/4</f>
        <v>46222723.5</v>
      </c>
      <c r="M68" s="606">
        <v>0</v>
      </c>
      <c r="N68" s="607">
        <v>912004</v>
      </c>
      <c r="O68" s="616" t="s">
        <v>90</v>
      </c>
      <c r="P68" s="203" t="s">
        <v>274</v>
      </c>
      <c r="Q68" s="660"/>
      <c r="R68" s="659"/>
      <c r="S68" s="659"/>
    </row>
    <row r="69" spans="1:223" s="49" customFormat="1" ht="63" customHeight="1" x14ac:dyDescent="0.25">
      <c r="A69" s="600" t="s">
        <v>3742</v>
      </c>
      <c r="B69" s="658">
        <v>42</v>
      </c>
      <c r="C69" s="600" t="s">
        <v>4448</v>
      </c>
      <c r="D69" s="600" t="s">
        <v>332</v>
      </c>
      <c r="E69" s="600" t="s">
        <v>333</v>
      </c>
      <c r="F69" s="600" t="s">
        <v>334</v>
      </c>
      <c r="G69" s="600" t="s">
        <v>17</v>
      </c>
      <c r="H69" s="600" t="s">
        <v>335</v>
      </c>
      <c r="I69" s="600" t="s">
        <v>126</v>
      </c>
      <c r="J69" s="600" t="s">
        <v>336</v>
      </c>
      <c r="K69" s="600">
        <v>0</v>
      </c>
      <c r="L69" s="600">
        <v>0</v>
      </c>
      <c r="M69" s="600">
        <v>0</v>
      </c>
      <c r="N69" s="600"/>
      <c r="O69" s="600" t="s">
        <v>91</v>
      </c>
      <c r="P69" s="600" t="s">
        <v>4518</v>
      </c>
      <c r="Q69" s="660"/>
      <c r="R69" s="659"/>
      <c r="S69" s="659"/>
    </row>
    <row r="70" spans="1:223" s="49" customFormat="1" ht="63" customHeight="1" x14ac:dyDescent="0.25">
      <c r="A70" s="600" t="s">
        <v>3776</v>
      </c>
      <c r="B70" s="658">
        <v>43</v>
      </c>
      <c r="C70" s="600" t="s">
        <v>639</v>
      </c>
      <c r="D70" s="600" t="s">
        <v>640</v>
      </c>
      <c r="E70" s="600" t="s">
        <v>641</v>
      </c>
      <c r="F70" s="600" t="s">
        <v>642</v>
      </c>
      <c r="G70" s="600" t="s">
        <v>17</v>
      </c>
      <c r="H70" s="600" t="s">
        <v>4265</v>
      </c>
      <c r="I70" s="600" t="s">
        <v>30</v>
      </c>
      <c r="J70" s="600" t="s">
        <v>643</v>
      </c>
      <c r="K70" s="600">
        <v>72797192</v>
      </c>
      <c r="L70" s="600">
        <f>+K70/2</f>
        <v>36398596</v>
      </c>
      <c r="M70" s="600">
        <v>0</v>
      </c>
      <c r="N70" s="600">
        <v>912004</v>
      </c>
      <c r="O70" s="600" t="s">
        <v>91</v>
      </c>
      <c r="P70" s="600" t="s">
        <v>4451</v>
      </c>
      <c r="Q70" s="660"/>
      <c r="R70" s="659"/>
      <c r="S70" s="659"/>
    </row>
    <row r="71" spans="1:223" s="49" customFormat="1" ht="63" customHeight="1" x14ac:dyDescent="0.25">
      <c r="A71" s="651" t="s">
        <v>3773</v>
      </c>
      <c r="B71" s="658">
        <v>44</v>
      </c>
      <c r="C71" s="603" t="s">
        <v>560</v>
      </c>
      <c r="D71" s="641" t="s">
        <v>561</v>
      </c>
      <c r="E71" s="641" t="s">
        <v>192</v>
      </c>
      <c r="F71" s="601" t="s">
        <v>562</v>
      </c>
      <c r="G71" s="611" t="s">
        <v>17</v>
      </c>
      <c r="H71" s="641" t="s">
        <v>563</v>
      </c>
      <c r="I71" s="603" t="s">
        <v>126</v>
      </c>
      <c r="J71" s="641" t="s">
        <v>195</v>
      </c>
      <c r="K71" s="604">
        <v>185327458</v>
      </c>
      <c r="L71" s="613">
        <f>K71/3</f>
        <v>61775819.333333336</v>
      </c>
      <c r="M71" s="606">
        <v>0</v>
      </c>
      <c r="N71" s="607">
        <v>912004</v>
      </c>
      <c r="O71" s="608" t="s">
        <v>89</v>
      </c>
      <c r="P71" s="203" t="s">
        <v>4602</v>
      </c>
      <c r="R71" s="659"/>
      <c r="S71" s="659"/>
    </row>
    <row r="72" spans="1:223" s="49" customFormat="1" ht="63" customHeight="1" x14ac:dyDescent="0.25">
      <c r="A72" s="620">
        <v>337963</v>
      </c>
      <c r="B72" s="658">
        <v>45</v>
      </c>
      <c r="C72" s="611" t="s">
        <v>322</v>
      </c>
      <c r="D72" s="600" t="s">
        <v>323</v>
      </c>
      <c r="E72" s="600" t="s">
        <v>4369</v>
      </c>
      <c r="F72" s="601" t="s">
        <v>324</v>
      </c>
      <c r="G72" s="610" t="s">
        <v>17</v>
      </c>
      <c r="H72" s="600" t="s">
        <v>325</v>
      </c>
      <c r="I72" s="610" t="s">
        <v>29</v>
      </c>
      <c r="J72" s="600" t="s">
        <v>326</v>
      </c>
      <c r="K72" s="606">
        <v>21284338</v>
      </c>
      <c r="L72" s="613">
        <f>+K72/4</f>
        <v>5321084.5</v>
      </c>
      <c r="M72" s="606">
        <v>0</v>
      </c>
      <c r="N72" s="607">
        <v>912004</v>
      </c>
      <c r="O72" s="616" t="s">
        <v>89</v>
      </c>
      <c r="P72" s="203" t="s">
        <v>4134</v>
      </c>
      <c r="R72" s="659"/>
      <c r="S72" s="659"/>
    </row>
    <row r="73" spans="1:223" s="49" customFormat="1" ht="63" customHeight="1" x14ac:dyDescent="0.25">
      <c r="A73" s="651" t="s">
        <v>3789</v>
      </c>
      <c r="B73" s="658">
        <v>46</v>
      </c>
      <c r="C73" s="611" t="s">
        <v>4016</v>
      </c>
      <c r="D73" s="600" t="s">
        <v>635</v>
      </c>
      <c r="E73" s="600" t="s">
        <v>705</v>
      </c>
      <c r="F73" s="601" t="s">
        <v>706</v>
      </c>
      <c r="G73" s="610" t="s">
        <v>17</v>
      </c>
      <c r="H73" s="600" t="s">
        <v>4264</v>
      </c>
      <c r="I73" s="611" t="s">
        <v>30</v>
      </c>
      <c r="J73" s="600" t="s">
        <v>670</v>
      </c>
      <c r="K73" s="606">
        <v>10177064</v>
      </c>
      <c r="L73" s="613">
        <f>K73/4</f>
        <v>2544266</v>
      </c>
      <c r="M73" s="606">
        <v>0</v>
      </c>
      <c r="N73" s="615">
        <v>912004</v>
      </c>
      <c r="O73" s="616" t="s">
        <v>91</v>
      </c>
      <c r="P73" s="214" t="s">
        <v>4424</v>
      </c>
      <c r="R73" s="659"/>
      <c r="S73" s="659"/>
    </row>
    <row r="74" spans="1:223" ht="31.5" customHeight="1" x14ac:dyDescent="0.25">
      <c r="A74" s="721" t="s">
        <v>976</v>
      </c>
      <c r="B74" s="721"/>
      <c r="C74" s="721"/>
      <c r="D74" s="721"/>
      <c r="E74" s="721"/>
      <c r="F74" s="721"/>
      <c r="G74" s="721"/>
      <c r="H74" s="721"/>
      <c r="I74" s="721"/>
      <c r="J74" s="721"/>
      <c r="K74" s="721"/>
      <c r="L74" s="721"/>
      <c r="M74" s="721"/>
      <c r="N74" s="721"/>
      <c r="O74" s="721"/>
      <c r="P74" s="721"/>
      <c r="Q74" s="721"/>
      <c r="R74" s="721"/>
      <c r="S74" s="722"/>
      <c r="T74" s="429"/>
    </row>
    <row r="75" spans="1:223" s="63" customFormat="1" ht="47.25" customHeight="1" x14ac:dyDescent="0.25">
      <c r="A75" s="439" t="s">
        <v>977</v>
      </c>
      <c r="B75" s="478" t="s">
        <v>815</v>
      </c>
      <c r="C75" s="478" t="s">
        <v>0</v>
      </c>
      <c r="D75" s="478" t="s">
        <v>1</v>
      </c>
      <c r="E75" s="478" t="s">
        <v>2</v>
      </c>
      <c r="F75" s="478" t="s">
        <v>3</v>
      </c>
      <c r="G75" s="478" t="s">
        <v>978</v>
      </c>
      <c r="H75" s="478" t="s">
        <v>5</v>
      </c>
      <c r="I75" s="478" t="s">
        <v>6</v>
      </c>
      <c r="J75" s="478" t="s">
        <v>7</v>
      </c>
      <c r="K75" s="501" t="s">
        <v>8</v>
      </c>
      <c r="L75" s="501" t="s">
        <v>980</v>
      </c>
      <c r="M75" s="501"/>
      <c r="N75" s="439" t="s">
        <v>9</v>
      </c>
      <c r="O75" s="478" t="s">
        <v>10</v>
      </c>
      <c r="P75" s="439" t="s">
        <v>981</v>
      </c>
      <c r="Q75" s="478" t="s">
        <v>12</v>
      </c>
      <c r="R75" s="478" t="s">
        <v>982</v>
      </c>
      <c r="S75" s="478" t="s">
        <v>14</v>
      </c>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row>
    <row r="76" spans="1:223" s="575" customFormat="1" ht="66.75" customHeight="1" x14ac:dyDescent="0.3">
      <c r="A76" s="547"/>
      <c r="C76" s="562" t="s">
        <v>222</v>
      </c>
      <c r="D76" s="16" t="s">
        <v>223</v>
      </c>
      <c r="E76" s="16" t="s">
        <v>224</v>
      </c>
      <c r="F76" s="18" t="s">
        <v>225</v>
      </c>
      <c r="G76" s="562" t="s">
        <v>17</v>
      </c>
      <c r="H76" s="16" t="s">
        <v>226</v>
      </c>
      <c r="I76" s="562" t="s">
        <v>29</v>
      </c>
      <c r="J76" s="16" t="s">
        <v>195</v>
      </c>
      <c r="K76" s="557"/>
      <c r="L76" s="16"/>
      <c r="M76" s="16"/>
      <c r="O76" s="35" t="s">
        <v>91</v>
      </c>
      <c r="P76" s="598" t="s">
        <v>4193</v>
      </c>
      <c r="Q76" s="562" t="s">
        <v>4250</v>
      </c>
      <c r="R76" s="562" t="s">
        <v>4251</v>
      </c>
      <c r="S76" s="562" t="s">
        <v>74</v>
      </c>
    </row>
    <row r="77" spans="1:223" s="538" customFormat="1" ht="65.099999999999994" customHeight="1" x14ac:dyDescent="0.25">
      <c r="A77" s="548" t="s">
        <v>3772</v>
      </c>
      <c r="B77" s="560">
        <v>1</v>
      </c>
      <c r="C77" s="6" t="s">
        <v>555</v>
      </c>
      <c r="D77" s="16" t="s">
        <v>556</v>
      </c>
      <c r="E77" s="16" t="s">
        <v>557</v>
      </c>
      <c r="F77" s="17" t="s">
        <v>558</v>
      </c>
      <c r="G77" s="6" t="s">
        <v>17</v>
      </c>
      <c r="H77" s="16" t="s">
        <v>559</v>
      </c>
      <c r="I77" s="6" t="s">
        <v>126</v>
      </c>
      <c r="J77" s="16" t="s">
        <v>179</v>
      </c>
      <c r="K77" s="7">
        <v>489799229.10000002</v>
      </c>
      <c r="L77" s="7">
        <f>+K77/5</f>
        <v>97959845.820000008</v>
      </c>
      <c r="M77" s="7">
        <v>0</v>
      </c>
      <c r="N77" s="25">
        <v>912004</v>
      </c>
      <c r="O77" s="35" t="s">
        <v>91</v>
      </c>
      <c r="P77" s="16" t="s">
        <v>4057</v>
      </c>
      <c r="Q77" s="6" t="s">
        <v>35</v>
      </c>
      <c r="R77" s="6" t="s">
        <v>57</v>
      </c>
      <c r="S77" s="6" t="s">
        <v>74</v>
      </c>
    </row>
    <row r="78" spans="1:223" s="483" customFormat="1" ht="78" customHeight="1" x14ac:dyDescent="0.25">
      <c r="A78" s="539" t="s">
        <v>3909</v>
      </c>
      <c r="B78" s="561">
        <f>B77+1</f>
        <v>2</v>
      </c>
      <c r="C78" s="6" t="s">
        <v>198</v>
      </c>
      <c r="D78" s="16" t="s">
        <v>199</v>
      </c>
      <c r="E78" s="16" t="s">
        <v>200</v>
      </c>
      <c r="F78" s="17" t="s">
        <v>201</v>
      </c>
      <c r="G78" s="6" t="s">
        <v>21</v>
      </c>
      <c r="H78" s="16" t="s">
        <v>202</v>
      </c>
      <c r="I78" s="6" t="s">
        <v>29</v>
      </c>
      <c r="J78" s="16" t="s">
        <v>203</v>
      </c>
      <c r="K78" s="16"/>
      <c r="L78" s="16"/>
      <c r="M78" s="16"/>
      <c r="N78" s="16"/>
      <c r="O78" s="35" t="s">
        <v>91</v>
      </c>
      <c r="P78" s="16" t="s">
        <v>794</v>
      </c>
      <c r="Q78" s="6" t="s">
        <v>40</v>
      </c>
      <c r="R78" s="6" t="s">
        <v>62</v>
      </c>
      <c r="S78" s="6" t="s">
        <v>74</v>
      </c>
    </row>
    <row r="79" spans="1:223" s="49" customFormat="1" ht="67.5" customHeight="1" x14ac:dyDescent="0.25">
      <c r="A79" s="517" t="s">
        <v>3774</v>
      </c>
      <c r="B79" s="561">
        <f t="shared" ref="B79:B142" si="1">B78+1</f>
        <v>3</v>
      </c>
      <c r="C79" s="26" t="s">
        <v>627</v>
      </c>
      <c r="D79" s="23" t="s">
        <v>628</v>
      </c>
      <c r="E79" s="23" t="s">
        <v>629</v>
      </c>
      <c r="F79" s="24" t="s">
        <v>630</v>
      </c>
      <c r="G79" s="26" t="s">
        <v>17</v>
      </c>
      <c r="H79" s="23" t="s">
        <v>631</v>
      </c>
      <c r="I79" s="26" t="s">
        <v>101</v>
      </c>
      <c r="J79" s="23" t="s">
        <v>632</v>
      </c>
      <c r="K79" s="26" t="s">
        <v>633</v>
      </c>
      <c r="L79" s="466">
        <f>206325751/4</f>
        <v>51581437.75</v>
      </c>
      <c r="M79" s="466"/>
      <c r="N79" s="467">
        <v>912004</v>
      </c>
      <c r="O79" s="480" t="s">
        <v>91</v>
      </c>
      <c r="P79" s="20" t="s">
        <v>4014</v>
      </c>
      <c r="Q79" s="21" t="s">
        <v>35</v>
      </c>
      <c r="R79" s="21" t="s">
        <v>57</v>
      </c>
      <c r="S79" s="26" t="s">
        <v>74</v>
      </c>
    </row>
    <row r="80" spans="1:223" s="49" customFormat="1" ht="75" customHeight="1" x14ac:dyDescent="0.25">
      <c r="A80" s="517" t="s">
        <v>3777</v>
      </c>
      <c r="B80" s="561">
        <f t="shared" si="1"/>
        <v>4</v>
      </c>
      <c r="C80" s="26" t="s">
        <v>651</v>
      </c>
      <c r="D80" s="23" t="s">
        <v>652</v>
      </c>
      <c r="E80" s="23" t="s">
        <v>491</v>
      </c>
      <c r="F80" s="24" t="s">
        <v>653</v>
      </c>
      <c r="G80" s="26" t="s">
        <v>17</v>
      </c>
      <c r="H80" s="23" t="s">
        <v>631</v>
      </c>
      <c r="I80" s="466" t="s">
        <v>101</v>
      </c>
      <c r="J80" s="488" t="s">
        <v>654</v>
      </c>
      <c r="K80" s="39">
        <v>296326762</v>
      </c>
      <c r="L80" s="466">
        <f>+K80/2</f>
        <v>148163381</v>
      </c>
      <c r="M80" s="466"/>
      <c r="N80" s="467">
        <v>912004</v>
      </c>
      <c r="O80" s="480" t="s">
        <v>91</v>
      </c>
      <c r="P80" s="20" t="s">
        <v>4015</v>
      </c>
      <c r="Q80" s="21" t="s">
        <v>35</v>
      </c>
      <c r="R80" s="21" t="s">
        <v>57</v>
      </c>
      <c r="S80" s="26" t="s">
        <v>74</v>
      </c>
    </row>
    <row r="81" spans="1:19" s="49" customFormat="1" ht="65.099999999999994" customHeight="1" x14ac:dyDescent="0.25">
      <c r="A81" s="509" t="s">
        <v>3756</v>
      </c>
      <c r="B81" s="561">
        <f t="shared" si="1"/>
        <v>5</v>
      </c>
      <c r="C81" s="461" t="s">
        <v>464</v>
      </c>
      <c r="D81" s="462" t="s">
        <v>461</v>
      </c>
      <c r="E81" s="462" t="s">
        <v>465</v>
      </c>
      <c r="F81" s="496" t="s">
        <v>466</v>
      </c>
      <c r="G81" s="461" t="s">
        <v>16</v>
      </c>
      <c r="H81" s="462" t="s">
        <v>401</v>
      </c>
      <c r="I81" s="461" t="s">
        <v>372</v>
      </c>
      <c r="J81" s="462" t="s">
        <v>467</v>
      </c>
      <c r="K81" s="463">
        <v>0</v>
      </c>
      <c r="L81" s="463"/>
      <c r="M81" s="463"/>
      <c r="N81" s="497"/>
      <c r="O81" s="514" t="s">
        <v>91</v>
      </c>
      <c r="P81" s="498" t="s">
        <v>3997</v>
      </c>
      <c r="Q81" s="461" t="s">
        <v>35</v>
      </c>
      <c r="R81" s="461" t="s">
        <v>57</v>
      </c>
      <c r="S81" s="461" t="s">
        <v>76</v>
      </c>
    </row>
    <row r="82" spans="1:19" s="49" customFormat="1" ht="65.099999999999994" customHeight="1" x14ac:dyDescent="0.25">
      <c r="A82" s="506" t="s">
        <v>3757</v>
      </c>
      <c r="B82" s="561">
        <f t="shared" si="1"/>
        <v>6</v>
      </c>
      <c r="C82" s="21" t="s">
        <v>470</v>
      </c>
      <c r="D82" s="22" t="s">
        <v>471</v>
      </c>
      <c r="E82" s="22" t="s">
        <v>451</v>
      </c>
      <c r="F82" s="24" t="s">
        <v>472</v>
      </c>
      <c r="G82" s="21" t="s">
        <v>16</v>
      </c>
      <c r="H82" s="22" t="s">
        <v>473</v>
      </c>
      <c r="I82" s="21" t="s">
        <v>372</v>
      </c>
      <c r="J82" s="22" t="s">
        <v>474</v>
      </c>
      <c r="K82" s="39">
        <v>0</v>
      </c>
      <c r="L82" s="39"/>
      <c r="M82" s="39"/>
      <c r="N82" s="465"/>
      <c r="O82" s="514" t="s">
        <v>91</v>
      </c>
      <c r="P82" s="23" t="s">
        <v>3999</v>
      </c>
      <c r="Q82" s="21" t="s">
        <v>35</v>
      </c>
      <c r="R82" s="21" t="s">
        <v>57</v>
      </c>
      <c r="S82" s="21" t="s">
        <v>74</v>
      </c>
    </row>
    <row r="83" spans="1:19" s="49" customFormat="1" ht="65.099999999999994" customHeight="1" x14ac:dyDescent="0.25">
      <c r="A83" s="505" t="s">
        <v>3762</v>
      </c>
      <c r="B83" s="561">
        <f t="shared" si="1"/>
        <v>7</v>
      </c>
      <c r="C83" s="21" t="s">
        <v>493</v>
      </c>
      <c r="D83" s="22" t="s">
        <v>442</v>
      </c>
      <c r="E83" s="22" t="s">
        <v>451</v>
      </c>
      <c r="F83" s="24" t="s">
        <v>494</v>
      </c>
      <c r="G83" s="21" t="s">
        <v>16</v>
      </c>
      <c r="H83" s="22" t="s">
        <v>401</v>
      </c>
      <c r="I83" s="21" t="s">
        <v>372</v>
      </c>
      <c r="J83" s="22" t="s">
        <v>495</v>
      </c>
      <c r="K83" s="39">
        <v>0</v>
      </c>
      <c r="L83" s="39"/>
      <c r="M83" s="39"/>
      <c r="N83" s="465"/>
      <c r="O83" s="514" t="s">
        <v>91</v>
      </c>
      <c r="P83" s="23" t="s">
        <v>3994</v>
      </c>
      <c r="Q83" s="21" t="s">
        <v>35</v>
      </c>
      <c r="R83" s="21" t="s">
        <v>57</v>
      </c>
      <c r="S83" s="21" t="s">
        <v>76</v>
      </c>
    </row>
    <row r="84" spans="1:19" s="49" customFormat="1" ht="65.099999999999994" customHeight="1" x14ac:dyDescent="0.25">
      <c r="A84" s="504" t="s">
        <v>3750</v>
      </c>
      <c r="B84" s="561">
        <f t="shared" si="1"/>
        <v>8</v>
      </c>
      <c r="C84" s="21" t="s">
        <v>425</v>
      </c>
      <c r="D84" s="22" t="s">
        <v>426</v>
      </c>
      <c r="E84" s="22" t="s">
        <v>411</v>
      </c>
      <c r="F84" s="24" t="s">
        <v>427</v>
      </c>
      <c r="G84" s="21" t="s">
        <v>25</v>
      </c>
      <c r="H84" s="22" t="s">
        <v>401</v>
      </c>
      <c r="I84" s="21" t="s">
        <v>372</v>
      </c>
      <c r="J84" s="22" t="s">
        <v>428</v>
      </c>
      <c r="K84" s="39">
        <v>0</v>
      </c>
      <c r="L84" s="39"/>
      <c r="M84" s="39"/>
      <c r="N84" s="486"/>
      <c r="O84" s="514" t="s">
        <v>91</v>
      </c>
      <c r="P84" s="22" t="s">
        <v>3993</v>
      </c>
      <c r="Q84" s="21" t="s">
        <v>35</v>
      </c>
      <c r="R84" s="21" t="s">
        <v>57</v>
      </c>
      <c r="S84" s="21" t="s">
        <v>74</v>
      </c>
    </row>
    <row r="85" spans="1:19" s="483" customFormat="1" ht="65.099999999999994" customHeight="1" x14ac:dyDescent="0.25">
      <c r="A85" s="502" t="s">
        <v>3749</v>
      </c>
      <c r="B85" s="561">
        <f t="shared" si="1"/>
        <v>9</v>
      </c>
      <c r="C85" s="29" t="s">
        <v>409</v>
      </c>
      <c r="D85" s="450" t="s">
        <v>410</v>
      </c>
      <c r="E85" s="450" t="s">
        <v>411</v>
      </c>
      <c r="F85" s="17" t="s">
        <v>412</v>
      </c>
      <c r="G85" s="29" t="s">
        <v>16</v>
      </c>
      <c r="H85" s="450" t="s">
        <v>401</v>
      </c>
      <c r="I85" s="29" t="s">
        <v>372</v>
      </c>
      <c r="J85" s="450" t="s">
        <v>413</v>
      </c>
      <c r="K85" s="30">
        <v>0</v>
      </c>
      <c r="L85" s="30"/>
      <c r="M85" s="30"/>
      <c r="N85" s="32"/>
      <c r="O85" s="511" t="s">
        <v>91</v>
      </c>
      <c r="P85" s="450" t="s">
        <v>3989</v>
      </c>
      <c r="Q85" s="29" t="s">
        <v>35</v>
      </c>
      <c r="R85" s="29" t="s">
        <v>57</v>
      </c>
      <c r="S85" s="29" t="s">
        <v>74</v>
      </c>
    </row>
    <row r="86" spans="1:19" s="49" customFormat="1" ht="65.099999999999994" customHeight="1" x14ac:dyDescent="0.25">
      <c r="A86" s="518">
        <v>136980</v>
      </c>
      <c r="B86" s="561">
        <f t="shared" si="1"/>
        <v>10</v>
      </c>
      <c r="C86" s="519" t="s">
        <v>3978</v>
      </c>
      <c r="D86" s="498" t="s">
        <v>337</v>
      </c>
      <c r="E86" s="498" t="s">
        <v>338</v>
      </c>
      <c r="F86" s="496" t="s">
        <v>339</v>
      </c>
      <c r="G86" s="519" t="s">
        <v>17</v>
      </c>
      <c r="H86" s="498" t="s">
        <v>340</v>
      </c>
      <c r="I86" s="519" t="s">
        <v>126</v>
      </c>
      <c r="J86" s="498" t="s">
        <v>341</v>
      </c>
      <c r="K86" s="520">
        <v>8551271</v>
      </c>
      <c r="L86" s="520"/>
      <c r="M86" s="520"/>
      <c r="N86" s="521">
        <v>912004</v>
      </c>
      <c r="O86" s="522" t="s">
        <v>91</v>
      </c>
      <c r="P86" s="498" t="s">
        <v>3998</v>
      </c>
      <c r="Q86" s="519" t="s">
        <v>52</v>
      </c>
      <c r="R86" s="519" t="s">
        <v>72</v>
      </c>
      <c r="S86" s="519" t="s">
        <v>74</v>
      </c>
    </row>
    <row r="87" spans="1:19" s="483" customFormat="1" ht="65.099999999999994" customHeight="1" x14ac:dyDescent="0.25">
      <c r="A87" s="503" t="s">
        <v>3752</v>
      </c>
      <c r="B87" s="561">
        <f t="shared" si="1"/>
        <v>11</v>
      </c>
      <c r="C87" s="29" t="s">
        <v>444</v>
      </c>
      <c r="D87" s="450" t="s">
        <v>410</v>
      </c>
      <c r="E87" s="450" t="s">
        <v>411</v>
      </c>
      <c r="F87" s="17" t="s">
        <v>445</v>
      </c>
      <c r="G87" s="29" t="s">
        <v>16</v>
      </c>
      <c r="H87" s="450" t="s">
        <v>430</v>
      </c>
      <c r="I87" s="29" t="s">
        <v>372</v>
      </c>
      <c r="J87" s="450" t="s">
        <v>446</v>
      </c>
      <c r="K87" s="30">
        <v>0</v>
      </c>
      <c r="L87" s="30"/>
      <c r="M87" s="30"/>
      <c r="N87" s="32"/>
      <c r="O87" s="512" t="s">
        <v>91</v>
      </c>
      <c r="P87" s="450" t="s">
        <v>3979</v>
      </c>
      <c r="Q87" s="29" t="s">
        <v>35</v>
      </c>
      <c r="R87" s="29" t="s">
        <v>57</v>
      </c>
      <c r="S87" s="29" t="s">
        <v>75</v>
      </c>
    </row>
    <row r="88" spans="1:19" s="483" customFormat="1" ht="65.099999999999994" customHeight="1" x14ac:dyDescent="0.25">
      <c r="A88" s="503" t="s">
        <v>3754</v>
      </c>
      <c r="B88" s="561">
        <f t="shared" si="1"/>
        <v>12</v>
      </c>
      <c r="C88" s="29" t="s">
        <v>456</v>
      </c>
      <c r="D88" s="450" t="s">
        <v>457</v>
      </c>
      <c r="E88" s="450" t="s">
        <v>411</v>
      </c>
      <c r="F88" s="17" t="s">
        <v>458</v>
      </c>
      <c r="G88" s="29" t="s">
        <v>25</v>
      </c>
      <c r="H88" s="450" t="s">
        <v>430</v>
      </c>
      <c r="I88" s="29" t="s">
        <v>372</v>
      </c>
      <c r="J88" s="450" t="s">
        <v>459</v>
      </c>
      <c r="K88" s="30">
        <v>0</v>
      </c>
      <c r="L88" s="30"/>
      <c r="M88" s="30"/>
      <c r="N88" s="32"/>
      <c r="O88" s="511" t="s">
        <v>91</v>
      </c>
      <c r="P88" s="450" t="s">
        <v>3973</v>
      </c>
      <c r="Q88" s="29" t="s">
        <v>35</v>
      </c>
      <c r="R88" s="29" t="s">
        <v>57</v>
      </c>
      <c r="S88" s="29" t="s">
        <v>74</v>
      </c>
    </row>
    <row r="89" spans="1:19" s="483" customFormat="1" ht="65.099999999999994" customHeight="1" x14ac:dyDescent="0.25">
      <c r="A89" s="503" t="s">
        <v>3755</v>
      </c>
      <c r="B89" s="561">
        <f t="shared" si="1"/>
        <v>13</v>
      </c>
      <c r="C89" s="29" t="s">
        <v>460</v>
      </c>
      <c r="D89" s="450" t="s">
        <v>461</v>
      </c>
      <c r="E89" s="450" t="s">
        <v>451</v>
      </c>
      <c r="F89" s="17" t="s">
        <v>462</v>
      </c>
      <c r="G89" s="29" t="s">
        <v>16</v>
      </c>
      <c r="H89" s="450" t="s">
        <v>401</v>
      </c>
      <c r="I89" s="29" t="s">
        <v>372</v>
      </c>
      <c r="J89" s="450" t="s">
        <v>463</v>
      </c>
      <c r="K89" s="30">
        <v>0</v>
      </c>
      <c r="L89" s="30"/>
      <c r="M89" s="30"/>
      <c r="N89" s="32"/>
      <c r="O89" s="511" t="s">
        <v>91</v>
      </c>
      <c r="P89" s="16" t="s">
        <v>3974</v>
      </c>
      <c r="Q89" s="29" t="s">
        <v>35</v>
      </c>
      <c r="R89" s="29" t="s">
        <v>57</v>
      </c>
      <c r="S89" s="29" t="s">
        <v>76</v>
      </c>
    </row>
    <row r="90" spans="1:19" s="483" customFormat="1" ht="65.099999999999994" customHeight="1" x14ac:dyDescent="0.25">
      <c r="A90" s="502" t="s">
        <v>3766</v>
      </c>
      <c r="B90" s="561">
        <f t="shared" si="1"/>
        <v>14</v>
      </c>
      <c r="C90" s="29" t="s">
        <v>509</v>
      </c>
      <c r="D90" s="450" t="s">
        <v>442</v>
      </c>
      <c r="E90" s="450" t="s">
        <v>99</v>
      </c>
      <c r="F90" s="17" t="s">
        <v>510</v>
      </c>
      <c r="G90" s="29" t="s">
        <v>16</v>
      </c>
      <c r="H90" s="450" t="s">
        <v>430</v>
      </c>
      <c r="I90" s="29" t="s">
        <v>372</v>
      </c>
      <c r="J90" s="450" t="s">
        <v>3900</v>
      </c>
      <c r="K90" s="30">
        <v>0</v>
      </c>
      <c r="L90" s="30"/>
      <c r="M90" s="30"/>
      <c r="N90" s="32"/>
      <c r="O90" s="511" t="s">
        <v>91</v>
      </c>
      <c r="P90" s="16" t="s">
        <v>3975</v>
      </c>
      <c r="Q90" s="29" t="s">
        <v>35</v>
      </c>
      <c r="R90" s="29" t="s">
        <v>57</v>
      </c>
      <c r="S90" s="29" t="s">
        <v>74</v>
      </c>
    </row>
    <row r="91" spans="1:19" s="483" customFormat="1" ht="65.099999999999994" customHeight="1" x14ac:dyDescent="0.25">
      <c r="A91" s="502" t="s">
        <v>3747</v>
      </c>
      <c r="B91" s="561">
        <f t="shared" si="1"/>
        <v>15</v>
      </c>
      <c r="C91" s="29" t="s">
        <v>402</v>
      </c>
      <c r="D91" s="450" t="s">
        <v>388</v>
      </c>
      <c r="E91" s="450" t="s">
        <v>403</v>
      </c>
      <c r="F91" s="17" t="s">
        <v>404</v>
      </c>
      <c r="G91" s="29" t="s">
        <v>16</v>
      </c>
      <c r="H91" s="450" t="s">
        <v>371</v>
      </c>
      <c r="I91" s="29" t="s">
        <v>372</v>
      </c>
      <c r="J91" s="450" t="s">
        <v>405</v>
      </c>
      <c r="K91" s="30">
        <v>0</v>
      </c>
      <c r="L91" s="30"/>
      <c r="M91" s="30"/>
      <c r="N91" s="32"/>
      <c r="O91" s="512" t="s">
        <v>91</v>
      </c>
      <c r="P91" s="450" t="s">
        <v>3967</v>
      </c>
      <c r="Q91" s="29" t="s">
        <v>35</v>
      </c>
      <c r="R91" s="29" t="s">
        <v>57</v>
      </c>
      <c r="S91" s="29" t="s">
        <v>74</v>
      </c>
    </row>
    <row r="92" spans="1:19" s="483" customFormat="1" ht="65.099999999999994" customHeight="1" x14ac:dyDescent="0.25">
      <c r="A92" s="502" t="s">
        <v>3733</v>
      </c>
      <c r="B92" s="561">
        <f t="shared" si="1"/>
        <v>16</v>
      </c>
      <c r="C92" s="6" t="s">
        <v>251</v>
      </c>
      <c r="D92" s="16" t="s">
        <v>243</v>
      </c>
      <c r="E92" s="16" t="s">
        <v>244</v>
      </c>
      <c r="F92" s="17" t="s">
        <v>252</v>
      </c>
      <c r="G92" s="6" t="s">
        <v>17</v>
      </c>
      <c r="H92" s="16" t="s">
        <v>250</v>
      </c>
      <c r="I92" s="6" t="s">
        <v>126</v>
      </c>
      <c r="J92" s="16" t="s">
        <v>242</v>
      </c>
      <c r="K92" s="7">
        <v>49935609</v>
      </c>
      <c r="L92" s="7">
        <f>+K92/3</f>
        <v>16645203</v>
      </c>
      <c r="M92" s="7"/>
      <c r="N92" s="25">
        <v>912004</v>
      </c>
      <c r="O92" s="512" t="s">
        <v>91</v>
      </c>
      <c r="P92" s="16" t="s">
        <v>3968</v>
      </c>
      <c r="Q92" s="6" t="s">
        <v>44</v>
      </c>
      <c r="R92" s="6" t="s">
        <v>64</v>
      </c>
      <c r="S92" s="6" t="s">
        <v>74</v>
      </c>
    </row>
    <row r="93" spans="1:19" s="49" customFormat="1" ht="65.099999999999994" customHeight="1" x14ac:dyDescent="0.25">
      <c r="A93" s="504" t="s">
        <v>3751</v>
      </c>
      <c r="B93" s="561">
        <f t="shared" si="1"/>
        <v>17</v>
      </c>
      <c r="C93" s="21" t="s">
        <v>3923</v>
      </c>
      <c r="D93" s="22" t="s">
        <v>432</v>
      </c>
      <c r="E93" s="22" t="s">
        <v>433</v>
      </c>
      <c r="F93" s="24" t="s">
        <v>434</v>
      </c>
      <c r="G93" s="21" t="s">
        <v>18</v>
      </c>
      <c r="H93" s="22" t="s">
        <v>435</v>
      </c>
      <c r="I93" s="21" t="s">
        <v>126</v>
      </c>
      <c r="J93" s="22" t="s">
        <v>436</v>
      </c>
      <c r="K93" s="39">
        <v>1002293750</v>
      </c>
      <c r="L93" s="457">
        <f>+K93/5</f>
        <v>200458750</v>
      </c>
      <c r="M93" s="457"/>
      <c r="N93" s="469">
        <v>912004</v>
      </c>
      <c r="O93" s="479" t="s">
        <v>91</v>
      </c>
      <c r="P93" s="22" t="s">
        <v>3949</v>
      </c>
      <c r="Q93" s="21" t="s">
        <v>35</v>
      </c>
      <c r="R93" s="21" t="s">
        <v>57</v>
      </c>
      <c r="S93" s="21" t="s">
        <v>74</v>
      </c>
    </row>
    <row r="94" spans="1:19" s="483" customFormat="1" ht="67.5" customHeight="1" x14ac:dyDescent="0.25">
      <c r="A94" s="547">
        <v>681887</v>
      </c>
      <c r="B94" s="561">
        <f t="shared" si="1"/>
        <v>18</v>
      </c>
      <c r="C94" s="536" t="s">
        <v>4071</v>
      </c>
      <c r="D94" s="16" t="s">
        <v>3804</v>
      </c>
      <c r="E94" s="16" t="s">
        <v>3805</v>
      </c>
      <c r="F94" s="17" t="s">
        <v>3833</v>
      </c>
      <c r="G94" s="6" t="s">
        <v>23</v>
      </c>
      <c r="H94" s="16" t="s">
        <v>3806</v>
      </c>
      <c r="I94" s="6" t="s">
        <v>29</v>
      </c>
      <c r="J94" s="16" t="s">
        <v>3807</v>
      </c>
      <c r="K94" s="16" t="s">
        <v>3808</v>
      </c>
      <c r="L94" s="557"/>
      <c r="M94" s="7">
        <v>0</v>
      </c>
      <c r="N94" s="537"/>
      <c r="O94" s="546" t="s">
        <v>91</v>
      </c>
      <c r="P94" s="16" t="s">
        <v>4056</v>
      </c>
      <c r="Q94" s="5" t="s">
        <v>35</v>
      </c>
      <c r="R94" s="6" t="s">
        <v>57</v>
      </c>
      <c r="S94" s="6" t="s">
        <v>76</v>
      </c>
    </row>
    <row r="95" spans="1:19" s="49" customFormat="1" ht="65.099999999999994" customHeight="1" x14ac:dyDescent="0.25">
      <c r="A95" s="504" t="s">
        <v>3730</v>
      </c>
      <c r="B95" s="561">
        <f t="shared" si="1"/>
        <v>19</v>
      </c>
      <c r="C95" s="26" t="s">
        <v>237</v>
      </c>
      <c r="D95" s="23" t="s">
        <v>238</v>
      </c>
      <c r="E95" s="23" t="s">
        <v>239</v>
      </c>
      <c r="F95" s="24" t="s">
        <v>240</v>
      </c>
      <c r="G95" s="26" t="s">
        <v>17</v>
      </c>
      <c r="H95" s="23" t="s">
        <v>241</v>
      </c>
      <c r="I95" s="26" t="s">
        <v>126</v>
      </c>
      <c r="J95" s="23" t="s">
        <v>242</v>
      </c>
      <c r="K95" s="457">
        <f>35531175/4</f>
        <v>8882793.75</v>
      </c>
      <c r="L95" s="457">
        <f>+K95/4</f>
        <v>2220698.4375</v>
      </c>
      <c r="M95" s="457"/>
      <c r="N95" s="38">
        <v>912004</v>
      </c>
      <c r="O95" s="512" t="s">
        <v>91</v>
      </c>
      <c r="P95" s="23" t="s">
        <v>3948</v>
      </c>
      <c r="Q95" s="26" t="s">
        <v>44</v>
      </c>
      <c r="R95" s="26" t="s">
        <v>64</v>
      </c>
      <c r="S95" s="26" t="s">
        <v>74</v>
      </c>
    </row>
    <row r="96" spans="1:19" s="49" customFormat="1" ht="65.099999999999994" customHeight="1" x14ac:dyDescent="0.25">
      <c r="A96" s="504" t="s">
        <v>3745</v>
      </c>
      <c r="B96" s="561">
        <f t="shared" si="1"/>
        <v>20</v>
      </c>
      <c r="C96" s="21" t="s">
        <v>378</v>
      </c>
      <c r="D96" s="22" t="s">
        <v>379</v>
      </c>
      <c r="E96" s="22" t="s">
        <v>380</v>
      </c>
      <c r="F96" s="24" t="s">
        <v>381</v>
      </c>
      <c r="G96" s="21" t="s">
        <v>16</v>
      </c>
      <c r="H96" s="22" t="s">
        <v>371</v>
      </c>
      <c r="I96" s="21" t="s">
        <v>372</v>
      </c>
      <c r="J96" s="22" t="s">
        <v>382</v>
      </c>
      <c r="K96" s="39">
        <v>0</v>
      </c>
      <c r="L96" s="39"/>
      <c r="M96" s="39"/>
      <c r="N96" s="38"/>
      <c r="O96" s="479" t="s">
        <v>91</v>
      </c>
      <c r="P96" s="22" t="s">
        <v>3945</v>
      </c>
      <c r="Q96" s="21" t="s">
        <v>35</v>
      </c>
      <c r="R96" s="21" t="s">
        <v>57</v>
      </c>
      <c r="S96" s="21" t="s">
        <v>76</v>
      </c>
    </row>
    <row r="97" spans="1:20" s="49" customFormat="1" ht="65.099999999999994" customHeight="1" x14ac:dyDescent="0.25">
      <c r="A97" s="504" t="s">
        <v>3746</v>
      </c>
      <c r="B97" s="561">
        <f t="shared" si="1"/>
        <v>21</v>
      </c>
      <c r="C97" s="21" t="s">
        <v>396</v>
      </c>
      <c r="D97" s="22" t="s">
        <v>397</v>
      </c>
      <c r="E97" s="22" t="s">
        <v>398</v>
      </c>
      <c r="F97" s="24" t="s">
        <v>399</v>
      </c>
      <c r="G97" s="21" t="s">
        <v>16</v>
      </c>
      <c r="H97" s="22" t="s">
        <v>371</v>
      </c>
      <c r="I97" s="21" t="s">
        <v>372</v>
      </c>
      <c r="J97" s="22" t="s">
        <v>400</v>
      </c>
      <c r="K97" s="39">
        <v>0</v>
      </c>
      <c r="L97" s="39"/>
      <c r="M97" s="39"/>
      <c r="N97" s="38"/>
      <c r="O97" s="479" t="s">
        <v>91</v>
      </c>
      <c r="P97" s="22" t="s">
        <v>3946</v>
      </c>
      <c r="Q97" s="21" t="s">
        <v>35</v>
      </c>
      <c r="R97" s="21" t="s">
        <v>57</v>
      </c>
      <c r="S97" s="26" t="s">
        <v>76</v>
      </c>
    </row>
    <row r="98" spans="1:20" customFormat="1" ht="72" customHeight="1" x14ac:dyDescent="0.25">
      <c r="A98" s="505">
        <v>308750</v>
      </c>
      <c r="B98" s="561">
        <f t="shared" si="1"/>
        <v>22</v>
      </c>
      <c r="C98" s="26" t="s">
        <v>644</v>
      </c>
      <c r="D98" s="23" t="s">
        <v>645</v>
      </c>
      <c r="E98" s="23" t="s">
        <v>646</v>
      </c>
      <c r="F98" s="24" t="s">
        <v>647</v>
      </c>
      <c r="G98" s="26" t="s">
        <v>17</v>
      </c>
      <c r="H98" s="23" t="s">
        <v>626</v>
      </c>
      <c r="I98" s="466" t="s">
        <v>101</v>
      </c>
      <c r="J98" s="23" t="s">
        <v>570</v>
      </c>
      <c r="K98" s="39">
        <v>347686488</v>
      </c>
      <c r="L98" s="466">
        <f>+K98/3</f>
        <v>115895496</v>
      </c>
      <c r="M98" s="466"/>
      <c r="N98" s="467">
        <v>912004</v>
      </c>
      <c r="O98" s="513" t="s">
        <v>91</v>
      </c>
      <c r="P98" s="20" t="s">
        <v>3860</v>
      </c>
      <c r="Q98" s="21" t="s">
        <v>35</v>
      </c>
      <c r="R98" s="21" t="s">
        <v>57</v>
      </c>
      <c r="S98" s="26" t="s">
        <v>76</v>
      </c>
      <c r="T98" s="34"/>
    </row>
    <row r="99" spans="1:20" customFormat="1" ht="75" customHeight="1" x14ac:dyDescent="0.25">
      <c r="A99" s="505">
        <v>325100</v>
      </c>
      <c r="B99" s="561">
        <f t="shared" si="1"/>
        <v>23</v>
      </c>
      <c r="C99" s="26" t="s">
        <v>648</v>
      </c>
      <c r="D99" s="23" t="s">
        <v>645</v>
      </c>
      <c r="E99" s="23" t="s">
        <v>649</v>
      </c>
      <c r="F99" s="24" t="s">
        <v>650</v>
      </c>
      <c r="G99" s="26" t="s">
        <v>17</v>
      </c>
      <c r="H99" s="23" t="s">
        <v>626</v>
      </c>
      <c r="I99" s="466" t="s">
        <v>101</v>
      </c>
      <c r="J99" s="23" t="s">
        <v>570</v>
      </c>
      <c r="K99" s="39">
        <v>374842183</v>
      </c>
      <c r="L99" s="466">
        <f>+K99/3</f>
        <v>124947394.33333333</v>
      </c>
      <c r="M99" s="466"/>
      <c r="N99" s="467">
        <v>912004</v>
      </c>
      <c r="O99" s="513" t="s">
        <v>91</v>
      </c>
      <c r="P99" s="20" t="s">
        <v>3852</v>
      </c>
      <c r="Q99" s="21" t="s">
        <v>35</v>
      </c>
      <c r="R99" s="21" t="s">
        <v>57</v>
      </c>
      <c r="S99" s="26"/>
      <c r="T99" s="34"/>
    </row>
    <row r="100" spans="1:20" customFormat="1" ht="78" customHeight="1" x14ac:dyDescent="0.25">
      <c r="A100" s="505">
        <v>329815</v>
      </c>
      <c r="B100" s="561">
        <f t="shared" si="1"/>
        <v>24</v>
      </c>
      <c r="C100" s="26" t="s">
        <v>655</v>
      </c>
      <c r="D100" s="23" t="s">
        <v>645</v>
      </c>
      <c r="E100" s="23" t="s">
        <v>636</v>
      </c>
      <c r="F100" s="24" t="s">
        <v>656</v>
      </c>
      <c r="G100" s="26" t="s">
        <v>17</v>
      </c>
      <c r="H100" s="23" t="s">
        <v>626</v>
      </c>
      <c r="I100" s="466" t="s">
        <v>101</v>
      </c>
      <c r="J100" s="23" t="s">
        <v>570</v>
      </c>
      <c r="K100" s="39">
        <v>344074706</v>
      </c>
      <c r="L100" s="466">
        <f>+K100/3</f>
        <v>114691568.66666667</v>
      </c>
      <c r="M100" s="466"/>
      <c r="N100" s="467">
        <v>912004</v>
      </c>
      <c r="O100" s="513" t="s">
        <v>91</v>
      </c>
      <c r="P100" s="20" t="s">
        <v>3861</v>
      </c>
      <c r="Q100" s="21" t="s">
        <v>35</v>
      </c>
      <c r="R100" s="21" t="s">
        <v>57</v>
      </c>
      <c r="S100" s="26"/>
      <c r="T100" s="34"/>
    </row>
    <row r="101" spans="1:20" customFormat="1" ht="67.5" customHeight="1" x14ac:dyDescent="0.25">
      <c r="A101" s="505" t="s">
        <v>3779</v>
      </c>
      <c r="B101" s="561">
        <f t="shared" si="1"/>
        <v>25</v>
      </c>
      <c r="C101" s="26" t="s">
        <v>661</v>
      </c>
      <c r="D101" s="23" t="s">
        <v>645</v>
      </c>
      <c r="E101" s="23" t="s">
        <v>662</v>
      </c>
      <c r="F101" s="24" t="s">
        <v>663</v>
      </c>
      <c r="G101" s="26" t="s">
        <v>17</v>
      </c>
      <c r="H101" s="23" t="s">
        <v>664</v>
      </c>
      <c r="I101" s="466" t="s">
        <v>101</v>
      </c>
      <c r="J101" s="23" t="s">
        <v>570</v>
      </c>
      <c r="K101" s="39">
        <v>203721662</v>
      </c>
      <c r="L101" s="466">
        <f>+K101/3</f>
        <v>67907220.666666672</v>
      </c>
      <c r="M101" s="466"/>
      <c r="N101" s="467">
        <v>912004</v>
      </c>
      <c r="O101" s="513" t="s">
        <v>91</v>
      </c>
      <c r="P101" s="20" t="s">
        <v>3862</v>
      </c>
      <c r="Q101" s="21" t="s">
        <v>35</v>
      </c>
      <c r="R101" s="21" t="s">
        <v>57</v>
      </c>
      <c r="S101" s="26" t="s">
        <v>76</v>
      </c>
      <c r="T101" s="34"/>
    </row>
    <row r="102" spans="1:20" customFormat="1" ht="66" customHeight="1" x14ac:dyDescent="0.25">
      <c r="A102" s="506">
        <v>136894</v>
      </c>
      <c r="B102" s="561">
        <f t="shared" si="1"/>
        <v>26</v>
      </c>
      <c r="C102" s="21" t="s">
        <v>756</v>
      </c>
      <c r="D102" s="22" t="s">
        <v>489</v>
      </c>
      <c r="E102" s="22" t="s">
        <v>433</v>
      </c>
      <c r="F102" s="24" t="s">
        <v>757</v>
      </c>
      <c r="G102" s="21" t="s">
        <v>18</v>
      </c>
      <c r="H102" s="22" t="s">
        <v>435</v>
      </c>
      <c r="I102" s="21" t="s">
        <v>126</v>
      </c>
      <c r="J102" s="22" t="s">
        <v>758</v>
      </c>
      <c r="K102" s="39">
        <f>2637340000/4</f>
        <v>659335000</v>
      </c>
      <c r="L102" s="39">
        <f>+K102/5</f>
        <v>131867000</v>
      </c>
      <c r="M102" s="39"/>
      <c r="N102" s="468">
        <v>912004</v>
      </c>
      <c r="O102" s="513" t="s">
        <v>91</v>
      </c>
      <c r="P102" s="19" t="s">
        <v>3867</v>
      </c>
      <c r="Q102" s="21" t="s">
        <v>35</v>
      </c>
      <c r="R102" s="21" t="s">
        <v>57</v>
      </c>
      <c r="S102" s="21" t="s">
        <v>74</v>
      </c>
      <c r="T102" s="34"/>
    </row>
    <row r="103" spans="1:20" customFormat="1" ht="63" customHeight="1" x14ac:dyDescent="0.25">
      <c r="A103" s="504" t="s">
        <v>3798</v>
      </c>
      <c r="B103" s="561">
        <f t="shared" si="1"/>
        <v>27</v>
      </c>
      <c r="C103" s="21" t="s">
        <v>759</v>
      </c>
      <c r="D103" s="22" t="s">
        <v>760</v>
      </c>
      <c r="E103" s="22" t="s">
        <v>433</v>
      </c>
      <c r="F103" s="24" t="s">
        <v>761</v>
      </c>
      <c r="G103" s="21" t="s">
        <v>18</v>
      </c>
      <c r="H103" s="22" t="s">
        <v>435</v>
      </c>
      <c r="I103" s="21" t="s">
        <v>126</v>
      </c>
      <c r="J103" s="22" t="s">
        <v>762</v>
      </c>
      <c r="K103" s="39">
        <f>3005674000/5</f>
        <v>601134800</v>
      </c>
      <c r="L103" s="39">
        <f>+K103/5</f>
        <v>120226960</v>
      </c>
      <c r="M103" s="39"/>
      <c r="N103" s="468">
        <v>912004</v>
      </c>
      <c r="O103" s="513" t="s">
        <v>91</v>
      </c>
      <c r="P103" s="19" t="s">
        <v>3858</v>
      </c>
      <c r="Q103" s="21" t="s">
        <v>35</v>
      </c>
      <c r="R103" s="21" t="s">
        <v>57</v>
      </c>
      <c r="S103" s="21" t="s">
        <v>74</v>
      </c>
      <c r="T103" s="34"/>
    </row>
    <row r="104" spans="1:20" s="483" customFormat="1" ht="65.099999999999994" customHeight="1" x14ac:dyDescent="0.25">
      <c r="A104" s="502">
        <v>415358</v>
      </c>
      <c r="B104" s="561">
        <f t="shared" si="1"/>
        <v>28</v>
      </c>
      <c r="C104" s="6" t="s">
        <v>157</v>
      </c>
      <c r="D104" s="16" t="s">
        <v>159</v>
      </c>
      <c r="E104" s="16" t="s">
        <v>166</v>
      </c>
      <c r="F104" s="17" t="s">
        <v>174</v>
      </c>
      <c r="G104" s="6" t="s">
        <v>17</v>
      </c>
      <c r="H104" s="16" t="s">
        <v>178</v>
      </c>
      <c r="I104" s="6" t="s">
        <v>101</v>
      </c>
      <c r="J104" s="16" t="s">
        <v>180</v>
      </c>
      <c r="K104" s="7" t="s">
        <v>181</v>
      </c>
      <c r="L104" s="7">
        <v>0</v>
      </c>
      <c r="M104" s="534"/>
      <c r="N104" s="494"/>
      <c r="O104" s="513" t="s">
        <v>91</v>
      </c>
      <c r="P104" s="16" t="s">
        <v>3965</v>
      </c>
      <c r="Q104" s="6" t="s">
        <v>36</v>
      </c>
      <c r="R104" s="6" t="s">
        <v>58</v>
      </c>
      <c r="S104" s="6" t="s">
        <v>74</v>
      </c>
    </row>
    <row r="105" spans="1:20" customFormat="1" ht="55.5" customHeight="1" x14ac:dyDescent="0.25">
      <c r="A105" s="504" t="s">
        <v>3797</v>
      </c>
      <c r="B105" s="561">
        <f t="shared" si="1"/>
        <v>29</v>
      </c>
      <c r="C105" s="21" t="s">
        <v>748</v>
      </c>
      <c r="D105" s="22" t="s">
        <v>489</v>
      </c>
      <c r="E105" s="22" t="s">
        <v>749</v>
      </c>
      <c r="F105" s="24" t="s">
        <v>513</v>
      </c>
      <c r="G105" s="21" t="s">
        <v>22</v>
      </c>
      <c r="H105" s="22" t="s">
        <v>750</v>
      </c>
      <c r="I105" s="21" t="s">
        <v>30</v>
      </c>
      <c r="J105" s="22" t="s">
        <v>751</v>
      </c>
      <c r="K105" s="39"/>
      <c r="L105" s="39"/>
      <c r="M105" s="39"/>
      <c r="N105" s="38"/>
      <c r="O105" s="513" t="s">
        <v>91</v>
      </c>
      <c r="P105" s="20" t="s">
        <v>3851</v>
      </c>
      <c r="Q105" s="21" t="s">
        <v>35</v>
      </c>
      <c r="R105" s="21" t="s">
        <v>57</v>
      </c>
      <c r="S105" s="21" t="s">
        <v>75</v>
      </c>
      <c r="T105" s="34"/>
    </row>
    <row r="106" spans="1:20" s="49" customFormat="1" ht="57" customHeight="1" x14ac:dyDescent="0.25">
      <c r="A106" s="506"/>
      <c r="B106" s="561">
        <f t="shared" si="1"/>
        <v>30</v>
      </c>
      <c r="C106" s="21" t="s">
        <v>752</v>
      </c>
      <c r="D106" s="22" t="s">
        <v>753</v>
      </c>
      <c r="E106" s="22" t="s">
        <v>433</v>
      </c>
      <c r="F106" s="24" t="s">
        <v>754</v>
      </c>
      <c r="G106" s="21" t="s">
        <v>18</v>
      </c>
      <c r="H106" s="23" t="s">
        <v>435</v>
      </c>
      <c r="I106" s="26" t="s">
        <v>126</v>
      </c>
      <c r="J106" s="23" t="s">
        <v>755</v>
      </c>
      <c r="K106" s="457">
        <f>1925000000/4</f>
        <v>481250000</v>
      </c>
      <c r="L106" s="457">
        <f>+K106/5</f>
        <v>96250000</v>
      </c>
      <c r="M106" s="457"/>
      <c r="N106" s="460">
        <v>912004</v>
      </c>
      <c r="O106" s="513" t="s">
        <v>91</v>
      </c>
      <c r="P106" s="20" t="s">
        <v>3845</v>
      </c>
      <c r="Q106" s="26" t="s">
        <v>35</v>
      </c>
      <c r="R106" s="26" t="s">
        <v>57</v>
      </c>
      <c r="S106" s="26" t="s">
        <v>74</v>
      </c>
    </row>
    <row r="107" spans="1:20" customFormat="1" ht="65.099999999999994" customHeight="1" x14ac:dyDescent="0.25">
      <c r="A107" s="507"/>
      <c r="B107" s="561">
        <f t="shared" si="1"/>
        <v>31</v>
      </c>
      <c r="C107" s="26" t="s">
        <v>197</v>
      </c>
      <c r="D107" s="23" t="s">
        <v>191</v>
      </c>
      <c r="E107" s="23" t="s">
        <v>192</v>
      </c>
      <c r="F107" s="24" t="s">
        <v>193</v>
      </c>
      <c r="G107" s="26" t="s">
        <v>17</v>
      </c>
      <c r="H107" s="23" t="s">
        <v>194</v>
      </c>
      <c r="I107" s="26" t="s">
        <v>126</v>
      </c>
      <c r="J107" s="23" t="s">
        <v>195</v>
      </c>
      <c r="K107" s="457" t="s">
        <v>196</v>
      </c>
      <c r="L107" s="457">
        <v>26387676</v>
      </c>
      <c r="M107" s="457"/>
      <c r="N107" s="479">
        <v>912004</v>
      </c>
      <c r="O107" s="514" t="s">
        <v>91</v>
      </c>
      <c r="P107" s="23" t="s">
        <v>3844</v>
      </c>
      <c r="Q107" s="26" t="s">
        <v>39</v>
      </c>
      <c r="R107" s="26" t="s">
        <v>61</v>
      </c>
      <c r="S107" s="26" t="s">
        <v>74</v>
      </c>
      <c r="T107" s="34"/>
    </row>
    <row r="108" spans="1:20" customFormat="1" ht="65.099999999999994" customHeight="1" x14ac:dyDescent="0.25">
      <c r="A108" s="506"/>
      <c r="B108" s="561">
        <f t="shared" si="1"/>
        <v>32</v>
      </c>
      <c r="C108" s="21" t="s">
        <v>383</v>
      </c>
      <c r="D108" s="22" t="s">
        <v>384</v>
      </c>
      <c r="E108" s="22" t="s">
        <v>352</v>
      </c>
      <c r="F108" s="24" t="s">
        <v>385</v>
      </c>
      <c r="G108" s="21" t="s">
        <v>16</v>
      </c>
      <c r="H108" s="21" t="s">
        <v>795</v>
      </c>
      <c r="I108" s="21" t="s">
        <v>372</v>
      </c>
      <c r="J108" s="22" t="s">
        <v>386</v>
      </c>
      <c r="K108" s="39">
        <v>0</v>
      </c>
      <c r="L108" s="39"/>
      <c r="M108" s="39"/>
      <c r="N108" s="38"/>
      <c r="O108" s="514" t="s">
        <v>91</v>
      </c>
      <c r="P108" s="22" t="s">
        <v>3823</v>
      </c>
      <c r="Q108" s="21" t="s">
        <v>35</v>
      </c>
      <c r="R108" s="21" t="s">
        <v>57</v>
      </c>
      <c r="S108" s="21" t="s">
        <v>74</v>
      </c>
      <c r="T108" s="34"/>
    </row>
    <row r="109" spans="1:20" customFormat="1" ht="65.099999999999994" customHeight="1" x14ac:dyDescent="0.25">
      <c r="A109" s="506"/>
      <c r="B109" s="561">
        <f t="shared" si="1"/>
        <v>33</v>
      </c>
      <c r="C109" s="21" t="s">
        <v>387</v>
      </c>
      <c r="D109" s="22" t="s">
        <v>388</v>
      </c>
      <c r="E109" s="22" t="s">
        <v>389</v>
      </c>
      <c r="F109" s="24" t="s">
        <v>390</v>
      </c>
      <c r="G109" s="21" t="s">
        <v>16</v>
      </c>
      <c r="H109" s="21"/>
      <c r="I109" s="21" t="s">
        <v>372</v>
      </c>
      <c r="J109" s="22" t="s">
        <v>386</v>
      </c>
      <c r="K109" s="39">
        <v>0</v>
      </c>
      <c r="L109" s="485"/>
      <c r="M109" s="485"/>
      <c r="N109" s="39"/>
      <c r="O109" s="514" t="s">
        <v>91</v>
      </c>
      <c r="P109" s="22" t="s">
        <v>3824</v>
      </c>
      <c r="Q109" s="21" t="s">
        <v>35</v>
      </c>
      <c r="R109" s="21" t="s">
        <v>57</v>
      </c>
      <c r="S109" s="21" t="s">
        <v>74</v>
      </c>
      <c r="T109" s="34"/>
    </row>
    <row r="110" spans="1:20" s="483" customFormat="1" ht="65.099999999999994" customHeight="1" x14ac:dyDescent="0.25">
      <c r="A110" s="508" t="s">
        <v>3729</v>
      </c>
      <c r="B110" s="561">
        <f t="shared" si="1"/>
        <v>34</v>
      </c>
      <c r="C110" s="6" t="s">
        <v>235</v>
      </c>
      <c r="D110" s="16" t="s">
        <v>230</v>
      </c>
      <c r="E110" s="16" t="s">
        <v>231</v>
      </c>
      <c r="F110" s="17" t="s">
        <v>232</v>
      </c>
      <c r="G110" s="6" t="s">
        <v>17</v>
      </c>
      <c r="H110" s="16" t="s">
        <v>233</v>
      </c>
      <c r="I110" s="6" t="s">
        <v>101</v>
      </c>
      <c r="J110" s="16" t="s">
        <v>234</v>
      </c>
      <c r="K110" s="7">
        <v>11790000</v>
      </c>
      <c r="L110" s="7">
        <f>+K110/3</f>
        <v>3930000</v>
      </c>
      <c r="M110" s="7"/>
      <c r="N110" s="25">
        <v>912004</v>
      </c>
      <c r="O110" s="512" t="s">
        <v>91</v>
      </c>
      <c r="P110" s="16" t="s">
        <v>3901</v>
      </c>
      <c r="Q110" s="6" t="s">
        <v>42</v>
      </c>
      <c r="R110" s="6" t="s">
        <v>62</v>
      </c>
      <c r="S110" s="6" t="s">
        <v>75</v>
      </c>
    </row>
    <row r="111" spans="1:20" s="49" customFormat="1" ht="65.099999999999994" customHeight="1" x14ac:dyDescent="0.25">
      <c r="A111" s="504">
        <v>105298</v>
      </c>
      <c r="B111" s="561">
        <f t="shared" si="1"/>
        <v>35</v>
      </c>
      <c r="C111" s="21" t="s">
        <v>292</v>
      </c>
      <c r="D111" s="22" t="s">
        <v>293</v>
      </c>
      <c r="E111" s="22" t="s">
        <v>294</v>
      </c>
      <c r="F111" s="24" t="s">
        <v>295</v>
      </c>
      <c r="G111" s="21" t="s">
        <v>17</v>
      </c>
      <c r="H111" s="22" t="s">
        <v>296</v>
      </c>
      <c r="I111" s="21" t="s">
        <v>126</v>
      </c>
      <c r="J111" s="22" t="s">
        <v>297</v>
      </c>
      <c r="K111" s="39">
        <v>0</v>
      </c>
      <c r="L111" s="457">
        <v>93454447.200000003</v>
      </c>
      <c r="M111" s="457"/>
      <c r="N111" s="38">
        <v>912004</v>
      </c>
      <c r="O111" s="515" t="s">
        <v>91</v>
      </c>
      <c r="P111" s="22" t="s">
        <v>3906</v>
      </c>
      <c r="Q111" s="26" t="s">
        <v>46</v>
      </c>
      <c r="R111" s="26" t="s">
        <v>66</v>
      </c>
      <c r="S111" s="21" t="s">
        <v>74</v>
      </c>
    </row>
    <row r="112" spans="1:20" s="444" customFormat="1" ht="66" customHeight="1" x14ac:dyDescent="0.25">
      <c r="A112" s="504">
        <v>160459</v>
      </c>
      <c r="B112" s="561">
        <f t="shared" si="1"/>
        <v>36</v>
      </c>
      <c r="C112" s="26" t="s">
        <v>3735</v>
      </c>
      <c r="D112" s="20" t="s">
        <v>3736</v>
      </c>
      <c r="E112" s="20" t="s">
        <v>3737</v>
      </c>
      <c r="F112" s="442" t="s">
        <v>3738</v>
      </c>
      <c r="G112" s="20" t="s">
        <v>985</v>
      </c>
      <c r="H112" s="20" t="s">
        <v>3739</v>
      </c>
      <c r="I112" s="510" t="s">
        <v>101</v>
      </c>
      <c r="J112" s="20" t="s">
        <v>275</v>
      </c>
      <c r="K112" s="443"/>
      <c r="L112" s="443"/>
      <c r="M112" s="443"/>
      <c r="N112" s="447"/>
      <c r="O112" s="514" t="s">
        <v>91</v>
      </c>
      <c r="P112" s="487" t="s">
        <v>3950</v>
      </c>
      <c r="Q112" s="26" t="s">
        <v>1071</v>
      </c>
      <c r="R112" s="26" t="s">
        <v>1072</v>
      </c>
      <c r="S112" s="26" t="s">
        <v>107</v>
      </c>
    </row>
    <row r="113" spans="1:19" s="483" customFormat="1" ht="65.099999999999994" customHeight="1" x14ac:dyDescent="0.25">
      <c r="A113" s="502">
        <v>228061</v>
      </c>
      <c r="B113" s="561">
        <f t="shared" si="1"/>
        <v>37</v>
      </c>
      <c r="C113" s="6" t="s">
        <v>135</v>
      </c>
      <c r="D113" s="16" t="s">
        <v>156</v>
      </c>
      <c r="E113" s="16" t="s">
        <v>142</v>
      </c>
      <c r="F113" s="17" t="s">
        <v>151</v>
      </c>
      <c r="G113" s="6" t="s">
        <v>18</v>
      </c>
      <c r="H113" s="16" t="s">
        <v>3944</v>
      </c>
      <c r="I113" s="5" t="s">
        <v>101</v>
      </c>
      <c r="J113" s="16" t="s">
        <v>154</v>
      </c>
      <c r="K113" s="7">
        <v>462000000</v>
      </c>
      <c r="L113" s="7">
        <f>+K113/4</f>
        <v>115500000</v>
      </c>
      <c r="M113" s="7"/>
      <c r="N113" s="25">
        <v>912004</v>
      </c>
      <c r="O113" s="514" t="s">
        <v>91</v>
      </c>
      <c r="P113" s="16" t="s">
        <v>3984</v>
      </c>
      <c r="Q113" s="5" t="s">
        <v>38</v>
      </c>
      <c r="R113" s="6" t="s">
        <v>60</v>
      </c>
      <c r="S113" s="6" t="s">
        <v>74</v>
      </c>
    </row>
    <row r="114" spans="1:19" s="53" customFormat="1" ht="47.25" customHeight="1" x14ac:dyDescent="0.25">
      <c r="A114" s="112"/>
      <c r="B114" s="561">
        <f t="shared" si="1"/>
        <v>38</v>
      </c>
      <c r="C114" s="6" t="s">
        <v>990</v>
      </c>
      <c r="D114" s="500" t="s">
        <v>991</v>
      </c>
      <c r="E114" s="500" t="s">
        <v>119</v>
      </c>
      <c r="F114" s="499" t="s">
        <v>992</v>
      </c>
      <c r="G114" s="500" t="s">
        <v>985</v>
      </c>
      <c r="H114" s="500" t="s">
        <v>125</v>
      </c>
      <c r="I114" s="69" t="s">
        <v>101</v>
      </c>
      <c r="J114" s="500" t="s">
        <v>127</v>
      </c>
      <c r="K114" s="500"/>
      <c r="L114" s="68">
        <v>5535023</v>
      </c>
      <c r="M114" s="68"/>
      <c r="N114" s="500">
        <v>912004</v>
      </c>
      <c r="O114" s="514" t="s">
        <v>91</v>
      </c>
      <c r="P114" s="500" t="s">
        <v>3912</v>
      </c>
      <c r="Q114" s="6" t="s">
        <v>994</v>
      </c>
      <c r="R114" s="6" t="s">
        <v>995</v>
      </c>
      <c r="S114" s="6" t="s">
        <v>107</v>
      </c>
    </row>
    <row r="115" spans="1:19" s="51" customFormat="1" ht="47.25" customHeight="1" x14ac:dyDescent="0.25">
      <c r="A115" s="112"/>
      <c r="B115" s="561">
        <f t="shared" si="1"/>
        <v>39</v>
      </c>
      <c r="C115" s="6" t="s">
        <v>996</v>
      </c>
      <c r="D115" s="500" t="s">
        <v>991</v>
      </c>
      <c r="E115" s="500" t="s">
        <v>119</v>
      </c>
      <c r="F115" s="499" t="s">
        <v>997</v>
      </c>
      <c r="G115" s="500" t="s">
        <v>985</v>
      </c>
      <c r="H115" s="500" t="s">
        <v>125</v>
      </c>
      <c r="I115" s="69" t="s">
        <v>101</v>
      </c>
      <c r="J115" s="500" t="s">
        <v>127</v>
      </c>
      <c r="K115" s="500"/>
      <c r="L115" s="68">
        <v>6773089</v>
      </c>
      <c r="M115" s="68"/>
      <c r="N115" s="500">
        <v>912004</v>
      </c>
      <c r="O115" s="514" t="s">
        <v>91</v>
      </c>
      <c r="P115" s="500" t="s">
        <v>3913</v>
      </c>
      <c r="Q115" s="6" t="s">
        <v>994</v>
      </c>
      <c r="R115" s="6" t="s">
        <v>995</v>
      </c>
      <c r="S115" s="6" t="s">
        <v>107</v>
      </c>
    </row>
    <row r="116" spans="1:19" s="51" customFormat="1" ht="53.25" customHeight="1" x14ac:dyDescent="0.25">
      <c r="A116" s="112"/>
      <c r="B116" s="561">
        <f t="shared" si="1"/>
        <v>40</v>
      </c>
      <c r="C116" s="6" t="s">
        <v>999</v>
      </c>
      <c r="D116" s="500" t="s">
        <v>991</v>
      </c>
      <c r="E116" s="500" t="s">
        <v>119</v>
      </c>
      <c r="F116" s="499" t="s">
        <v>1000</v>
      </c>
      <c r="G116" s="500" t="s">
        <v>985</v>
      </c>
      <c r="H116" s="500" t="s">
        <v>125</v>
      </c>
      <c r="I116" s="69" t="s">
        <v>101</v>
      </c>
      <c r="J116" s="500" t="s">
        <v>127</v>
      </c>
      <c r="K116" s="500"/>
      <c r="L116" s="68">
        <v>7565957</v>
      </c>
      <c r="M116" s="68"/>
      <c r="N116" s="500">
        <v>912004</v>
      </c>
      <c r="O116" s="514" t="s">
        <v>91</v>
      </c>
      <c r="P116" s="500" t="s">
        <v>3914</v>
      </c>
      <c r="Q116" s="6" t="s">
        <v>994</v>
      </c>
      <c r="R116" s="6" t="s">
        <v>995</v>
      </c>
      <c r="S116" s="6" t="s">
        <v>107</v>
      </c>
    </row>
    <row r="117" spans="1:19" s="51" customFormat="1" ht="53.25" customHeight="1" x14ac:dyDescent="0.25">
      <c r="A117" s="112"/>
      <c r="B117" s="561">
        <f t="shared" si="1"/>
        <v>41</v>
      </c>
      <c r="C117" s="6" t="s">
        <v>1002</v>
      </c>
      <c r="D117" s="500" t="s">
        <v>991</v>
      </c>
      <c r="E117" s="500" t="s">
        <v>119</v>
      </c>
      <c r="F117" s="499" t="s">
        <v>1003</v>
      </c>
      <c r="G117" s="500" t="s">
        <v>985</v>
      </c>
      <c r="H117" s="500" t="s">
        <v>125</v>
      </c>
      <c r="I117" s="69" t="s">
        <v>101</v>
      </c>
      <c r="J117" s="500" t="s">
        <v>127</v>
      </c>
      <c r="K117" s="500"/>
      <c r="L117" s="68">
        <v>4535023</v>
      </c>
      <c r="M117" s="68"/>
      <c r="N117" s="500">
        <v>912004</v>
      </c>
      <c r="O117" s="514" t="s">
        <v>91</v>
      </c>
      <c r="P117" s="500" t="s">
        <v>3915</v>
      </c>
      <c r="Q117" s="6" t="s">
        <v>994</v>
      </c>
      <c r="R117" s="6" t="s">
        <v>995</v>
      </c>
      <c r="S117" s="6" t="s">
        <v>107</v>
      </c>
    </row>
    <row r="118" spans="1:19" s="49" customFormat="1" ht="65.099999999999994" customHeight="1" x14ac:dyDescent="0.25">
      <c r="A118" s="506" t="s">
        <v>3918</v>
      </c>
      <c r="B118" s="561">
        <f t="shared" si="1"/>
        <v>42</v>
      </c>
      <c r="C118" s="21" t="s">
        <v>419</v>
      </c>
      <c r="D118" s="22" t="s">
        <v>420</v>
      </c>
      <c r="E118" s="22" t="s">
        <v>421</v>
      </c>
      <c r="F118" s="24" t="s">
        <v>422</v>
      </c>
      <c r="G118" s="21" t="s">
        <v>27</v>
      </c>
      <c r="H118" s="22" t="s">
        <v>423</v>
      </c>
      <c r="I118" s="21" t="s">
        <v>372</v>
      </c>
      <c r="J118" s="22" t="s">
        <v>424</v>
      </c>
      <c r="K118" s="39">
        <v>0</v>
      </c>
      <c r="L118" s="495"/>
      <c r="M118" s="495"/>
      <c r="N118" s="486"/>
      <c r="O118" s="479" t="s">
        <v>91</v>
      </c>
      <c r="P118" s="22" t="s">
        <v>3919</v>
      </c>
      <c r="Q118" s="21" t="s">
        <v>35</v>
      </c>
      <c r="R118" s="21" t="s">
        <v>57</v>
      </c>
      <c r="S118" s="21" t="s">
        <v>74</v>
      </c>
    </row>
    <row r="119" spans="1:19" s="67" customFormat="1" ht="55.5" customHeight="1" x14ac:dyDescent="0.25">
      <c r="A119" s="508" t="s">
        <v>983</v>
      </c>
      <c r="B119" s="561">
        <f t="shared" si="1"/>
        <v>43</v>
      </c>
      <c r="C119" s="6" t="s">
        <v>984</v>
      </c>
      <c r="D119" s="3" t="s">
        <v>327</v>
      </c>
      <c r="E119" s="3" t="s">
        <v>244</v>
      </c>
      <c r="F119" s="15" t="s">
        <v>3954</v>
      </c>
      <c r="G119" s="3" t="s">
        <v>985</v>
      </c>
      <c r="H119" s="3" t="s">
        <v>329</v>
      </c>
      <c r="I119" s="69" t="s">
        <v>101</v>
      </c>
      <c r="J119" s="3"/>
      <c r="K119" s="3" t="s">
        <v>326</v>
      </c>
      <c r="L119" s="123" t="s">
        <v>986</v>
      </c>
      <c r="M119" s="123"/>
      <c r="N119" s="124"/>
      <c r="O119" s="514" t="s">
        <v>91</v>
      </c>
      <c r="P119" s="500" t="s">
        <v>987</v>
      </c>
      <c r="Q119" s="6" t="s">
        <v>988</v>
      </c>
      <c r="R119" s="6" t="s">
        <v>989</v>
      </c>
      <c r="S119" s="6" t="s">
        <v>107</v>
      </c>
    </row>
    <row r="120" spans="1:19" s="49" customFormat="1" ht="65.099999999999994" customHeight="1" x14ac:dyDescent="0.25">
      <c r="A120" s="526" t="s">
        <v>3743</v>
      </c>
      <c r="B120" s="561">
        <f t="shared" si="1"/>
        <v>44</v>
      </c>
      <c r="C120" s="21" t="s">
        <v>367</v>
      </c>
      <c r="D120" s="22" t="s">
        <v>368</v>
      </c>
      <c r="E120" s="22" t="s">
        <v>369</v>
      </c>
      <c r="F120" s="24" t="s">
        <v>370</v>
      </c>
      <c r="G120" s="21" t="s">
        <v>16</v>
      </c>
      <c r="H120" s="22" t="s">
        <v>371</v>
      </c>
      <c r="I120" s="21" t="s">
        <v>372</v>
      </c>
      <c r="J120" s="22" t="s">
        <v>373</v>
      </c>
      <c r="K120" s="39">
        <v>0</v>
      </c>
      <c r="L120" s="39"/>
      <c r="M120" s="39"/>
      <c r="N120" s="38"/>
      <c r="O120" s="514" t="s">
        <v>91</v>
      </c>
      <c r="P120" s="22" t="s">
        <v>4041</v>
      </c>
      <c r="Q120" s="21" t="s">
        <v>35</v>
      </c>
      <c r="R120" s="21" t="s">
        <v>57</v>
      </c>
      <c r="S120" s="21" t="s">
        <v>74</v>
      </c>
    </row>
    <row r="121" spans="1:19" s="49" customFormat="1" ht="73.5" customHeight="1" x14ac:dyDescent="0.25">
      <c r="A121" s="517" t="s">
        <v>3775</v>
      </c>
      <c r="B121" s="561">
        <f t="shared" si="1"/>
        <v>45</v>
      </c>
      <c r="C121" s="26" t="s">
        <v>634</v>
      </c>
      <c r="D121" s="23" t="s">
        <v>635</v>
      </c>
      <c r="E121" s="23" t="s">
        <v>636</v>
      </c>
      <c r="F121" s="24" t="s">
        <v>637</v>
      </c>
      <c r="G121" s="26" t="s">
        <v>17</v>
      </c>
      <c r="H121" s="23" t="s">
        <v>638</v>
      </c>
      <c r="I121" s="26" t="s">
        <v>101</v>
      </c>
      <c r="J121" s="23" t="s">
        <v>570</v>
      </c>
      <c r="K121" s="482">
        <v>259515200</v>
      </c>
      <c r="L121" s="466">
        <f>+K121/3</f>
        <v>86505066.666666672</v>
      </c>
      <c r="M121" s="466"/>
      <c r="N121" s="467">
        <v>912004</v>
      </c>
      <c r="O121" s="480" t="s">
        <v>91</v>
      </c>
      <c r="P121" s="20" t="s">
        <v>4039</v>
      </c>
      <c r="Q121" s="21" t="s">
        <v>35</v>
      </c>
      <c r="R121" s="21" t="s">
        <v>57</v>
      </c>
      <c r="S121" s="26" t="s">
        <v>75</v>
      </c>
    </row>
    <row r="122" spans="1:19" s="49" customFormat="1" ht="68.25" customHeight="1" x14ac:dyDescent="0.25">
      <c r="A122" s="526" t="s">
        <v>3791</v>
      </c>
      <c r="B122" s="561">
        <f t="shared" si="1"/>
        <v>46</v>
      </c>
      <c r="C122" s="481" t="s">
        <v>721</v>
      </c>
      <c r="D122" s="23" t="s">
        <v>3991</v>
      </c>
      <c r="E122" s="23" t="s">
        <v>678</v>
      </c>
      <c r="F122" s="24" t="s">
        <v>722</v>
      </c>
      <c r="G122" s="26" t="s">
        <v>17</v>
      </c>
      <c r="H122" s="23" t="s">
        <v>3966</v>
      </c>
      <c r="I122" s="466" t="s">
        <v>126</v>
      </c>
      <c r="J122" s="23" t="s">
        <v>670</v>
      </c>
      <c r="K122" s="482">
        <v>351600000</v>
      </c>
      <c r="L122" s="466">
        <f>+K122/2</f>
        <v>175800000</v>
      </c>
      <c r="M122" s="466"/>
      <c r="N122" s="467">
        <v>912004</v>
      </c>
      <c r="O122" s="480" t="s">
        <v>91</v>
      </c>
      <c r="P122" s="20" t="s">
        <v>4040</v>
      </c>
      <c r="Q122" s="21" t="s">
        <v>35</v>
      </c>
      <c r="R122" s="21" t="s">
        <v>57</v>
      </c>
      <c r="S122" s="26" t="s">
        <v>75</v>
      </c>
    </row>
    <row r="123" spans="1:19" s="49" customFormat="1" ht="171.75" customHeight="1" x14ac:dyDescent="0.25">
      <c r="A123" s="726">
        <v>323294</v>
      </c>
      <c r="B123" s="561">
        <f t="shared" si="1"/>
        <v>47</v>
      </c>
      <c r="C123" s="6" t="s">
        <v>4007</v>
      </c>
      <c r="D123" s="16" t="s">
        <v>345</v>
      </c>
      <c r="E123" s="16" t="s">
        <v>346</v>
      </c>
      <c r="F123" s="17" t="s">
        <v>114</v>
      </c>
      <c r="G123" s="6" t="s">
        <v>17</v>
      </c>
      <c r="H123" s="16" t="s">
        <v>347</v>
      </c>
      <c r="I123" s="5" t="s">
        <v>126</v>
      </c>
      <c r="J123" s="693" t="s">
        <v>4011</v>
      </c>
      <c r="K123" s="729">
        <v>57511898.840000004</v>
      </c>
      <c r="L123" s="529"/>
      <c r="M123" s="529"/>
      <c r="N123" s="744">
        <v>271005</v>
      </c>
      <c r="O123" s="458" t="s">
        <v>90</v>
      </c>
      <c r="P123" s="16" t="s">
        <v>4008</v>
      </c>
      <c r="Q123" s="5" t="s">
        <v>52</v>
      </c>
      <c r="R123" s="6" t="s">
        <v>72</v>
      </c>
      <c r="S123" s="6" t="s">
        <v>74</v>
      </c>
    </row>
    <row r="124" spans="1:19" s="49" customFormat="1" ht="65.099999999999994" customHeight="1" x14ac:dyDescent="0.25">
      <c r="A124" s="727"/>
      <c r="B124" s="561">
        <f t="shared" si="1"/>
        <v>48</v>
      </c>
      <c r="C124" s="6" t="s">
        <v>349</v>
      </c>
      <c r="D124" s="16" t="s">
        <v>345</v>
      </c>
      <c r="E124" s="16" t="s">
        <v>346</v>
      </c>
      <c r="F124" s="17" t="s">
        <v>350</v>
      </c>
      <c r="G124" s="6" t="s">
        <v>17</v>
      </c>
      <c r="H124" s="16" t="s">
        <v>347</v>
      </c>
      <c r="I124" s="5" t="s">
        <v>126</v>
      </c>
      <c r="J124" s="703"/>
      <c r="K124" s="730"/>
      <c r="L124" s="530"/>
      <c r="M124" s="530"/>
      <c r="N124" s="745"/>
      <c r="O124" s="458" t="s">
        <v>90</v>
      </c>
      <c r="P124" s="16" t="s">
        <v>351</v>
      </c>
      <c r="Q124" s="5" t="s">
        <v>52</v>
      </c>
      <c r="R124" s="6" t="s">
        <v>72</v>
      </c>
      <c r="S124" s="6" t="s">
        <v>74</v>
      </c>
    </row>
    <row r="125" spans="1:19" s="49" customFormat="1" ht="65.099999999999994" customHeight="1" x14ac:dyDescent="0.25">
      <c r="A125" s="728"/>
      <c r="B125" s="561">
        <f t="shared" si="1"/>
        <v>49</v>
      </c>
      <c r="C125" s="6" t="s">
        <v>2107</v>
      </c>
      <c r="D125" s="16" t="s">
        <v>345</v>
      </c>
      <c r="E125" s="16" t="s">
        <v>346</v>
      </c>
      <c r="F125" s="493" t="s">
        <v>4009</v>
      </c>
      <c r="G125" s="6" t="s">
        <v>17</v>
      </c>
      <c r="H125" s="16" t="s">
        <v>347</v>
      </c>
      <c r="I125" s="5" t="s">
        <v>126</v>
      </c>
      <c r="J125" s="694"/>
      <c r="K125" s="730"/>
      <c r="L125" s="531"/>
      <c r="M125" s="531"/>
      <c r="N125" s="746"/>
      <c r="O125" s="458" t="s">
        <v>90</v>
      </c>
      <c r="P125" s="16" t="s">
        <v>4010</v>
      </c>
      <c r="Q125" s="5" t="s">
        <v>52</v>
      </c>
      <c r="R125" s="6" t="s">
        <v>72</v>
      </c>
      <c r="S125" s="6" t="s">
        <v>74</v>
      </c>
    </row>
    <row r="126" spans="1:19" s="51" customFormat="1" ht="54.75" customHeight="1" x14ac:dyDescent="0.25">
      <c r="A126" s="528"/>
      <c r="B126" s="561">
        <f t="shared" si="1"/>
        <v>50</v>
      </c>
      <c r="C126" s="528" t="s">
        <v>816</v>
      </c>
      <c r="D126" s="528" t="s">
        <v>817</v>
      </c>
      <c r="E126" s="528" t="s">
        <v>411</v>
      </c>
      <c r="F126" s="527" t="s">
        <v>818</v>
      </c>
      <c r="G126" s="528" t="s">
        <v>819</v>
      </c>
      <c r="H126" s="3" t="s">
        <v>820</v>
      </c>
      <c r="I126" s="528" t="s">
        <v>542</v>
      </c>
      <c r="J126" s="528" t="s">
        <v>821</v>
      </c>
      <c r="K126" s="528"/>
      <c r="L126" s="528"/>
      <c r="M126" s="542"/>
      <c r="N126" s="528"/>
      <c r="O126" s="480" t="s">
        <v>91</v>
      </c>
      <c r="P126" s="528" t="s">
        <v>3870</v>
      </c>
      <c r="Q126" s="528" t="s">
        <v>822</v>
      </c>
      <c r="R126" s="528" t="s">
        <v>823</v>
      </c>
      <c r="S126" s="528" t="s">
        <v>824</v>
      </c>
    </row>
    <row r="127" spans="1:19" s="51" customFormat="1" ht="54.75" customHeight="1" x14ac:dyDescent="0.25">
      <c r="A127" s="528"/>
      <c r="B127" s="561">
        <f t="shared" si="1"/>
        <v>51</v>
      </c>
      <c r="C127" s="528" t="s">
        <v>3871</v>
      </c>
      <c r="D127" s="3" t="s">
        <v>833</v>
      </c>
      <c r="E127" s="528" t="s">
        <v>411</v>
      </c>
      <c r="F127" s="15" t="s">
        <v>834</v>
      </c>
      <c r="G127" s="528" t="s">
        <v>819</v>
      </c>
      <c r="H127" s="3" t="s">
        <v>820</v>
      </c>
      <c r="I127" s="528" t="s">
        <v>372</v>
      </c>
      <c r="J127" s="528" t="s">
        <v>835</v>
      </c>
      <c r="K127" s="528"/>
      <c r="L127" s="528"/>
      <c r="M127" s="542"/>
      <c r="N127" s="528"/>
      <c r="O127" s="480" t="s">
        <v>91</v>
      </c>
      <c r="P127" s="527" t="s">
        <v>3872</v>
      </c>
      <c r="Q127" s="528" t="s">
        <v>822</v>
      </c>
      <c r="R127" s="528" t="s">
        <v>823</v>
      </c>
      <c r="S127" s="528" t="s">
        <v>107</v>
      </c>
    </row>
    <row r="128" spans="1:19" s="51" customFormat="1" ht="54.75" customHeight="1" x14ac:dyDescent="0.25">
      <c r="A128" s="528"/>
      <c r="B128" s="561">
        <f t="shared" si="1"/>
        <v>52</v>
      </c>
      <c r="C128" s="528" t="s">
        <v>3873</v>
      </c>
      <c r="D128" s="528" t="s">
        <v>836</v>
      </c>
      <c r="E128" s="528" t="s">
        <v>411</v>
      </c>
      <c r="F128" s="527" t="s">
        <v>837</v>
      </c>
      <c r="G128" s="528" t="s">
        <v>819</v>
      </c>
      <c r="H128" s="3" t="s">
        <v>820</v>
      </c>
      <c r="I128" s="528" t="s">
        <v>372</v>
      </c>
      <c r="J128" s="528" t="s">
        <v>838</v>
      </c>
      <c r="K128" s="528"/>
      <c r="L128" s="528"/>
      <c r="M128" s="542"/>
      <c r="N128" s="528"/>
      <c r="O128" s="480" t="s">
        <v>91</v>
      </c>
      <c r="P128" s="527" t="s">
        <v>3874</v>
      </c>
      <c r="Q128" s="528" t="s">
        <v>822</v>
      </c>
      <c r="R128" s="528" t="s">
        <v>823</v>
      </c>
      <c r="S128" s="528" t="s">
        <v>107</v>
      </c>
    </row>
    <row r="129" spans="1:19" s="51" customFormat="1" ht="54.75" customHeight="1" x14ac:dyDescent="0.25">
      <c r="A129" s="528"/>
      <c r="B129" s="561">
        <f t="shared" si="1"/>
        <v>53</v>
      </c>
      <c r="C129" s="528" t="s">
        <v>839</v>
      </c>
      <c r="D129" s="528" t="s">
        <v>840</v>
      </c>
      <c r="E129" s="528" t="s">
        <v>411</v>
      </c>
      <c r="F129" s="527" t="s">
        <v>841</v>
      </c>
      <c r="G129" s="528" t="s">
        <v>819</v>
      </c>
      <c r="H129" s="3" t="s">
        <v>820</v>
      </c>
      <c r="I129" s="528" t="s">
        <v>372</v>
      </c>
      <c r="J129" s="528" t="s">
        <v>842</v>
      </c>
      <c r="K129" s="528"/>
      <c r="L129" s="528"/>
      <c r="M129" s="542"/>
      <c r="N129" s="528"/>
      <c r="O129" s="480" t="s">
        <v>91</v>
      </c>
      <c r="P129" s="527" t="s">
        <v>3875</v>
      </c>
      <c r="Q129" s="528" t="s">
        <v>822</v>
      </c>
      <c r="R129" s="528" t="s">
        <v>823</v>
      </c>
      <c r="S129" s="528" t="s">
        <v>843</v>
      </c>
    </row>
    <row r="130" spans="1:19" s="51" customFormat="1" ht="54.75" customHeight="1" x14ac:dyDescent="0.25">
      <c r="A130" s="528"/>
      <c r="B130" s="561">
        <f t="shared" si="1"/>
        <v>54</v>
      </c>
      <c r="C130" s="528" t="s">
        <v>844</v>
      </c>
      <c r="D130" s="528" t="s">
        <v>845</v>
      </c>
      <c r="E130" s="528" t="s">
        <v>411</v>
      </c>
      <c r="F130" s="527" t="s">
        <v>846</v>
      </c>
      <c r="G130" s="528" t="s">
        <v>819</v>
      </c>
      <c r="H130" s="3" t="s">
        <v>820</v>
      </c>
      <c r="I130" s="528" t="s">
        <v>372</v>
      </c>
      <c r="J130" s="528" t="s">
        <v>847</v>
      </c>
      <c r="K130" s="528"/>
      <c r="L130" s="528"/>
      <c r="M130" s="542"/>
      <c r="N130" s="528"/>
      <c r="O130" s="480" t="s">
        <v>91</v>
      </c>
      <c r="P130" s="527" t="s">
        <v>3876</v>
      </c>
      <c r="Q130" s="528" t="s">
        <v>822</v>
      </c>
      <c r="R130" s="528" t="s">
        <v>823</v>
      </c>
      <c r="S130" s="528" t="s">
        <v>107</v>
      </c>
    </row>
    <row r="131" spans="1:19" s="51" customFormat="1" ht="54.75" customHeight="1" x14ac:dyDescent="0.25">
      <c r="A131" s="528"/>
      <c r="B131" s="561">
        <f t="shared" si="1"/>
        <v>55</v>
      </c>
      <c r="C131" s="528" t="s">
        <v>848</v>
      </c>
      <c r="D131" s="528" t="s">
        <v>849</v>
      </c>
      <c r="E131" s="528" t="s">
        <v>411</v>
      </c>
      <c r="F131" s="527" t="s">
        <v>850</v>
      </c>
      <c r="G131" s="528" t="s">
        <v>819</v>
      </c>
      <c r="H131" s="3" t="s">
        <v>820</v>
      </c>
      <c r="I131" s="528" t="s">
        <v>372</v>
      </c>
      <c r="J131" s="528" t="s">
        <v>851</v>
      </c>
      <c r="K131" s="528"/>
      <c r="L131" s="528"/>
      <c r="M131" s="542"/>
      <c r="N131" s="528"/>
      <c r="O131" s="480" t="s">
        <v>91</v>
      </c>
      <c r="P131" s="527" t="s">
        <v>3877</v>
      </c>
      <c r="Q131" s="528" t="s">
        <v>822</v>
      </c>
      <c r="R131" s="528" t="s">
        <v>823</v>
      </c>
      <c r="S131" s="528" t="s">
        <v>107</v>
      </c>
    </row>
    <row r="132" spans="1:19" s="51" customFormat="1" ht="54.75" customHeight="1" x14ac:dyDescent="0.25">
      <c r="A132" s="528"/>
      <c r="B132" s="561">
        <f t="shared" si="1"/>
        <v>56</v>
      </c>
      <c r="C132" s="528" t="s">
        <v>852</v>
      </c>
      <c r="D132" s="528" t="s">
        <v>845</v>
      </c>
      <c r="E132" s="528" t="s">
        <v>411</v>
      </c>
      <c r="F132" s="527" t="s">
        <v>853</v>
      </c>
      <c r="G132" s="528" t="s">
        <v>819</v>
      </c>
      <c r="H132" s="3" t="s">
        <v>820</v>
      </c>
      <c r="I132" s="528" t="s">
        <v>542</v>
      </c>
      <c r="J132" s="528" t="s">
        <v>854</v>
      </c>
      <c r="K132" s="528"/>
      <c r="L132" s="528"/>
      <c r="M132" s="542"/>
      <c r="N132" s="528"/>
      <c r="O132" s="480" t="s">
        <v>91</v>
      </c>
      <c r="P132" s="527" t="s">
        <v>3878</v>
      </c>
      <c r="Q132" s="528" t="s">
        <v>822</v>
      </c>
      <c r="R132" s="528" t="s">
        <v>823</v>
      </c>
      <c r="S132" s="528" t="s">
        <v>855</v>
      </c>
    </row>
    <row r="133" spans="1:19" s="51" customFormat="1" ht="54.75" customHeight="1" x14ac:dyDescent="0.25">
      <c r="A133" s="528"/>
      <c r="B133" s="561">
        <f t="shared" si="1"/>
        <v>57</v>
      </c>
      <c r="C133" s="528" t="s">
        <v>856</v>
      </c>
      <c r="D133" s="528" t="s">
        <v>817</v>
      </c>
      <c r="E133" s="528" t="s">
        <v>411</v>
      </c>
      <c r="F133" s="527" t="s">
        <v>857</v>
      </c>
      <c r="G133" s="528" t="s">
        <v>819</v>
      </c>
      <c r="H133" s="3" t="s">
        <v>820</v>
      </c>
      <c r="I133" s="528" t="s">
        <v>542</v>
      </c>
      <c r="J133" s="528" t="s">
        <v>858</v>
      </c>
      <c r="K133" s="528"/>
      <c r="L133" s="528"/>
      <c r="M133" s="542"/>
      <c r="N133" s="528"/>
      <c r="O133" s="480" t="s">
        <v>91</v>
      </c>
      <c r="P133" s="527" t="s">
        <v>3879</v>
      </c>
      <c r="Q133" s="528" t="s">
        <v>822</v>
      </c>
      <c r="R133" s="528" t="s">
        <v>823</v>
      </c>
      <c r="S133" s="528" t="s">
        <v>107</v>
      </c>
    </row>
    <row r="134" spans="1:19" s="51" customFormat="1" ht="54.75" customHeight="1" x14ac:dyDescent="0.25">
      <c r="A134" s="528"/>
      <c r="B134" s="561">
        <f t="shared" si="1"/>
        <v>58</v>
      </c>
      <c r="C134" s="528" t="s">
        <v>859</v>
      </c>
      <c r="D134" s="528" t="s">
        <v>833</v>
      </c>
      <c r="E134" s="528" t="s">
        <v>411</v>
      </c>
      <c r="F134" s="527" t="s">
        <v>860</v>
      </c>
      <c r="G134" s="528" t="s">
        <v>819</v>
      </c>
      <c r="H134" s="3" t="s">
        <v>820</v>
      </c>
      <c r="I134" s="528" t="s">
        <v>542</v>
      </c>
      <c r="J134" s="528" t="s">
        <v>861</v>
      </c>
      <c r="K134" s="528"/>
      <c r="L134" s="528"/>
      <c r="M134" s="542"/>
      <c r="N134" s="528"/>
      <c r="O134" s="480" t="s">
        <v>91</v>
      </c>
      <c r="P134" s="527" t="s">
        <v>3880</v>
      </c>
      <c r="Q134" s="528" t="s">
        <v>822</v>
      </c>
      <c r="R134" s="528" t="s">
        <v>823</v>
      </c>
      <c r="S134" s="528" t="s">
        <v>855</v>
      </c>
    </row>
    <row r="135" spans="1:19" s="51" customFormat="1" ht="54.75" customHeight="1" x14ac:dyDescent="0.25">
      <c r="A135" s="528"/>
      <c r="B135" s="561">
        <f t="shared" si="1"/>
        <v>59</v>
      </c>
      <c r="C135" s="528" t="s">
        <v>862</v>
      </c>
      <c r="D135" s="528" t="s">
        <v>840</v>
      </c>
      <c r="E135" s="528" t="s">
        <v>411</v>
      </c>
      <c r="F135" s="527" t="s">
        <v>863</v>
      </c>
      <c r="G135" s="528" t="s">
        <v>819</v>
      </c>
      <c r="H135" s="3" t="s">
        <v>820</v>
      </c>
      <c r="I135" s="528" t="s">
        <v>542</v>
      </c>
      <c r="J135" s="528" t="s">
        <v>864</v>
      </c>
      <c r="K135" s="528"/>
      <c r="L135" s="528"/>
      <c r="M135" s="542"/>
      <c r="N135" s="528"/>
      <c r="O135" s="480" t="s">
        <v>91</v>
      </c>
      <c r="P135" s="527" t="s">
        <v>3881</v>
      </c>
      <c r="Q135" s="528" t="s">
        <v>822</v>
      </c>
      <c r="R135" s="528" t="s">
        <v>823</v>
      </c>
      <c r="S135" s="528" t="s">
        <v>865</v>
      </c>
    </row>
    <row r="136" spans="1:19" s="51" customFormat="1" ht="54.75" customHeight="1" x14ac:dyDescent="0.25">
      <c r="A136" s="528"/>
      <c r="B136" s="561">
        <f t="shared" si="1"/>
        <v>60</v>
      </c>
      <c r="C136" s="528" t="s">
        <v>866</v>
      </c>
      <c r="D136" s="528" t="s">
        <v>833</v>
      </c>
      <c r="E136" s="528" t="s">
        <v>411</v>
      </c>
      <c r="F136" s="527" t="s">
        <v>867</v>
      </c>
      <c r="G136" s="528" t="s">
        <v>819</v>
      </c>
      <c r="H136" s="3" t="s">
        <v>820</v>
      </c>
      <c r="I136" s="528" t="s">
        <v>542</v>
      </c>
      <c r="J136" s="528" t="s">
        <v>868</v>
      </c>
      <c r="K136" s="528"/>
      <c r="L136" s="528"/>
      <c r="M136" s="542"/>
      <c r="N136" s="528"/>
      <c r="O136" s="480" t="s">
        <v>91</v>
      </c>
      <c r="P136" s="527" t="s">
        <v>3882</v>
      </c>
      <c r="Q136" s="528" t="s">
        <v>822</v>
      </c>
      <c r="R136" s="528" t="s">
        <v>823</v>
      </c>
      <c r="S136" s="528" t="s">
        <v>869</v>
      </c>
    </row>
    <row r="137" spans="1:19" s="51" customFormat="1" ht="54.75" customHeight="1" x14ac:dyDescent="0.25">
      <c r="A137" s="528"/>
      <c r="B137" s="561">
        <f t="shared" si="1"/>
        <v>61</v>
      </c>
      <c r="C137" s="528" t="s">
        <v>870</v>
      </c>
      <c r="D137" s="528" t="s">
        <v>833</v>
      </c>
      <c r="E137" s="528" t="s">
        <v>411</v>
      </c>
      <c r="F137" s="527" t="s">
        <v>871</v>
      </c>
      <c r="G137" s="528" t="s">
        <v>819</v>
      </c>
      <c r="H137" s="3" t="s">
        <v>820</v>
      </c>
      <c r="I137" s="528" t="s">
        <v>542</v>
      </c>
      <c r="J137" s="528" t="s">
        <v>872</v>
      </c>
      <c r="K137" s="528"/>
      <c r="L137" s="528"/>
      <c r="M137" s="542"/>
      <c r="N137" s="528"/>
      <c r="O137" s="480" t="s">
        <v>91</v>
      </c>
      <c r="P137" s="527" t="s">
        <v>3883</v>
      </c>
      <c r="Q137" s="528" t="s">
        <v>822</v>
      </c>
      <c r="R137" s="528" t="s">
        <v>823</v>
      </c>
      <c r="S137" s="528" t="s">
        <v>107</v>
      </c>
    </row>
    <row r="138" spans="1:19" s="51" customFormat="1" ht="54.75" customHeight="1" x14ac:dyDescent="0.25">
      <c r="A138" s="528"/>
      <c r="B138" s="561">
        <f t="shared" si="1"/>
        <v>62</v>
      </c>
      <c r="C138" s="528" t="s">
        <v>873</v>
      </c>
      <c r="D138" s="528" t="s">
        <v>874</v>
      </c>
      <c r="E138" s="528" t="s">
        <v>411</v>
      </c>
      <c r="F138" s="527" t="s">
        <v>867</v>
      </c>
      <c r="G138" s="528" t="s">
        <v>819</v>
      </c>
      <c r="H138" s="3" t="s">
        <v>820</v>
      </c>
      <c r="I138" s="528" t="s">
        <v>542</v>
      </c>
      <c r="J138" s="528" t="s">
        <v>875</v>
      </c>
      <c r="K138" s="528"/>
      <c r="L138" s="528"/>
      <c r="M138" s="542"/>
      <c r="N138" s="528"/>
      <c r="O138" s="480" t="s">
        <v>91</v>
      </c>
      <c r="P138" s="527" t="s">
        <v>3884</v>
      </c>
      <c r="Q138" s="528" t="s">
        <v>822</v>
      </c>
      <c r="R138" s="528" t="s">
        <v>823</v>
      </c>
      <c r="S138" s="528" t="s">
        <v>869</v>
      </c>
    </row>
    <row r="139" spans="1:19" s="51" customFormat="1" ht="54.75" customHeight="1" x14ac:dyDescent="0.25">
      <c r="A139" s="528"/>
      <c r="B139" s="561">
        <f t="shared" si="1"/>
        <v>63</v>
      </c>
      <c r="C139" s="528" t="s">
        <v>876</v>
      </c>
      <c r="D139" s="528" t="s">
        <v>877</v>
      </c>
      <c r="E139" s="528" t="s">
        <v>411</v>
      </c>
      <c r="F139" s="527" t="s">
        <v>878</v>
      </c>
      <c r="G139" s="528" t="s">
        <v>819</v>
      </c>
      <c r="H139" s="3" t="s">
        <v>820</v>
      </c>
      <c r="I139" s="528" t="s">
        <v>542</v>
      </c>
      <c r="J139" s="528" t="s">
        <v>879</v>
      </c>
      <c r="K139" s="528"/>
      <c r="L139" s="528"/>
      <c r="M139" s="542"/>
      <c r="N139" s="528"/>
      <c r="O139" s="480" t="s">
        <v>91</v>
      </c>
      <c r="P139" s="527" t="s">
        <v>3885</v>
      </c>
      <c r="Q139" s="528" t="s">
        <v>822</v>
      </c>
      <c r="R139" s="528" t="s">
        <v>823</v>
      </c>
      <c r="S139" s="528" t="s">
        <v>865</v>
      </c>
    </row>
    <row r="140" spans="1:19" s="51" customFormat="1" ht="54.75" customHeight="1" x14ac:dyDescent="0.25">
      <c r="A140" s="528"/>
      <c r="B140" s="561">
        <f t="shared" si="1"/>
        <v>64</v>
      </c>
      <c r="C140" s="528" t="s">
        <v>880</v>
      </c>
      <c r="D140" s="528" t="s">
        <v>833</v>
      </c>
      <c r="E140" s="528" t="s">
        <v>411</v>
      </c>
      <c r="F140" s="527" t="s">
        <v>881</v>
      </c>
      <c r="G140" s="528" t="s">
        <v>819</v>
      </c>
      <c r="H140" s="3" t="s">
        <v>820</v>
      </c>
      <c r="I140" s="528" t="s">
        <v>542</v>
      </c>
      <c r="J140" s="528" t="s">
        <v>882</v>
      </c>
      <c r="K140" s="528"/>
      <c r="L140" s="528"/>
      <c r="M140" s="542"/>
      <c r="N140" s="528"/>
      <c r="O140" s="480" t="s">
        <v>91</v>
      </c>
      <c r="P140" s="527" t="s">
        <v>3886</v>
      </c>
      <c r="Q140" s="528" t="s">
        <v>822</v>
      </c>
      <c r="R140" s="528" t="s">
        <v>823</v>
      </c>
      <c r="S140" s="528" t="s">
        <v>843</v>
      </c>
    </row>
    <row r="141" spans="1:19" s="51" customFormat="1" ht="54.75" customHeight="1" x14ac:dyDescent="0.25">
      <c r="A141" s="528"/>
      <c r="B141" s="561">
        <f t="shared" si="1"/>
        <v>65</v>
      </c>
      <c r="C141" s="528" t="s">
        <v>883</v>
      </c>
      <c r="D141" s="528" t="s">
        <v>845</v>
      </c>
      <c r="E141" s="528" t="s">
        <v>411</v>
      </c>
      <c r="F141" s="527" t="s">
        <v>867</v>
      </c>
      <c r="G141" s="528" t="s">
        <v>819</v>
      </c>
      <c r="H141" s="3" t="s">
        <v>820</v>
      </c>
      <c r="I141" s="528" t="s">
        <v>542</v>
      </c>
      <c r="J141" s="528" t="s">
        <v>884</v>
      </c>
      <c r="K141" s="528"/>
      <c r="L141" s="528"/>
      <c r="M141" s="542"/>
      <c r="N141" s="528"/>
      <c r="O141" s="480" t="s">
        <v>91</v>
      </c>
      <c r="P141" s="527" t="s">
        <v>3887</v>
      </c>
      <c r="Q141" s="528" t="s">
        <v>822</v>
      </c>
      <c r="R141" s="528" t="s">
        <v>823</v>
      </c>
      <c r="S141" s="528" t="s">
        <v>865</v>
      </c>
    </row>
    <row r="142" spans="1:19" s="51" customFormat="1" ht="54.75" customHeight="1" x14ac:dyDescent="0.25">
      <c r="A142" s="528"/>
      <c r="B142" s="561">
        <f t="shared" si="1"/>
        <v>66</v>
      </c>
      <c r="C142" s="528" t="s">
        <v>885</v>
      </c>
      <c r="D142" s="528" t="s">
        <v>886</v>
      </c>
      <c r="E142" s="528" t="s">
        <v>411</v>
      </c>
      <c r="F142" s="527" t="s">
        <v>887</v>
      </c>
      <c r="G142" s="528" t="s">
        <v>819</v>
      </c>
      <c r="H142" s="3" t="s">
        <v>820</v>
      </c>
      <c r="I142" s="528" t="s">
        <v>542</v>
      </c>
      <c r="J142" s="528" t="s">
        <v>888</v>
      </c>
      <c r="K142" s="528"/>
      <c r="L142" s="528"/>
      <c r="M142" s="542"/>
      <c r="N142" s="528"/>
      <c r="O142" s="480" t="s">
        <v>91</v>
      </c>
      <c r="P142" s="527" t="s">
        <v>3888</v>
      </c>
      <c r="Q142" s="528" t="s">
        <v>822</v>
      </c>
      <c r="R142" s="528" t="s">
        <v>823</v>
      </c>
      <c r="S142" s="528" t="s">
        <v>869</v>
      </c>
    </row>
    <row r="143" spans="1:19" s="51" customFormat="1" ht="54.75" customHeight="1" x14ac:dyDescent="0.25">
      <c r="A143" s="528"/>
      <c r="B143" s="561">
        <f t="shared" ref="B143:B175" si="2">B142+1</f>
        <v>67</v>
      </c>
      <c r="C143" s="528" t="s">
        <v>889</v>
      </c>
      <c r="D143" s="528" t="s">
        <v>886</v>
      </c>
      <c r="E143" s="528" t="s">
        <v>411</v>
      </c>
      <c r="F143" s="527" t="s">
        <v>863</v>
      </c>
      <c r="G143" s="528" t="s">
        <v>819</v>
      </c>
      <c r="H143" s="3" t="s">
        <v>820</v>
      </c>
      <c r="I143" s="528" t="s">
        <v>542</v>
      </c>
      <c r="J143" s="528" t="s">
        <v>890</v>
      </c>
      <c r="K143" s="528"/>
      <c r="L143" s="528"/>
      <c r="M143" s="542"/>
      <c r="N143" s="528"/>
      <c r="O143" s="480" t="s">
        <v>91</v>
      </c>
      <c r="P143" s="527" t="s">
        <v>3889</v>
      </c>
      <c r="Q143" s="528" t="s">
        <v>822</v>
      </c>
      <c r="R143" s="528" t="s">
        <v>823</v>
      </c>
      <c r="S143" s="528" t="s">
        <v>865</v>
      </c>
    </row>
    <row r="144" spans="1:19" s="51" customFormat="1" ht="54.75" customHeight="1" x14ac:dyDescent="0.25">
      <c r="A144" s="528"/>
      <c r="B144" s="561">
        <f t="shared" si="2"/>
        <v>68</v>
      </c>
      <c r="C144" s="528" t="s">
        <v>891</v>
      </c>
      <c r="D144" s="528" t="s">
        <v>833</v>
      </c>
      <c r="E144" s="528" t="s">
        <v>411</v>
      </c>
      <c r="F144" s="527" t="s">
        <v>881</v>
      </c>
      <c r="G144" s="528" t="s">
        <v>819</v>
      </c>
      <c r="H144" s="3" t="s">
        <v>820</v>
      </c>
      <c r="I144" s="528" t="s">
        <v>542</v>
      </c>
      <c r="J144" s="528" t="s">
        <v>892</v>
      </c>
      <c r="K144" s="528"/>
      <c r="L144" s="528"/>
      <c r="M144" s="542"/>
      <c r="N144" s="528"/>
      <c r="O144" s="480" t="s">
        <v>91</v>
      </c>
      <c r="P144" s="527" t="s">
        <v>3890</v>
      </c>
      <c r="Q144" s="528" t="s">
        <v>822</v>
      </c>
      <c r="R144" s="528" t="s">
        <v>823</v>
      </c>
      <c r="S144" s="528" t="s">
        <v>107</v>
      </c>
    </row>
    <row r="145" spans="1:19" s="51" customFormat="1" ht="54.75" customHeight="1" x14ac:dyDescent="0.25">
      <c r="A145" s="528"/>
      <c r="B145" s="561">
        <f t="shared" si="2"/>
        <v>69</v>
      </c>
      <c r="C145" s="528" t="s">
        <v>893</v>
      </c>
      <c r="D145" s="528" t="s">
        <v>833</v>
      </c>
      <c r="E145" s="528" t="s">
        <v>411</v>
      </c>
      <c r="F145" s="527" t="s">
        <v>894</v>
      </c>
      <c r="G145" s="528" t="s">
        <v>819</v>
      </c>
      <c r="H145" s="3" t="s">
        <v>820</v>
      </c>
      <c r="I145" s="528" t="s">
        <v>542</v>
      </c>
      <c r="J145" s="528" t="s">
        <v>895</v>
      </c>
      <c r="K145" s="528"/>
      <c r="L145" s="528"/>
      <c r="M145" s="542"/>
      <c r="N145" s="528"/>
      <c r="O145" s="480" t="s">
        <v>91</v>
      </c>
      <c r="P145" s="527" t="s">
        <v>3891</v>
      </c>
      <c r="Q145" s="528" t="s">
        <v>822</v>
      </c>
      <c r="R145" s="528" t="s">
        <v>823</v>
      </c>
      <c r="S145" s="528" t="s">
        <v>865</v>
      </c>
    </row>
    <row r="146" spans="1:19" s="51" customFormat="1" ht="54.75" customHeight="1" x14ac:dyDescent="0.25">
      <c r="A146" s="528"/>
      <c r="B146" s="561">
        <f t="shared" si="2"/>
        <v>70</v>
      </c>
      <c r="C146" s="528" t="s">
        <v>896</v>
      </c>
      <c r="D146" s="528" t="s">
        <v>849</v>
      </c>
      <c r="E146" s="528" t="s">
        <v>897</v>
      </c>
      <c r="F146" s="527" t="s">
        <v>898</v>
      </c>
      <c r="G146" s="528" t="s">
        <v>819</v>
      </c>
      <c r="H146" s="3" t="s">
        <v>820</v>
      </c>
      <c r="I146" s="528" t="s">
        <v>542</v>
      </c>
      <c r="J146" s="528" t="s">
        <v>899</v>
      </c>
      <c r="K146" s="528"/>
      <c r="L146" s="528"/>
      <c r="M146" s="542"/>
      <c r="N146" s="528"/>
      <c r="O146" s="480" t="s">
        <v>91</v>
      </c>
      <c r="P146" s="527" t="s">
        <v>3892</v>
      </c>
      <c r="Q146" s="528" t="s">
        <v>822</v>
      </c>
      <c r="R146" s="528" t="s">
        <v>823</v>
      </c>
      <c r="S146" s="528" t="s">
        <v>107</v>
      </c>
    </row>
    <row r="147" spans="1:19" s="51" customFormat="1" ht="54.75" customHeight="1" x14ac:dyDescent="0.25">
      <c r="A147" s="528"/>
      <c r="B147" s="561">
        <f t="shared" si="2"/>
        <v>71</v>
      </c>
      <c r="C147" s="528" t="s">
        <v>900</v>
      </c>
      <c r="D147" s="528" t="s">
        <v>833</v>
      </c>
      <c r="E147" s="528" t="s">
        <v>411</v>
      </c>
      <c r="F147" s="527" t="s">
        <v>901</v>
      </c>
      <c r="G147" s="528" t="s">
        <v>819</v>
      </c>
      <c r="H147" s="3" t="s">
        <v>820</v>
      </c>
      <c r="I147" s="528" t="s">
        <v>542</v>
      </c>
      <c r="J147" s="528" t="s">
        <v>902</v>
      </c>
      <c r="K147" s="528"/>
      <c r="L147" s="528"/>
      <c r="M147" s="542"/>
      <c r="N147" s="528"/>
      <c r="O147" s="480" t="s">
        <v>91</v>
      </c>
      <c r="P147" s="527" t="s">
        <v>3893</v>
      </c>
      <c r="Q147" s="528"/>
      <c r="R147" s="528" t="s">
        <v>823</v>
      </c>
      <c r="S147" s="528" t="s">
        <v>107</v>
      </c>
    </row>
    <row r="148" spans="1:19" s="51" customFormat="1" ht="54.75" customHeight="1" x14ac:dyDescent="0.25">
      <c r="A148" s="528"/>
      <c r="B148" s="561">
        <f t="shared" si="2"/>
        <v>72</v>
      </c>
      <c r="C148" s="528" t="s">
        <v>903</v>
      </c>
      <c r="D148" s="528" t="s">
        <v>833</v>
      </c>
      <c r="E148" s="528" t="s">
        <v>411</v>
      </c>
      <c r="F148" s="527" t="s">
        <v>904</v>
      </c>
      <c r="G148" s="528" t="s">
        <v>819</v>
      </c>
      <c r="H148" s="3" t="s">
        <v>820</v>
      </c>
      <c r="I148" s="528" t="s">
        <v>542</v>
      </c>
      <c r="J148" s="528" t="s">
        <v>905</v>
      </c>
      <c r="K148" s="528"/>
      <c r="L148" s="528"/>
      <c r="M148" s="542"/>
      <c r="N148" s="528"/>
      <c r="O148" s="480" t="s">
        <v>91</v>
      </c>
      <c r="P148" s="527" t="s">
        <v>3894</v>
      </c>
      <c r="Q148" s="528" t="s">
        <v>822</v>
      </c>
      <c r="R148" s="528" t="s">
        <v>823</v>
      </c>
      <c r="S148" s="528" t="s">
        <v>843</v>
      </c>
    </row>
    <row r="149" spans="1:19" s="51" customFormat="1" ht="54.75" customHeight="1" x14ac:dyDescent="0.25">
      <c r="A149" s="528"/>
      <c r="B149" s="561">
        <f t="shared" si="2"/>
        <v>73</v>
      </c>
      <c r="C149" s="528" t="s">
        <v>906</v>
      </c>
      <c r="D149" s="528" t="s">
        <v>845</v>
      </c>
      <c r="E149" s="528" t="s">
        <v>411</v>
      </c>
      <c r="F149" s="527" t="s">
        <v>863</v>
      </c>
      <c r="G149" s="528" t="s">
        <v>819</v>
      </c>
      <c r="H149" s="3" t="s">
        <v>820</v>
      </c>
      <c r="I149" s="528" t="s">
        <v>542</v>
      </c>
      <c r="J149" s="528" t="s">
        <v>907</v>
      </c>
      <c r="K149" s="528"/>
      <c r="L149" s="528"/>
      <c r="M149" s="542"/>
      <c r="N149" s="528"/>
      <c r="O149" s="480" t="s">
        <v>91</v>
      </c>
      <c r="P149" s="527" t="s">
        <v>3895</v>
      </c>
      <c r="Q149" s="528" t="s">
        <v>822</v>
      </c>
      <c r="R149" s="528" t="s">
        <v>823</v>
      </c>
      <c r="S149" s="528" t="s">
        <v>843</v>
      </c>
    </row>
    <row r="150" spans="1:19" s="51" customFormat="1" ht="54.75" customHeight="1" x14ac:dyDescent="0.25">
      <c r="A150" s="528"/>
      <c r="B150" s="561">
        <f t="shared" si="2"/>
        <v>74</v>
      </c>
      <c r="C150" s="528" t="s">
        <v>908</v>
      </c>
      <c r="D150" s="528" t="s">
        <v>833</v>
      </c>
      <c r="E150" s="528" t="s">
        <v>411</v>
      </c>
      <c r="F150" s="527" t="s">
        <v>909</v>
      </c>
      <c r="G150" s="528" t="s">
        <v>819</v>
      </c>
      <c r="H150" s="3" t="s">
        <v>820</v>
      </c>
      <c r="I150" s="528" t="s">
        <v>542</v>
      </c>
      <c r="J150" s="528" t="s">
        <v>910</v>
      </c>
      <c r="K150" s="528"/>
      <c r="L150" s="528"/>
      <c r="M150" s="542"/>
      <c r="N150" s="528"/>
      <c r="O150" s="480" t="s">
        <v>91</v>
      </c>
      <c r="P150" s="527" t="s">
        <v>3896</v>
      </c>
      <c r="Q150" s="528" t="s">
        <v>822</v>
      </c>
      <c r="R150" s="528" t="s">
        <v>823</v>
      </c>
      <c r="S150" s="528" t="s">
        <v>869</v>
      </c>
    </row>
    <row r="151" spans="1:19" s="51" customFormat="1" ht="54.75" customHeight="1" x14ac:dyDescent="0.25">
      <c r="A151" s="528"/>
      <c r="B151" s="561">
        <f t="shared" si="2"/>
        <v>75</v>
      </c>
      <c r="C151" s="528" t="s">
        <v>911</v>
      </c>
      <c r="D151" s="528" t="s">
        <v>912</v>
      </c>
      <c r="E151" s="528" t="s">
        <v>411</v>
      </c>
      <c r="F151" s="527" t="s">
        <v>913</v>
      </c>
      <c r="G151" s="528" t="s">
        <v>819</v>
      </c>
      <c r="H151" s="3" t="s">
        <v>820</v>
      </c>
      <c r="I151" s="528" t="s">
        <v>542</v>
      </c>
      <c r="J151" s="528" t="s">
        <v>914</v>
      </c>
      <c r="K151" s="528"/>
      <c r="L151" s="528"/>
      <c r="M151" s="542"/>
      <c r="N151" s="528"/>
      <c r="O151" s="480" t="s">
        <v>91</v>
      </c>
      <c r="P151" s="527" t="s">
        <v>3897</v>
      </c>
      <c r="Q151" s="528" t="s">
        <v>822</v>
      </c>
      <c r="R151" s="528" t="s">
        <v>823</v>
      </c>
      <c r="S151" s="528" t="s">
        <v>865</v>
      </c>
    </row>
    <row r="152" spans="1:19" s="51" customFormat="1" ht="54.75" customHeight="1" x14ac:dyDescent="0.25">
      <c r="A152" s="528"/>
      <c r="B152" s="561">
        <f t="shared" si="2"/>
        <v>76</v>
      </c>
      <c r="C152" s="528" t="s">
        <v>939</v>
      </c>
      <c r="D152" s="528" t="s">
        <v>833</v>
      </c>
      <c r="E152" s="528" t="s">
        <v>411</v>
      </c>
      <c r="F152" s="527" t="s">
        <v>940</v>
      </c>
      <c r="G152" s="528" t="s">
        <v>819</v>
      </c>
      <c r="H152" s="3" t="s">
        <v>820</v>
      </c>
      <c r="I152" s="528" t="s">
        <v>542</v>
      </c>
      <c r="J152" s="528" t="s">
        <v>941</v>
      </c>
      <c r="K152" s="528"/>
      <c r="L152" s="528"/>
      <c r="M152" s="542"/>
      <c r="N152" s="528"/>
      <c r="O152" s="480" t="s">
        <v>91</v>
      </c>
      <c r="P152" s="528" t="s">
        <v>3898</v>
      </c>
      <c r="Q152" s="528" t="s">
        <v>822</v>
      </c>
      <c r="R152" s="528" t="s">
        <v>823</v>
      </c>
      <c r="S152" s="528" t="s">
        <v>869</v>
      </c>
    </row>
    <row r="153" spans="1:19" s="51" customFormat="1" ht="54.75" customHeight="1" x14ac:dyDescent="0.25">
      <c r="A153" s="589"/>
      <c r="B153" s="561">
        <f t="shared" si="2"/>
        <v>77</v>
      </c>
      <c r="C153" s="589" t="s">
        <v>825</v>
      </c>
      <c r="D153" s="3" t="s">
        <v>826</v>
      </c>
      <c r="E153" s="593" t="s">
        <v>411</v>
      </c>
      <c r="F153" s="15" t="s">
        <v>827</v>
      </c>
      <c r="G153" s="589" t="s">
        <v>819</v>
      </c>
      <c r="H153" s="696" t="s">
        <v>820</v>
      </c>
      <c r="I153" s="593" t="s">
        <v>372</v>
      </c>
      <c r="J153" s="589" t="s">
        <v>828</v>
      </c>
      <c r="K153" s="588" t="s">
        <v>4218</v>
      </c>
      <c r="L153" s="589" t="s">
        <v>822</v>
      </c>
      <c r="M153" s="589" t="s">
        <v>823</v>
      </c>
      <c r="N153" s="589" t="s">
        <v>107</v>
      </c>
      <c r="O153" s="18" t="s">
        <v>91</v>
      </c>
      <c r="P153" s="589" t="s">
        <v>829</v>
      </c>
      <c r="Q153" s="588" t="s">
        <v>4218</v>
      </c>
      <c r="R153" s="589" t="s">
        <v>822</v>
      </c>
      <c r="S153" s="589" t="s">
        <v>107</v>
      </c>
    </row>
    <row r="154" spans="1:19" s="51" customFormat="1" ht="54.75" customHeight="1" x14ac:dyDescent="0.25">
      <c r="A154" s="589"/>
      <c r="B154" s="561">
        <f t="shared" si="2"/>
        <v>78</v>
      </c>
      <c r="C154" s="589" t="s">
        <v>831</v>
      </c>
      <c r="D154" s="3" t="s">
        <v>826</v>
      </c>
      <c r="E154" s="594"/>
      <c r="F154" s="15" t="s">
        <v>832</v>
      </c>
      <c r="G154" s="589" t="s">
        <v>819</v>
      </c>
      <c r="H154" s="697"/>
      <c r="I154" s="594"/>
      <c r="J154" s="589" t="s">
        <v>828</v>
      </c>
      <c r="K154" s="588" t="s">
        <v>830</v>
      </c>
      <c r="L154" s="589" t="s">
        <v>822</v>
      </c>
      <c r="M154" s="589" t="s">
        <v>823</v>
      </c>
      <c r="N154" s="589" t="s">
        <v>107</v>
      </c>
      <c r="O154" s="18" t="s">
        <v>91</v>
      </c>
      <c r="P154" s="589" t="s">
        <v>829</v>
      </c>
      <c r="Q154" s="588" t="s">
        <v>830</v>
      </c>
      <c r="R154" s="589" t="s">
        <v>822</v>
      </c>
      <c r="S154" s="589" t="s">
        <v>107</v>
      </c>
    </row>
    <row r="155" spans="1:19" s="51" customFormat="1" ht="54.75" customHeight="1" x14ac:dyDescent="0.25">
      <c r="A155" s="589"/>
      <c r="B155" s="561">
        <f t="shared" si="2"/>
        <v>79</v>
      </c>
      <c r="C155" s="589" t="s">
        <v>915</v>
      </c>
      <c r="D155" s="589" t="s">
        <v>840</v>
      </c>
      <c r="E155" s="589" t="s">
        <v>916</v>
      </c>
      <c r="F155" s="588" t="s">
        <v>917</v>
      </c>
      <c r="G155" s="589" t="s">
        <v>819</v>
      </c>
      <c r="H155" s="3" t="s">
        <v>820</v>
      </c>
      <c r="I155" s="589" t="s">
        <v>542</v>
      </c>
      <c r="J155" s="589" t="s">
        <v>918</v>
      </c>
      <c r="K155" s="589" t="s">
        <v>4219</v>
      </c>
      <c r="L155" s="589" t="s">
        <v>822</v>
      </c>
      <c r="M155" s="589" t="s">
        <v>823</v>
      </c>
      <c r="N155" s="589" t="s">
        <v>920</v>
      </c>
      <c r="O155" s="18" t="s">
        <v>91</v>
      </c>
      <c r="P155" s="589" t="s">
        <v>919</v>
      </c>
      <c r="Q155" s="589" t="s">
        <v>4219</v>
      </c>
      <c r="R155" s="589" t="s">
        <v>822</v>
      </c>
      <c r="S155" s="589" t="s">
        <v>920</v>
      </c>
    </row>
    <row r="156" spans="1:19" s="51" customFormat="1" ht="54.75" customHeight="1" x14ac:dyDescent="0.25">
      <c r="A156" s="589"/>
      <c r="B156" s="561">
        <f t="shared" si="2"/>
        <v>80</v>
      </c>
      <c r="C156" s="589" t="s">
        <v>921</v>
      </c>
      <c r="D156" s="589" t="s">
        <v>922</v>
      </c>
      <c r="E156" s="589" t="s">
        <v>411</v>
      </c>
      <c r="F156" s="588" t="s">
        <v>923</v>
      </c>
      <c r="G156" s="589" t="s">
        <v>819</v>
      </c>
      <c r="H156" s="3" t="s">
        <v>820</v>
      </c>
      <c r="I156" s="589" t="s">
        <v>542</v>
      </c>
      <c r="J156" s="589" t="s">
        <v>924</v>
      </c>
      <c r="K156" s="588" t="s">
        <v>4220</v>
      </c>
      <c r="L156" s="589" t="s">
        <v>822</v>
      </c>
      <c r="M156" s="589" t="s">
        <v>823</v>
      </c>
      <c r="N156" s="589" t="s">
        <v>843</v>
      </c>
      <c r="O156" s="18" t="s">
        <v>91</v>
      </c>
      <c r="P156" s="589" t="s">
        <v>925</v>
      </c>
      <c r="Q156" s="588" t="s">
        <v>4220</v>
      </c>
      <c r="R156" s="589" t="s">
        <v>822</v>
      </c>
      <c r="S156" s="589" t="s">
        <v>843</v>
      </c>
    </row>
    <row r="157" spans="1:19" s="51" customFormat="1" ht="54.75" customHeight="1" x14ac:dyDescent="0.25">
      <c r="A157" s="589"/>
      <c r="B157" s="561">
        <f t="shared" si="2"/>
        <v>81</v>
      </c>
      <c r="C157" s="589" t="s">
        <v>930</v>
      </c>
      <c r="D157" s="589" t="s">
        <v>931</v>
      </c>
      <c r="E157" s="589" t="s">
        <v>411</v>
      </c>
      <c r="F157" s="588" t="s">
        <v>932</v>
      </c>
      <c r="G157" s="589" t="s">
        <v>819</v>
      </c>
      <c r="H157" s="3" t="s">
        <v>820</v>
      </c>
      <c r="I157" s="589" t="s">
        <v>542</v>
      </c>
      <c r="J157" s="589" t="s">
        <v>933</v>
      </c>
      <c r="K157" s="588" t="s">
        <v>4221</v>
      </c>
      <c r="L157" s="589" t="s">
        <v>822</v>
      </c>
      <c r="M157" s="589" t="s">
        <v>823</v>
      </c>
      <c r="N157" s="589" t="s">
        <v>107</v>
      </c>
      <c r="O157" s="18" t="s">
        <v>91</v>
      </c>
      <c r="P157" s="589" t="s">
        <v>934</v>
      </c>
      <c r="Q157" s="588" t="s">
        <v>4221</v>
      </c>
      <c r="R157" s="589" t="s">
        <v>822</v>
      </c>
      <c r="S157" s="589" t="s">
        <v>107</v>
      </c>
    </row>
    <row r="158" spans="1:19" s="51" customFormat="1" ht="54.75" customHeight="1" x14ac:dyDescent="0.25">
      <c r="A158" s="589"/>
      <c r="B158" s="561">
        <f t="shared" si="2"/>
        <v>82</v>
      </c>
      <c r="C158" s="589" t="s">
        <v>935</v>
      </c>
      <c r="D158" s="589" t="s">
        <v>922</v>
      </c>
      <c r="E158" s="589" t="s">
        <v>411</v>
      </c>
      <c r="F158" s="588" t="s">
        <v>936</v>
      </c>
      <c r="G158" s="589" t="s">
        <v>819</v>
      </c>
      <c r="H158" s="3" t="s">
        <v>820</v>
      </c>
      <c r="I158" s="589" t="s">
        <v>542</v>
      </c>
      <c r="J158" s="589" t="s">
        <v>937</v>
      </c>
      <c r="K158" s="588" t="s">
        <v>4222</v>
      </c>
      <c r="L158" s="589" t="s">
        <v>822</v>
      </c>
      <c r="M158" s="589" t="s">
        <v>823</v>
      </c>
      <c r="N158" s="589" t="s">
        <v>843</v>
      </c>
      <c r="O158" s="18" t="s">
        <v>91</v>
      </c>
      <c r="P158" s="589" t="s">
        <v>938</v>
      </c>
      <c r="Q158" s="588" t="s">
        <v>4222</v>
      </c>
      <c r="R158" s="589" t="s">
        <v>822</v>
      </c>
      <c r="S158" s="589" t="s">
        <v>843</v>
      </c>
    </row>
    <row r="159" spans="1:19" s="51" customFormat="1" ht="54.75" customHeight="1" x14ac:dyDescent="0.25">
      <c r="A159" s="589"/>
      <c r="B159" s="561">
        <f t="shared" si="2"/>
        <v>83</v>
      </c>
      <c r="C159" s="589" t="s">
        <v>942</v>
      </c>
      <c r="D159" s="589" t="s">
        <v>833</v>
      </c>
      <c r="E159" s="589" t="s">
        <v>411</v>
      </c>
      <c r="F159" s="588" t="s">
        <v>943</v>
      </c>
      <c r="G159" s="589" t="s">
        <v>819</v>
      </c>
      <c r="H159" s="3" t="s">
        <v>820</v>
      </c>
      <c r="I159" s="589" t="s">
        <v>542</v>
      </c>
      <c r="J159" s="589" t="s">
        <v>944</v>
      </c>
      <c r="K159" s="588" t="s">
        <v>4223</v>
      </c>
      <c r="L159" s="589" t="s">
        <v>822</v>
      </c>
      <c r="M159" s="589" t="s">
        <v>823</v>
      </c>
      <c r="N159" s="589" t="s">
        <v>107</v>
      </c>
      <c r="O159" s="18" t="s">
        <v>91</v>
      </c>
      <c r="P159" s="589" t="s">
        <v>3825</v>
      </c>
      <c r="Q159" s="588" t="s">
        <v>4223</v>
      </c>
      <c r="R159" s="589" t="s">
        <v>822</v>
      </c>
      <c r="S159" s="589" t="s">
        <v>107</v>
      </c>
    </row>
    <row r="160" spans="1:19" s="51" customFormat="1" ht="54.75" customHeight="1" x14ac:dyDescent="0.25">
      <c r="A160" s="589"/>
      <c r="B160" s="561">
        <f t="shared" si="2"/>
        <v>84</v>
      </c>
      <c r="C160" s="589" t="s">
        <v>945</v>
      </c>
      <c r="D160" s="589" t="s">
        <v>946</v>
      </c>
      <c r="E160" s="589" t="s">
        <v>411</v>
      </c>
      <c r="F160" s="588" t="s">
        <v>947</v>
      </c>
      <c r="G160" s="589" t="s">
        <v>819</v>
      </c>
      <c r="H160" s="3" t="s">
        <v>820</v>
      </c>
      <c r="I160" s="589" t="s">
        <v>542</v>
      </c>
      <c r="J160" s="589" t="s">
        <v>948</v>
      </c>
      <c r="K160" s="588" t="s">
        <v>4224</v>
      </c>
      <c r="L160" s="589" t="s">
        <v>822</v>
      </c>
      <c r="M160" s="589" t="s">
        <v>823</v>
      </c>
      <c r="N160" s="589" t="s">
        <v>865</v>
      </c>
      <c r="O160" s="18" t="s">
        <v>91</v>
      </c>
      <c r="P160" s="589" t="s">
        <v>3826</v>
      </c>
      <c r="Q160" s="588" t="s">
        <v>4224</v>
      </c>
      <c r="R160" s="589" t="s">
        <v>822</v>
      </c>
      <c r="S160" s="589" t="s">
        <v>865</v>
      </c>
    </row>
    <row r="161" spans="1:19" s="51" customFormat="1" ht="54.75" customHeight="1" x14ac:dyDescent="0.25">
      <c r="A161" s="589"/>
      <c r="B161" s="561">
        <f t="shared" si="2"/>
        <v>85</v>
      </c>
      <c r="C161" s="589" t="s">
        <v>949</v>
      </c>
      <c r="D161" s="589" t="s">
        <v>912</v>
      </c>
      <c r="E161" s="589" t="s">
        <v>411</v>
      </c>
      <c r="F161" s="588" t="s">
        <v>950</v>
      </c>
      <c r="G161" s="589" t="s">
        <v>819</v>
      </c>
      <c r="H161" s="3" t="s">
        <v>820</v>
      </c>
      <c r="I161" s="589" t="s">
        <v>542</v>
      </c>
      <c r="J161" s="589" t="s">
        <v>951</v>
      </c>
      <c r="K161" s="588" t="s">
        <v>4225</v>
      </c>
      <c r="L161" s="589" t="s">
        <v>822</v>
      </c>
      <c r="M161" s="589" t="s">
        <v>823</v>
      </c>
      <c r="N161" s="589" t="s">
        <v>869</v>
      </c>
      <c r="O161" s="18" t="s">
        <v>91</v>
      </c>
      <c r="P161" s="589" t="s">
        <v>3827</v>
      </c>
      <c r="Q161" s="588" t="s">
        <v>4225</v>
      </c>
      <c r="R161" s="589" t="s">
        <v>822</v>
      </c>
      <c r="S161" s="589" t="s">
        <v>869</v>
      </c>
    </row>
    <row r="162" spans="1:19" s="51" customFormat="1" ht="54.75" customHeight="1" x14ac:dyDescent="0.25">
      <c r="A162" s="589"/>
      <c r="B162" s="561">
        <f t="shared" si="2"/>
        <v>86</v>
      </c>
      <c r="C162" s="589" t="s">
        <v>952</v>
      </c>
      <c r="D162" s="589" t="s">
        <v>953</v>
      </c>
      <c r="E162" s="589" t="s">
        <v>411</v>
      </c>
      <c r="F162" s="588" t="s">
        <v>954</v>
      </c>
      <c r="G162" s="589" t="s">
        <v>819</v>
      </c>
      <c r="H162" s="3" t="s">
        <v>820</v>
      </c>
      <c r="I162" s="589" t="s">
        <v>542</v>
      </c>
      <c r="J162" s="589" t="s">
        <v>955</v>
      </c>
      <c r="K162" s="588" t="s">
        <v>4226</v>
      </c>
      <c r="L162" s="589" t="s">
        <v>822</v>
      </c>
      <c r="M162" s="589" t="s">
        <v>823</v>
      </c>
      <c r="N162" s="589"/>
      <c r="O162" s="18" t="s">
        <v>91</v>
      </c>
      <c r="P162" s="589" t="s">
        <v>4025</v>
      </c>
      <c r="Q162" s="588" t="s">
        <v>4226</v>
      </c>
      <c r="R162" s="589" t="s">
        <v>822</v>
      </c>
      <c r="S162" s="589"/>
    </row>
    <row r="163" spans="1:19" s="51" customFormat="1" ht="54.75" customHeight="1" x14ac:dyDescent="0.25">
      <c r="A163" s="589"/>
      <c r="B163" s="561">
        <f t="shared" si="2"/>
        <v>87</v>
      </c>
      <c r="C163" s="589" t="s">
        <v>956</v>
      </c>
      <c r="D163" s="589" t="s">
        <v>957</v>
      </c>
      <c r="E163" s="589" t="s">
        <v>411</v>
      </c>
      <c r="F163" s="588" t="s">
        <v>958</v>
      </c>
      <c r="G163" s="589" t="s">
        <v>819</v>
      </c>
      <c r="H163" s="3" t="s">
        <v>820</v>
      </c>
      <c r="I163" s="589" t="s">
        <v>542</v>
      </c>
      <c r="J163" s="589" t="s">
        <v>959</v>
      </c>
      <c r="K163" s="588" t="s">
        <v>4227</v>
      </c>
      <c r="L163" s="589" t="s">
        <v>822</v>
      </c>
      <c r="M163" s="589" t="s">
        <v>823</v>
      </c>
      <c r="N163" s="589" t="s">
        <v>865</v>
      </c>
      <c r="O163" s="18" t="s">
        <v>91</v>
      </c>
      <c r="P163" s="589" t="s">
        <v>960</v>
      </c>
      <c r="Q163" s="588" t="s">
        <v>4227</v>
      </c>
      <c r="R163" s="589" t="s">
        <v>822</v>
      </c>
      <c r="S163" s="589" t="s">
        <v>865</v>
      </c>
    </row>
    <row r="164" spans="1:19" s="51" customFormat="1" ht="54.75" customHeight="1" x14ac:dyDescent="0.25">
      <c r="A164" s="589"/>
      <c r="B164" s="561">
        <f t="shared" si="2"/>
        <v>88</v>
      </c>
      <c r="C164" s="589" t="s">
        <v>961</v>
      </c>
      <c r="D164" s="589" t="s">
        <v>962</v>
      </c>
      <c r="E164" s="589" t="s">
        <v>411</v>
      </c>
      <c r="F164" s="588" t="s">
        <v>963</v>
      </c>
      <c r="G164" s="589" t="s">
        <v>819</v>
      </c>
      <c r="H164" s="3" t="s">
        <v>820</v>
      </c>
      <c r="I164" s="589" t="s">
        <v>542</v>
      </c>
      <c r="J164" s="589" t="s">
        <v>964</v>
      </c>
      <c r="K164" s="588" t="s">
        <v>4228</v>
      </c>
      <c r="L164" s="589" t="s">
        <v>822</v>
      </c>
      <c r="M164" s="589" t="s">
        <v>823</v>
      </c>
      <c r="N164" s="589" t="s">
        <v>865</v>
      </c>
      <c r="O164" s="18" t="s">
        <v>91</v>
      </c>
      <c r="P164" s="589" t="s">
        <v>968</v>
      </c>
      <c r="Q164" s="588" t="s">
        <v>4228</v>
      </c>
      <c r="R164" s="589" t="s">
        <v>822</v>
      </c>
      <c r="S164" s="589" t="s">
        <v>865</v>
      </c>
    </row>
    <row r="165" spans="1:19" s="51" customFormat="1" ht="54.75" customHeight="1" x14ac:dyDescent="0.25">
      <c r="A165" s="589"/>
      <c r="B165" s="561">
        <f t="shared" si="2"/>
        <v>89</v>
      </c>
      <c r="C165" s="589" t="s">
        <v>965</v>
      </c>
      <c r="D165" s="589" t="s">
        <v>962</v>
      </c>
      <c r="E165" s="589" t="s">
        <v>411</v>
      </c>
      <c r="F165" s="588" t="s">
        <v>966</v>
      </c>
      <c r="G165" s="589" t="s">
        <v>819</v>
      </c>
      <c r="H165" s="3" t="s">
        <v>820</v>
      </c>
      <c r="I165" s="589" t="s">
        <v>542</v>
      </c>
      <c r="J165" s="589" t="s">
        <v>967</v>
      </c>
      <c r="K165" s="588" t="s">
        <v>4229</v>
      </c>
      <c r="L165" s="589" t="s">
        <v>822</v>
      </c>
      <c r="M165" s="589" t="s">
        <v>823</v>
      </c>
      <c r="N165" s="589" t="s">
        <v>869</v>
      </c>
      <c r="O165" s="18" t="s">
        <v>91</v>
      </c>
      <c r="P165" s="589" t="s">
        <v>968</v>
      </c>
      <c r="Q165" s="588" t="s">
        <v>4229</v>
      </c>
      <c r="R165" s="589" t="s">
        <v>822</v>
      </c>
      <c r="S165" s="589" t="s">
        <v>869</v>
      </c>
    </row>
    <row r="166" spans="1:19" s="51" customFormat="1" ht="54.75" customHeight="1" x14ac:dyDescent="0.25">
      <c r="A166" s="589"/>
      <c r="B166" s="561">
        <f t="shared" si="2"/>
        <v>90</v>
      </c>
      <c r="C166" s="589" t="s">
        <v>969</v>
      </c>
      <c r="D166" s="589" t="s">
        <v>962</v>
      </c>
      <c r="E166" s="589" t="s">
        <v>411</v>
      </c>
      <c r="F166" s="588" t="s">
        <v>970</v>
      </c>
      <c r="G166" s="589" t="s">
        <v>819</v>
      </c>
      <c r="H166" s="3" t="s">
        <v>820</v>
      </c>
      <c r="I166" s="589" t="s">
        <v>542</v>
      </c>
      <c r="J166" s="589" t="s">
        <v>971</v>
      </c>
      <c r="K166" s="588" t="s">
        <v>4230</v>
      </c>
      <c r="L166" s="589" t="s">
        <v>822</v>
      </c>
      <c r="M166" s="589" t="s">
        <v>823</v>
      </c>
      <c r="N166" s="589" t="s">
        <v>107</v>
      </c>
      <c r="O166" s="18" t="s">
        <v>91</v>
      </c>
      <c r="P166" s="589" t="s">
        <v>972</v>
      </c>
      <c r="Q166" s="588" t="s">
        <v>4230</v>
      </c>
      <c r="R166" s="589" t="s">
        <v>822</v>
      </c>
      <c r="S166" s="589" t="s">
        <v>107</v>
      </c>
    </row>
    <row r="167" spans="1:19" s="51" customFormat="1" ht="54.75" customHeight="1" x14ac:dyDescent="0.25">
      <c r="A167" s="589"/>
      <c r="B167" s="561">
        <f t="shared" si="2"/>
        <v>91</v>
      </c>
      <c r="C167" s="589" t="s">
        <v>3801</v>
      </c>
      <c r="D167" s="589" t="s">
        <v>817</v>
      </c>
      <c r="E167" s="589" t="s">
        <v>411</v>
      </c>
      <c r="F167" s="588" t="s">
        <v>3820</v>
      </c>
      <c r="G167" s="589" t="s">
        <v>819</v>
      </c>
      <c r="H167" s="3" t="s">
        <v>820</v>
      </c>
      <c r="I167" s="589" t="s">
        <v>542</v>
      </c>
      <c r="J167" s="589" t="s">
        <v>3819</v>
      </c>
      <c r="K167" s="588" t="s">
        <v>4231</v>
      </c>
      <c r="L167" s="589" t="s">
        <v>822</v>
      </c>
      <c r="M167" s="589" t="s">
        <v>823</v>
      </c>
      <c r="N167" s="589" t="s">
        <v>865</v>
      </c>
      <c r="O167" s="18" t="s">
        <v>91</v>
      </c>
      <c r="P167" s="589" t="s">
        <v>3830</v>
      </c>
      <c r="Q167" s="588" t="s">
        <v>4231</v>
      </c>
      <c r="R167" s="589" t="s">
        <v>822</v>
      </c>
      <c r="S167" s="589" t="s">
        <v>865</v>
      </c>
    </row>
    <row r="168" spans="1:19" s="51" customFormat="1" ht="54.75" customHeight="1" x14ac:dyDescent="0.25">
      <c r="A168" s="589"/>
      <c r="B168" s="561">
        <f t="shared" si="2"/>
        <v>92</v>
      </c>
      <c r="C168" s="589" t="s">
        <v>3802</v>
      </c>
      <c r="D168" s="589" t="s">
        <v>833</v>
      </c>
      <c r="E168" s="589" t="s">
        <v>411</v>
      </c>
      <c r="F168" s="588" t="s">
        <v>3817</v>
      </c>
      <c r="G168" s="589" t="s">
        <v>819</v>
      </c>
      <c r="H168" s="3" t="s">
        <v>820</v>
      </c>
      <c r="I168" s="589" t="s">
        <v>542</v>
      </c>
      <c r="J168" s="589" t="s">
        <v>3818</v>
      </c>
      <c r="K168" s="588" t="s">
        <v>4232</v>
      </c>
      <c r="L168" s="589" t="s">
        <v>822</v>
      </c>
      <c r="M168" s="589" t="s">
        <v>823</v>
      </c>
      <c r="N168" s="589" t="s">
        <v>107</v>
      </c>
      <c r="O168" s="18" t="s">
        <v>91</v>
      </c>
      <c r="P168" s="589" t="s">
        <v>3832</v>
      </c>
      <c r="Q168" s="588" t="s">
        <v>4232</v>
      </c>
      <c r="R168" s="589" t="s">
        <v>822</v>
      </c>
      <c r="S168" s="589" t="s">
        <v>107</v>
      </c>
    </row>
    <row r="169" spans="1:19" s="51" customFormat="1" ht="54.75" customHeight="1" x14ac:dyDescent="0.25">
      <c r="A169" s="589"/>
      <c r="B169" s="561">
        <f t="shared" si="2"/>
        <v>93</v>
      </c>
      <c r="C169" s="589" t="s">
        <v>3803</v>
      </c>
      <c r="D169" s="589" t="s">
        <v>826</v>
      </c>
      <c r="E169" s="589" t="s">
        <v>411</v>
      </c>
      <c r="F169" s="588" t="s">
        <v>3821</v>
      </c>
      <c r="G169" s="589" t="s">
        <v>819</v>
      </c>
      <c r="H169" s="3" t="s">
        <v>820</v>
      </c>
      <c r="I169" s="589" t="s">
        <v>542</v>
      </c>
      <c r="J169" s="589" t="s">
        <v>3816</v>
      </c>
      <c r="K169" s="588" t="s">
        <v>4233</v>
      </c>
      <c r="L169" s="589" t="s">
        <v>822</v>
      </c>
      <c r="M169" s="589" t="s">
        <v>823</v>
      </c>
      <c r="N169" s="589" t="s">
        <v>869</v>
      </c>
      <c r="O169" s="18" t="s">
        <v>91</v>
      </c>
      <c r="P169" s="589" t="s">
        <v>3831</v>
      </c>
      <c r="Q169" s="588" t="s">
        <v>4233</v>
      </c>
      <c r="R169" s="589" t="s">
        <v>822</v>
      </c>
      <c r="S169" s="589" t="s">
        <v>869</v>
      </c>
    </row>
    <row r="170" spans="1:19" s="51" customFormat="1" ht="54.75" customHeight="1" x14ac:dyDescent="0.25">
      <c r="A170" s="589"/>
      <c r="B170" s="561">
        <f t="shared" si="2"/>
        <v>94</v>
      </c>
      <c r="C170" s="588" t="s">
        <v>926</v>
      </c>
      <c r="D170" s="3" t="s">
        <v>840</v>
      </c>
      <c r="E170" s="589" t="s">
        <v>411</v>
      </c>
      <c r="F170" s="588" t="s">
        <v>927</v>
      </c>
      <c r="G170" s="589" t="s">
        <v>819</v>
      </c>
      <c r="H170" s="3" t="s">
        <v>820</v>
      </c>
      <c r="I170" s="589" t="s">
        <v>372</v>
      </c>
      <c r="J170" s="589" t="s">
        <v>928</v>
      </c>
      <c r="K170" s="589" t="s">
        <v>4234</v>
      </c>
      <c r="L170" s="589" t="s">
        <v>822</v>
      </c>
      <c r="M170" s="589" t="s">
        <v>823</v>
      </c>
      <c r="N170" s="589" t="s">
        <v>843</v>
      </c>
      <c r="O170" s="18" t="s">
        <v>91</v>
      </c>
      <c r="P170" s="589" t="s">
        <v>929</v>
      </c>
      <c r="Q170" s="589" t="s">
        <v>4234</v>
      </c>
      <c r="R170" s="589" t="s">
        <v>822</v>
      </c>
      <c r="S170" s="589" t="s">
        <v>843</v>
      </c>
    </row>
    <row r="171" spans="1:19" s="51" customFormat="1" ht="54.75" customHeight="1" x14ac:dyDescent="0.25">
      <c r="A171" s="589"/>
      <c r="B171" s="561">
        <f t="shared" si="2"/>
        <v>95</v>
      </c>
      <c r="C171" s="589" t="s">
        <v>3853</v>
      </c>
      <c r="D171" s="589" t="s">
        <v>840</v>
      </c>
      <c r="E171" s="589" t="s">
        <v>411</v>
      </c>
      <c r="F171" s="588" t="s">
        <v>522</v>
      </c>
      <c r="G171" s="589" t="s">
        <v>819</v>
      </c>
      <c r="H171" s="589" t="s">
        <v>820</v>
      </c>
      <c r="I171" s="589" t="s">
        <v>542</v>
      </c>
      <c r="J171" s="589" t="s">
        <v>3854</v>
      </c>
      <c r="K171" s="589" t="s">
        <v>4236</v>
      </c>
      <c r="L171" s="589" t="s">
        <v>822</v>
      </c>
      <c r="M171" s="589" t="s">
        <v>823</v>
      </c>
      <c r="N171" s="589" t="s">
        <v>869</v>
      </c>
      <c r="O171" s="18" t="s">
        <v>91</v>
      </c>
      <c r="P171" s="589" t="s">
        <v>3970</v>
      </c>
      <c r="Q171" s="589" t="s">
        <v>4236</v>
      </c>
      <c r="R171" s="589" t="s">
        <v>822</v>
      </c>
      <c r="S171" s="589" t="s">
        <v>869</v>
      </c>
    </row>
    <row r="172" spans="1:19" s="51" customFormat="1" ht="54.75" customHeight="1" x14ac:dyDescent="0.25">
      <c r="A172" s="589"/>
      <c r="B172" s="561">
        <f t="shared" si="2"/>
        <v>96</v>
      </c>
      <c r="C172" s="589" t="s">
        <v>3855</v>
      </c>
      <c r="D172" s="589" t="s">
        <v>817</v>
      </c>
      <c r="E172" s="589" t="s">
        <v>411</v>
      </c>
      <c r="F172" s="588" t="s">
        <v>3856</v>
      </c>
      <c r="G172" s="589" t="s">
        <v>819</v>
      </c>
      <c r="H172" s="589" t="s">
        <v>820</v>
      </c>
      <c r="I172" s="589" t="s">
        <v>542</v>
      </c>
      <c r="J172" s="589" t="s">
        <v>3857</v>
      </c>
      <c r="K172" s="589" t="s">
        <v>4237</v>
      </c>
      <c r="L172" s="589" t="s">
        <v>822</v>
      </c>
      <c r="M172" s="589" t="s">
        <v>823</v>
      </c>
      <c r="N172" s="589" t="s">
        <v>865</v>
      </c>
      <c r="O172" s="18" t="s">
        <v>91</v>
      </c>
      <c r="P172" s="589" t="s">
        <v>3971</v>
      </c>
      <c r="Q172" s="589" t="s">
        <v>4237</v>
      </c>
      <c r="R172" s="589" t="s">
        <v>822</v>
      </c>
      <c r="S172" s="589" t="s">
        <v>865</v>
      </c>
    </row>
    <row r="173" spans="1:19" s="51" customFormat="1" ht="54.75" customHeight="1" x14ac:dyDescent="0.25">
      <c r="A173" s="589"/>
      <c r="B173" s="561">
        <f t="shared" si="2"/>
        <v>97</v>
      </c>
      <c r="C173" s="589" t="s">
        <v>3931</v>
      </c>
      <c r="D173" s="589" t="s">
        <v>3932</v>
      </c>
      <c r="E173" s="589" t="s">
        <v>411</v>
      </c>
      <c r="F173" s="588" t="s">
        <v>3933</v>
      </c>
      <c r="G173" s="589" t="s">
        <v>819</v>
      </c>
      <c r="H173" s="589" t="s">
        <v>820</v>
      </c>
      <c r="I173" s="589" t="s">
        <v>542</v>
      </c>
      <c r="J173" s="589" t="s">
        <v>3934</v>
      </c>
      <c r="K173" s="589" t="s">
        <v>4238</v>
      </c>
      <c r="L173" s="589" t="s">
        <v>822</v>
      </c>
      <c r="M173" s="589" t="s">
        <v>823</v>
      </c>
      <c r="N173" s="589" t="s">
        <v>865</v>
      </c>
      <c r="O173" s="18" t="s">
        <v>91</v>
      </c>
      <c r="P173" s="589" t="s">
        <v>3952</v>
      </c>
      <c r="Q173" s="589" t="s">
        <v>4238</v>
      </c>
      <c r="R173" s="589" t="s">
        <v>822</v>
      </c>
      <c r="S173" s="589" t="s">
        <v>865</v>
      </c>
    </row>
    <row r="174" spans="1:19" s="51" customFormat="1" ht="54.75" customHeight="1" x14ac:dyDescent="0.25">
      <c r="A174" s="589"/>
      <c r="B174" s="561">
        <f t="shared" si="2"/>
        <v>98</v>
      </c>
      <c r="C174" s="589" t="s">
        <v>3935</v>
      </c>
      <c r="D174" s="589" t="s">
        <v>1312</v>
      </c>
      <c r="E174" s="589" t="s">
        <v>411</v>
      </c>
      <c r="F174" s="588" t="s">
        <v>3936</v>
      </c>
      <c r="G174" s="589" t="s">
        <v>819</v>
      </c>
      <c r="H174" s="589" t="s">
        <v>820</v>
      </c>
      <c r="I174" s="589" t="s">
        <v>542</v>
      </c>
      <c r="J174" s="589" t="s">
        <v>3937</v>
      </c>
      <c r="K174" s="589" t="s">
        <v>4239</v>
      </c>
      <c r="L174" s="589" t="s">
        <v>822</v>
      </c>
      <c r="M174" s="589" t="s">
        <v>823</v>
      </c>
      <c r="N174" s="589" t="s">
        <v>865</v>
      </c>
      <c r="O174" s="18" t="s">
        <v>91</v>
      </c>
      <c r="P174" s="589" t="s">
        <v>3953</v>
      </c>
      <c r="Q174" s="589" t="s">
        <v>4239</v>
      </c>
      <c r="R174" s="589" t="s">
        <v>822</v>
      </c>
      <c r="S174" s="589" t="s">
        <v>865</v>
      </c>
    </row>
    <row r="175" spans="1:19" s="51" customFormat="1" ht="54.75" customHeight="1" x14ac:dyDescent="0.25">
      <c r="A175" s="589"/>
      <c r="B175" s="561">
        <f t="shared" si="2"/>
        <v>99</v>
      </c>
      <c r="C175" s="589" t="s">
        <v>3958</v>
      </c>
      <c r="D175" s="589" t="s">
        <v>1312</v>
      </c>
      <c r="E175" s="589" t="s">
        <v>411</v>
      </c>
      <c r="F175" s="588" t="s">
        <v>3959</v>
      </c>
      <c r="G175" s="589" t="s">
        <v>819</v>
      </c>
      <c r="H175" s="589" t="s">
        <v>820</v>
      </c>
      <c r="I175" s="589" t="s">
        <v>542</v>
      </c>
      <c r="J175" s="589" t="s">
        <v>3960</v>
      </c>
      <c r="K175" s="589" t="s">
        <v>4240</v>
      </c>
      <c r="L175" s="589" t="s">
        <v>822</v>
      </c>
      <c r="M175" s="589" t="s">
        <v>823</v>
      </c>
      <c r="N175" s="589" t="s">
        <v>107</v>
      </c>
      <c r="O175" s="18" t="s">
        <v>91</v>
      </c>
      <c r="P175" s="589" t="s">
        <v>3980</v>
      </c>
      <c r="Q175" s="589" t="s">
        <v>4240</v>
      </c>
      <c r="R175" s="589" t="s">
        <v>822</v>
      </c>
      <c r="S175" s="589" t="s">
        <v>107</v>
      </c>
    </row>
    <row r="176" spans="1:19" s="572" customFormat="1" ht="65.099999999999994" customHeight="1" x14ac:dyDescent="0.3">
      <c r="A176" s="524"/>
      <c r="C176" s="42" t="s">
        <v>3986</v>
      </c>
      <c r="D176" s="43" t="s">
        <v>3905</v>
      </c>
      <c r="E176" s="50" t="s">
        <v>110</v>
      </c>
      <c r="F176" s="44" t="s">
        <v>115</v>
      </c>
      <c r="G176" s="41" t="s">
        <v>790</v>
      </c>
      <c r="H176" s="45" t="s">
        <v>3828</v>
      </c>
      <c r="I176" s="533" t="s">
        <v>29</v>
      </c>
      <c r="J176" s="46" t="s">
        <v>116</v>
      </c>
      <c r="K176" s="7">
        <v>0</v>
      </c>
      <c r="L176" s="559"/>
      <c r="M176" s="7">
        <v>0</v>
      </c>
      <c r="N176" s="46"/>
      <c r="O176" s="574" t="s">
        <v>84</v>
      </c>
      <c r="P176" s="50" t="s">
        <v>3988</v>
      </c>
      <c r="Q176" s="533" t="s">
        <v>35</v>
      </c>
      <c r="R176" s="533" t="s">
        <v>57</v>
      </c>
      <c r="S176" s="533" t="s">
        <v>74</v>
      </c>
    </row>
    <row r="177" spans="1:223" ht="28.5" customHeight="1" x14ac:dyDescent="0.25">
      <c r="A177" s="721" t="s">
        <v>1005</v>
      </c>
      <c r="B177" s="721"/>
      <c r="C177" s="721"/>
      <c r="D177" s="721"/>
      <c r="E177" s="721"/>
      <c r="F177" s="721"/>
      <c r="G177" s="721"/>
      <c r="H177" s="721"/>
      <c r="I177" s="721"/>
      <c r="J177" s="721"/>
      <c r="K177" s="721"/>
      <c r="L177" s="721"/>
      <c r="M177" s="721"/>
      <c r="N177" s="721"/>
      <c r="O177" s="721"/>
      <c r="P177" s="721"/>
      <c r="Q177" s="721"/>
      <c r="R177" s="721"/>
      <c r="S177" s="723"/>
      <c r="T177" s="477"/>
    </row>
    <row r="178" spans="1:223" s="63" customFormat="1" ht="47.25" customHeight="1" x14ac:dyDescent="0.25">
      <c r="A178" s="430" t="s">
        <v>977</v>
      </c>
      <c r="B178" s="431" t="s">
        <v>815</v>
      </c>
      <c r="C178" s="432" t="s">
        <v>0</v>
      </c>
      <c r="D178" s="432" t="s">
        <v>1</v>
      </c>
      <c r="E178" s="432" t="s">
        <v>2</v>
      </c>
      <c r="F178" s="432" t="s">
        <v>3</v>
      </c>
      <c r="G178" s="432" t="s">
        <v>978</v>
      </c>
      <c r="H178" s="432" t="s">
        <v>5</v>
      </c>
      <c r="I178" s="432" t="s">
        <v>6</v>
      </c>
      <c r="J178" s="432" t="s">
        <v>979</v>
      </c>
      <c r="K178" s="432" t="s">
        <v>7</v>
      </c>
      <c r="L178" s="433" t="s">
        <v>8</v>
      </c>
      <c r="M178" s="433"/>
      <c r="N178" s="433" t="s">
        <v>980</v>
      </c>
      <c r="O178" s="434" t="s">
        <v>9</v>
      </c>
      <c r="P178" s="432" t="s">
        <v>10</v>
      </c>
      <c r="Q178" s="435" t="s">
        <v>981</v>
      </c>
      <c r="R178" s="432" t="s">
        <v>12</v>
      </c>
      <c r="S178" s="474" t="s">
        <v>982</v>
      </c>
      <c r="T178" s="478" t="s">
        <v>14</v>
      </c>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62"/>
      <c r="EK178" s="62"/>
      <c r="EL178" s="62"/>
      <c r="EM178" s="62"/>
      <c r="EN178" s="62"/>
      <c r="EO178" s="62"/>
      <c r="EP178" s="62"/>
      <c r="EQ178" s="62"/>
      <c r="ER178" s="62"/>
      <c r="ES178" s="62"/>
      <c r="ET178" s="62"/>
      <c r="EU178" s="62"/>
      <c r="EV178" s="62"/>
      <c r="EW178" s="62"/>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62"/>
      <c r="HC178" s="62"/>
      <c r="HD178" s="62"/>
      <c r="HE178" s="62"/>
      <c r="HF178" s="62"/>
      <c r="HG178" s="62"/>
      <c r="HH178" s="62"/>
      <c r="HI178" s="62"/>
      <c r="HJ178" s="62"/>
      <c r="HK178" s="62"/>
      <c r="HL178" s="62"/>
      <c r="HM178" s="62"/>
      <c r="HN178" s="62"/>
      <c r="HO178" s="62"/>
    </row>
    <row r="179" spans="1:223" s="67" customFormat="1" ht="47.25" customHeight="1" x14ac:dyDescent="0.25">
      <c r="A179" s="502">
        <v>229903</v>
      </c>
      <c r="B179" s="3">
        <v>1</v>
      </c>
      <c r="C179" s="3" t="s">
        <v>1006</v>
      </c>
      <c r="D179" s="3" t="s">
        <v>991</v>
      </c>
      <c r="E179" s="3" t="s">
        <v>119</v>
      </c>
      <c r="F179" s="15" t="s">
        <v>1007</v>
      </c>
      <c r="G179" s="3" t="s">
        <v>985</v>
      </c>
      <c r="H179" s="3" t="s">
        <v>125</v>
      </c>
      <c r="I179" s="3" t="s">
        <v>101</v>
      </c>
      <c r="J179" s="3"/>
      <c r="K179" s="3" t="s">
        <v>127</v>
      </c>
      <c r="L179" s="64">
        <v>4378521</v>
      </c>
      <c r="M179" s="64"/>
      <c r="N179" s="64">
        <f>+L179/2</f>
        <v>2189260.5</v>
      </c>
      <c r="O179" s="66">
        <v>912004</v>
      </c>
      <c r="P179" s="3"/>
      <c r="Q179" s="4" t="s">
        <v>1008</v>
      </c>
      <c r="R179" s="3" t="s">
        <v>994</v>
      </c>
      <c r="S179" s="473" t="s">
        <v>995</v>
      </c>
      <c r="T179" s="3" t="s">
        <v>107</v>
      </c>
    </row>
    <row r="180" spans="1:223" s="70" customFormat="1" ht="47.25" customHeight="1" x14ac:dyDescent="0.25">
      <c r="A180" s="503"/>
      <c r="B180" s="3">
        <f>B179+1</f>
        <v>2</v>
      </c>
      <c r="C180" s="3" t="s">
        <v>1009</v>
      </c>
      <c r="D180" s="3" t="s">
        <v>1010</v>
      </c>
      <c r="E180" s="3" t="s">
        <v>119</v>
      </c>
      <c r="F180" s="15" t="s">
        <v>1011</v>
      </c>
      <c r="G180" s="3" t="s">
        <v>985</v>
      </c>
      <c r="H180" s="3" t="s">
        <v>125</v>
      </c>
      <c r="I180" s="3" t="s">
        <v>126</v>
      </c>
      <c r="J180" s="3"/>
      <c r="K180" s="3" t="s">
        <v>127</v>
      </c>
      <c r="L180" s="66">
        <v>6519708</v>
      </c>
      <c r="M180" s="66"/>
      <c r="N180" s="64">
        <f>+L180/2</f>
        <v>3259854</v>
      </c>
      <c r="O180" s="66">
        <v>912004</v>
      </c>
      <c r="P180" s="3"/>
      <c r="Q180" s="4" t="s">
        <v>1012</v>
      </c>
      <c r="R180" s="3" t="s">
        <v>994</v>
      </c>
      <c r="S180" s="473" t="s">
        <v>995</v>
      </c>
      <c r="T180" s="3" t="s">
        <v>107</v>
      </c>
    </row>
    <row r="181" spans="1:223" s="72" customFormat="1" ht="47.25" customHeight="1" x14ac:dyDescent="0.25">
      <c r="A181" s="508" t="s">
        <v>1013</v>
      </c>
      <c r="B181" s="3">
        <f t="shared" ref="B181:B251" si="3">B180+1</f>
        <v>3</v>
      </c>
      <c r="C181" s="3" t="s">
        <v>1014</v>
      </c>
      <c r="D181" s="3" t="s">
        <v>1015</v>
      </c>
      <c r="E181" s="3" t="s">
        <v>1016</v>
      </c>
      <c r="F181" s="15" t="s">
        <v>1017</v>
      </c>
      <c r="G181" s="3" t="s">
        <v>985</v>
      </c>
      <c r="H181" s="3" t="s">
        <v>1018</v>
      </c>
      <c r="I181" s="3" t="s">
        <v>101</v>
      </c>
      <c r="J181" s="3"/>
      <c r="K181" s="3" t="s">
        <v>1019</v>
      </c>
      <c r="L181" s="64" t="s">
        <v>1020</v>
      </c>
      <c r="M181" s="64"/>
      <c r="N181" s="64">
        <f>7213807.92/3</f>
        <v>2404602.64</v>
      </c>
      <c r="O181" s="66">
        <v>912004</v>
      </c>
      <c r="P181" s="71"/>
      <c r="Q181" s="4" t="s">
        <v>1021</v>
      </c>
      <c r="R181" s="3" t="s">
        <v>1022</v>
      </c>
      <c r="S181" s="473" t="s">
        <v>1023</v>
      </c>
      <c r="T181" s="3" t="s">
        <v>107</v>
      </c>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row>
    <row r="182" spans="1:223" s="51" customFormat="1" ht="47.25" customHeight="1" x14ac:dyDescent="0.25">
      <c r="A182" s="508" t="s">
        <v>1024</v>
      </c>
      <c r="B182" s="3">
        <f t="shared" si="3"/>
        <v>4</v>
      </c>
      <c r="C182" s="4" t="s">
        <v>1025</v>
      </c>
      <c r="D182" s="4" t="s">
        <v>1026</v>
      </c>
      <c r="E182" s="4" t="s">
        <v>99</v>
      </c>
      <c r="F182" s="47" t="s">
        <v>1027</v>
      </c>
      <c r="G182" s="4" t="s">
        <v>985</v>
      </c>
      <c r="H182" s="4" t="s">
        <v>1028</v>
      </c>
      <c r="I182" s="4" t="s">
        <v>126</v>
      </c>
      <c r="J182" s="4"/>
      <c r="K182" s="4" t="s">
        <v>1029</v>
      </c>
      <c r="L182" s="73">
        <v>25000000</v>
      </c>
      <c r="M182" s="73"/>
      <c r="N182" s="74">
        <v>25000000</v>
      </c>
      <c r="O182" s="4">
        <v>271005</v>
      </c>
      <c r="P182" s="4" t="s">
        <v>91</v>
      </c>
      <c r="Q182" s="4" t="s">
        <v>1030</v>
      </c>
      <c r="R182" s="4" t="s">
        <v>822</v>
      </c>
      <c r="S182" s="470" t="s">
        <v>823</v>
      </c>
      <c r="T182" s="472" t="s">
        <v>1031</v>
      </c>
    </row>
    <row r="183" spans="1:223" s="51" customFormat="1" ht="47.25" customHeight="1" x14ac:dyDescent="0.25">
      <c r="A183" s="508" t="s">
        <v>1032</v>
      </c>
      <c r="B183" s="3">
        <f t="shared" si="3"/>
        <v>5</v>
      </c>
      <c r="C183" s="4" t="s">
        <v>1033</v>
      </c>
      <c r="D183" s="4" t="s">
        <v>1034</v>
      </c>
      <c r="E183" s="4" t="s">
        <v>1035</v>
      </c>
      <c r="F183" s="47" t="s">
        <v>1036</v>
      </c>
      <c r="G183" s="4" t="s">
        <v>1037</v>
      </c>
      <c r="H183" s="4" t="s">
        <v>1038</v>
      </c>
      <c r="I183" s="4" t="s">
        <v>101</v>
      </c>
      <c r="J183" s="4"/>
      <c r="K183" s="4" t="s">
        <v>1039</v>
      </c>
      <c r="L183" s="73">
        <v>29985115.25</v>
      </c>
      <c r="M183" s="73"/>
      <c r="N183" s="75">
        <v>9995038.416666666</v>
      </c>
      <c r="O183" s="76">
        <v>912004</v>
      </c>
      <c r="P183" s="4" t="s">
        <v>91</v>
      </c>
      <c r="Q183" s="4" t="s">
        <v>1040</v>
      </c>
      <c r="R183" s="4" t="s">
        <v>822</v>
      </c>
      <c r="S183" s="470" t="s">
        <v>823</v>
      </c>
      <c r="T183" s="472" t="s">
        <v>843</v>
      </c>
    </row>
    <row r="184" spans="1:223" s="51" customFormat="1" ht="47.25" customHeight="1" x14ac:dyDescent="0.25">
      <c r="A184" s="508" t="s">
        <v>1041</v>
      </c>
      <c r="B184" s="3">
        <f t="shared" si="3"/>
        <v>6</v>
      </c>
      <c r="C184" s="4" t="s">
        <v>1042</v>
      </c>
      <c r="D184" s="4" t="s">
        <v>1043</v>
      </c>
      <c r="E184" s="4" t="s">
        <v>1044</v>
      </c>
      <c r="F184" s="47" t="s">
        <v>1045</v>
      </c>
      <c r="G184" s="4" t="s">
        <v>985</v>
      </c>
      <c r="H184" s="4" t="s">
        <v>1046</v>
      </c>
      <c r="I184" s="4" t="s">
        <v>126</v>
      </c>
      <c r="J184" s="4"/>
      <c r="K184" s="4" t="s">
        <v>1047</v>
      </c>
      <c r="L184" s="77"/>
      <c r="M184" s="77"/>
      <c r="N184" s="73">
        <f>26934106/2</f>
        <v>13467053</v>
      </c>
      <c r="O184" s="78">
        <v>912004</v>
      </c>
      <c r="P184" s="4" t="s">
        <v>91</v>
      </c>
      <c r="Q184" s="4" t="s">
        <v>1048</v>
      </c>
      <c r="R184" s="79" t="s">
        <v>1049</v>
      </c>
      <c r="S184" s="475" t="s">
        <v>1050</v>
      </c>
      <c r="T184" s="80" t="s">
        <v>107</v>
      </c>
    </row>
    <row r="185" spans="1:223" s="51" customFormat="1" ht="47.25" customHeight="1" x14ac:dyDescent="0.25">
      <c r="A185" s="508" t="s">
        <v>1051</v>
      </c>
      <c r="B185" s="3">
        <f t="shared" si="3"/>
        <v>7</v>
      </c>
      <c r="C185" s="80" t="s">
        <v>1052</v>
      </c>
      <c r="D185" s="80" t="s">
        <v>698</v>
      </c>
      <c r="E185" s="80" t="s">
        <v>713</v>
      </c>
      <c r="F185" s="37" t="s">
        <v>1053</v>
      </c>
      <c r="G185" s="80" t="s">
        <v>1054</v>
      </c>
      <c r="H185" s="80" t="s">
        <v>435</v>
      </c>
      <c r="I185" s="80" t="s">
        <v>126</v>
      </c>
      <c r="J185" s="80"/>
      <c r="K185" s="80" t="s">
        <v>1055</v>
      </c>
      <c r="L185" s="81">
        <f>3572025000/4</f>
        <v>893006250</v>
      </c>
      <c r="M185" s="81"/>
      <c r="N185" s="82"/>
      <c r="O185" s="76">
        <v>912004</v>
      </c>
      <c r="P185" s="4" t="s">
        <v>91</v>
      </c>
      <c r="Q185" s="4" t="s">
        <v>1056</v>
      </c>
      <c r="R185" s="80" t="s">
        <v>822</v>
      </c>
      <c r="S185" s="131" t="s">
        <v>823</v>
      </c>
      <c r="T185" s="80" t="s">
        <v>107</v>
      </c>
    </row>
    <row r="186" spans="1:223" s="51" customFormat="1" ht="47.25" customHeight="1" x14ac:dyDescent="0.25">
      <c r="A186" s="508" t="s">
        <v>1057</v>
      </c>
      <c r="B186" s="3">
        <f t="shared" si="3"/>
        <v>8</v>
      </c>
      <c r="C186" s="4" t="s">
        <v>1058</v>
      </c>
      <c r="D186" s="4"/>
      <c r="E186" s="4" t="s">
        <v>1059</v>
      </c>
      <c r="F186" s="47" t="s">
        <v>1060</v>
      </c>
      <c r="G186" s="4" t="s">
        <v>985</v>
      </c>
      <c r="H186" s="4" t="s">
        <v>1061</v>
      </c>
      <c r="I186" s="4" t="s">
        <v>126</v>
      </c>
      <c r="J186" s="4"/>
      <c r="K186" s="4" t="s">
        <v>1062</v>
      </c>
      <c r="L186" s="83">
        <v>223259400</v>
      </c>
      <c r="M186" s="83"/>
      <c r="N186" s="73">
        <v>111629700</v>
      </c>
      <c r="O186" s="76">
        <v>912004</v>
      </c>
      <c r="P186" s="4" t="s">
        <v>91</v>
      </c>
      <c r="Q186" s="4" t="s">
        <v>1063</v>
      </c>
      <c r="R186" s="4" t="s">
        <v>822</v>
      </c>
      <c r="S186" s="470" t="s">
        <v>823</v>
      </c>
      <c r="T186" s="472" t="s">
        <v>1064</v>
      </c>
    </row>
    <row r="187" spans="1:223" s="49" customFormat="1" ht="65.099999999999994" customHeight="1" x14ac:dyDescent="0.25">
      <c r="A187" s="504" t="s">
        <v>3767</v>
      </c>
      <c r="B187" s="459"/>
      <c r="C187" s="21" t="s">
        <v>515</v>
      </c>
      <c r="D187" s="22" t="s">
        <v>461</v>
      </c>
      <c r="E187" s="22" t="s">
        <v>516</v>
      </c>
      <c r="F187" s="24" t="s">
        <v>517</v>
      </c>
      <c r="G187" s="21" t="s">
        <v>25</v>
      </c>
      <c r="H187" s="22" t="s">
        <v>430</v>
      </c>
      <c r="I187" s="21" t="s">
        <v>372</v>
      </c>
      <c r="J187" s="440"/>
      <c r="K187" s="22" t="s">
        <v>805</v>
      </c>
      <c r="L187" s="39">
        <v>0</v>
      </c>
      <c r="M187" s="39"/>
      <c r="N187" s="39"/>
      <c r="O187" s="465"/>
      <c r="P187" s="480" t="s">
        <v>91</v>
      </c>
      <c r="Q187" s="23" t="s">
        <v>3920</v>
      </c>
      <c r="R187" s="21" t="s">
        <v>35</v>
      </c>
      <c r="S187" s="21" t="s">
        <v>57</v>
      </c>
      <c r="T187" s="21" t="s">
        <v>75</v>
      </c>
    </row>
    <row r="188" spans="1:223" s="49" customFormat="1" ht="65.099999999999994" customHeight="1" x14ac:dyDescent="0.25">
      <c r="A188" s="504" t="s">
        <v>3768</v>
      </c>
      <c r="B188" s="459"/>
      <c r="C188" s="21" t="s">
        <v>518</v>
      </c>
      <c r="D188" s="22" t="s">
        <v>480</v>
      </c>
      <c r="E188" s="22" t="s">
        <v>411</v>
      </c>
      <c r="F188" s="24" t="s">
        <v>519</v>
      </c>
      <c r="G188" s="21" t="s">
        <v>25</v>
      </c>
      <c r="H188" s="22" t="s">
        <v>520</v>
      </c>
      <c r="I188" s="21" t="s">
        <v>372</v>
      </c>
      <c r="J188" s="440"/>
      <c r="K188" s="22" t="s">
        <v>806</v>
      </c>
      <c r="L188" s="39">
        <v>0</v>
      </c>
      <c r="M188" s="39"/>
      <c r="N188" s="39"/>
      <c r="O188" s="465"/>
      <c r="P188" s="480" t="s">
        <v>91</v>
      </c>
      <c r="Q188" s="23" t="s">
        <v>3921</v>
      </c>
      <c r="R188" s="21" t="s">
        <v>35</v>
      </c>
      <c r="S188" s="21" t="s">
        <v>57</v>
      </c>
      <c r="T188" s="21" t="s">
        <v>76</v>
      </c>
    </row>
    <row r="189" spans="1:223" customFormat="1" ht="65.099999999999994" customHeight="1" x14ac:dyDescent="0.25">
      <c r="A189" s="505"/>
      <c r="B189" s="459"/>
      <c r="C189" s="21" t="s">
        <v>453</v>
      </c>
      <c r="D189" s="22" t="s">
        <v>454</v>
      </c>
      <c r="E189" s="22" t="s">
        <v>411</v>
      </c>
      <c r="F189" s="24" t="s">
        <v>455</v>
      </c>
      <c r="G189" s="21" t="s">
        <v>16</v>
      </c>
      <c r="H189" s="22" t="s">
        <v>401</v>
      </c>
      <c r="I189" s="21" t="s">
        <v>372</v>
      </c>
      <c r="J189" s="484"/>
      <c r="K189" s="22" t="s">
        <v>297</v>
      </c>
      <c r="L189" s="39">
        <v>0</v>
      </c>
      <c r="M189" s="39"/>
      <c r="N189" s="39"/>
      <c r="O189" s="465"/>
      <c r="P189" s="48" t="s">
        <v>91</v>
      </c>
      <c r="Q189" s="23" t="s">
        <v>3859</v>
      </c>
      <c r="R189" s="21" t="s">
        <v>35</v>
      </c>
      <c r="S189" s="21" t="s">
        <v>57</v>
      </c>
      <c r="T189" s="21" t="s">
        <v>74</v>
      </c>
    </row>
    <row r="190" spans="1:223" s="49" customFormat="1" ht="65.099999999999994" customHeight="1" x14ac:dyDescent="0.25">
      <c r="A190" s="506">
        <v>228186</v>
      </c>
      <c r="B190" s="495"/>
      <c r="C190" s="21" t="s">
        <v>437</v>
      </c>
      <c r="D190" s="22" t="s">
        <v>438</v>
      </c>
      <c r="E190" s="22" t="s">
        <v>439</v>
      </c>
      <c r="F190" s="24" t="s">
        <v>399</v>
      </c>
      <c r="G190" s="21" t="s">
        <v>16</v>
      </c>
      <c r="H190" s="22" t="s">
        <v>430</v>
      </c>
      <c r="I190" s="21" t="s">
        <v>372</v>
      </c>
      <c r="J190" s="440"/>
      <c r="K190" s="22" t="s">
        <v>440</v>
      </c>
      <c r="L190" s="39">
        <v>0</v>
      </c>
      <c r="M190" s="39"/>
      <c r="N190" s="39"/>
      <c r="O190" s="465"/>
      <c r="P190" s="480" t="s">
        <v>91</v>
      </c>
      <c r="Q190" s="22" t="s">
        <v>3922</v>
      </c>
      <c r="R190" s="21" t="s">
        <v>35</v>
      </c>
      <c r="S190" s="21" t="s">
        <v>57</v>
      </c>
      <c r="T190" s="21" t="s">
        <v>75</v>
      </c>
    </row>
    <row r="191" spans="1:223" s="49" customFormat="1" ht="65.099999999999994" customHeight="1" x14ac:dyDescent="0.25">
      <c r="A191" s="506" t="s">
        <v>3761</v>
      </c>
      <c r="B191" s="495"/>
      <c r="C191" s="21" t="s">
        <v>791</v>
      </c>
      <c r="D191" s="22" t="s">
        <v>461</v>
      </c>
      <c r="E191" s="22" t="s">
        <v>487</v>
      </c>
      <c r="F191" s="24" t="s">
        <v>488</v>
      </c>
      <c r="G191" s="21" t="s">
        <v>25</v>
      </c>
      <c r="H191" s="22" t="s">
        <v>430</v>
      </c>
      <c r="I191" s="21" t="s">
        <v>372</v>
      </c>
      <c r="J191" s="440"/>
      <c r="K191" s="22" t="s">
        <v>800</v>
      </c>
      <c r="L191" s="39">
        <v>0</v>
      </c>
      <c r="M191" s="39"/>
      <c r="N191" s="39"/>
      <c r="O191" s="465"/>
      <c r="P191" s="480" t="s">
        <v>796</v>
      </c>
      <c r="Q191" s="23" t="s">
        <v>3929</v>
      </c>
      <c r="R191" s="21" t="s">
        <v>35</v>
      </c>
      <c r="S191" s="21" t="s">
        <v>57</v>
      </c>
      <c r="T191" s="21" t="s">
        <v>76</v>
      </c>
    </row>
    <row r="192" spans="1:223" s="449" customFormat="1" ht="62.25" customHeight="1" x14ac:dyDescent="0.25">
      <c r="A192" s="516">
        <v>105305</v>
      </c>
      <c r="B192" s="20">
        <v>2</v>
      </c>
      <c r="C192" s="19" t="s">
        <v>298</v>
      </c>
      <c r="D192" s="19" t="s">
        <v>299</v>
      </c>
      <c r="E192" s="19" t="s">
        <v>300</v>
      </c>
      <c r="F192" s="442" t="s">
        <v>301</v>
      </c>
      <c r="G192" s="19" t="s">
        <v>985</v>
      </c>
      <c r="H192" s="19" t="s">
        <v>302</v>
      </c>
      <c r="I192" s="19" t="s">
        <v>126</v>
      </c>
      <c r="J192" s="20"/>
      <c r="K192" s="19" t="s">
        <v>303</v>
      </c>
      <c r="L192" s="445">
        <v>95781219</v>
      </c>
      <c r="M192" s="445"/>
      <c r="N192" s="446">
        <f>+L192/2</f>
        <v>47890609.5</v>
      </c>
      <c r="O192" s="447">
        <v>912004</v>
      </c>
      <c r="P192" s="48" t="s">
        <v>91</v>
      </c>
      <c r="Q192" s="448" t="s">
        <v>3740</v>
      </c>
      <c r="R192" s="20" t="s">
        <v>1071</v>
      </c>
      <c r="S192" s="20" t="s">
        <v>1072</v>
      </c>
      <c r="T192" s="19" t="s">
        <v>107</v>
      </c>
    </row>
    <row r="193" spans="1:146" s="63" customFormat="1" ht="47.25" customHeight="1" x14ac:dyDescent="0.25">
      <c r="A193" s="112"/>
      <c r="B193" s="3">
        <f>B186+1</f>
        <v>9</v>
      </c>
      <c r="C193" s="3" t="s">
        <v>1065</v>
      </c>
      <c r="D193" s="3" t="s">
        <v>1066</v>
      </c>
      <c r="E193" s="3" t="s">
        <v>1067</v>
      </c>
      <c r="F193" s="15" t="s">
        <v>1068</v>
      </c>
      <c r="G193" s="3" t="s">
        <v>985</v>
      </c>
      <c r="H193" s="3" t="s">
        <v>1069</v>
      </c>
      <c r="I193" s="3" t="s">
        <v>101</v>
      </c>
      <c r="J193" s="3"/>
      <c r="K193" s="3" t="s">
        <v>291</v>
      </c>
      <c r="L193" s="64">
        <v>31215000</v>
      </c>
      <c r="M193" s="64"/>
      <c r="N193" s="66"/>
      <c r="O193" s="66"/>
      <c r="P193" s="3"/>
      <c r="Q193" s="4" t="s">
        <v>1070</v>
      </c>
      <c r="R193" s="3" t="s">
        <v>1071</v>
      </c>
      <c r="S193" s="473" t="s">
        <v>1072</v>
      </c>
      <c r="T193" s="3" t="s">
        <v>107</v>
      </c>
      <c r="U193" s="84"/>
    </row>
    <row r="194" spans="1:146" s="70" customFormat="1" ht="47.25" customHeight="1" x14ac:dyDescent="0.25">
      <c r="A194" s="508" t="s">
        <v>1073</v>
      </c>
      <c r="B194" s="3">
        <f t="shared" si="3"/>
        <v>10</v>
      </c>
      <c r="C194" s="4" t="s">
        <v>1074</v>
      </c>
      <c r="D194" s="4" t="s">
        <v>1075</v>
      </c>
      <c r="E194" s="4" t="s">
        <v>119</v>
      </c>
      <c r="F194" s="47" t="s">
        <v>1076</v>
      </c>
      <c r="G194" s="4" t="s">
        <v>985</v>
      </c>
      <c r="H194" s="4" t="s">
        <v>125</v>
      </c>
      <c r="I194" s="4" t="s">
        <v>126</v>
      </c>
      <c r="J194" s="4"/>
      <c r="K194" s="4" t="s">
        <v>127</v>
      </c>
      <c r="L194" s="4"/>
      <c r="M194" s="542"/>
      <c r="N194" s="73">
        <v>5082654</v>
      </c>
      <c r="O194" s="4">
        <v>912004</v>
      </c>
      <c r="P194" s="4" t="s">
        <v>91</v>
      </c>
      <c r="Q194" s="4" t="s">
        <v>1077</v>
      </c>
      <c r="R194" s="4" t="s">
        <v>994</v>
      </c>
      <c r="S194" s="470" t="s">
        <v>995</v>
      </c>
      <c r="T194" s="472" t="s">
        <v>107</v>
      </c>
    </row>
    <row r="195" spans="1:146" s="51" customFormat="1" ht="47.25" customHeight="1" x14ac:dyDescent="0.25">
      <c r="A195" s="508" t="s">
        <v>1078</v>
      </c>
      <c r="B195" s="3">
        <f t="shared" si="3"/>
        <v>11</v>
      </c>
      <c r="C195" s="4" t="s">
        <v>1079</v>
      </c>
      <c r="D195" s="4" t="s">
        <v>118</v>
      </c>
      <c r="E195" s="4" t="s">
        <v>119</v>
      </c>
      <c r="F195" s="47" t="s">
        <v>1080</v>
      </c>
      <c r="G195" s="4" t="s">
        <v>985</v>
      </c>
      <c r="H195" s="4" t="s">
        <v>125</v>
      </c>
      <c r="I195" s="4" t="s">
        <v>126</v>
      </c>
      <c r="J195" s="4"/>
      <c r="K195" s="4" t="s">
        <v>127</v>
      </c>
      <c r="L195" s="4"/>
      <c r="M195" s="542"/>
      <c r="N195" s="73">
        <v>4734937</v>
      </c>
      <c r="O195" s="4">
        <v>912004</v>
      </c>
      <c r="P195" s="4" t="s">
        <v>91</v>
      </c>
      <c r="Q195" s="4" t="s">
        <v>1081</v>
      </c>
      <c r="R195" s="4" t="s">
        <v>994</v>
      </c>
      <c r="S195" s="470" t="s">
        <v>995</v>
      </c>
      <c r="T195" s="472" t="s">
        <v>107</v>
      </c>
    </row>
    <row r="196" spans="1:146" s="51" customFormat="1" ht="47.25" customHeight="1" x14ac:dyDescent="0.25">
      <c r="A196" s="508" t="s">
        <v>1082</v>
      </c>
      <c r="B196" s="3">
        <f t="shared" si="3"/>
        <v>12</v>
      </c>
      <c r="C196" s="4" t="s">
        <v>1083</v>
      </c>
      <c r="D196" s="4" t="s">
        <v>1084</v>
      </c>
      <c r="E196" s="4" t="s">
        <v>678</v>
      </c>
      <c r="F196" s="47" t="s">
        <v>1085</v>
      </c>
      <c r="G196" s="4" t="s">
        <v>985</v>
      </c>
      <c r="H196" s="4" t="s">
        <v>1086</v>
      </c>
      <c r="I196" s="77" t="s">
        <v>101</v>
      </c>
      <c r="J196" s="77"/>
      <c r="K196" s="4" t="s">
        <v>670</v>
      </c>
      <c r="L196" s="83"/>
      <c r="M196" s="83"/>
      <c r="N196" s="75"/>
      <c r="O196" s="4"/>
      <c r="P196" s="4" t="s">
        <v>91</v>
      </c>
      <c r="Q196" s="4" t="s">
        <v>1087</v>
      </c>
      <c r="R196" s="4" t="s">
        <v>822</v>
      </c>
      <c r="S196" s="470" t="s">
        <v>823</v>
      </c>
      <c r="T196" s="472" t="s">
        <v>843</v>
      </c>
    </row>
    <row r="197" spans="1:146" s="57" customFormat="1" ht="47.25" customHeight="1" x14ac:dyDescent="0.25">
      <c r="A197" s="508" t="s">
        <v>1088</v>
      </c>
      <c r="B197" s="3">
        <f t="shared" si="3"/>
        <v>13</v>
      </c>
      <c r="C197" s="80" t="s">
        <v>1089</v>
      </c>
      <c r="D197" s="80" t="s">
        <v>1090</v>
      </c>
      <c r="E197" s="80" t="s">
        <v>192</v>
      </c>
      <c r="F197" s="37" t="s">
        <v>1091</v>
      </c>
      <c r="G197" s="80" t="s">
        <v>985</v>
      </c>
      <c r="H197" s="80" t="s">
        <v>1092</v>
      </c>
      <c r="I197" s="80" t="s">
        <v>101</v>
      </c>
      <c r="J197" s="80"/>
      <c r="K197" s="80" t="s">
        <v>195</v>
      </c>
      <c r="L197" s="82" t="s">
        <v>1093</v>
      </c>
      <c r="M197" s="82"/>
      <c r="N197" s="85">
        <f>186412283/3</f>
        <v>62137427.666666664</v>
      </c>
      <c r="O197" s="80">
        <v>912004</v>
      </c>
      <c r="P197" s="4" t="s">
        <v>91</v>
      </c>
      <c r="Q197" s="4" t="s">
        <v>1094</v>
      </c>
      <c r="R197" s="80" t="s">
        <v>1095</v>
      </c>
      <c r="S197" s="131" t="s">
        <v>1096</v>
      </c>
      <c r="T197" s="80" t="s">
        <v>843</v>
      </c>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row>
    <row r="198" spans="1:146" s="51" customFormat="1" ht="47.25" customHeight="1" x14ac:dyDescent="0.25">
      <c r="A198" s="508" t="s">
        <v>1097</v>
      </c>
      <c r="B198" s="3">
        <f t="shared" si="3"/>
        <v>14</v>
      </c>
      <c r="C198" s="80" t="s">
        <v>1098</v>
      </c>
      <c r="D198" s="80" t="s">
        <v>1099</v>
      </c>
      <c r="E198" s="80" t="s">
        <v>1100</v>
      </c>
      <c r="F198" s="37" t="s">
        <v>1101</v>
      </c>
      <c r="G198" s="80" t="s">
        <v>1102</v>
      </c>
      <c r="H198" s="80" t="s">
        <v>1103</v>
      </c>
      <c r="I198" s="85" t="s">
        <v>126</v>
      </c>
      <c r="J198" s="85"/>
      <c r="K198" s="85" t="s">
        <v>1104</v>
      </c>
      <c r="L198" s="85" t="s">
        <v>1105</v>
      </c>
      <c r="M198" s="85"/>
      <c r="N198" s="80"/>
      <c r="O198" s="76">
        <v>912004</v>
      </c>
      <c r="P198" s="4" t="s">
        <v>91</v>
      </c>
      <c r="Q198" s="4" t="s">
        <v>1106</v>
      </c>
      <c r="R198" s="80" t="s">
        <v>822</v>
      </c>
      <c r="S198" s="131" t="s">
        <v>823</v>
      </c>
      <c r="T198" s="80" t="s">
        <v>1107</v>
      </c>
    </row>
    <row r="199" spans="1:146" s="51" customFormat="1" ht="47.25" customHeight="1" x14ac:dyDescent="0.25">
      <c r="A199" s="508" t="s">
        <v>1108</v>
      </c>
      <c r="B199" s="3">
        <f t="shared" si="3"/>
        <v>15</v>
      </c>
      <c r="C199" s="4" t="s">
        <v>1109</v>
      </c>
      <c r="D199" s="4" t="s">
        <v>1110</v>
      </c>
      <c r="E199" s="4" t="s">
        <v>1111</v>
      </c>
      <c r="F199" s="47" t="s">
        <v>1112</v>
      </c>
      <c r="G199" s="4" t="s">
        <v>985</v>
      </c>
      <c r="H199" s="4" t="s">
        <v>1113</v>
      </c>
      <c r="I199" s="4" t="s">
        <v>126</v>
      </c>
      <c r="J199" s="4"/>
      <c r="K199" s="4" t="s">
        <v>1114</v>
      </c>
      <c r="L199" s="86"/>
      <c r="M199" s="86"/>
      <c r="N199" s="75"/>
      <c r="O199" s="76">
        <v>912004</v>
      </c>
      <c r="P199" s="4" t="s">
        <v>91</v>
      </c>
      <c r="Q199" s="4" t="s">
        <v>1115</v>
      </c>
      <c r="R199" s="4" t="s">
        <v>822</v>
      </c>
      <c r="S199" s="470" t="s">
        <v>823</v>
      </c>
      <c r="T199" s="472" t="s">
        <v>843</v>
      </c>
    </row>
    <row r="200" spans="1:146" s="70" customFormat="1" ht="47.25" customHeight="1" x14ac:dyDescent="0.25">
      <c r="A200" s="508" t="s">
        <v>1116</v>
      </c>
      <c r="B200" s="3">
        <f t="shared" si="3"/>
        <v>16</v>
      </c>
      <c r="C200" s="4" t="s">
        <v>1117</v>
      </c>
      <c r="D200" s="4" t="s">
        <v>1118</v>
      </c>
      <c r="E200" s="4" t="s">
        <v>119</v>
      </c>
      <c r="F200" s="47" t="s">
        <v>1119</v>
      </c>
      <c r="G200" s="4" t="s">
        <v>985</v>
      </c>
      <c r="H200" s="4" t="s">
        <v>125</v>
      </c>
      <c r="I200" s="4" t="s">
        <v>126</v>
      </c>
      <c r="J200" s="4"/>
      <c r="K200" s="4" t="s">
        <v>127</v>
      </c>
      <c r="L200" s="4"/>
      <c r="M200" s="542"/>
      <c r="N200" s="73">
        <v>3761793</v>
      </c>
      <c r="O200" s="4">
        <v>912004</v>
      </c>
      <c r="P200" s="4" t="s">
        <v>91</v>
      </c>
      <c r="Q200" s="4" t="s">
        <v>1120</v>
      </c>
      <c r="R200" s="4" t="s">
        <v>994</v>
      </c>
      <c r="S200" s="470" t="s">
        <v>995</v>
      </c>
      <c r="T200" s="472" t="s">
        <v>107</v>
      </c>
    </row>
    <row r="201" spans="1:146" s="70" customFormat="1" ht="47.25" customHeight="1" x14ac:dyDescent="0.25">
      <c r="A201" s="508" t="s">
        <v>1121</v>
      </c>
      <c r="B201" s="3">
        <f t="shared" si="3"/>
        <v>17</v>
      </c>
      <c r="C201" s="4" t="s">
        <v>1122</v>
      </c>
      <c r="D201" s="4" t="s">
        <v>1010</v>
      </c>
      <c r="E201" s="4" t="s">
        <v>119</v>
      </c>
      <c r="F201" s="47" t="s">
        <v>1123</v>
      </c>
      <c r="G201" s="4" t="s">
        <v>985</v>
      </c>
      <c r="H201" s="4" t="s">
        <v>125</v>
      </c>
      <c r="I201" s="4" t="s">
        <v>126</v>
      </c>
      <c r="J201" s="4"/>
      <c r="K201" s="4" t="s">
        <v>127</v>
      </c>
      <c r="L201" s="4"/>
      <c r="M201" s="542"/>
      <c r="N201" s="73">
        <v>4535023</v>
      </c>
      <c r="O201" s="4">
        <v>912004</v>
      </c>
      <c r="P201" s="4" t="s">
        <v>91</v>
      </c>
      <c r="Q201" s="4" t="s">
        <v>1124</v>
      </c>
      <c r="R201" s="4" t="s">
        <v>994</v>
      </c>
      <c r="S201" s="470" t="s">
        <v>995</v>
      </c>
      <c r="T201" s="472" t="s">
        <v>107</v>
      </c>
    </row>
    <row r="202" spans="1:146" s="51" customFormat="1" ht="47.25" customHeight="1" x14ac:dyDescent="0.25">
      <c r="A202" s="508" t="s">
        <v>1125</v>
      </c>
      <c r="B202" s="3">
        <f t="shared" si="3"/>
        <v>18</v>
      </c>
      <c r="C202" s="4" t="s">
        <v>1126</v>
      </c>
      <c r="D202" s="4" t="s">
        <v>1127</v>
      </c>
      <c r="E202" s="4" t="s">
        <v>119</v>
      </c>
      <c r="F202" s="47" t="s">
        <v>1128</v>
      </c>
      <c r="G202" s="4" t="s">
        <v>985</v>
      </c>
      <c r="H202" s="4" t="s">
        <v>125</v>
      </c>
      <c r="I202" s="4" t="s">
        <v>101</v>
      </c>
      <c r="J202" s="4"/>
      <c r="K202" s="4" t="s">
        <v>127</v>
      </c>
      <c r="L202" s="4"/>
      <c r="M202" s="542"/>
      <c r="N202" s="73">
        <v>5082654</v>
      </c>
      <c r="O202" s="4">
        <v>912004</v>
      </c>
      <c r="P202" s="4" t="s">
        <v>91</v>
      </c>
      <c r="Q202" s="4" t="s">
        <v>1129</v>
      </c>
      <c r="R202" s="4" t="s">
        <v>994</v>
      </c>
      <c r="S202" s="470" t="s">
        <v>995</v>
      </c>
      <c r="T202" s="472" t="s">
        <v>107</v>
      </c>
    </row>
    <row r="203" spans="1:146" s="51" customFormat="1" ht="47.25" customHeight="1" x14ac:dyDescent="0.25">
      <c r="A203" s="508" t="s">
        <v>1130</v>
      </c>
      <c r="B203" s="3">
        <f t="shared" si="3"/>
        <v>19</v>
      </c>
      <c r="C203" s="4" t="s">
        <v>1131</v>
      </c>
      <c r="D203" s="4" t="s">
        <v>1127</v>
      </c>
      <c r="E203" s="4" t="s">
        <v>119</v>
      </c>
      <c r="F203" s="47" t="s">
        <v>1132</v>
      </c>
      <c r="G203" s="4" t="s">
        <v>985</v>
      </c>
      <c r="H203" s="4" t="s">
        <v>125</v>
      </c>
      <c r="I203" s="4" t="s">
        <v>126</v>
      </c>
      <c r="J203" s="4"/>
      <c r="K203" s="4" t="s">
        <v>127</v>
      </c>
      <c r="L203" s="4"/>
      <c r="M203" s="542"/>
      <c r="N203" s="73">
        <v>5651624</v>
      </c>
      <c r="O203" s="4">
        <v>912004</v>
      </c>
      <c r="P203" s="4" t="s">
        <v>91</v>
      </c>
      <c r="Q203" s="4" t="s">
        <v>1133</v>
      </c>
      <c r="R203" s="4" t="s">
        <v>994</v>
      </c>
      <c r="S203" s="470" t="s">
        <v>995</v>
      </c>
      <c r="T203" s="472" t="s">
        <v>107</v>
      </c>
    </row>
    <row r="204" spans="1:146" s="67" customFormat="1" ht="47.25" customHeight="1" x14ac:dyDescent="0.25">
      <c r="A204" s="502" t="s">
        <v>1134</v>
      </c>
      <c r="B204" s="3">
        <f t="shared" si="3"/>
        <v>20</v>
      </c>
      <c r="C204" s="28" t="s">
        <v>1135</v>
      </c>
      <c r="D204" s="28" t="s">
        <v>438</v>
      </c>
      <c r="E204" s="28" t="s">
        <v>1136</v>
      </c>
      <c r="F204" s="33" t="s">
        <v>1137</v>
      </c>
      <c r="G204" s="28" t="s">
        <v>985</v>
      </c>
      <c r="H204" s="28" t="s">
        <v>1138</v>
      </c>
      <c r="I204" s="28" t="s">
        <v>126</v>
      </c>
      <c r="J204" s="28"/>
      <c r="K204" s="28" t="s">
        <v>1139</v>
      </c>
      <c r="L204" s="87"/>
      <c r="M204" s="87"/>
      <c r="N204" s="88" t="s">
        <v>1140</v>
      </c>
      <c r="O204" s="88"/>
      <c r="P204" s="3"/>
      <c r="Q204" s="4" t="s">
        <v>1141</v>
      </c>
      <c r="R204" s="28" t="s">
        <v>822</v>
      </c>
      <c r="S204" s="476" t="s">
        <v>823</v>
      </c>
      <c r="T204" s="28" t="s">
        <v>107</v>
      </c>
      <c r="U204" s="89"/>
    </row>
    <row r="205" spans="1:146" s="51" customFormat="1" ht="47.25" customHeight="1" x14ac:dyDescent="0.25">
      <c r="A205" s="502" t="s">
        <v>1142</v>
      </c>
      <c r="B205" s="3">
        <f t="shared" si="3"/>
        <v>21</v>
      </c>
      <c r="C205" s="80" t="s">
        <v>1143</v>
      </c>
      <c r="D205" s="80" t="s">
        <v>1144</v>
      </c>
      <c r="E205" s="80" t="s">
        <v>411</v>
      </c>
      <c r="F205" s="37" t="s">
        <v>1145</v>
      </c>
      <c r="G205" s="4" t="s">
        <v>1146</v>
      </c>
      <c r="H205" s="80" t="s">
        <v>1147</v>
      </c>
      <c r="I205" s="80" t="s">
        <v>372</v>
      </c>
      <c r="J205" s="80"/>
      <c r="K205" s="80"/>
      <c r="L205" s="80" t="s">
        <v>1148</v>
      </c>
      <c r="M205" s="80"/>
      <c r="N205" s="80"/>
      <c r="O205" s="82">
        <v>4513734.42</v>
      </c>
      <c r="P205" s="4" t="s">
        <v>91</v>
      </c>
      <c r="Q205" s="4" t="s">
        <v>1149</v>
      </c>
      <c r="R205" s="80" t="s">
        <v>823</v>
      </c>
      <c r="S205" s="131" t="s">
        <v>107</v>
      </c>
      <c r="T205" s="472"/>
    </row>
    <row r="206" spans="1:146" s="51" customFormat="1" ht="47.25" customHeight="1" x14ac:dyDescent="0.25">
      <c r="A206" s="508" t="s">
        <v>1150</v>
      </c>
      <c r="B206" s="3">
        <f t="shared" si="3"/>
        <v>22</v>
      </c>
      <c r="C206" s="80" t="s">
        <v>1151</v>
      </c>
      <c r="D206" s="80" t="s">
        <v>410</v>
      </c>
      <c r="E206" s="80" t="s">
        <v>1152</v>
      </c>
      <c r="F206" s="37" t="s">
        <v>1153</v>
      </c>
      <c r="G206" s="80" t="s">
        <v>1154</v>
      </c>
      <c r="H206" s="80" t="s">
        <v>416</v>
      </c>
      <c r="I206" s="80" t="s">
        <v>372</v>
      </c>
      <c r="J206" s="80"/>
      <c r="K206" s="37" t="s">
        <v>1155</v>
      </c>
      <c r="L206" s="80"/>
      <c r="M206" s="80"/>
      <c r="N206" s="81"/>
      <c r="O206" s="85"/>
      <c r="P206" s="4" t="s">
        <v>91</v>
      </c>
      <c r="Q206" s="4" t="s">
        <v>1156</v>
      </c>
      <c r="R206" s="80" t="s">
        <v>822</v>
      </c>
      <c r="S206" s="131" t="s">
        <v>823</v>
      </c>
      <c r="T206" s="80" t="s">
        <v>107</v>
      </c>
    </row>
    <row r="207" spans="1:146" s="51" customFormat="1" ht="47.25" customHeight="1" x14ac:dyDescent="0.25">
      <c r="A207" s="112"/>
      <c r="B207" s="3">
        <f t="shared" si="3"/>
        <v>23</v>
      </c>
      <c r="C207" s="4" t="s">
        <v>1157</v>
      </c>
      <c r="D207" s="4" t="s">
        <v>1158</v>
      </c>
      <c r="E207" s="4" t="s">
        <v>1159</v>
      </c>
      <c r="F207" s="47" t="s">
        <v>1160</v>
      </c>
      <c r="G207" s="4" t="s">
        <v>985</v>
      </c>
      <c r="H207" s="4" t="s">
        <v>1161</v>
      </c>
      <c r="I207" s="4" t="s">
        <v>126</v>
      </c>
      <c r="J207" s="4"/>
      <c r="K207" s="4" t="s">
        <v>1162</v>
      </c>
      <c r="L207" s="86"/>
      <c r="M207" s="86"/>
      <c r="N207" s="77"/>
      <c r="O207" s="76">
        <v>912004</v>
      </c>
      <c r="P207" s="4" t="s">
        <v>91</v>
      </c>
      <c r="Q207" s="4" t="s">
        <v>1163</v>
      </c>
      <c r="R207" s="4" t="s">
        <v>822</v>
      </c>
      <c r="S207" s="470" t="s">
        <v>823</v>
      </c>
      <c r="T207" s="472" t="s">
        <v>107</v>
      </c>
    </row>
    <row r="208" spans="1:146" s="57" customFormat="1" ht="47.25" customHeight="1" x14ac:dyDescent="0.25">
      <c r="A208" s="112"/>
      <c r="B208" s="3">
        <f t="shared" si="3"/>
        <v>24</v>
      </c>
      <c r="C208" s="4" t="s">
        <v>1164</v>
      </c>
      <c r="D208" s="4" t="s">
        <v>1165</v>
      </c>
      <c r="E208" s="4" t="s">
        <v>1166</v>
      </c>
      <c r="F208" s="47" t="s">
        <v>1167</v>
      </c>
      <c r="G208" s="4" t="s">
        <v>985</v>
      </c>
      <c r="H208" s="4" t="s">
        <v>1168</v>
      </c>
      <c r="I208" s="4" t="s">
        <v>126</v>
      </c>
      <c r="J208" s="4"/>
      <c r="K208" s="4" t="s">
        <v>1169</v>
      </c>
      <c r="L208" s="73"/>
      <c r="M208" s="73"/>
      <c r="N208" s="59"/>
      <c r="O208" s="4"/>
      <c r="P208" s="4" t="s">
        <v>91</v>
      </c>
      <c r="Q208" s="4" t="s">
        <v>1170</v>
      </c>
      <c r="R208" s="4" t="s">
        <v>227</v>
      </c>
      <c r="S208" s="470" t="s">
        <v>228</v>
      </c>
      <c r="T208" s="472" t="s">
        <v>107</v>
      </c>
    </row>
    <row r="209" spans="1:223" s="63" customFormat="1" ht="47.25" customHeight="1" x14ac:dyDescent="0.25">
      <c r="A209" s="112"/>
      <c r="B209" s="3">
        <f t="shared" si="3"/>
        <v>25</v>
      </c>
      <c r="C209" s="4" t="s">
        <v>1171</v>
      </c>
      <c r="D209" s="4" t="s">
        <v>108</v>
      </c>
      <c r="E209" s="4" t="s">
        <v>98</v>
      </c>
      <c r="F209" s="47" t="s">
        <v>1172</v>
      </c>
      <c r="G209" s="4" t="s">
        <v>1173</v>
      </c>
      <c r="H209" s="4" t="s">
        <v>1174</v>
      </c>
      <c r="I209" s="4" t="s">
        <v>1175</v>
      </c>
      <c r="J209" s="4"/>
      <c r="K209" s="4" t="s">
        <v>102</v>
      </c>
      <c r="L209" s="75"/>
      <c r="M209" s="75"/>
      <c r="N209" s="4"/>
      <c r="O209" s="4"/>
      <c r="P209" s="4" t="s">
        <v>91</v>
      </c>
      <c r="Q209" s="4" t="s">
        <v>1176</v>
      </c>
      <c r="R209" s="79" t="s">
        <v>822</v>
      </c>
      <c r="S209" s="475" t="s">
        <v>823</v>
      </c>
      <c r="T209" s="79" t="s">
        <v>1064</v>
      </c>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c r="BB209" s="90"/>
      <c r="BC209" s="90"/>
      <c r="BD209" s="90"/>
      <c r="BE209" s="90"/>
      <c r="BF209" s="90"/>
      <c r="BG209" s="90"/>
      <c r="BH209" s="90"/>
      <c r="BI209" s="90"/>
      <c r="BJ209" s="90"/>
      <c r="BK209" s="90"/>
      <c r="BL209" s="90"/>
      <c r="BM209" s="90"/>
      <c r="BN209" s="90"/>
      <c r="BO209" s="90"/>
      <c r="BP209" s="90"/>
      <c r="BQ209" s="90"/>
      <c r="BR209" s="90"/>
      <c r="BS209" s="90"/>
      <c r="BT209" s="90"/>
      <c r="BU209" s="90"/>
      <c r="BV209" s="90"/>
      <c r="BW209" s="90"/>
      <c r="BX209" s="90"/>
      <c r="BY209" s="90"/>
      <c r="BZ209" s="90"/>
      <c r="CA209" s="90"/>
      <c r="CB209" s="90"/>
      <c r="CC209" s="90"/>
      <c r="CD209" s="90"/>
      <c r="CE209" s="90"/>
      <c r="CF209" s="90"/>
      <c r="CG209" s="90"/>
      <c r="CH209" s="90"/>
      <c r="CI209" s="90"/>
      <c r="CJ209" s="90"/>
      <c r="CK209" s="90"/>
      <c r="CL209" s="90"/>
      <c r="CM209" s="90"/>
      <c r="CN209" s="90"/>
      <c r="CO209" s="90"/>
      <c r="CP209" s="90"/>
      <c r="CQ209" s="90"/>
      <c r="CR209" s="90"/>
      <c r="CS209" s="90"/>
      <c r="CT209" s="90"/>
      <c r="CU209" s="90"/>
      <c r="CV209" s="90"/>
      <c r="CW209" s="90"/>
      <c r="CX209" s="90"/>
      <c r="CY209" s="90"/>
      <c r="CZ209" s="90"/>
      <c r="DA209" s="90"/>
      <c r="DB209" s="90"/>
      <c r="DC209" s="90"/>
      <c r="DD209" s="90"/>
      <c r="DE209" s="90"/>
      <c r="DF209" s="90"/>
      <c r="DG209" s="90"/>
      <c r="DH209" s="90"/>
      <c r="DI209" s="90"/>
      <c r="DJ209" s="90"/>
      <c r="DK209" s="90"/>
      <c r="DL209" s="90"/>
      <c r="DM209" s="90"/>
      <c r="DN209" s="90"/>
      <c r="DO209" s="90"/>
      <c r="DP209" s="90"/>
      <c r="DQ209" s="90"/>
      <c r="DR209" s="90"/>
      <c r="DS209" s="90"/>
      <c r="DT209" s="90"/>
      <c r="DU209" s="90"/>
      <c r="DV209" s="90"/>
      <c r="DW209" s="90"/>
      <c r="DX209" s="90"/>
      <c r="DY209" s="90"/>
      <c r="DZ209" s="90"/>
      <c r="EA209" s="90"/>
      <c r="EB209" s="90"/>
      <c r="EC209" s="90"/>
      <c r="ED209" s="90"/>
      <c r="EE209" s="90"/>
      <c r="EF209" s="90"/>
      <c r="EG209" s="90"/>
      <c r="EH209" s="90"/>
      <c r="EI209" s="90"/>
      <c r="EJ209" s="90"/>
      <c r="EK209" s="90"/>
      <c r="EL209" s="90"/>
      <c r="EM209" s="90"/>
      <c r="EN209" s="90"/>
      <c r="EO209" s="90"/>
      <c r="EP209" s="90"/>
      <c r="EQ209" s="90"/>
      <c r="ER209" s="90"/>
      <c r="ES209" s="90"/>
      <c r="ET209" s="90"/>
      <c r="EU209" s="90"/>
      <c r="EV209" s="90"/>
      <c r="EW209" s="90"/>
      <c r="EX209" s="90"/>
      <c r="EY209" s="90"/>
      <c r="EZ209" s="90"/>
      <c r="FA209" s="90"/>
      <c r="FB209" s="90"/>
      <c r="FC209" s="90"/>
      <c r="FD209" s="90"/>
      <c r="FE209" s="90"/>
      <c r="FF209" s="90"/>
      <c r="FG209" s="90"/>
      <c r="FH209" s="90"/>
      <c r="FI209" s="90"/>
      <c r="FJ209" s="90"/>
      <c r="FK209" s="90"/>
      <c r="FL209" s="90"/>
      <c r="FM209" s="90"/>
      <c r="FN209" s="90"/>
      <c r="FO209" s="90"/>
      <c r="FP209" s="90"/>
      <c r="FQ209" s="90"/>
      <c r="FR209" s="90"/>
      <c r="FS209" s="90"/>
      <c r="FT209" s="90"/>
      <c r="FU209" s="90"/>
      <c r="FV209" s="90"/>
      <c r="FW209" s="90"/>
      <c r="FX209" s="90"/>
      <c r="FY209" s="90"/>
      <c r="FZ209" s="90"/>
      <c r="GA209" s="90"/>
      <c r="GB209" s="90"/>
      <c r="GC209" s="90"/>
      <c r="GD209" s="90"/>
      <c r="GE209" s="90"/>
      <c r="GF209" s="90"/>
      <c r="GG209" s="90"/>
      <c r="GH209" s="90"/>
      <c r="GI209" s="90"/>
      <c r="GJ209" s="90"/>
      <c r="GK209" s="90"/>
      <c r="GL209" s="90"/>
      <c r="GM209" s="90"/>
      <c r="GN209" s="90"/>
      <c r="GO209" s="90"/>
      <c r="GP209" s="90"/>
      <c r="GQ209" s="90"/>
      <c r="GR209" s="90"/>
      <c r="GS209" s="90"/>
      <c r="GT209" s="90"/>
      <c r="GU209" s="90"/>
      <c r="GV209" s="90"/>
      <c r="GW209" s="90"/>
      <c r="GX209" s="90"/>
      <c r="GY209" s="90"/>
      <c r="GZ209" s="90"/>
      <c r="HA209" s="90"/>
      <c r="HB209" s="90"/>
      <c r="HC209" s="90"/>
      <c r="HD209" s="90"/>
      <c r="HE209" s="90"/>
      <c r="HF209" s="90"/>
      <c r="HG209" s="90"/>
      <c r="HH209" s="90"/>
      <c r="HI209" s="90"/>
      <c r="HJ209" s="90"/>
      <c r="HK209" s="90"/>
      <c r="HL209" s="90"/>
      <c r="HM209" s="90"/>
      <c r="HN209" s="90"/>
      <c r="HO209" s="90"/>
    </row>
    <row r="210" spans="1:223" s="91" customFormat="1" ht="47.25" customHeight="1" x14ac:dyDescent="0.25">
      <c r="A210" s="508"/>
      <c r="B210" s="3">
        <f t="shared" si="3"/>
        <v>26</v>
      </c>
      <c r="C210" s="80" t="s">
        <v>1177</v>
      </c>
      <c r="D210" s="80" t="s">
        <v>1178</v>
      </c>
      <c r="E210" s="80" t="s">
        <v>1179</v>
      </c>
      <c r="F210" s="37" t="s">
        <v>1180</v>
      </c>
      <c r="G210" s="80" t="s">
        <v>1181</v>
      </c>
      <c r="H210" s="80" t="s">
        <v>371</v>
      </c>
      <c r="I210" s="80" t="s">
        <v>372</v>
      </c>
      <c r="J210" s="80"/>
      <c r="K210" s="80" t="s">
        <v>1182</v>
      </c>
      <c r="L210" s="80"/>
      <c r="M210" s="80"/>
      <c r="N210" s="81"/>
      <c r="O210" s="85"/>
      <c r="P210" s="4" t="s">
        <v>91</v>
      </c>
      <c r="Q210" s="4" t="s">
        <v>1183</v>
      </c>
      <c r="R210" s="80" t="s">
        <v>822</v>
      </c>
      <c r="S210" s="131" t="s">
        <v>823</v>
      </c>
      <c r="T210" s="80" t="s">
        <v>107</v>
      </c>
    </row>
    <row r="211" spans="1:223" s="91" customFormat="1" ht="47.25" customHeight="1" x14ac:dyDescent="0.25">
      <c r="A211" s="508"/>
      <c r="B211" s="3">
        <f t="shared" si="3"/>
        <v>27</v>
      </c>
      <c r="C211" s="80" t="s">
        <v>1184</v>
      </c>
      <c r="D211" s="80" t="s">
        <v>511</v>
      </c>
      <c r="E211" s="80" t="s">
        <v>99</v>
      </c>
      <c r="F211" s="37" t="s">
        <v>1185</v>
      </c>
      <c r="G211" s="80" t="s">
        <v>1154</v>
      </c>
      <c r="H211" s="80" t="s">
        <v>371</v>
      </c>
      <c r="I211" s="80" t="s">
        <v>372</v>
      </c>
      <c r="J211" s="80"/>
      <c r="K211" s="80" t="s">
        <v>1186</v>
      </c>
      <c r="L211" s="80"/>
      <c r="M211" s="80"/>
      <c r="N211" s="85"/>
      <c r="O211" s="85"/>
      <c r="P211" s="4" t="s">
        <v>91</v>
      </c>
      <c r="Q211" s="4" t="s">
        <v>1187</v>
      </c>
      <c r="R211" s="80" t="s">
        <v>822</v>
      </c>
      <c r="S211" s="131" t="s">
        <v>823</v>
      </c>
      <c r="T211" s="80" t="s">
        <v>843</v>
      </c>
    </row>
    <row r="212" spans="1:223" s="91" customFormat="1" ht="47.25" customHeight="1" x14ac:dyDescent="0.25">
      <c r="A212" s="508"/>
      <c r="B212" s="3">
        <f t="shared" si="3"/>
        <v>28</v>
      </c>
      <c r="C212" s="80" t="s">
        <v>1188</v>
      </c>
      <c r="D212" s="80" t="s">
        <v>461</v>
      </c>
      <c r="E212" s="80" t="s">
        <v>411</v>
      </c>
      <c r="F212" s="37" t="s">
        <v>1189</v>
      </c>
      <c r="G212" s="80" t="s">
        <v>1154</v>
      </c>
      <c r="H212" s="80" t="s">
        <v>416</v>
      </c>
      <c r="I212" s="80" t="s">
        <v>372</v>
      </c>
      <c r="J212" s="80"/>
      <c r="K212" s="80" t="s">
        <v>1190</v>
      </c>
      <c r="L212" s="80"/>
      <c r="M212" s="80"/>
      <c r="N212" s="81"/>
      <c r="O212" s="85"/>
      <c r="P212" s="4" t="s">
        <v>91</v>
      </c>
      <c r="Q212" s="4" t="s">
        <v>1191</v>
      </c>
      <c r="R212" s="80" t="s">
        <v>822</v>
      </c>
      <c r="S212" s="131" t="s">
        <v>823</v>
      </c>
      <c r="T212" s="80" t="s">
        <v>107</v>
      </c>
    </row>
    <row r="213" spans="1:223" s="91" customFormat="1" ht="47.25" customHeight="1" x14ac:dyDescent="0.25">
      <c r="A213" s="508"/>
      <c r="B213" s="3">
        <f t="shared" si="3"/>
        <v>29</v>
      </c>
      <c r="C213" s="80" t="s">
        <v>1192</v>
      </c>
      <c r="D213" s="80" t="s">
        <v>1193</v>
      </c>
      <c r="E213" s="80" t="s">
        <v>411</v>
      </c>
      <c r="F213" s="37" t="s">
        <v>1194</v>
      </c>
      <c r="G213" s="80" t="s">
        <v>1154</v>
      </c>
      <c r="H213" s="80" t="s">
        <v>430</v>
      </c>
      <c r="I213" s="80" t="s">
        <v>372</v>
      </c>
      <c r="J213" s="80"/>
      <c r="K213" s="80" t="s">
        <v>1195</v>
      </c>
      <c r="L213" s="80"/>
      <c r="M213" s="80"/>
      <c r="N213" s="85"/>
      <c r="O213" s="85"/>
      <c r="P213" s="4" t="s">
        <v>91</v>
      </c>
      <c r="Q213" s="4" t="s">
        <v>1196</v>
      </c>
      <c r="R213" s="80" t="s">
        <v>822</v>
      </c>
      <c r="S213" s="131" t="s">
        <v>823</v>
      </c>
      <c r="T213" s="80" t="s">
        <v>843</v>
      </c>
    </row>
    <row r="214" spans="1:223" s="91" customFormat="1" ht="47.25" customHeight="1" x14ac:dyDescent="0.25">
      <c r="A214" s="508"/>
      <c r="B214" s="3">
        <f t="shared" si="3"/>
        <v>30</v>
      </c>
      <c r="C214" s="80" t="s">
        <v>1197</v>
      </c>
      <c r="D214" s="80" t="s">
        <v>438</v>
      </c>
      <c r="E214" s="80" t="s">
        <v>411</v>
      </c>
      <c r="F214" s="37" t="s">
        <v>1198</v>
      </c>
      <c r="G214" s="80" t="s">
        <v>1154</v>
      </c>
      <c r="H214" s="80" t="s">
        <v>430</v>
      </c>
      <c r="I214" s="80" t="s">
        <v>372</v>
      </c>
      <c r="J214" s="80"/>
      <c r="K214" s="80" t="s">
        <v>1199</v>
      </c>
      <c r="L214" s="80"/>
      <c r="M214" s="80"/>
      <c r="N214" s="80"/>
      <c r="O214" s="85"/>
      <c r="P214" s="4" t="s">
        <v>91</v>
      </c>
      <c r="Q214" s="4" t="s">
        <v>1200</v>
      </c>
      <c r="R214" s="80" t="s">
        <v>822</v>
      </c>
      <c r="S214" s="131" t="s">
        <v>823</v>
      </c>
      <c r="T214" s="80" t="s">
        <v>869</v>
      </c>
    </row>
    <row r="215" spans="1:223" s="51" customFormat="1" ht="47.25" customHeight="1" x14ac:dyDescent="0.25">
      <c r="A215" s="112"/>
      <c r="B215" s="3">
        <f t="shared" si="3"/>
        <v>31</v>
      </c>
      <c r="C215" s="4" t="s">
        <v>1201</v>
      </c>
      <c r="D215" s="4" t="s">
        <v>1202</v>
      </c>
      <c r="E215" s="4" t="s">
        <v>1203</v>
      </c>
      <c r="F215" s="47" t="s">
        <v>1204</v>
      </c>
      <c r="G215" s="4" t="s">
        <v>1205</v>
      </c>
      <c r="H215" s="4" t="s">
        <v>1206</v>
      </c>
      <c r="I215" s="77" t="s">
        <v>101</v>
      </c>
      <c r="J215" s="77"/>
      <c r="K215" s="77" t="s">
        <v>1207</v>
      </c>
      <c r="L215" s="86">
        <v>0</v>
      </c>
      <c r="M215" s="86"/>
      <c r="N215" s="75"/>
      <c r="O215" s="76">
        <v>912004</v>
      </c>
      <c r="P215" s="4" t="s">
        <v>91</v>
      </c>
      <c r="Q215" s="4" t="s">
        <v>1208</v>
      </c>
      <c r="R215" s="4" t="s">
        <v>822</v>
      </c>
      <c r="S215" s="470" t="s">
        <v>823</v>
      </c>
      <c r="T215" s="472" t="s">
        <v>1064</v>
      </c>
    </row>
    <row r="216" spans="1:223" s="91" customFormat="1" ht="47.25" customHeight="1" x14ac:dyDescent="0.25">
      <c r="A216" s="508"/>
      <c r="B216" s="3">
        <f t="shared" si="3"/>
        <v>32</v>
      </c>
      <c r="C216" s="80" t="s">
        <v>1209</v>
      </c>
      <c r="D216" s="80" t="s">
        <v>1178</v>
      </c>
      <c r="E216" s="80" t="s">
        <v>1210</v>
      </c>
      <c r="F216" s="37" t="s">
        <v>1211</v>
      </c>
      <c r="G216" s="80" t="s">
        <v>1154</v>
      </c>
      <c r="H216" s="80" t="s">
        <v>371</v>
      </c>
      <c r="I216" s="80" t="s">
        <v>372</v>
      </c>
      <c r="J216" s="80"/>
      <c r="K216" s="80" t="s">
        <v>1212</v>
      </c>
      <c r="L216" s="80"/>
      <c r="M216" s="80"/>
      <c r="N216" s="81"/>
      <c r="O216" s="81"/>
      <c r="P216" s="4" t="s">
        <v>91</v>
      </c>
      <c r="Q216" s="4" t="s">
        <v>1213</v>
      </c>
      <c r="R216" s="80" t="s">
        <v>822</v>
      </c>
      <c r="S216" s="131" t="s">
        <v>823</v>
      </c>
      <c r="T216" s="80" t="s">
        <v>107</v>
      </c>
    </row>
    <row r="217" spans="1:223" s="91" customFormat="1" ht="47.25" customHeight="1" x14ac:dyDescent="0.25">
      <c r="A217" s="508"/>
      <c r="B217" s="3">
        <f t="shared" si="3"/>
        <v>33</v>
      </c>
      <c r="C217" s="80" t="s">
        <v>1214</v>
      </c>
      <c r="D217" s="80" t="s">
        <v>1215</v>
      </c>
      <c r="E217" s="80" t="s">
        <v>1216</v>
      </c>
      <c r="F217" s="37" t="s">
        <v>1217</v>
      </c>
      <c r="G217" s="80" t="s">
        <v>1154</v>
      </c>
      <c r="H217" s="80" t="s">
        <v>371</v>
      </c>
      <c r="I217" s="80" t="s">
        <v>372</v>
      </c>
      <c r="J217" s="80"/>
      <c r="K217" s="80" t="s">
        <v>1218</v>
      </c>
      <c r="L217" s="80"/>
      <c r="M217" s="80"/>
      <c r="N217" s="81"/>
      <c r="O217" s="81"/>
      <c r="P217" s="4" t="s">
        <v>91</v>
      </c>
      <c r="Q217" s="4" t="s">
        <v>1219</v>
      </c>
      <c r="R217" s="80" t="s">
        <v>822</v>
      </c>
      <c r="S217" s="131" t="s">
        <v>823</v>
      </c>
      <c r="T217" s="80" t="s">
        <v>107</v>
      </c>
    </row>
    <row r="218" spans="1:223" s="91" customFormat="1" ht="47.25" customHeight="1" x14ac:dyDescent="0.25">
      <c r="A218" s="508"/>
      <c r="B218" s="3">
        <f t="shared" si="3"/>
        <v>34</v>
      </c>
      <c r="C218" s="80" t="s">
        <v>1220</v>
      </c>
      <c r="D218" s="80" t="s">
        <v>1221</v>
      </c>
      <c r="E218" s="80" t="s">
        <v>1222</v>
      </c>
      <c r="F218" s="37" t="s">
        <v>1223</v>
      </c>
      <c r="G218" s="80" t="s">
        <v>1154</v>
      </c>
      <c r="H218" s="80" t="s">
        <v>371</v>
      </c>
      <c r="I218" s="80" t="s">
        <v>372</v>
      </c>
      <c r="J218" s="80"/>
      <c r="K218" s="80" t="s">
        <v>1224</v>
      </c>
      <c r="L218" s="80"/>
      <c r="M218" s="80"/>
      <c r="N218" s="81"/>
      <c r="O218" s="81"/>
      <c r="P218" s="4" t="s">
        <v>91</v>
      </c>
      <c r="Q218" s="4" t="s">
        <v>1225</v>
      </c>
      <c r="R218" s="80" t="s">
        <v>822</v>
      </c>
      <c r="S218" s="131" t="s">
        <v>823</v>
      </c>
      <c r="T218" s="80" t="s">
        <v>1226</v>
      </c>
    </row>
    <row r="219" spans="1:223" s="91" customFormat="1" ht="47.25" customHeight="1" x14ac:dyDescent="0.25">
      <c r="A219" s="508"/>
      <c r="B219" s="3">
        <f t="shared" si="3"/>
        <v>35</v>
      </c>
      <c r="C219" s="80" t="s">
        <v>1227</v>
      </c>
      <c r="D219" s="80" t="s">
        <v>393</v>
      </c>
      <c r="E219" s="80" t="s">
        <v>1228</v>
      </c>
      <c r="F219" s="37" t="s">
        <v>1229</v>
      </c>
      <c r="G219" s="80" t="s">
        <v>1154</v>
      </c>
      <c r="H219" s="80" t="s">
        <v>371</v>
      </c>
      <c r="I219" s="80" t="s">
        <v>372</v>
      </c>
      <c r="J219" s="80"/>
      <c r="K219" s="80" t="s">
        <v>1230</v>
      </c>
      <c r="L219" s="80"/>
      <c r="M219" s="80"/>
      <c r="N219" s="81"/>
      <c r="O219" s="81"/>
      <c r="P219" s="4" t="s">
        <v>91</v>
      </c>
      <c r="Q219" s="4" t="s">
        <v>1231</v>
      </c>
      <c r="R219" s="80" t="s">
        <v>822</v>
      </c>
      <c r="S219" s="131" t="s">
        <v>823</v>
      </c>
      <c r="T219" s="80" t="s">
        <v>107</v>
      </c>
    </row>
    <row r="220" spans="1:223" s="91" customFormat="1" ht="47.25" customHeight="1" x14ac:dyDescent="0.25">
      <c r="A220" s="508"/>
      <c r="B220" s="3">
        <f t="shared" si="3"/>
        <v>36</v>
      </c>
      <c r="C220" s="80" t="s">
        <v>1232</v>
      </c>
      <c r="D220" s="80" t="s">
        <v>1221</v>
      </c>
      <c r="E220" s="80" t="s">
        <v>1233</v>
      </c>
      <c r="F220" s="37" t="s">
        <v>1234</v>
      </c>
      <c r="G220" s="80" t="s">
        <v>1154</v>
      </c>
      <c r="H220" s="80" t="s">
        <v>526</v>
      </c>
      <c r="I220" s="80" t="s">
        <v>372</v>
      </c>
      <c r="J220" s="80"/>
      <c r="K220" s="80" t="s">
        <v>1235</v>
      </c>
      <c r="L220" s="80"/>
      <c r="M220" s="80"/>
      <c r="N220" s="81"/>
      <c r="O220" s="81"/>
      <c r="P220" s="4" t="s">
        <v>91</v>
      </c>
      <c r="Q220" s="4" t="s">
        <v>1236</v>
      </c>
      <c r="R220" s="80" t="s">
        <v>822</v>
      </c>
      <c r="S220" s="131" t="s">
        <v>823</v>
      </c>
      <c r="T220" s="80" t="s">
        <v>107</v>
      </c>
    </row>
    <row r="221" spans="1:223" s="91" customFormat="1" ht="47.25" customHeight="1" x14ac:dyDescent="0.25">
      <c r="A221" s="508"/>
      <c r="B221" s="3">
        <f t="shared" si="3"/>
        <v>37</v>
      </c>
      <c r="C221" s="80" t="s">
        <v>1237</v>
      </c>
      <c r="D221" s="80" t="s">
        <v>374</v>
      </c>
      <c r="E221" s="80" t="s">
        <v>575</v>
      </c>
      <c r="F221" s="37" t="s">
        <v>1238</v>
      </c>
      <c r="G221" s="80" t="s">
        <v>1154</v>
      </c>
      <c r="H221" s="80" t="s">
        <v>371</v>
      </c>
      <c r="I221" s="80" t="s">
        <v>372</v>
      </c>
      <c r="J221" s="80"/>
      <c r="K221" s="80" t="s">
        <v>1239</v>
      </c>
      <c r="L221" s="80"/>
      <c r="M221" s="80"/>
      <c r="N221" s="81"/>
      <c r="O221" s="85"/>
      <c r="P221" s="4" t="s">
        <v>91</v>
      </c>
      <c r="Q221" s="4" t="s">
        <v>1240</v>
      </c>
      <c r="R221" s="80" t="s">
        <v>822</v>
      </c>
      <c r="S221" s="131" t="s">
        <v>823</v>
      </c>
      <c r="T221" s="80" t="s">
        <v>107</v>
      </c>
    </row>
    <row r="222" spans="1:223" s="53" customFormat="1" ht="47.25" customHeight="1" x14ac:dyDescent="0.25">
      <c r="A222" s="112"/>
      <c r="B222" s="3">
        <f t="shared" si="3"/>
        <v>38</v>
      </c>
      <c r="C222" s="4" t="s">
        <v>1241</v>
      </c>
      <c r="D222" s="4" t="s">
        <v>342</v>
      </c>
      <c r="E222" s="4" t="s">
        <v>338</v>
      </c>
      <c r="F222" s="47" t="s">
        <v>1242</v>
      </c>
      <c r="G222" s="4" t="s">
        <v>985</v>
      </c>
      <c r="H222" s="4" t="s">
        <v>344</v>
      </c>
      <c r="I222" s="4" t="s">
        <v>126</v>
      </c>
      <c r="J222" s="4"/>
      <c r="K222" s="4" t="s">
        <v>1243</v>
      </c>
      <c r="L222" s="74">
        <v>8551271</v>
      </c>
      <c r="M222" s="74"/>
      <c r="N222" s="77"/>
      <c r="O222" s="4">
        <v>912004</v>
      </c>
      <c r="P222" s="4" t="s">
        <v>91</v>
      </c>
      <c r="Q222" s="4" t="s">
        <v>1244</v>
      </c>
      <c r="R222" s="4" t="s">
        <v>1049</v>
      </c>
      <c r="S222" s="470" t="s">
        <v>1050</v>
      </c>
      <c r="T222" s="472" t="s">
        <v>1064</v>
      </c>
    </row>
    <row r="223" spans="1:223" s="49" customFormat="1" ht="65.099999999999994" customHeight="1" x14ac:dyDescent="0.25">
      <c r="A223" s="504" t="s">
        <v>3917</v>
      </c>
      <c r="B223" s="495"/>
      <c r="C223" s="26" t="s">
        <v>286</v>
      </c>
      <c r="D223" s="23" t="s">
        <v>287</v>
      </c>
      <c r="E223" s="23" t="s">
        <v>288</v>
      </c>
      <c r="F223" s="24" t="s">
        <v>289</v>
      </c>
      <c r="G223" s="26" t="s">
        <v>17</v>
      </c>
      <c r="H223" s="23" t="s">
        <v>290</v>
      </c>
      <c r="I223" s="26" t="s">
        <v>101</v>
      </c>
      <c r="K223" s="23" t="s">
        <v>291</v>
      </c>
      <c r="L223" s="457">
        <v>40000000</v>
      </c>
      <c r="M223" s="457"/>
      <c r="N223" s="457">
        <f>40000000/4</f>
        <v>10000000</v>
      </c>
      <c r="O223" s="38">
        <v>912004</v>
      </c>
      <c r="P223" s="480" t="s">
        <v>91</v>
      </c>
      <c r="Q223" s="23" t="s">
        <v>3947</v>
      </c>
      <c r="R223" s="26" t="s">
        <v>46</v>
      </c>
      <c r="S223" s="26" t="s">
        <v>66</v>
      </c>
      <c r="T223" s="26" t="s">
        <v>74</v>
      </c>
    </row>
    <row r="224" spans="1:223" s="91" customFormat="1" ht="47.25" customHeight="1" x14ac:dyDescent="0.25">
      <c r="A224" s="508"/>
      <c r="B224" s="3">
        <f>B222+1</f>
        <v>39</v>
      </c>
      <c r="C224" s="80" t="s">
        <v>1245</v>
      </c>
      <c r="D224" s="80" t="s">
        <v>461</v>
      </c>
      <c r="E224" s="80" t="s">
        <v>451</v>
      </c>
      <c r="F224" s="37" t="s">
        <v>1246</v>
      </c>
      <c r="G224" s="80" t="s">
        <v>1154</v>
      </c>
      <c r="H224" s="80" t="s">
        <v>430</v>
      </c>
      <c r="I224" s="80" t="s">
        <v>372</v>
      </c>
      <c r="J224" s="80"/>
      <c r="K224" s="80" t="s">
        <v>1247</v>
      </c>
      <c r="L224" s="80"/>
      <c r="M224" s="80"/>
      <c r="N224" s="81"/>
      <c r="O224" s="85"/>
      <c r="P224" s="4" t="s">
        <v>91</v>
      </c>
      <c r="Q224" s="4" t="s">
        <v>1248</v>
      </c>
      <c r="R224" s="80" t="s">
        <v>822</v>
      </c>
      <c r="S224" s="131" t="s">
        <v>823</v>
      </c>
      <c r="T224" s="80" t="s">
        <v>1226</v>
      </c>
    </row>
    <row r="225" spans="1:144" s="91" customFormat="1" ht="47.25" customHeight="1" x14ac:dyDescent="0.25">
      <c r="A225" s="508"/>
      <c r="B225" s="3">
        <f t="shared" si="3"/>
        <v>40</v>
      </c>
      <c r="C225" s="80" t="s">
        <v>1249</v>
      </c>
      <c r="D225" s="80" t="s">
        <v>410</v>
      </c>
      <c r="E225" s="80" t="s">
        <v>411</v>
      </c>
      <c r="F225" s="37" t="s">
        <v>1250</v>
      </c>
      <c r="G225" s="80" t="s">
        <v>1154</v>
      </c>
      <c r="H225" s="80" t="s">
        <v>401</v>
      </c>
      <c r="I225" s="80" t="s">
        <v>372</v>
      </c>
      <c r="J225" s="80"/>
      <c r="K225" s="80" t="s">
        <v>1251</v>
      </c>
      <c r="L225" s="80"/>
      <c r="M225" s="80"/>
      <c r="N225" s="81"/>
      <c r="O225" s="85"/>
      <c r="P225" s="4" t="s">
        <v>91</v>
      </c>
      <c r="Q225" s="4" t="s">
        <v>1252</v>
      </c>
      <c r="R225" s="80" t="s">
        <v>822</v>
      </c>
      <c r="S225" s="131" t="s">
        <v>823</v>
      </c>
      <c r="T225" s="80" t="s">
        <v>107</v>
      </c>
    </row>
    <row r="226" spans="1:144" s="91" customFormat="1" ht="47.25" customHeight="1" x14ac:dyDescent="0.25">
      <c r="A226" s="508"/>
      <c r="B226" s="3">
        <f t="shared" si="3"/>
        <v>41</v>
      </c>
      <c r="C226" s="80" t="s">
        <v>1253</v>
      </c>
      <c r="D226" s="80" t="s">
        <v>438</v>
      </c>
      <c r="E226" s="80" t="s">
        <v>411</v>
      </c>
      <c r="F226" s="37" t="s">
        <v>1254</v>
      </c>
      <c r="G226" s="80" t="s">
        <v>1181</v>
      </c>
      <c r="H226" s="80" t="s">
        <v>430</v>
      </c>
      <c r="I226" s="80" t="s">
        <v>372</v>
      </c>
      <c r="J226" s="80"/>
      <c r="K226" s="80" t="s">
        <v>1255</v>
      </c>
      <c r="L226" s="80"/>
      <c r="M226" s="80"/>
      <c r="N226" s="85"/>
      <c r="O226" s="85"/>
      <c r="P226" s="4" t="s">
        <v>91</v>
      </c>
      <c r="Q226" s="4" t="s">
        <v>1256</v>
      </c>
      <c r="R226" s="80" t="s">
        <v>822</v>
      </c>
      <c r="S226" s="131" t="s">
        <v>823</v>
      </c>
      <c r="T226" s="80" t="s">
        <v>843</v>
      </c>
    </row>
    <row r="227" spans="1:144" s="91" customFormat="1" ht="47.25" customHeight="1" x14ac:dyDescent="0.25">
      <c r="A227" s="508"/>
      <c r="B227" s="3">
        <f t="shared" si="3"/>
        <v>42</v>
      </c>
      <c r="C227" s="80" t="s">
        <v>1257</v>
      </c>
      <c r="D227" s="80" t="s">
        <v>461</v>
      </c>
      <c r="E227" s="80" t="s">
        <v>411</v>
      </c>
      <c r="F227" s="37" t="s">
        <v>1258</v>
      </c>
      <c r="G227" s="80" t="s">
        <v>1154</v>
      </c>
      <c r="H227" s="80" t="s">
        <v>401</v>
      </c>
      <c r="I227" s="80" t="s">
        <v>372</v>
      </c>
      <c r="J227" s="80"/>
      <c r="K227" s="80" t="s">
        <v>1259</v>
      </c>
      <c r="L227" s="80"/>
      <c r="M227" s="80"/>
      <c r="N227" s="85"/>
      <c r="O227" s="85"/>
      <c r="P227" s="4" t="s">
        <v>91</v>
      </c>
      <c r="Q227" s="4" t="s">
        <v>1260</v>
      </c>
      <c r="R227" s="80" t="s">
        <v>822</v>
      </c>
      <c r="S227" s="131" t="s">
        <v>823</v>
      </c>
      <c r="T227" s="80" t="s">
        <v>843</v>
      </c>
    </row>
    <row r="228" spans="1:144" s="91" customFormat="1" ht="47.25" customHeight="1" x14ac:dyDescent="0.25">
      <c r="A228" s="508"/>
      <c r="B228" s="3">
        <f t="shared" si="3"/>
        <v>43</v>
      </c>
      <c r="C228" s="80" t="s">
        <v>1261</v>
      </c>
      <c r="D228" s="80" t="s">
        <v>410</v>
      </c>
      <c r="E228" s="80" t="s">
        <v>411</v>
      </c>
      <c r="F228" s="37" t="s">
        <v>1246</v>
      </c>
      <c r="G228" s="80" t="s">
        <v>1154</v>
      </c>
      <c r="H228" s="80" t="s">
        <v>401</v>
      </c>
      <c r="I228" s="80" t="s">
        <v>372</v>
      </c>
      <c r="J228" s="80"/>
      <c r="K228" s="80" t="s">
        <v>1262</v>
      </c>
      <c r="L228" s="80"/>
      <c r="M228" s="80"/>
      <c r="N228" s="85"/>
      <c r="O228" s="85"/>
      <c r="P228" s="4" t="s">
        <v>91</v>
      </c>
      <c r="Q228" s="4" t="s">
        <v>1263</v>
      </c>
      <c r="R228" s="80" t="s">
        <v>822</v>
      </c>
      <c r="S228" s="131" t="s">
        <v>823</v>
      </c>
      <c r="T228" s="80" t="s">
        <v>843</v>
      </c>
    </row>
    <row r="229" spans="1:144" s="51" customFormat="1" ht="47.25" customHeight="1" x14ac:dyDescent="0.25">
      <c r="A229" s="112"/>
      <c r="B229" s="3">
        <f t="shared" si="3"/>
        <v>44</v>
      </c>
      <c r="C229" s="4" t="s">
        <v>1264</v>
      </c>
      <c r="D229" s="4" t="s">
        <v>1265</v>
      </c>
      <c r="E229" s="4" t="s">
        <v>1266</v>
      </c>
      <c r="F229" s="47" t="s">
        <v>1267</v>
      </c>
      <c r="G229" s="4" t="s">
        <v>985</v>
      </c>
      <c r="H229" s="4" t="s">
        <v>1268</v>
      </c>
      <c r="I229" s="4" t="s">
        <v>126</v>
      </c>
      <c r="J229" s="4"/>
      <c r="K229" s="4" t="s">
        <v>1269</v>
      </c>
      <c r="L229" s="92"/>
      <c r="M229" s="92"/>
      <c r="N229" s="93"/>
      <c r="O229" s="4"/>
      <c r="P229" s="4" t="s">
        <v>91</v>
      </c>
      <c r="Q229" s="4" t="s">
        <v>1270</v>
      </c>
      <c r="R229" s="4" t="s">
        <v>1271</v>
      </c>
      <c r="S229" s="470" t="s">
        <v>1272</v>
      </c>
      <c r="T229" s="472" t="s">
        <v>107</v>
      </c>
    </row>
    <row r="230" spans="1:144" s="57" customFormat="1" ht="47.25" customHeight="1" x14ac:dyDescent="0.25">
      <c r="A230" s="112"/>
      <c r="B230" s="3">
        <f t="shared" si="3"/>
        <v>45</v>
      </c>
      <c r="C230" s="4" t="s">
        <v>1273</v>
      </c>
      <c r="D230" s="4" t="s">
        <v>1274</v>
      </c>
      <c r="E230" s="4" t="s">
        <v>1275</v>
      </c>
      <c r="F230" s="47" t="s">
        <v>1276</v>
      </c>
      <c r="G230" s="4" t="s">
        <v>985</v>
      </c>
      <c r="H230" s="4" t="s">
        <v>1277</v>
      </c>
      <c r="I230" s="75" t="s">
        <v>101</v>
      </c>
      <c r="J230" s="75"/>
      <c r="K230" s="4" t="s">
        <v>1278</v>
      </c>
      <c r="L230" s="75">
        <v>13137604</v>
      </c>
      <c r="M230" s="75"/>
      <c r="N230" s="75">
        <v>4379201.333333333</v>
      </c>
      <c r="O230" s="76">
        <v>912004</v>
      </c>
      <c r="P230" s="4" t="s">
        <v>91</v>
      </c>
      <c r="Q230" s="4" t="s">
        <v>1279</v>
      </c>
      <c r="R230" s="4" t="s">
        <v>822</v>
      </c>
      <c r="S230" s="470" t="s">
        <v>823</v>
      </c>
      <c r="T230" s="472" t="s">
        <v>107</v>
      </c>
      <c r="U230" s="94"/>
      <c r="W230" s="94"/>
      <c r="X230" s="94"/>
      <c r="Y230" s="94"/>
      <c r="Z230" s="94"/>
      <c r="AA230" s="94"/>
      <c r="AB230" s="94"/>
      <c r="AC230" s="94"/>
      <c r="AD230" s="94"/>
      <c r="AE230" s="94"/>
      <c r="AF230" s="94"/>
      <c r="AG230" s="94"/>
      <c r="AH230" s="94"/>
      <c r="AI230" s="94"/>
      <c r="AJ230" s="94"/>
      <c r="AK230" s="94"/>
      <c r="AL230" s="94"/>
      <c r="AM230" s="94"/>
      <c r="AN230" s="94"/>
      <c r="AO230" s="94"/>
      <c r="AP230" s="94"/>
      <c r="AQ230" s="94"/>
      <c r="AR230" s="94"/>
      <c r="AS230" s="94"/>
      <c r="AT230" s="94"/>
      <c r="AU230" s="94"/>
      <c r="AV230" s="94"/>
      <c r="AW230" s="94"/>
      <c r="AX230" s="94"/>
      <c r="AY230" s="94"/>
      <c r="AZ230" s="94"/>
      <c r="BA230" s="94"/>
      <c r="BB230" s="94"/>
      <c r="BC230" s="94"/>
      <c r="BD230" s="94"/>
      <c r="BE230" s="94"/>
      <c r="BF230" s="94"/>
      <c r="BG230" s="94"/>
      <c r="BH230" s="94"/>
      <c r="BI230" s="94"/>
      <c r="BJ230" s="94"/>
      <c r="BK230" s="94"/>
      <c r="BL230" s="94"/>
      <c r="BM230" s="94"/>
      <c r="BN230" s="94"/>
      <c r="BO230" s="94"/>
      <c r="BP230" s="94"/>
      <c r="BQ230" s="94"/>
      <c r="BR230" s="94"/>
      <c r="BS230" s="94"/>
      <c r="BT230" s="94"/>
      <c r="BU230" s="94"/>
      <c r="BV230" s="94"/>
      <c r="BW230" s="94"/>
      <c r="BX230" s="94"/>
      <c r="BY230" s="94"/>
      <c r="BZ230" s="94"/>
      <c r="CA230" s="94"/>
      <c r="CB230" s="94"/>
      <c r="CC230" s="94"/>
      <c r="CD230" s="94"/>
      <c r="CE230" s="94"/>
      <c r="CF230" s="94"/>
      <c r="CG230" s="94"/>
      <c r="CH230" s="94"/>
      <c r="CI230" s="94"/>
      <c r="CJ230" s="94"/>
      <c r="CK230" s="94"/>
      <c r="CL230" s="94"/>
      <c r="CM230" s="94"/>
      <c r="CN230" s="94"/>
      <c r="CO230" s="94"/>
      <c r="CP230" s="94"/>
      <c r="CQ230" s="94"/>
      <c r="CR230" s="94"/>
      <c r="CS230" s="94"/>
      <c r="CT230" s="94"/>
      <c r="CU230" s="94"/>
      <c r="CV230" s="94"/>
      <c r="CW230" s="94"/>
      <c r="CX230" s="94"/>
      <c r="CY230" s="94"/>
      <c r="CZ230" s="94"/>
      <c r="DA230" s="94"/>
      <c r="DB230" s="94"/>
      <c r="DC230" s="94"/>
      <c r="DD230" s="94"/>
      <c r="DE230" s="94"/>
      <c r="DF230" s="94"/>
      <c r="DG230" s="94"/>
      <c r="DH230" s="94"/>
      <c r="DI230" s="94"/>
      <c r="DJ230" s="94"/>
      <c r="DK230" s="94"/>
      <c r="DL230" s="94"/>
      <c r="DM230" s="94"/>
      <c r="DN230" s="94"/>
      <c r="DO230" s="94"/>
      <c r="DP230" s="94"/>
      <c r="DQ230" s="94"/>
      <c r="DR230" s="94"/>
      <c r="DS230" s="94"/>
      <c r="DT230" s="94"/>
      <c r="DU230" s="94"/>
      <c r="DV230" s="94"/>
      <c r="DW230" s="94"/>
      <c r="DX230" s="94"/>
      <c r="DY230" s="94"/>
      <c r="DZ230" s="94"/>
      <c r="EA230" s="94"/>
      <c r="EB230" s="94"/>
      <c r="EC230" s="94"/>
      <c r="ED230" s="94"/>
      <c r="EE230" s="94"/>
      <c r="EF230" s="94"/>
      <c r="EG230" s="94"/>
      <c r="EH230" s="94"/>
      <c r="EI230" s="94"/>
      <c r="EJ230" s="94"/>
      <c r="EK230" s="94"/>
      <c r="EL230" s="94"/>
      <c r="EM230" s="94"/>
      <c r="EN230" s="94"/>
    </row>
    <row r="231" spans="1:144" s="57" customFormat="1" ht="47.25" customHeight="1" x14ac:dyDescent="0.25">
      <c r="A231" s="112"/>
      <c r="B231" s="3">
        <f t="shared" si="3"/>
        <v>46</v>
      </c>
      <c r="C231" s="4" t="s">
        <v>1280</v>
      </c>
      <c r="D231" s="4" t="s">
        <v>1281</v>
      </c>
      <c r="E231" s="4" t="s">
        <v>1282</v>
      </c>
      <c r="F231" s="4" t="s">
        <v>1283</v>
      </c>
      <c r="G231" s="4" t="s">
        <v>985</v>
      </c>
      <c r="H231" s="4" t="s">
        <v>1284</v>
      </c>
      <c r="I231" s="4" t="s">
        <v>126</v>
      </c>
      <c r="J231" s="4"/>
      <c r="K231" s="4" t="s">
        <v>1285</v>
      </c>
      <c r="L231" s="77" t="s">
        <v>1286</v>
      </c>
      <c r="M231" s="77"/>
      <c r="N231" s="77">
        <f>2031203/2</f>
        <v>1015601.5</v>
      </c>
      <c r="O231" s="4">
        <v>912004</v>
      </c>
      <c r="P231" s="4" t="s">
        <v>91</v>
      </c>
      <c r="Q231" s="4" t="s">
        <v>1287</v>
      </c>
      <c r="R231" s="4" t="s">
        <v>1288</v>
      </c>
      <c r="S231" s="470" t="s">
        <v>1289</v>
      </c>
      <c r="T231" s="472" t="s">
        <v>107</v>
      </c>
    </row>
    <row r="232" spans="1:144" s="51" customFormat="1" ht="47.25" customHeight="1" x14ac:dyDescent="0.25">
      <c r="A232" s="112"/>
      <c r="B232" s="3">
        <f t="shared" si="3"/>
        <v>47</v>
      </c>
      <c r="C232" s="4" t="s">
        <v>1290</v>
      </c>
      <c r="D232" s="4" t="s">
        <v>1291</v>
      </c>
      <c r="E232" s="4" t="s">
        <v>207</v>
      </c>
      <c r="F232" s="47" t="s">
        <v>1292</v>
      </c>
      <c r="G232" s="4" t="s">
        <v>1054</v>
      </c>
      <c r="H232" s="4" t="s">
        <v>215</v>
      </c>
      <c r="I232" s="4" t="s">
        <v>126</v>
      </c>
      <c r="J232" s="4"/>
      <c r="K232" s="4" t="s">
        <v>210</v>
      </c>
      <c r="L232" s="77"/>
      <c r="M232" s="77"/>
      <c r="N232" s="4"/>
      <c r="O232" s="4"/>
      <c r="P232" s="4" t="s">
        <v>91</v>
      </c>
      <c r="Q232" s="4" t="s">
        <v>1293</v>
      </c>
      <c r="R232" s="4" t="s">
        <v>1294</v>
      </c>
      <c r="S232" s="470" t="s">
        <v>823</v>
      </c>
      <c r="T232" s="472" t="s">
        <v>107</v>
      </c>
    </row>
    <row r="233" spans="1:144" s="51" customFormat="1" ht="47.25" customHeight="1" x14ac:dyDescent="0.25">
      <c r="A233" s="112"/>
      <c r="B233" s="3">
        <f t="shared" si="3"/>
        <v>48</v>
      </c>
      <c r="C233" s="4" t="s">
        <v>1295</v>
      </c>
      <c r="D233" s="4" t="s">
        <v>1296</v>
      </c>
      <c r="E233" s="4" t="s">
        <v>207</v>
      </c>
      <c r="F233" s="47" t="s">
        <v>1297</v>
      </c>
      <c r="G233" s="4" t="s">
        <v>1054</v>
      </c>
      <c r="H233" s="4" t="s">
        <v>215</v>
      </c>
      <c r="I233" s="4" t="s">
        <v>126</v>
      </c>
      <c r="J233" s="4"/>
      <c r="K233" s="4" t="s">
        <v>210</v>
      </c>
      <c r="L233" s="77"/>
      <c r="M233" s="77"/>
      <c r="N233" s="4"/>
      <c r="O233" s="4"/>
      <c r="P233" s="4" t="s">
        <v>91</v>
      </c>
      <c r="Q233" s="4" t="s">
        <v>1298</v>
      </c>
      <c r="R233" s="4" t="s">
        <v>1294</v>
      </c>
      <c r="S233" s="470" t="s">
        <v>823</v>
      </c>
      <c r="T233" s="472" t="s">
        <v>107</v>
      </c>
    </row>
    <row r="234" spans="1:144" s="70" customFormat="1" ht="47.25" customHeight="1" x14ac:dyDescent="0.25">
      <c r="A234" s="503"/>
      <c r="B234" s="3">
        <f t="shared" si="3"/>
        <v>49</v>
      </c>
      <c r="C234" s="4" t="s">
        <v>1299</v>
      </c>
      <c r="D234" s="4" t="s">
        <v>1291</v>
      </c>
      <c r="E234" s="4" t="s">
        <v>207</v>
      </c>
      <c r="F234" s="47" t="s">
        <v>1300</v>
      </c>
      <c r="G234" s="4" t="s">
        <v>1054</v>
      </c>
      <c r="H234" s="4" t="s">
        <v>215</v>
      </c>
      <c r="I234" s="4" t="s">
        <v>126</v>
      </c>
      <c r="J234" s="4"/>
      <c r="K234" s="4" t="s">
        <v>210</v>
      </c>
      <c r="L234" s="77"/>
      <c r="M234" s="77"/>
      <c r="N234" s="4"/>
      <c r="O234" s="4"/>
      <c r="P234" s="4" t="s">
        <v>91</v>
      </c>
      <c r="Q234" s="4" t="s">
        <v>1301</v>
      </c>
      <c r="R234" s="4" t="s">
        <v>1294</v>
      </c>
      <c r="S234" s="470" t="s">
        <v>823</v>
      </c>
      <c r="T234" s="472" t="s">
        <v>107</v>
      </c>
    </row>
    <row r="235" spans="1:144" s="70" customFormat="1" ht="47.25" customHeight="1" x14ac:dyDescent="0.25">
      <c r="A235" s="503"/>
      <c r="B235" s="3">
        <f t="shared" si="3"/>
        <v>50</v>
      </c>
      <c r="C235" s="4" t="s">
        <v>1302</v>
      </c>
      <c r="D235" s="4" t="s">
        <v>1296</v>
      </c>
      <c r="E235" s="4" t="s">
        <v>207</v>
      </c>
      <c r="F235" s="47" t="s">
        <v>1303</v>
      </c>
      <c r="G235" s="4" t="s">
        <v>1054</v>
      </c>
      <c r="H235" s="4" t="s">
        <v>215</v>
      </c>
      <c r="I235" s="4" t="s">
        <v>126</v>
      </c>
      <c r="J235" s="4"/>
      <c r="K235" s="4" t="s">
        <v>210</v>
      </c>
      <c r="L235" s="77"/>
      <c r="M235" s="77"/>
      <c r="N235" s="4"/>
      <c r="O235" s="4"/>
      <c r="P235" s="4" t="s">
        <v>91</v>
      </c>
      <c r="Q235" s="4" t="s">
        <v>1304</v>
      </c>
      <c r="R235" s="4" t="s">
        <v>1294</v>
      </c>
      <c r="S235" s="470" t="s">
        <v>823</v>
      </c>
      <c r="T235" s="472" t="s">
        <v>107</v>
      </c>
    </row>
    <row r="236" spans="1:144" s="53" customFormat="1" ht="47.25" customHeight="1" x14ac:dyDescent="0.25">
      <c r="A236" s="112"/>
      <c r="B236" s="3">
        <f t="shared" si="3"/>
        <v>51</v>
      </c>
      <c r="C236" s="4" t="s">
        <v>1305</v>
      </c>
      <c r="D236" s="3" t="s">
        <v>1306</v>
      </c>
      <c r="E236" s="4" t="s">
        <v>411</v>
      </c>
      <c r="F236" s="15" t="s">
        <v>1307</v>
      </c>
      <c r="G236" s="4" t="s">
        <v>1308</v>
      </c>
      <c r="H236" s="3" t="s">
        <v>820</v>
      </c>
      <c r="I236" s="4" t="s">
        <v>372</v>
      </c>
      <c r="J236" s="4"/>
      <c r="K236" s="4" t="s">
        <v>1309</v>
      </c>
      <c r="L236" s="4"/>
      <c r="M236" s="542"/>
      <c r="N236" s="4"/>
      <c r="O236" s="4"/>
      <c r="P236" s="69"/>
      <c r="Q236" s="4" t="s">
        <v>1310</v>
      </c>
      <c r="R236" s="4" t="s">
        <v>822</v>
      </c>
      <c r="S236" s="470" t="s">
        <v>823</v>
      </c>
      <c r="T236" s="472" t="s">
        <v>107</v>
      </c>
    </row>
    <row r="237" spans="1:144" s="51" customFormat="1" ht="47.25" customHeight="1" x14ac:dyDescent="0.25">
      <c r="A237" s="112"/>
      <c r="B237" s="3">
        <f t="shared" si="3"/>
        <v>52</v>
      </c>
      <c r="C237" s="4" t="s">
        <v>1311</v>
      </c>
      <c r="D237" s="6" t="s">
        <v>1312</v>
      </c>
      <c r="E237" s="4" t="s">
        <v>411</v>
      </c>
      <c r="F237" s="15" t="s">
        <v>1313</v>
      </c>
      <c r="G237" s="4" t="s">
        <v>819</v>
      </c>
      <c r="H237" s="3" t="s">
        <v>820</v>
      </c>
      <c r="I237" s="4" t="s">
        <v>372</v>
      </c>
      <c r="J237" s="4"/>
      <c r="K237" s="4" t="s">
        <v>1314</v>
      </c>
      <c r="L237" s="4"/>
      <c r="M237" s="542"/>
      <c r="N237" s="4"/>
      <c r="O237" s="4"/>
      <c r="P237" s="4"/>
      <c r="Q237" s="4" t="s">
        <v>1315</v>
      </c>
      <c r="R237" s="4" t="s">
        <v>822</v>
      </c>
      <c r="S237" s="470" t="s">
        <v>823</v>
      </c>
      <c r="T237" s="472" t="s">
        <v>1316</v>
      </c>
    </row>
    <row r="238" spans="1:144" s="51" customFormat="1" ht="47.25" customHeight="1" x14ac:dyDescent="0.25">
      <c r="A238" s="112"/>
      <c r="B238" s="3">
        <f t="shared" si="3"/>
        <v>53</v>
      </c>
      <c r="C238" s="4" t="s">
        <v>1317</v>
      </c>
      <c r="D238" s="6"/>
      <c r="E238" s="4" t="s">
        <v>411</v>
      </c>
      <c r="F238" s="15" t="s">
        <v>1318</v>
      </c>
      <c r="G238" s="4" t="s">
        <v>819</v>
      </c>
      <c r="H238" s="3" t="s">
        <v>820</v>
      </c>
      <c r="I238" s="4" t="s">
        <v>372</v>
      </c>
      <c r="J238" s="4"/>
      <c r="K238" s="4" t="s">
        <v>1319</v>
      </c>
      <c r="L238" s="4"/>
      <c r="M238" s="542"/>
      <c r="N238" s="4"/>
      <c r="O238" s="4"/>
      <c r="P238" s="4"/>
      <c r="Q238" s="4" t="s">
        <v>1320</v>
      </c>
      <c r="R238" s="4" t="s">
        <v>822</v>
      </c>
      <c r="S238" s="470" t="s">
        <v>823</v>
      </c>
      <c r="T238" s="472" t="s">
        <v>1316</v>
      </c>
    </row>
    <row r="239" spans="1:144" s="51" customFormat="1" ht="47.25" customHeight="1" x14ac:dyDescent="0.25">
      <c r="A239" s="112"/>
      <c r="B239" s="3">
        <f t="shared" si="3"/>
        <v>54</v>
      </c>
      <c r="C239" s="4" t="s">
        <v>1321</v>
      </c>
      <c r="D239" s="4" t="s">
        <v>833</v>
      </c>
      <c r="E239" s="4" t="s">
        <v>411</v>
      </c>
      <c r="F239" s="47" t="s">
        <v>863</v>
      </c>
      <c r="G239" s="4" t="s">
        <v>819</v>
      </c>
      <c r="H239" s="3" t="s">
        <v>820</v>
      </c>
      <c r="I239" s="4" t="s">
        <v>372</v>
      </c>
      <c r="J239" s="4"/>
      <c r="K239" s="4" t="s">
        <v>1322</v>
      </c>
      <c r="L239" s="4"/>
      <c r="M239" s="542"/>
      <c r="N239" s="4"/>
      <c r="O239" s="4"/>
      <c r="P239" s="4"/>
      <c r="Q239" s="4" t="s">
        <v>1323</v>
      </c>
      <c r="R239" s="4" t="s">
        <v>822</v>
      </c>
      <c r="S239" s="470" t="s">
        <v>823</v>
      </c>
      <c r="T239" s="472" t="s">
        <v>1324</v>
      </c>
    </row>
    <row r="240" spans="1:144" s="51" customFormat="1" ht="47.25" customHeight="1" x14ac:dyDescent="0.25">
      <c r="A240" s="112"/>
      <c r="B240" s="3">
        <f t="shared" si="3"/>
        <v>55</v>
      </c>
      <c r="C240" s="4" t="s">
        <v>1325</v>
      </c>
      <c r="D240" s="4" t="s">
        <v>1326</v>
      </c>
      <c r="E240" s="4" t="s">
        <v>411</v>
      </c>
      <c r="F240" s="47" t="s">
        <v>1327</v>
      </c>
      <c r="G240" s="4" t="s">
        <v>819</v>
      </c>
      <c r="H240" s="3" t="s">
        <v>820</v>
      </c>
      <c r="I240" s="4" t="s">
        <v>372</v>
      </c>
      <c r="J240" s="4"/>
      <c r="K240" s="4" t="s">
        <v>1328</v>
      </c>
      <c r="L240" s="4"/>
      <c r="M240" s="542"/>
      <c r="N240" s="4"/>
      <c r="O240" s="4"/>
      <c r="P240" s="4"/>
      <c r="Q240" s="4" t="s">
        <v>1329</v>
      </c>
      <c r="R240" s="4" t="s">
        <v>822</v>
      </c>
      <c r="S240" s="470" t="s">
        <v>823</v>
      </c>
      <c r="T240" s="472" t="s">
        <v>843</v>
      </c>
      <c r="U240" s="57"/>
    </row>
    <row r="241" spans="1:146" s="51" customFormat="1" ht="47.25" customHeight="1" x14ac:dyDescent="0.25">
      <c r="A241" s="112"/>
      <c r="B241" s="3">
        <f t="shared" si="3"/>
        <v>56</v>
      </c>
      <c r="C241" s="4" t="s">
        <v>1330</v>
      </c>
      <c r="D241" s="4" t="s">
        <v>1312</v>
      </c>
      <c r="E241" s="4" t="s">
        <v>411</v>
      </c>
      <c r="F241" s="47" t="s">
        <v>1331</v>
      </c>
      <c r="G241" s="4" t="s">
        <v>819</v>
      </c>
      <c r="H241" s="3" t="s">
        <v>820</v>
      </c>
      <c r="I241" s="4" t="s">
        <v>372</v>
      </c>
      <c r="J241" s="4"/>
      <c r="K241" s="4" t="s">
        <v>1332</v>
      </c>
      <c r="L241" s="4"/>
      <c r="M241" s="542"/>
      <c r="N241" s="4"/>
      <c r="O241" s="4"/>
      <c r="P241" s="4"/>
      <c r="Q241" s="4" t="s">
        <v>1333</v>
      </c>
      <c r="R241" s="4" t="s">
        <v>822</v>
      </c>
      <c r="S241" s="470" t="s">
        <v>823</v>
      </c>
      <c r="T241" s="472" t="s">
        <v>1316</v>
      </c>
      <c r="U241" s="57"/>
    </row>
    <row r="242" spans="1:146" s="51" customFormat="1" ht="47.25" customHeight="1" x14ac:dyDescent="0.25">
      <c r="A242" s="112"/>
      <c r="B242" s="3">
        <f t="shared" si="3"/>
        <v>57</v>
      </c>
      <c r="C242" s="4" t="s">
        <v>1334</v>
      </c>
      <c r="D242" s="4" t="s">
        <v>817</v>
      </c>
      <c r="E242" s="4" t="s">
        <v>411</v>
      </c>
      <c r="F242" s="47" t="s">
        <v>1335</v>
      </c>
      <c r="G242" s="4" t="s">
        <v>819</v>
      </c>
      <c r="H242" s="3" t="s">
        <v>820</v>
      </c>
      <c r="I242" s="4" t="s">
        <v>372</v>
      </c>
      <c r="J242" s="4"/>
      <c r="K242" s="4" t="s">
        <v>1336</v>
      </c>
      <c r="L242" s="4"/>
      <c r="M242" s="542"/>
      <c r="N242" s="4"/>
      <c r="O242" s="4"/>
      <c r="P242" s="4"/>
      <c r="Q242" s="4" t="s">
        <v>1337</v>
      </c>
      <c r="R242" s="4" t="s">
        <v>822</v>
      </c>
      <c r="S242" s="470" t="s">
        <v>823</v>
      </c>
      <c r="T242" s="472" t="s">
        <v>107</v>
      </c>
      <c r="U242" s="95"/>
    </row>
    <row r="243" spans="1:146" s="51" customFormat="1" ht="47.25" customHeight="1" x14ac:dyDescent="0.25">
      <c r="A243" s="112"/>
      <c r="B243" s="3">
        <f t="shared" si="3"/>
        <v>58</v>
      </c>
      <c r="C243" s="4" t="s">
        <v>1338</v>
      </c>
      <c r="D243" s="4" t="s">
        <v>833</v>
      </c>
      <c r="E243" s="4" t="s">
        <v>411</v>
      </c>
      <c r="F243" s="47" t="s">
        <v>1339</v>
      </c>
      <c r="G243" s="4" t="s">
        <v>819</v>
      </c>
      <c r="H243" s="3" t="s">
        <v>820</v>
      </c>
      <c r="I243" s="4" t="s">
        <v>372</v>
      </c>
      <c r="J243" s="4"/>
      <c r="K243" s="4" t="s">
        <v>1340</v>
      </c>
      <c r="L243" s="4"/>
      <c r="M243" s="542"/>
      <c r="N243" s="4"/>
      <c r="O243" s="4"/>
      <c r="P243" s="4"/>
      <c r="Q243" s="4" t="s">
        <v>1341</v>
      </c>
      <c r="R243" s="4" t="s">
        <v>822</v>
      </c>
      <c r="S243" s="470" t="s">
        <v>823</v>
      </c>
      <c r="T243" s="472" t="s">
        <v>107</v>
      </c>
      <c r="U243" s="95"/>
    </row>
    <row r="244" spans="1:146" s="51" customFormat="1" ht="47.25" customHeight="1" x14ac:dyDescent="0.25">
      <c r="A244" s="112"/>
      <c r="B244" s="3">
        <f t="shared" si="3"/>
        <v>59</v>
      </c>
      <c r="C244" s="4" t="s">
        <v>1342</v>
      </c>
      <c r="D244" s="4" t="s">
        <v>1326</v>
      </c>
      <c r="E244" s="4" t="s">
        <v>411</v>
      </c>
      <c r="F244" s="47" t="s">
        <v>1343</v>
      </c>
      <c r="G244" s="4" t="s">
        <v>819</v>
      </c>
      <c r="H244" s="3" t="s">
        <v>820</v>
      </c>
      <c r="I244" s="4" t="s">
        <v>372</v>
      </c>
      <c r="J244" s="4"/>
      <c r="K244" s="4" t="s">
        <v>1344</v>
      </c>
      <c r="L244" s="4"/>
      <c r="M244" s="542"/>
      <c r="N244" s="4"/>
      <c r="O244" s="4"/>
      <c r="P244" s="4"/>
      <c r="Q244" s="4" t="s">
        <v>1345</v>
      </c>
      <c r="R244" s="4" t="s">
        <v>822</v>
      </c>
      <c r="S244" s="470" t="s">
        <v>823</v>
      </c>
      <c r="T244" s="472" t="s">
        <v>843</v>
      </c>
      <c r="U244" s="95"/>
    </row>
    <row r="245" spans="1:146" s="51" customFormat="1" ht="47.25" customHeight="1" x14ac:dyDescent="0.25">
      <c r="A245" s="112"/>
      <c r="B245" s="3">
        <f t="shared" si="3"/>
        <v>60</v>
      </c>
      <c r="C245" s="4" t="s">
        <v>1346</v>
      </c>
      <c r="D245" s="4" t="s">
        <v>817</v>
      </c>
      <c r="E245" s="4" t="s">
        <v>411</v>
      </c>
      <c r="F245" s="47" t="s">
        <v>1347</v>
      </c>
      <c r="G245" s="4" t="s">
        <v>819</v>
      </c>
      <c r="H245" s="3" t="s">
        <v>820</v>
      </c>
      <c r="I245" s="4" t="s">
        <v>372</v>
      </c>
      <c r="J245" s="4"/>
      <c r="K245" s="4" t="s">
        <v>1348</v>
      </c>
      <c r="L245" s="4"/>
      <c r="M245" s="542"/>
      <c r="N245" s="4"/>
      <c r="O245" s="4"/>
      <c r="P245" s="4"/>
      <c r="Q245" s="4" t="s">
        <v>1349</v>
      </c>
      <c r="R245" s="4" t="s">
        <v>822</v>
      </c>
      <c r="S245" s="470" t="s">
        <v>823</v>
      </c>
      <c r="T245" s="472" t="s">
        <v>107</v>
      </c>
      <c r="U245" s="95"/>
    </row>
    <row r="246" spans="1:146" s="51" customFormat="1" ht="47.25" customHeight="1" x14ac:dyDescent="0.25">
      <c r="A246" s="112"/>
      <c r="B246" s="3">
        <f t="shared" si="3"/>
        <v>61</v>
      </c>
      <c r="C246" s="4" t="s">
        <v>1350</v>
      </c>
      <c r="D246" s="4" t="s">
        <v>1326</v>
      </c>
      <c r="E246" s="4" t="s">
        <v>411</v>
      </c>
      <c r="F246" s="47" t="s">
        <v>1351</v>
      </c>
      <c r="G246" s="4" t="s">
        <v>819</v>
      </c>
      <c r="H246" s="3" t="s">
        <v>820</v>
      </c>
      <c r="I246" s="4" t="s">
        <v>372</v>
      </c>
      <c r="J246" s="4"/>
      <c r="K246" s="4" t="s">
        <v>1352</v>
      </c>
      <c r="L246" s="4"/>
      <c r="M246" s="542"/>
      <c r="N246" s="4"/>
      <c r="O246" s="4"/>
      <c r="P246" s="4"/>
      <c r="Q246" s="4" t="s">
        <v>1353</v>
      </c>
      <c r="R246" s="4" t="s">
        <v>822</v>
      </c>
      <c r="S246" s="470" t="s">
        <v>823</v>
      </c>
      <c r="T246" s="472" t="s">
        <v>107</v>
      </c>
      <c r="U246" s="95"/>
    </row>
    <row r="247" spans="1:146" s="51" customFormat="1" ht="47.25" customHeight="1" x14ac:dyDescent="0.25">
      <c r="A247" s="112"/>
      <c r="B247" s="3">
        <f t="shared" si="3"/>
        <v>62</v>
      </c>
      <c r="C247" s="4" t="s">
        <v>1354</v>
      </c>
      <c r="D247" s="4" t="s">
        <v>946</v>
      </c>
      <c r="E247" s="4" t="s">
        <v>411</v>
      </c>
      <c r="F247" s="47" t="s">
        <v>1355</v>
      </c>
      <c r="G247" s="4" t="s">
        <v>819</v>
      </c>
      <c r="H247" s="3" t="s">
        <v>820</v>
      </c>
      <c r="I247" s="4" t="s">
        <v>372</v>
      </c>
      <c r="J247" s="4"/>
      <c r="K247" s="4" t="s">
        <v>1356</v>
      </c>
      <c r="L247" s="4"/>
      <c r="M247" s="542"/>
      <c r="N247" s="4"/>
      <c r="O247" s="4"/>
      <c r="P247" s="4"/>
      <c r="Q247" s="47" t="s">
        <v>1357</v>
      </c>
      <c r="R247" s="4" t="s">
        <v>822</v>
      </c>
      <c r="S247" s="470" t="s">
        <v>823</v>
      </c>
      <c r="T247" s="472" t="s">
        <v>107</v>
      </c>
      <c r="U247" s="95"/>
    </row>
    <row r="248" spans="1:146" s="51" customFormat="1" ht="47.25" customHeight="1" x14ac:dyDescent="0.25">
      <c r="A248" s="112"/>
      <c r="B248" s="3">
        <f t="shared" si="3"/>
        <v>63</v>
      </c>
      <c r="C248" s="4" t="s">
        <v>1358</v>
      </c>
      <c r="D248" s="4" t="s">
        <v>833</v>
      </c>
      <c r="E248" s="4" t="s">
        <v>411</v>
      </c>
      <c r="F248" s="47" t="s">
        <v>867</v>
      </c>
      <c r="G248" s="4" t="s">
        <v>819</v>
      </c>
      <c r="H248" s="3" t="s">
        <v>820</v>
      </c>
      <c r="I248" s="4" t="s">
        <v>542</v>
      </c>
      <c r="J248" s="4"/>
      <c r="K248" s="4" t="s">
        <v>1359</v>
      </c>
      <c r="L248" s="4"/>
      <c r="M248" s="542"/>
      <c r="N248" s="4"/>
      <c r="O248" s="4"/>
      <c r="P248" s="4"/>
      <c r="Q248" s="47" t="s">
        <v>1360</v>
      </c>
      <c r="R248" s="4" t="s">
        <v>822</v>
      </c>
      <c r="S248" s="470" t="s">
        <v>823</v>
      </c>
      <c r="T248" s="472" t="s">
        <v>865</v>
      </c>
      <c r="U248" s="95"/>
    </row>
    <row r="249" spans="1:146" s="63" customFormat="1" ht="47.25" customHeight="1" x14ac:dyDescent="0.25">
      <c r="A249" s="503"/>
      <c r="B249" s="3">
        <f t="shared" si="3"/>
        <v>64</v>
      </c>
      <c r="C249" s="3" t="s">
        <v>1361</v>
      </c>
      <c r="D249" s="3" t="s">
        <v>1362</v>
      </c>
      <c r="E249" s="3" t="s">
        <v>1363</v>
      </c>
      <c r="F249" s="15" t="s">
        <v>1364</v>
      </c>
      <c r="G249" s="3" t="s">
        <v>1365</v>
      </c>
      <c r="H249" s="3" t="s">
        <v>1366</v>
      </c>
      <c r="I249" s="3" t="s">
        <v>101</v>
      </c>
      <c r="J249" s="3"/>
      <c r="K249" s="3" t="s">
        <v>1367</v>
      </c>
      <c r="L249" s="65"/>
      <c r="M249" s="65"/>
      <c r="N249" s="66"/>
      <c r="O249" s="66"/>
      <c r="P249" s="3"/>
      <c r="Q249" s="4" t="s">
        <v>1368</v>
      </c>
      <c r="R249" s="3" t="s">
        <v>1369</v>
      </c>
      <c r="S249" s="473" t="s">
        <v>1370</v>
      </c>
      <c r="T249" s="3" t="s">
        <v>1107</v>
      </c>
      <c r="U249" s="67"/>
    </row>
    <row r="250" spans="1:146" s="63" customFormat="1" ht="47.25" customHeight="1" x14ac:dyDescent="0.25">
      <c r="A250" s="502" t="s">
        <v>1371</v>
      </c>
      <c r="B250" s="3">
        <f t="shared" si="3"/>
        <v>65</v>
      </c>
      <c r="C250" s="3" t="s">
        <v>1372</v>
      </c>
      <c r="D250" s="3" t="s">
        <v>1373</v>
      </c>
      <c r="E250" s="3" t="s">
        <v>1374</v>
      </c>
      <c r="F250" s="15" t="s">
        <v>1375</v>
      </c>
      <c r="G250" s="3" t="s">
        <v>1376</v>
      </c>
      <c r="H250" s="3" t="s">
        <v>1377</v>
      </c>
      <c r="I250" s="3" t="s">
        <v>101</v>
      </c>
      <c r="J250" s="3"/>
      <c r="K250" s="3" t="s">
        <v>1378</v>
      </c>
      <c r="L250" s="64">
        <v>2803692</v>
      </c>
      <c r="M250" s="64"/>
      <c r="N250" s="65">
        <f>2803692/4</f>
        <v>700923</v>
      </c>
      <c r="O250" s="66">
        <v>9120004</v>
      </c>
      <c r="P250" s="3"/>
      <c r="Q250" s="4" t="s">
        <v>1379</v>
      </c>
      <c r="R250" s="3" t="s">
        <v>1369</v>
      </c>
      <c r="S250" s="473" t="s">
        <v>1370</v>
      </c>
      <c r="T250" s="3" t="s">
        <v>107</v>
      </c>
    </row>
    <row r="251" spans="1:146" s="63" customFormat="1" ht="47.25" customHeight="1" x14ac:dyDescent="0.25">
      <c r="A251" s="502" t="s">
        <v>1380</v>
      </c>
      <c r="B251" s="3">
        <f t="shared" si="3"/>
        <v>66</v>
      </c>
      <c r="C251" s="28" t="s">
        <v>1381</v>
      </c>
      <c r="D251" s="28" t="s">
        <v>1382</v>
      </c>
      <c r="E251" s="28" t="s">
        <v>1383</v>
      </c>
      <c r="F251" s="33" t="s">
        <v>1384</v>
      </c>
      <c r="G251" s="28" t="s">
        <v>1365</v>
      </c>
      <c r="H251" s="28" t="s">
        <v>1385</v>
      </c>
      <c r="I251" s="28" t="s">
        <v>372</v>
      </c>
      <c r="J251" s="28"/>
      <c r="K251" s="28" t="s">
        <v>1386</v>
      </c>
      <c r="L251" s="87"/>
      <c r="M251" s="87"/>
      <c r="N251" s="87"/>
      <c r="O251" s="87"/>
      <c r="P251" s="3"/>
      <c r="Q251" s="4" t="s">
        <v>1387</v>
      </c>
      <c r="R251" s="28" t="s">
        <v>822</v>
      </c>
      <c r="S251" s="476" t="s">
        <v>823</v>
      </c>
      <c r="T251" s="28" t="s">
        <v>865</v>
      </c>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7"/>
      <c r="BC251" s="67"/>
      <c r="BD251" s="67"/>
      <c r="BE251" s="67"/>
      <c r="BF251" s="67"/>
      <c r="BG251" s="67"/>
      <c r="BH251" s="67"/>
      <c r="BI251" s="67"/>
      <c r="BJ251" s="67"/>
      <c r="BK251" s="67"/>
      <c r="BL251" s="67"/>
      <c r="BM251" s="67"/>
      <c r="BN251" s="67"/>
      <c r="BO251" s="67"/>
      <c r="BP251" s="67"/>
      <c r="BQ251" s="67"/>
      <c r="BR251" s="67"/>
      <c r="BS251" s="67"/>
      <c r="BT251" s="67"/>
      <c r="BU251" s="67"/>
      <c r="BV251" s="67"/>
      <c r="BW251" s="67"/>
      <c r="BX251" s="67"/>
      <c r="BY251" s="67"/>
      <c r="BZ251" s="67"/>
      <c r="CA251" s="67"/>
      <c r="CB251" s="67"/>
      <c r="CC251" s="67"/>
      <c r="CD251" s="67"/>
      <c r="CE251" s="67"/>
      <c r="CF251" s="67"/>
      <c r="CG251" s="67"/>
      <c r="CH251" s="67"/>
      <c r="CI251" s="67"/>
      <c r="CJ251" s="67"/>
      <c r="CK251" s="67"/>
      <c r="CL251" s="67"/>
      <c r="CM251" s="67"/>
      <c r="CN251" s="67"/>
      <c r="CO251" s="67"/>
      <c r="CP251" s="67"/>
      <c r="CQ251" s="67"/>
      <c r="CR251" s="67"/>
      <c r="CS251" s="67"/>
      <c r="CT251" s="67"/>
      <c r="CU251" s="67"/>
      <c r="CV251" s="67"/>
      <c r="CW251" s="67"/>
      <c r="CX251" s="67"/>
      <c r="CY251" s="67"/>
      <c r="CZ251" s="67"/>
      <c r="DA251" s="67"/>
      <c r="DB251" s="67"/>
      <c r="DC251" s="67"/>
      <c r="DD251" s="67"/>
      <c r="DE251" s="67"/>
      <c r="DF251" s="67"/>
      <c r="DG251" s="67"/>
      <c r="DH251" s="67"/>
      <c r="DI251" s="67"/>
      <c r="DJ251" s="67"/>
      <c r="DK251" s="67"/>
      <c r="DL251" s="67"/>
      <c r="DM251" s="67"/>
      <c r="DN251" s="67"/>
      <c r="DO251" s="67"/>
      <c r="DP251" s="67"/>
      <c r="DQ251" s="67"/>
      <c r="DR251" s="67"/>
      <c r="DS251" s="67"/>
      <c r="DT251" s="67"/>
      <c r="DU251" s="67"/>
      <c r="DV251" s="67"/>
      <c r="DW251" s="67"/>
      <c r="DX251" s="67"/>
      <c r="DY251" s="67"/>
      <c r="DZ251" s="67"/>
      <c r="EA251" s="67"/>
      <c r="EB251" s="67"/>
      <c r="EC251" s="67"/>
      <c r="ED251" s="67"/>
      <c r="EE251" s="67"/>
      <c r="EF251" s="67"/>
      <c r="EG251" s="67"/>
      <c r="EH251" s="67"/>
      <c r="EI251" s="67"/>
      <c r="EJ251" s="67"/>
      <c r="EK251" s="67"/>
      <c r="EL251" s="67"/>
      <c r="EM251" s="67"/>
      <c r="EN251" s="67"/>
      <c r="EO251" s="67"/>
      <c r="EP251" s="67"/>
    </row>
    <row r="252" spans="1:146" s="63" customFormat="1" ht="47.25" customHeight="1" x14ac:dyDescent="0.25">
      <c r="A252" s="503"/>
      <c r="B252" s="3">
        <f t="shared" ref="B252" si="4">B251+1</f>
        <v>67</v>
      </c>
      <c r="C252" s="3" t="s">
        <v>1388</v>
      </c>
      <c r="D252" s="3" t="s">
        <v>128</v>
      </c>
      <c r="E252" s="3" t="s">
        <v>1389</v>
      </c>
      <c r="F252" s="15" t="s">
        <v>1390</v>
      </c>
      <c r="G252" s="3" t="s">
        <v>985</v>
      </c>
      <c r="H252" s="3" t="s">
        <v>1391</v>
      </c>
      <c r="I252" s="3" t="s">
        <v>101</v>
      </c>
      <c r="J252" s="3"/>
      <c r="K252" s="3" t="s">
        <v>134</v>
      </c>
      <c r="L252" s="65" t="s">
        <v>1392</v>
      </c>
      <c r="M252" s="65"/>
      <c r="N252" s="66">
        <v>912004</v>
      </c>
      <c r="O252" s="96"/>
      <c r="P252" s="3"/>
      <c r="Q252" s="4" t="s">
        <v>1393</v>
      </c>
      <c r="R252" s="97" t="s">
        <v>1369</v>
      </c>
      <c r="S252" s="473" t="s">
        <v>1370</v>
      </c>
      <c r="T252" s="3" t="s">
        <v>107</v>
      </c>
    </row>
    <row r="253" spans="1:146" s="53" customFormat="1" ht="47.25" customHeight="1" x14ac:dyDescent="0.25">
      <c r="A253" s="721" t="s">
        <v>1394</v>
      </c>
      <c r="B253" s="721"/>
      <c r="C253" s="721"/>
      <c r="D253" s="721"/>
      <c r="E253" s="721"/>
      <c r="F253" s="721"/>
      <c r="G253" s="721"/>
      <c r="H253" s="721"/>
      <c r="I253" s="721"/>
      <c r="J253" s="721"/>
      <c r="K253" s="721"/>
      <c r="L253" s="721"/>
      <c r="M253" s="721"/>
      <c r="N253" s="721"/>
      <c r="O253" s="721"/>
      <c r="P253" s="721"/>
      <c r="Q253" s="721"/>
      <c r="R253" s="721"/>
      <c r="S253" s="722"/>
      <c r="T253" s="60"/>
    </row>
    <row r="254" spans="1:146" s="53" customFormat="1" ht="27.75" customHeight="1" x14ac:dyDescent="0.25">
      <c r="A254" s="719" t="s">
        <v>1395</v>
      </c>
      <c r="B254" s="720"/>
      <c r="C254" s="720"/>
      <c r="D254" s="720"/>
      <c r="E254" s="720"/>
      <c r="F254" s="720"/>
      <c r="G254" s="720"/>
      <c r="H254" s="720"/>
      <c r="I254" s="720"/>
      <c r="J254" s="720"/>
      <c r="K254" s="720"/>
      <c r="L254" s="720"/>
      <c r="M254" s="720"/>
      <c r="N254" s="720"/>
      <c r="O254" s="720"/>
      <c r="P254" s="720"/>
      <c r="Q254" s="720"/>
      <c r="R254" s="720"/>
      <c r="S254" s="720"/>
    </row>
    <row r="255" spans="1:146" s="53" customFormat="1" ht="39.75" customHeight="1" x14ac:dyDescent="0.25">
      <c r="A255" s="436" t="s">
        <v>815</v>
      </c>
      <c r="B255" s="436" t="s">
        <v>0</v>
      </c>
      <c r="C255" s="437" t="s">
        <v>1</v>
      </c>
      <c r="D255" s="436" t="s">
        <v>2</v>
      </c>
      <c r="E255" s="436" t="s">
        <v>3</v>
      </c>
      <c r="F255" s="436" t="s">
        <v>4</v>
      </c>
      <c r="G255" s="436" t="s">
        <v>5</v>
      </c>
      <c r="H255" s="436" t="s">
        <v>6</v>
      </c>
      <c r="I255" s="436" t="s">
        <v>7</v>
      </c>
      <c r="J255" s="438" t="s">
        <v>8</v>
      </c>
      <c r="K255" s="438" t="s">
        <v>980</v>
      </c>
      <c r="L255" s="439" t="s">
        <v>9</v>
      </c>
      <c r="M255" s="437"/>
      <c r="N255" s="437" t="s">
        <v>10</v>
      </c>
      <c r="O255" s="437" t="s">
        <v>11</v>
      </c>
      <c r="P255" s="61" t="s">
        <v>12</v>
      </c>
      <c r="Q255" s="61"/>
      <c r="R255" s="61" t="s">
        <v>13</v>
      </c>
      <c r="S255" s="61" t="s">
        <v>14</v>
      </c>
      <c r="T255" s="60"/>
    </row>
    <row r="256" spans="1:146" s="70" customFormat="1" ht="47.25" customHeight="1" x14ac:dyDescent="0.25">
      <c r="B256" s="103">
        <v>1</v>
      </c>
      <c r="C256" s="104" t="s">
        <v>1396</v>
      </c>
      <c r="D256" s="4" t="s">
        <v>712</v>
      </c>
      <c r="E256" s="4" t="s">
        <v>1397</v>
      </c>
      <c r="F256" s="47" t="s">
        <v>1398</v>
      </c>
      <c r="G256" s="4" t="s">
        <v>1399</v>
      </c>
      <c r="H256" s="80" t="s">
        <v>1400</v>
      </c>
      <c r="I256" s="80" t="s">
        <v>372</v>
      </c>
      <c r="J256" s="80" t="s">
        <v>1401</v>
      </c>
      <c r="K256" s="80"/>
      <c r="L256" s="85"/>
      <c r="M256" s="85"/>
      <c r="N256" s="85"/>
      <c r="O256" s="80" t="s">
        <v>1402</v>
      </c>
      <c r="P256" s="80" t="s">
        <v>1403</v>
      </c>
      <c r="Q256" s="80" t="s">
        <v>822</v>
      </c>
      <c r="R256" s="80" t="s">
        <v>823</v>
      </c>
      <c r="S256" s="80" t="s">
        <v>107</v>
      </c>
      <c r="V256" s="105"/>
    </row>
    <row r="257" spans="1:146" s="67" customFormat="1" ht="47.25" customHeight="1" x14ac:dyDescent="0.25">
      <c r="A257" s="106" t="s">
        <v>1404</v>
      </c>
      <c r="B257" s="107">
        <v>2</v>
      </c>
      <c r="C257" s="3" t="s">
        <v>1405</v>
      </c>
      <c r="D257" s="3" t="s">
        <v>1406</v>
      </c>
      <c r="E257" s="3" t="s">
        <v>1407</v>
      </c>
      <c r="F257" s="15" t="s">
        <v>1408</v>
      </c>
      <c r="G257" s="3" t="s">
        <v>1205</v>
      </c>
      <c r="H257" s="3" t="s">
        <v>1409</v>
      </c>
      <c r="I257" s="108" t="s">
        <v>101</v>
      </c>
      <c r="J257" s="716" t="s">
        <v>1410</v>
      </c>
      <c r="K257" s="717"/>
      <c r="L257" s="718"/>
      <c r="M257" s="545"/>
      <c r="N257" s="109"/>
      <c r="O257" s="3"/>
      <c r="P257" s="4" t="s">
        <v>1411</v>
      </c>
      <c r="Q257" s="108" t="s">
        <v>1095</v>
      </c>
      <c r="R257" s="108" t="s">
        <v>1096</v>
      </c>
      <c r="S257" s="3" t="s">
        <v>107</v>
      </c>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c r="BU257" s="63"/>
      <c r="BV257" s="63"/>
      <c r="BW257" s="63"/>
      <c r="BX257" s="63"/>
      <c r="BY257" s="63"/>
      <c r="BZ257" s="63"/>
      <c r="CA257" s="63"/>
      <c r="CB257" s="63"/>
      <c r="CC257" s="63"/>
      <c r="CD257" s="63"/>
      <c r="CE257" s="63"/>
      <c r="CF257" s="63"/>
      <c r="CG257" s="63"/>
      <c r="CH257" s="63"/>
      <c r="CI257" s="63"/>
      <c r="CJ257" s="63"/>
      <c r="CK257" s="63"/>
      <c r="CL257" s="63"/>
      <c r="CM257" s="63"/>
      <c r="CN257" s="63"/>
      <c r="CO257" s="63"/>
      <c r="CP257" s="63"/>
      <c r="CQ257" s="63"/>
      <c r="CR257" s="63"/>
      <c r="CS257" s="63"/>
      <c r="CT257" s="63"/>
      <c r="CU257" s="63"/>
      <c r="CV257" s="63"/>
      <c r="CW257" s="63"/>
      <c r="CX257" s="63"/>
      <c r="CY257" s="63"/>
      <c r="CZ257" s="63"/>
      <c r="DA257" s="63"/>
      <c r="DB257" s="63"/>
      <c r="DC257" s="63"/>
      <c r="DD257" s="63"/>
      <c r="DE257" s="63"/>
      <c r="DF257" s="63"/>
      <c r="DG257" s="63"/>
      <c r="DH257" s="63"/>
      <c r="DI257" s="63"/>
      <c r="DJ257" s="63"/>
      <c r="DK257" s="63"/>
      <c r="DL257" s="63"/>
      <c r="DM257" s="63"/>
      <c r="DN257" s="63"/>
      <c r="DO257" s="63"/>
      <c r="DP257" s="63"/>
      <c r="DQ257" s="63"/>
      <c r="DR257" s="63"/>
      <c r="DS257" s="63"/>
      <c r="DT257" s="63"/>
      <c r="DU257" s="63"/>
      <c r="DV257" s="63"/>
      <c r="DW257" s="63"/>
      <c r="DX257" s="63"/>
      <c r="DY257" s="63"/>
      <c r="DZ257" s="63"/>
      <c r="EA257" s="63"/>
      <c r="EB257" s="63"/>
      <c r="EC257" s="63"/>
      <c r="ED257" s="63"/>
      <c r="EE257" s="63"/>
      <c r="EF257" s="63"/>
      <c r="EG257" s="63"/>
      <c r="EH257" s="63"/>
      <c r="EI257" s="63"/>
      <c r="EJ257" s="63"/>
      <c r="EK257" s="63"/>
      <c r="EL257" s="63"/>
      <c r="EM257" s="63"/>
      <c r="EN257" s="63"/>
      <c r="EO257" s="63"/>
    </row>
    <row r="258" spans="1:146" s="51" customFormat="1" ht="47.25" customHeight="1" x14ac:dyDescent="0.25">
      <c r="B258" s="110">
        <v>3</v>
      </c>
      <c r="C258" s="4" t="s">
        <v>1412</v>
      </c>
      <c r="D258" s="4" t="s">
        <v>1291</v>
      </c>
      <c r="E258" s="4" t="s">
        <v>207</v>
      </c>
      <c r="F258" s="47" t="s">
        <v>1413</v>
      </c>
      <c r="G258" s="4" t="s">
        <v>1054</v>
      </c>
      <c r="H258" s="4" t="s">
        <v>1414</v>
      </c>
      <c r="I258" s="4" t="s">
        <v>126</v>
      </c>
      <c r="J258" s="4" t="s">
        <v>210</v>
      </c>
      <c r="K258" s="111"/>
      <c r="L258" s="112"/>
      <c r="M258" s="112"/>
      <c r="N258" s="4"/>
      <c r="O258" s="4" t="s">
        <v>1415</v>
      </c>
      <c r="P258" s="4" t="s">
        <v>1416</v>
      </c>
      <c r="Q258" s="55" t="s">
        <v>1294</v>
      </c>
      <c r="R258" s="55"/>
      <c r="S258" s="4" t="s">
        <v>823</v>
      </c>
      <c r="T258" s="4" t="s">
        <v>107</v>
      </c>
    </row>
    <row r="259" spans="1:146" s="51" customFormat="1" ht="47.25" customHeight="1" x14ac:dyDescent="0.25">
      <c r="B259" s="110">
        <f t="shared" ref="B259:B322" si="5">B258+1</f>
        <v>4</v>
      </c>
      <c r="C259" s="80" t="s">
        <v>1417</v>
      </c>
      <c r="D259" s="80" t="s">
        <v>206</v>
      </c>
      <c r="E259" s="80" t="s">
        <v>207</v>
      </c>
      <c r="F259" s="37" t="s">
        <v>1418</v>
      </c>
      <c r="G259" s="80" t="s">
        <v>1054</v>
      </c>
      <c r="H259" s="80" t="s">
        <v>215</v>
      </c>
      <c r="I259" s="80" t="s">
        <v>126</v>
      </c>
      <c r="J259" s="80" t="s">
        <v>210</v>
      </c>
      <c r="K259" s="113"/>
      <c r="L259" s="114"/>
      <c r="M259" s="114"/>
      <c r="N259" s="80"/>
      <c r="O259" s="80" t="s">
        <v>1419</v>
      </c>
      <c r="P259" s="37" t="s">
        <v>1420</v>
      </c>
      <c r="Q259" s="80" t="s">
        <v>822</v>
      </c>
      <c r="R259" s="80"/>
      <c r="S259" s="80" t="s">
        <v>823</v>
      </c>
      <c r="T259" s="80" t="s">
        <v>107</v>
      </c>
    </row>
    <row r="260" spans="1:146" s="115" customFormat="1" ht="47.25" customHeight="1" x14ac:dyDescent="0.25">
      <c r="B260" s="116">
        <f t="shared" si="5"/>
        <v>5</v>
      </c>
      <c r="C260" s="116" t="s">
        <v>1421</v>
      </c>
      <c r="D260" s="116" t="s">
        <v>206</v>
      </c>
      <c r="E260" s="116" t="s">
        <v>1422</v>
      </c>
      <c r="F260" s="117" t="s">
        <v>99</v>
      </c>
      <c r="G260" s="116" t="s">
        <v>1423</v>
      </c>
      <c r="H260" s="116" t="s">
        <v>1424</v>
      </c>
      <c r="I260" s="116" t="s">
        <v>126</v>
      </c>
      <c r="J260" s="116" t="s">
        <v>1425</v>
      </c>
      <c r="K260" s="118">
        <v>3068800</v>
      </c>
      <c r="L260" s="119" t="s">
        <v>1426</v>
      </c>
      <c r="M260" s="119"/>
      <c r="N260" s="120">
        <v>812004</v>
      </c>
      <c r="O260" s="116" t="s">
        <v>1427</v>
      </c>
      <c r="P260" s="121" t="s">
        <v>1428</v>
      </c>
      <c r="Q260" s="116" t="s">
        <v>822</v>
      </c>
      <c r="R260" s="116"/>
      <c r="S260" s="116" t="s">
        <v>823</v>
      </c>
      <c r="T260" s="122" t="s">
        <v>1226</v>
      </c>
    </row>
    <row r="261" spans="1:146" s="57" customFormat="1" ht="47.25" customHeight="1" x14ac:dyDescent="0.25">
      <c r="B261" s="110">
        <f t="shared" si="5"/>
        <v>6</v>
      </c>
      <c r="C261" s="37" t="s">
        <v>1429</v>
      </c>
      <c r="D261" s="4" t="s">
        <v>1430</v>
      </c>
      <c r="E261" s="4" t="s">
        <v>317</v>
      </c>
      <c r="F261" s="47" t="s">
        <v>1431</v>
      </c>
      <c r="G261" s="4" t="s">
        <v>985</v>
      </c>
      <c r="H261" s="4" t="s">
        <v>1432</v>
      </c>
      <c r="I261" s="4" t="s">
        <v>101</v>
      </c>
      <c r="J261" s="4" t="s">
        <v>319</v>
      </c>
      <c r="K261" s="123">
        <v>9000000</v>
      </c>
      <c r="L261" s="124">
        <f>9000000/4</f>
        <v>2250000</v>
      </c>
      <c r="M261" s="124"/>
      <c r="N261" s="4">
        <v>912004</v>
      </c>
      <c r="O261" s="4" t="s">
        <v>1433</v>
      </c>
      <c r="P261" s="4" t="s">
        <v>1434</v>
      </c>
      <c r="Q261" s="55" t="s">
        <v>988</v>
      </c>
      <c r="R261" s="55"/>
      <c r="S261" s="4" t="s">
        <v>989</v>
      </c>
      <c r="T261" s="4" t="s">
        <v>107</v>
      </c>
      <c r="U261" s="51"/>
      <c r="V261" s="51"/>
      <c r="W261" s="51"/>
      <c r="X261" s="51"/>
      <c r="Y261" s="51"/>
      <c r="Z261" s="51"/>
      <c r="AA261" s="51"/>
      <c r="AB261" s="51"/>
      <c r="AC261" s="51"/>
      <c r="AD261" s="51"/>
      <c r="AE261" s="51"/>
      <c r="AF261" s="51"/>
      <c r="AG261" s="51"/>
      <c r="AH261" s="51"/>
      <c r="AI261" s="51"/>
      <c r="AJ261" s="51"/>
      <c r="AK261" s="51"/>
      <c r="AL261" s="51"/>
      <c r="AM261" s="51"/>
      <c r="AN261" s="51"/>
      <c r="AO261" s="51"/>
      <c r="AP261" s="51"/>
      <c r="AQ261" s="51"/>
      <c r="AR261" s="51"/>
      <c r="AS261" s="51"/>
      <c r="AT261" s="51"/>
      <c r="AU261" s="51"/>
      <c r="AV261" s="51"/>
      <c r="AW261" s="51"/>
      <c r="AX261" s="51"/>
      <c r="AY261" s="51"/>
      <c r="AZ261" s="51"/>
      <c r="BA261" s="51"/>
      <c r="BB261" s="51"/>
      <c r="BC261" s="51"/>
      <c r="BD261" s="51"/>
      <c r="BE261" s="51"/>
      <c r="BF261" s="51"/>
      <c r="BG261" s="51"/>
      <c r="BH261" s="51"/>
      <c r="BI261" s="51"/>
      <c r="BJ261" s="51"/>
      <c r="BK261" s="51"/>
      <c r="BL261" s="51"/>
      <c r="BM261" s="51"/>
      <c r="BN261" s="51"/>
      <c r="BO261" s="51"/>
      <c r="BP261" s="51"/>
      <c r="BQ261" s="51"/>
      <c r="BR261" s="51"/>
      <c r="BS261" s="51"/>
      <c r="BT261" s="51"/>
      <c r="BU261" s="51"/>
      <c r="BV261" s="51"/>
      <c r="BW261" s="51"/>
      <c r="BX261" s="51"/>
      <c r="BY261" s="51"/>
      <c r="BZ261" s="51"/>
      <c r="CA261" s="51"/>
      <c r="CB261" s="51"/>
      <c r="CC261" s="51"/>
      <c r="CD261" s="51"/>
      <c r="CE261" s="51"/>
      <c r="CF261" s="51"/>
      <c r="CG261" s="51"/>
      <c r="CH261" s="51"/>
      <c r="CI261" s="51"/>
      <c r="CJ261" s="51"/>
      <c r="CK261" s="51"/>
      <c r="CL261" s="51"/>
      <c r="CM261" s="51"/>
      <c r="CN261" s="51"/>
      <c r="CO261" s="51"/>
      <c r="CP261" s="51"/>
      <c r="CQ261" s="51"/>
      <c r="CR261" s="51"/>
      <c r="CS261" s="51"/>
      <c r="CT261" s="51"/>
      <c r="CU261" s="51"/>
      <c r="CV261" s="51"/>
      <c r="CW261" s="51"/>
      <c r="CX261" s="51"/>
      <c r="CY261" s="51"/>
      <c r="CZ261" s="51"/>
      <c r="DA261" s="51"/>
      <c r="DB261" s="51"/>
      <c r="DC261" s="51"/>
      <c r="DD261" s="51"/>
      <c r="DE261" s="51"/>
      <c r="DF261" s="51"/>
      <c r="DG261" s="51"/>
      <c r="DH261" s="51"/>
      <c r="DI261" s="51"/>
      <c r="DJ261" s="51"/>
      <c r="DK261" s="51"/>
      <c r="DL261" s="51"/>
      <c r="DM261" s="51"/>
      <c r="DN261" s="51"/>
      <c r="DO261" s="51"/>
      <c r="DP261" s="51"/>
      <c r="DQ261" s="51"/>
      <c r="DR261" s="51"/>
      <c r="DS261" s="51"/>
      <c r="DT261" s="51"/>
      <c r="DU261" s="51"/>
      <c r="DV261" s="51"/>
      <c r="DW261" s="51"/>
      <c r="DX261" s="51"/>
      <c r="DY261" s="51"/>
      <c r="DZ261" s="51"/>
      <c r="EA261" s="51"/>
      <c r="EB261" s="51"/>
      <c r="EC261" s="51"/>
      <c r="ED261" s="51"/>
      <c r="EE261" s="51"/>
      <c r="EF261" s="51"/>
      <c r="EG261" s="51"/>
      <c r="EH261" s="51"/>
      <c r="EI261" s="51"/>
      <c r="EJ261" s="51"/>
      <c r="EK261" s="51"/>
      <c r="EL261" s="51"/>
      <c r="EM261" s="51"/>
      <c r="EN261" s="51"/>
      <c r="EO261" s="51"/>
      <c r="EP261" s="51"/>
    </row>
    <row r="262" spans="1:146" s="53" customFormat="1" ht="47.25" customHeight="1" x14ac:dyDescent="0.25">
      <c r="B262" s="103">
        <f t="shared" si="5"/>
        <v>7</v>
      </c>
      <c r="C262" s="4" t="s">
        <v>1435</v>
      </c>
      <c r="D262" s="4" t="s">
        <v>991</v>
      </c>
      <c r="E262" s="4" t="s">
        <v>119</v>
      </c>
      <c r="F262" s="47" t="s">
        <v>1436</v>
      </c>
      <c r="G262" s="4" t="s">
        <v>985</v>
      </c>
      <c r="H262" s="4" t="s">
        <v>125</v>
      </c>
      <c r="I262" s="4" t="s">
        <v>101</v>
      </c>
      <c r="J262" s="4" t="s">
        <v>127</v>
      </c>
      <c r="K262" s="4"/>
      <c r="L262" s="68">
        <v>7564957</v>
      </c>
      <c r="M262" s="68"/>
      <c r="N262" s="4">
        <v>912004</v>
      </c>
      <c r="O262" s="4" t="s">
        <v>1437</v>
      </c>
      <c r="P262" s="37" t="s">
        <v>1438</v>
      </c>
      <c r="Q262" s="4" t="s">
        <v>994</v>
      </c>
      <c r="R262" s="4"/>
      <c r="S262" s="4" t="s">
        <v>995</v>
      </c>
      <c r="T262" s="4" t="s">
        <v>107</v>
      </c>
      <c r="U262" s="60"/>
    </row>
    <row r="263" spans="1:146" s="53" customFormat="1" ht="47.25" customHeight="1" x14ac:dyDescent="0.25">
      <c r="B263" s="103">
        <f t="shared" si="5"/>
        <v>8</v>
      </c>
      <c r="C263" s="4" t="s">
        <v>1439</v>
      </c>
      <c r="D263" s="4" t="s">
        <v>991</v>
      </c>
      <c r="E263" s="4" t="s">
        <v>119</v>
      </c>
      <c r="F263" s="47" t="s">
        <v>1440</v>
      </c>
      <c r="G263" s="4" t="s">
        <v>985</v>
      </c>
      <c r="H263" s="4" t="s">
        <v>125</v>
      </c>
      <c r="I263" s="4" t="s">
        <v>101</v>
      </c>
      <c r="J263" s="4" t="s">
        <v>127</v>
      </c>
      <c r="K263" s="4"/>
      <c r="L263" s="68">
        <v>6519708</v>
      </c>
      <c r="M263" s="68"/>
      <c r="N263" s="4">
        <v>912004</v>
      </c>
      <c r="O263" s="4" t="s">
        <v>1441</v>
      </c>
      <c r="P263" s="37" t="s">
        <v>1442</v>
      </c>
      <c r="Q263" s="4" t="s">
        <v>994</v>
      </c>
      <c r="R263" s="4"/>
      <c r="S263" s="4" t="s">
        <v>995</v>
      </c>
      <c r="T263" s="4" t="s">
        <v>107</v>
      </c>
      <c r="U263" s="60"/>
    </row>
    <row r="264" spans="1:146" s="53" customFormat="1" ht="47.25" customHeight="1" x14ac:dyDescent="0.25">
      <c r="B264" s="110">
        <f t="shared" si="5"/>
        <v>9</v>
      </c>
      <c r="C264" s="4" t="s">
        <v>1443</v>
      </c>
      <c r="D264" s="4" t="s">
        <v>991</v>
      </c>
      <c r="E264" s="4" t="s">
        <v>119</v>
      </c>
      <c r="F264" s="47" t="s">
        <v>1444</v>
      </c>
      <c r="G264" s="4" t="s">
        <v>985</v>
      </c>
      <c r="H264" s="4" t="s">
        <v>125</v>
      </c>
      <c r="I264" s="4" t="s">
        <v>101</v>
      </c>
      <c r="J264" s="4" t="s">
        <v>127</v>
      </c>
      <c r="K264" s="4"/>
      <c r="L264" s="68">
        <v>3917915</v>
      </c>
      <c r="M264" s="68"/>
      <c r="N264" s="4">
        <v>912004</v>
      </c>
      <c r="O264" s="4" t="s">
        <v>1445</v>
      </c>
      <c r="P264" s="37" t="s">
        <v>1442</v>
      </c>
      <c r="Q264" s="4" t="s">
        <v>994</v>
      </c>
      <c r="R264" s="4"/>
      <c r="S264" s="4" t="s">
        <v>995</v>
      </c>
      <c r="T264" s="4" t="s">
        <v>107</v>
      </c>
      <c r="U264" s="60"/>
    </row>
    <row r="265" spans="1:146" s="53" customFormat="1" ht="47.25" customHeight="1" x14ac:dyDescent="0.25">
      <c r="B265" s="110">
        <f t="shared" si="5"/>
        <v>10</v>
      </c>
      <c r="C265" s="4" t="s">
        <v>1446</v>
      </c>
      <c r="D265" s="4" t="s">
        <v>991</v>
      </c>
      <c r="E265" s="4" t="s">
        <v>119</v>
      </c>
      <c r="F265" s="47" t="s">
        <v>1447</v>
      </c>
      <c r="G265" s="4" t="s">
        <v>985</v>
      </c>
      <c r="H265" s="4" t="s">
        <v>125</v>
      </c>
      <c r="I265" s="4" t="s">
        <v>101</v>
      </c>
      <c r="J265" s="4" t="s">
        <v>127</v>
      </c>
      <c r="K265" s="4"/>
      <c r="L265" s="68">
        <v>7564957</v>
      </c>
      <c r="M265" s="68"/>
      <c r="N265" s="4">
        <v>912004</v>
      </c>
      <c r="O265" s="4" t="s">
        <v>1448</v>
      </c>
      <c r="P265" s="37" t="s">
        <v>1449</v>
      </c>
      <c r="Q265" s="4" t="s">
        <v>994</v>
      </c>
      <c r="R265" s="4"/>
      <c r="S265" s="4" t="s">
        <v>995</v>
      </c>
      <c r="T265" s="4" t="s">
        <v>107</v>
      </c>
      <c r="U265" s="60"/>
    </row>
    <row r="266" spans="1:146" s="53" customFormat="1" ht="47.25" customHeight="1" x14ac:dyDescent="0.25">
      <c r="B266" s="110">
        <f t="shared" si="5"/>
        <v>11</v>
      </c>
      <c r="C266" s="4" t="s">
        <v>1450</v>
      </c>
      <c r="D266" s="4" t="s">
        <v>1451</v>
      </c>
      <c r="E266" s="4" t="s">
        <v>119</v>
      </c>
      <c r="F266" s="47" t="s">
        <v>1452</v>
      </c>
      <c r="G266" s="4" t="s">
        <v>985</v>
      </c>
      <c r="H266" s="4" t="s">
        <v>125</v>
      </c>
      <c r="I266" s="4" t="s">
        <v>101</v>
      </c>
      <c r="J266" s="4" t="s">
        <v>127</v>
      </c>
      <c r="K266" s="4"/>
      <c r="L266" s="68">
        <v>7564957</v>
      </c>
      <c r="M266" s="68"/>
      <c r="N266" s="4">
        <v>912004</v>
      </c>
      <c r="O266" s="4" t="s">
        <v>1453</v>
      </c>
      <c r="P266" s="37" t="s">
        <v>1454</v>
      </c>
      <c r="Q266" s="4" t="s">
        <v>994</v>
      </c>
      <c r="R266" s="4"/>
      <c r="S266" s="4" t="s">
        <v>995</v>
      </c>
      <c r="T266" s="4" t="s">
        <v>107</v>
      </c>
      <c r="U266" s="60"/>
    </row>
    <row r="267" spans="1:146" s="53" customFormat="1" ht="47.25" customHeight="1" x14ac:dyDescent="0.25">
      <c r="B267" s="110">
        <f t="shared" si="5"/>
        <v>12</v>
      </c>
      <c r="C267" s="4" t="s">
        <v>1455</v>
      </c>
      <c r="D267" s="4" t="s">
        <v>991</v>
      </c>
      <c r="E267" s="4" t="s">
        <v>119</v>
      </c>
      <c r="F267" s="47" t="s">
        <v>1456</v>
      </c>
      <c r="G267" s="4" t="s">
        <v>985</v>
      </c>
      <c r="H267" s="4" t="s">
        <v>125</v>
      </c>
      <c r="I267" s="4" t="s">
        <v>101</v>
      </c>
      <c r="J267" s="4" t="s">
        <v>127</v>
      </c>
      <c r="K267" s="4"/>
      <c r="L267" s="68">
        <v>4535023</v>
      </c>
      <c r="M267" s="68"/>
      <c r="N267" s="4">
        <v>912004</v>
      </c>
      <c r="O267" s="4" t="s">
        <v>1457</v>
      </c>
      <c r="P267" s="37" t="s">
        <v>1458</v>
      </c>
      <c r="Q267" s="4" t="s">
        <v>994</v>
      </c>
      <c r="R267" s="4"/>
      <c r="S267" s="4" t="s">
        <v>995</v>
      </c>
      <c r="T267" s="4" t="s">
        <v>107</v>
      </c>
      <c r="U267" s="60"/>
    </row>
    <row r="268" spans="1:146" s="53" customFormat="1" ht="47.25" customHeight="1" x14ac:dyDescent="0.25">
      <c r="B268" s="110">
        <f t="shared" si="5"/>
        <v>13</v>
      </c>
      <c r="C268" s="4" t="s">
        <v>1459</v>
      </c>
      <c r="D268" s="4" t="s">
        <v>1451</v>
      </c>
      <c r="E268" s="4" t="s">
        <v>119</v>
      </c>
      <c r="F268" s="47" t="s">
        <v>1460</v>
      </c>
      <c r="G268" s="4" t="s">
        <v>985</v>
      </c>
      <c r="H268" s="4" t="s">
        <v>125</v>
      </c>
      <c r="I268" s="4" t="s">
        <v>126</v>
      </c>
      <c r="J268" s="4" t="s">
        <v>127</v>
      </c>
      <c r="K268" s="4"/>
      <c r="L268" s="68">
        <v>5401656</v>
      </c>
      <c r="M268" s="68"/>
      <c r="N268" s="4">
        <v>912004</v>
      </c>
      <c r="O268" s="47" t="s">
        <v>1461</v>
      </c>
      <c r="P268" s="37" t="s">
        <v>1462</v>
      </c>
      <c r="Q268" s="4" t="s">
        <v>994</v>
      </c>
      <c r="R268" s="4"/>
      <c r="S268" s="4" t="s">
        <v>995</v>
      </c>
      <c r="T268" s="4" t="s">
        <v>107</v>
      </c>
      <c r="U268" s="60"/>
    </row>
    <row r="269" spans="1:146" s="53" customFormat="1" ht="47.25" customHeight="1" x14ac:dyDescent="0.25">
      <c r="B269" s="110">
        <f t="shared" si="5"/>
        <v>14</v>
      </c>
      <c r="C269" s="4" t="s">
        <v>1463</v>
      </c>
      <c r="D269" s="4" t="s">
        <v>991</v>
      </c>
      <c r="E269" s="4" t="s">
        <v>119</v>
      </c>
      <c r="F269" s="47" t="s">
        <v>1464</v>
      </c>
      <c r="G269" s="4" t="s">
        <v>985</v>
      </c>
      <c r="H269" s="4" t="s">
        <v>125</v>
      </c>
      <c r="I269" s="4" t="s">
        <v>101</v>
      </c>
      <c r="J269" s="4" t="s">
        <v>127</v>
      </c>
      <c r="K269" s="4"/>
      <c r="L269" s="68">
        <v>3917915</v>
      </c>
      <c r="M269" s="68"/>
      <c r="N269" s="4">
        <v>912004</v>
      </c>
      <c r="O269" s="4" t="s">
        <v>1465</v>
      </c>
      <c r="P269" s="37" t="s">
        <v>1466</v>
      </c>
      <c r="Q269" s="4" t="s">
        <v>994</v>
      </c>
      <c r="R269" s="4"/>
      <c r="S269" s="4" t="s">
        <v>995</v>
      </c>
      <c r="T269" s="4" t="s">
        <v>107</v>
      </c>
      <c r="U269" s="60"/>
    </row>
    <row r="270" spans="1:146" s="53" customFormat="1" ht="47.25" customHeight="1" x14ac:dyDescent="0.25">
      <c r="B270" s="110">
        <f t="shared" si="5"/>
        <v>15</v>
      </c>
      <c r="C270" s="4" t="s">
        <v>1467</v>
      </c>
      <c r="D270" s="4" t="s">
        <v>991</v>
      </c>
      <c r="E270" s="4" t="s">
        <v>119</v>
      </c>
      <c r="F270" s="47" t="s">
        <v>1468</v>
      </c>
      <c r="G270" s="4" t="s">
        <v>985</v>
      </c>
      <c r="H270" s="4" t="s">
        <v>125</v>
      </c>
      <c r="I270" s="4" t="s">
        <v>101</v>
      </c>
      <c r="J270" s="4" t="s">
        <v>127</v>
      </c>
      <c r="K270" s="4"/>
      <c r="L270" s="68">
        <v>6773089</v>
      </c>
      <c r="M270" s="68"/>
      <c r="N270" s="4">
        <v>912004</v>
      </c>
      <c r="O270" s="4" t="s">
        <v>1469</v>
      </c>
      <c r="P270" s="37" t="s">
        <v>1470</v>
      </c>
      <c r="Q270" s="4" t="s">
        <v>994</v>
      </c>
      <c r="R270" s="4"/>
      <c r="S270" s="4" t="s">
        <v>995</v>
      </c>
      <c r="T270" s="4" t="s">
        <v>107</v>
      </c>
      <c r="U270" s="60"/>
    </row>
    <row r="271" spans="1:146" s="53" customFormat="1" ht="47.25" customHeight="1" x14ac:dyDescent="0.25">
      <c r="B271" s="110">
        <f t="shared" si="5"/>
        <v>16</v>
      </c>
      <c r="C271" s="4" t="s">
        <v>1471</v>
      </c>
      <c r="D271" s="4" t="s">
        <v>991</v>
      </c>
      <c r="E271" s="4" t="s">
        <v>119</v>
      </c>
      <c r="F271" s="47" t="s">
        <v>1472</v>
      </c>
      <c r="G271" s="4" t="s">
        <v>985</v>
      </c>
      <c r="H271" s="4" t="s">
        <v>125</v>
      </c>
      <c r="I271" s="4" t="s">
        <v>101</v>
      </c>
      <c r="J271" s="4" t="s">
        <v>127</v>
      </c>
      <c r="K271" s="4"/>
      <c r="L271" s="68">
        <v>4535023</v>
      </c>
      <c r="M271" s="68"/>
      <c r="N271" s="4">
        <v>912004</v>
      </c>
      <c r="O271" s="4" t="s">
        <v>1473</v>
      </c>
      <c r="P271" s="37" t="s">
        <v>1466</v>
      </c>
      <c r="Q271" s="4" t="s">
        <v>994</v>
      </c>
      <c r="R271" s="4"/>
      <c r="S271" s="4" t="s">
        <v>995</v>
      </c>
      <c r="T271" s="4" t="s">
        <v>107</v>
      </c>
      <c r="U271" s="60"/>
    </row>
    <row r="272" spans="1:146" s="53" customFormat="1" ht="47.25" customHeight="1" x14ac:dyDescent="0.25">
      <c r="B272" s="110">
        <f t="shared" si="5"/>
        <v>17</v>
      </c>
      <c r="C272" s="4" t="s">
        <v>1474</v>
      </c>
      <c r="D272" s="4" t="s">
        <v>991</v>
      </c>
      <c r="E272" s="4" t="s">
        <v>119</v>
      </c>
      <c r="F272" s="47" t="s">
        <v>1475</v>
      </c>
      <c r="G272" s="4" t="s">
        <v>985</v>
      </c>
      <c r="H272" s="4" t="s">
        <v>125</v>
      </c>
      <c r="I272" s="4" t="s">
        <v>101</v>
      </c>
      <c r="J272" s="4" t="s">
        <v>127</v>
      </c>
      <c r="K272" s="4"/>
      <c r="L272" s="68">
        <v>5401656</v>
      </c>
      <c r="M272" s="68"/>
      <c r="N272" s="4">
        <v>912004</v>
      </c>
      <c r="O272" s="4" t="s">
        <v>1476</v>
      </c>
      <c r="P272" s="37" t="s">
        <v>1477</v>
      </c>
      <c r="Q272" s="4" t="s">
        <v>994</v>
      </c>
      <c r="R272" s="4"/>
      <c r="S272" s="4" t="s">
        <v>995</v>
      </c>
      <c r="T272" s="4" t="s">
        <v>107</v>
      </c>
      <c r="U272" s="60"/>
    </row>
    <row r="273" spans="2:21" s="53" customFormat="1" ht="47.25" customHeight="1" x14ac:dyDescent="0.25">
      <c r="B273" s="110">
        <f t="shared" si="5"/>
        <v>18</v>
      </c>
      <c r="C273" s="4" t="s">
        <v>1478</v>
      </c>
      <c r="D273" s="4" t="s">
        <v>991</v>
      </c>
      <c r="E273" s="4" t="s">
        <v>119</v>
      </c>
      <c r="F273" s="47" t="s">
        <v>1479</v>
      </c>
      <c r="G273" s="4" t="s">
        <v>985</v>
      </c>
      <c r="H273" s="4" t="s">
        <v>125</v>
      </c>
      <c r="I273" s="4" t="s">
        <v>101</v>
      </c>
      <c r="J273" s="4" t="s">
        <v>127</v>
      </c>
      <c r="K273" s="4"/>
      <c r="L273" s="68">
        <v>1433802</v>
      </c>
      <c r="M273" s="68"/>
      <c r="N273" s="4">
        <v>912004</v>
      </c>
      <c r="O273" s="4" t="s">
        <v>1480</v>
      </c>
      <c r="P273" s="37" t="s">
        <v>1481</v>
      </c>
      <c r="Q273" s="4" t="s">
        <v>994</v>
      </c>
      <c r="R273" s="4"/>
      <c r="S273" s="4" t="s">
        <v>995</v>
      </c>
      <c r="T273" s="4" t="s">
        <v>107</v>
      </c>
      <c r="U273" s="60"/>
    </row>
    <row r="274" spans="2:21" s="53" customFormat="1" ht="47.25" customHeight="1" x14ac:dyDescent="0.25">
      <c r="B274" s="110">
        <f t="shared" si="5"/>
        <v>19</v>
      </c>
      <c r="C274" s="4" t="s">
        <v>1482</v>
      </c>
      <c r="D274" s="4" t="s">
        <v>1451</v>
      </c>
      <c r="E274" s="4" t="s">
        <v>119</v>
      </c>
      <c r="F274" s="47" t="s">
        <v>1483</v>
      </c>
      <c r="G274" s="4" t="s">
        <v>985</v>
      </c>
      <c r="H274" s="4" t="s">
        <v>125</v>
      </c>
      <c r="I274" s="4" t="s">
        <v>101</v>
      </c>
      <c r="J274" s="4" t="s">
        <v>127</v>
      </c>
      <c r="K274" s="4"/>
      <c r="L274" s="68">
        <v>5401656</v>
      </c>
      <c r="M274" s="68"/>
      <c r="N274" s="4">
        <v>912004</v>
      </c>
      <c r="O274" s="4" t="s">
        <v>1484</v>
      </c>
      <c r="P274" s="37" t="s">
        <v>1485</v>
      </c>
      <c r="Q274" s="4" t="s">
        <v>994</v>
      </c>
      <c r="R274" s="4"/>
      <c r="S274" s="4" t="s">
        <v>995</v>
      </c>
      <c r="T274" s="4" t="s">
        <v>107</v>
      </c>
      <c r="U274" s="60"/>
    </row>
    <row r="275" spans="2:21" s="53" customFormat="1" ht="47.25" customHeight="1" x14ac:dyDescent="0.25">
      <c r="B275" s="110">
        <f t="shared" si="5"/>
        <v>20</v>
      </c>
      <c r="C275" s="4" t="s">
        <v>1486</v>
      </c>
      <c r="D275" s="4" t="s">
        <v>991</v>
      </c>
      <c r="E275" s="4" t="s">
        <v>119</v>
      </c>
      <c r="F275" s="47" t="s">
        <v>1487</v>
      </c>
      <c r="G275" s="4" t="s">
        <v>985</v>
      </c>
      <c r="H275" s="4" t="s">
        <v>125</v>
      </c>
      <c r="I275" s="4" t="s">
        <v>101</v>
      </c>
      <c r="J275" s="4" t="s">
        <v>127</v>
      </c>
      <c r="K275" s="4"/>
      <c r="L275" s="68">
        <v>5401656</v>
      </c>
      <c r="M275" s="68"/>
      <c r="N275" s="4">
        <v>912004</v>
      </c>
      <c r="O275" s="4" t="s">
        <v>1488</v>
      </c>
      <c r="P275" s="37" t="s">
        <v>1489</v>
      </c>
      <c r="Q275" s="4" t="s">
        <v>994</v>
      </c>
      <c r="R275" s="4"/>
      <c r="S275" s="4" t="s">
        <v>995</v>
      </c>
      <c r="T275" s="4" t="s">
        <v>107</v>
      </c>
      <c r="U275" s="60"/>
    </row>
    <row r="276" spans="2:21" s="53" customFormat="1" ht="47.25" customHeight="1" x14ac:dyDescent="0.25">
      <c r="B276" s="110">
        <f t="shared" si="5"/>
        <v>21</v>
      </c>
      <c r="C276" s="4" t="s">
        <v>1490</v>
      </c>
      <c r="D276" s="4" t="s">
        <v>991</v>
      </c>
      <c r="E276" s="4" t="s">
        <v>119</v>
      </c>
      <c r="F276" s="47" t="s">
        <v>1491</v>
      </c>
      <c r="G276" s="4" t="s">
        <v>985</v>
      </c>
      <c r="H276" s="4" t="s">
        <v>1492</v>
      </c>
      <c r="I276" s="4" t="s">
        <v>101</v>
      </c>
      <c r="J276" s="4" t="s">
        <v>127</v>
      </c>
      <c r="K276" s="4"/>
      <c r="L276" s="68">
        <v>6773089</v>
      </c>
      <c r="M276" s="68"/>
      <c r="N276" s="4">
        <v>912004</v>
      </c>
      <c r="O276" s="4" t="s">
        <v>1493</v>
      </c>
      <c r="P276" s="37" t="s">
        <v>1494</v>
      </c>
      <c r="Q276" s="4" t="s">
        <v>994</v>
      </c>
      <c r="R276" s="4"/>
      <c r="S276" s="4" t="s">
        <v>995</v>
      </c>
      <c r="T276" s="4" t="s">
        <v>107</v>
      </c>
      <c r="U276" s="60"/>
    </row>
    <row r="277" spans="2:21" s="53" customFormat="1" ht="47.25" customHeight="1" x14ac:dyDescent="0.25">
      <c r="B277" s="110">
        <f t="shared" si="5"/>
        <v>22</v>
      </c>
      <c r="C277" s="4" t="s">
        <v>1495</v>
      </c>
      <c r="D277" s="4" t="s">
        <v>991</v>
      </c>
      <c r="E277" s="4" t="s">
        <v>119</v>
      </c>
      <c r="F277" s="47" t="s">
        <v>1496</v>
      </c>
      <c r="G277" s="4" t="s">
        <v>985</v>
      </c>
      <c r="H277" s="4" t="s">
        <v>125</v>
      </c>
      <c r="I277" s="4" t="s">
        <v>101</v>
      </c>
      <c r="J277" s="4" t="s">
        <v>127</v>
      </c>
      <c r="K277" s="4"/>
      <c r="L277" s="68">
        <v>5401656</v>
      </c>
      <c r="M277" s="68"/>
      <c r="N277" s="4">
        <v>912004</v>
      </c>
      <c r="O277" s="4" t="s">
        <v>1497</v>
      </c>
      <c r="P277" s="37" t="s">
        <v>1498</v>
      </c>
      <c r="Q277" s="4" t="s">
        <v>994</v>
      </c>
      <c r="R277" s="4"/>
      <c r="S277" s="4" t="s">
        <v>995</v>
      </c>
      <c r="T277" s="4" t="s">
        <v>107</v>
      </c>
      <c r="U277" s="60"/>
    </row>
    <row r="278" spans="2:21" s="53" customFormat="1" ht="47.25" customHeight="1" x14ac:dyDescent="0.25">
      <c r="B278" s="110">
        <f t="shared" si="5"/>
        <v>23</v>
      </c>
      <c r="C278" s="4" t="s">
        <v>1499</v>
      </c>
      <c r="D278" s="4" t="s">
        <v>991</v>
      </c>
      <c r="E278" s="4" t="s">
        <v>119</v>
      </c>
      <c r="F278" s="47" t="s">
        <v>1500</v>
      </c>
      <c r="G278" s="4" t="s">
        <v>985</v>
      </c>
      <c r="H278" s="4" t="s">
        <v>125</v>
      </c>
      <c r="I278" s="4" t="s">
        <v>101</v>
      </c>
      <c r="J278" s="4" t="s">
        <v>127</v>
      </c>
      <c r="K278" s="4"/>
      <c r="L278" s="68">
        <v>4734937</v>
      </c>
      <c r="M278" s="68"/>
      <c r="N278" s="4">
        <v>912004</v>
      </c>
      <c r="O278" s="4" t="s">
        <v>1501</v>
      </c>
      <c r="P278" s="37" t="s">
        <v>1502</v>
      </c>
      <c r="Q278" s="4" t="s">
        <v>994</v>
      </c>
      <c r="R278" s="4"/>
      <c r="S278" s="4" t="s">
        <v>995</v>
      </c>
      <c r="T278" s="4" t="s">
        <v>107</v>
      </c>
      <c r="U278" s="60"/>
    </row>
    <row r="279" spans="2:21" s="53" customFormat="1" ht="47.25" customHeight="1" x14ac:dyDescent="0.25">
      <c r="B279" s="110">
        <f t="shared" si="5"/>
        <v>24</v>
      </c>
      <c r="C279" s="4" t="s">
        <v>1503</v>
      </c>
      <c r="D279" s="4" t="s">
        <v>991</v>
      </c>
      <c r="E279" s="4" t="s">
        <v>119</v>
      </c>
      <c r="F279" s="47" t="s">
        <v>1504</v>
      </c>
      <c r="G279" s="4" t="s">
        <v>985</v>
      </c>
      <c r="H279" s="4" t="s">
        <v>125</v>
      </c>
      <c r="I279" s="4" t="s">
        <v>101</v>
      </c>
      <c r="J279" s="4" t="s">
        <v>127</v>
      </c>
      <c r="K279" s="4"/>
      <c r="L279" s="68">
        <v>4198059</v>
      </c>
      <c r="M279" s="68"/>
      <c r="N279" s="4">
        <v>912004</v>
      </c>
      <c r="O279" s="4" t="s">
        <v>1505</v>
      </c>
      <c r="P279" s="37" t="s">
        <v>1506</v>
      </c>
      <c r="Q279" s="4" t="s">
        <v>994</v>
      </c>
      <c r="R279" s="4"/>
      <c r="S279" s="4" t="s">
        <v>995</v>
      </c>
      <c r="T279" s="4" t="s">
        <v>107</v>
      </c>
      <c r="U279" s="60"/>
    </row>
    <row r="280" spans="2:21" s="53" customFormat="1" ht="47.25" customHeight="1" x14ac:dyDescent="0.25">
      <c r="B280" s="110">
        <f t="shared" si="5"/>
        <v>25</v>
      </c>
      <c r="C280" s="4" t="s">
        <v>1507</v>
      </c>
      <c r="D280" s="4" t="s">
        <v>991</v>
      </c>
      <c r="E280" s="4" t="s">
        <v>119</v>
      </c>
      <c r="F280" s="47" t="s">
        <v>1508</v>
      </c>
      <c r="G280" s="4" t="s">
        <v>985</v>
      </c>
      <c r="H280" s="4" t="s">
        <v>125</v>
      </c>
      <c r="I280" s="4" t="s">
        <v>101</v>
      </c>
      <c r="J280" s="4" t="s">
        <v>127</v>
      </c>
      <c r="K280" s="4"/>
      <c r="L280" s="68">
        <v>4378521</v>
      </c>
      <c r="M280" s="68"/>
      <c r="N280" s="4">
        <v>912004</v>
      </c>
      <c r="O280" s="4" t="s">
        <v>1509</v>
      </c>
      <c r="P280" s="37" t="s">
        <v>1502</v>
      </c>
      <c r="Q280" s="4" t="s">
        <v>994</v>
      </c>
      <c r="R280" s="4"/>
      <c r="S280" s="4" t="s">
        <v>995</v>
      </c>
      <c r="T280" s="4" t="s">
        <v>107</v>
      </c>
      <c r="U280" s="60"/>
    </row>
    <row r="281" spans="2:21" s="53" customFormat="1" ht="47.25" customHeight="1" x14ac:dyDescent="0.25">
      <c r="B281" s="110">
        <f t="shared" si="5"/>
        <v>26</v>
      </c>
      <c r="C281" s="4" t="s">
        <v>1510</v>
      </c>
      <c r="D281" s="4" t="s">
        <v>991</v>
      </c>
      <c r="E281" s="4" t="s">
        <v>119</v>
      </c>
      <c r="F281" s="47" t="s">
        <v>1511</v>
      </c>
      <c r="G281" s="4" t="s">
        <v>985</v>
      </c>
      <c r="H281" s="4" t="s">
        <v>125</v>
      </c>
      <c r="I281" s="4" t="s">
        <v>101</v>
      </c>
      <c r="J281" s="4" t="s">
        <v>127</v>
      </c>
      <c r="K281" s="4"/>
      <c r="L281" s="68">
        <v>3761793</v>
      </c>
      <c r="M281" s="68"/>
      <c r="N281" s="4">
        <v>912004</v>
      </c>
      <c r="O281" s="4" t="s">
        <v>1512</v>
      </c>
      <c r="P281" s="37" t="s">
        <v>1466</v>
      </c>
      <c r="Q281" s="4" t="s">
        <v>994</v>
      </c>
      <c r="R281" s="4"/>
      <c r="S281" s="4" t="s">
        <v>995</v>
      </c>
      <c r="T281" s="4" t="s">
        <v>107</v>
      </c>
      <c r="U281" s="60"/>
    </row>
    <row r="282" spans="2:21" s="53" customFormat="1" ht="47.25" customHeight="1" x14ac:dyDescent="0.25">
      <c r="B282" s="110">
        <f t="shared" si="5"/>
        <v>27</v>
      </c>
      <c r="C282" s="4" t="s">
        <v>1513</v>
      </c>
      <c r="D282" s="4" t="s">
        <v>991</v>
      </c>
      <c r="E282" s="4" t="s">
        <v>119</v>
      </c>
      <c r="F282" s="47" t="s">
        <v>1514</v>
      </c>
      <c r="G282" s="4" t="s">
        <v>985</v>
      </c>
      <c r="H282" s="4" t="s">
        <v>125</v>
      </c>
      <c r="I282" s="4" t="s">
        <v>101</v>
      </c>
      <c r="J282" s="4" t="s">
        <v>127</v>
      </c>
      <c r="K282" s="4"/>
      <c r="L282" s="68">
        <v>4734937</v>
      </c>
      <c r="M282" s="68"/>
      <c r="N282" s="4">
        <v>912004</v>
      </c>
      <c r="O282" s="4" t="s">
        <v>1515</v>
      </c>
      <c r="P282" s="37" t="s">
        <v>1516</v>
      </c>
      <c r="Q282" s="4" t="s">
        <v>994</v>
      </c>
      <c r="R282" s="4"/>
      <c r="S282" s="4" t="s">
        <v>995</v>
      </c>
      <c r="T282" s="4" t="s">
        <v>107</v>
      </c>
      <c r="U282" s="60"/>
    </row>
    <row r="283" spans="2:21" s="53" customFormat="1" ht="47.25" customHeight="1" x14ac:dyDescent="0.25">
      <c r="B283" s="110">
        <f t="shared" si="5"/>
        <v>28</v>
      </c>
      <c r="C283" s="4" t="s">
        <v>1517</v>
      </c>
      <c r="D283" s="4" t="s">
        <v>991</v>
      </c>
      <c r="E283" s="4" t="s">
        <v>119</v>
      </c>
      <c r="F283" s="47" t="s">
        <v>1518</v>
      </c>
      <c r="G283" s="4" t="s">
        <v>985</v>
      </c>
      <c r="H283" s="4" t="s">
        <v>125</v>
      </c>
      <c r="I283" s="4" t="s">
        <v>101</v>
      </c>
      <c r="J283" s="4" t="s">
        <v>127</v>
      </c>
      <c r="K283" s="4"/>
      <c r="L283" s="68">
        <v>4378521</v>
      </c>
      <c r="M283" s="68"/>
      <c r="N283" s="4">
        <v>912004</v>
      </c>
      <c r="O283" s="4" t="s">
        <v>1519</v>
      </c>
      <c r="P283" s="37" t="s">
        <v>1520</v>
      </c>
      <c r="Q283" s="4" t="s">
        <v>994</v>
      </c>
      <c r="R283" s="4"/>
      <c r="S283" s="4" t="s">
        <v>995</v>
      </c>
      <c r="T283" s="4" t="s">
        <v>107</v>
      </c>
      <c r="U283" s="60"/>
    </row>
    <row r="284" spans="2:21" s="53" customFormat="1" ht="47.25" customHeight="1" x14ac:dyDescent="0.25">
      <c r="B284" s="110">
        <f t="shared" si="5"/>
        <v>29</v>
      </c>
      <c r="C284" s="4" t="s">
        <v>1521</v>
      </c>
      <c r="D284" s="4" t="s">
        <v>1451</v>
      </c>
      <c r="E284" s="4" t="s">
        <v>119</v>
      </c>
      <c r="F284" s="47" t="s">
        <v>1522</v>
      </c>
      <c r="G284" s="4" t="s">
        <v>985</v>
      </c>
      <c r="H284" s="4" t="s">
        <v>125</v>
      </c>
      <c r="I284" s="4" t="s">
        <v>101</v>
      </c>
      <c r="J284" s="4" t="s">
        <v>127</v>
      </c>
      <c r="K284" s="4"/>
      <c r="L284" s="68">
        <v>4734937</v>
      </c>
      <c r="M284" s="68"/>
      <c r="N284" s="4">
        <v>912004</v>
      </c>
      <c r="O284" s="4" t="s">
        <v>1523</v>
      </c>
      <c r="P284" s="37" t="s">
        <v>1524</v>
      </c>
      <c r="Q284" s="4" t="s">
        <v>994</v>
      </c>
      <c r="R284" s="4"/>
      <c r="S284" s="4" t="s">
        <v>995</v>
      </c>
      <c r="T284" s="4" t="s">
        <v>107</v>
      </c>
      <c r="U284" s="60"/>
    </row>
    <row r="285" spans="2:21" s="53" customFormat="1" ht="47.25" customHeight="1" x14ac:dyDescent="0.25">
      <c r="B285" s="110">
        <f t="shared" si="5"/>
        <v>30</v>
      </c>
      <c r="C285" s="4" t="s">
        <v>1525</v>
      </c>
      <c r="D285" s="4" t="s">
        <v>991</v>
      </c>
      <c r="E285" s="4" t="s">
        <v>119</v>
      </c>
      <c r="F285" s="47" t="s">
        <v>1526</v>
      </c>
      <c r="G285" s="4" t="s">
        <v>985</v>
      </c>
      <c r="H285" s="4" t="s">
        <v>1492</v>
      </c>
      <c r="I285" s="4" t="s">
        <v>101</v>
      </c>
      <c r="J285" s="4" t="s">
        <v>127</v>
      </c>
      <c r="K285" s="4"/>
      <c r="L285" s="68">
        <v>4535023</v>
      </c>
      <c r="M285" s="68"/>
      <c r="N285" s="4">
        <v>912004</v>
      </c>
      <c r="O285" s="4" t="s">
        <v>1527</v>
      </c>
      <c r="P285" s="37" t="s">
        <v>1528</v>
      </c>
      <c r="Q285" s="4" t="s">
        <v>994</v>
      </c>
      <c r="R285" s="4"/>
      <c r="S285" s="4" t="s">
        <v>995</v>
      </c>
      <c r="T285" s="4" t="s">
        <v>107</v>
      </c>
      <c r="U285" s="60"/>
    </row>
    <row r="286" spans="2:21" s="53" customFormat="1" ht="47.25" customHeight="1" x14ac:dyDescent="0.25">
      <c r="B286" s="110">
        <f t="shared" si="5"/>
        <v>31</v>
      </c>
      <c r="C286" s="4" t="s">
        <v>1529</v>
      </c>
      <c r="D286" s="4" t="s">
        <v>991</v>
      </c>
      <c r="E286" s="4" t="s">
        <v>119</v>
      </c>
      <c r="F286" s="47" t="s">
        <v>1530</v>
      </c>
      <c r="G286" s="4" t="s">
        <v>985</v>
      </c>
      <c r="H286" s="4" t="s">
        <v>125</v>
      </c>
      <c r="I286" s="4" t="s">
        <v>101</v>
      </c>
      <c r="J286" s="4" t="s">
        <v>127</v>
      </c>
      <c r="K286" s="4"/>
      <c r="L286" s="68">
        <v>3761793</v>
      </c>
      <c r="M286" s="68"/>
      <c r="N286" s="4">
        <v>912004</v>
      </c>
      <c r="O286" s="4" t="s">
        <v>1531</v>
      </c>
      <c r="P286" s="37" t="s">
        <v>1520</v>
      </c>
      <c r="Q286" s="4" t="s">
        <v>994</v>
      </c>
      <c r="R286" s="4"/>
      <c r="S286" s="4" t="s">
        <v>995</v>
      </c>
      <c r="T286" s="4" t="s">
        <v>107</v>
      </c>
      <c r="U286" s="60"/>
    </row>
    <row r="287" spans="2:21" s="53" customFormat="1" ht="47.25" customHeight="1" x14ac:dyDescent="0.25">
      <c r="B287" s="110">
        <f t="shared" si="5"/>
        <v>32</v>
      </c>
      <c r="C287" s="4" t="s">
        <v>1532</v>
      </c>
      <c r="D287" s="4" t="s">
        <v>991</v>
      </c>
      <c r="E287" s="4" t="s">
        <v>119</v>
      </c>
      <c r="F287" s="47" t="s">
        <v>1533</v>
      </c>
      <c r="G287" s="4" t="s">
        <v>985</v>
      </c>
      <c r="H287" s="4" t="s">
        <v>125</v>
      </c>
      <c r="I287" s="4" t="s">
        <v>101</v>
      </c>
      <c r="J287" s="4" t="s">
        <v>127</v>
      </c>
      <c r="K287" s="4"/>
      <c r="L287" s="68">
        <v>5401656</v>
      </c>
      <c r="M287" s="68"/>
      <c r="N287" s="4">
        <v>912004</v>
      </c>
      <c r="O287" s="4" t="s">
        <v>1534</v>
      </c>
      <c r="P287" s="37" t="s">
        <v>1535</v>
      </c>
      <c r="Q287" s="4" t="s">
        <v>994</v>
      </c>
      <c r="R287" s="4"/>
      <c r="S287" s="4" t="s">
        <v>995</v>
      </c>
      <c r="T287" s="4" t="s">
        <v>107</v>
      </c>
      <c r="U287" s="60"/>
    </row>
    <row r="288" spans="2:21" s="53" customFormat="1" ht="47.25" customHeight="1" x14ac:dyDescent="0.25">
      <c r="B288" s="110">
        <f t="shared" si="5"/>
        <v>33</v>
      </c>
      <c r="C288" s="4" t="s">
        <v>1536</v>
      </c>
      <c r="D288" s="4" t="s">
        <v>991</v>
      </c>
      <c r="E288" s="4" t="s">
        <v>119</v>
      </c>
      <c r="F288" s="47" t="s">
        <v>1537</v>
      </c>
      <c r="G288" s="4" t="s">
        <v>985</v>
      </c>
      <c r="H288" s="4" t="s">
        <v>125</v>
      </c>
      <c r="I288" s="4" t="s">
        <v>126</v>
      </c>
      <c r="J288" s="4" t="s">
        <v>127</v>
      </c>
      <c r="K288" s="4"/>
      <c r="L288" s="68">
        <v>3917915</v>
      </c>
      <c r="M288" s="68"/>
      <c r="N288" s="4">
        <v>912004</v>
      </c>
      <c r="O288" s="4" t="s">
        <v>1538</v>
      </c>
      <c r="P288" s="37" t="s">
        <v>1539</v>
      </c>
      <c r="Q288" s="4" t="s">
        <v>994</v>
      </c>
      <c r="R288" s="4"/>
      <c r="S288" s="4" t="s">
        <v>995</v>
      </c>
      <c r="T288" s="4" t="s">
        <v>107</v>
      </c>
      <c r="U288" s="60"/>
    </row>
    <row r="289" spans="2:21" s="53" customFormat="1" ht="47.25" customHeight="1" x14ac:dyDescent="0.25">
      <c r="B289" s="110">
        <f t="shared" si="5"/>
        <v>34</v>
      </c>
      <c r="C289" s="4" t="s">
        <v>1540</v>
      </c>
      <c r="D289" s="4" t="s">
        <v>991</v>
      </c>
      <c r="E289" s="4" t="s">
        <v>119</v>
      </c>
      <c r="F289" s="47" t="s">
        <v>1541</v>
      </c>
      <c r="G289" s="4" t="s">
        <v>985</v>
      </c>
      <c r="H289" s="4" t="s">
        <v>125</v>
      </c>
      <c r="I289" s="4" t="s">
        <v>101</v>
      </c>
      <c r="J289" s="4" t="s">
        <v>127</v>
      </c>
      <c r="K289" s="4"/>
      <c r="L289" s="68">
        <v>4734937</v>
      </c>
      <c r="M289" s="68"/>
      <c r="N289" s="4">
        <v>912004</v>
      </c>
      <c r="O289" s="4" t="s">
        <v>1542</v>
      </c>
      <c r="P289" s="37" t="s">
        <v>1543</v>
      </c>
      <c r="Q289" s="4" t="s">
        <v>994</v>
      </c>
      <c r="R289" s="4"/>
      <c r="S289" s="4" t="s">
        <v>995</v>
      </c>
      <c r="T289" s="4" t="s">
        <v>107</v>
      </c>
      <c r="U289" s="60"/>
    </row>
    <row r="290" spans="2:21" s="53" customFormat="1" ht="47.25" customHeight="1" x14ac:dyDescent="0.25">
      <c r="B290" s="110">
        <f t="shared" si="5"/>
        <v>35</v>
      </c>
      <c r="C290" s="4" t="s">
        <v>1544</v>
      </c>
      <c r="D290" s="4" t="s">
        <v>991</v>
      </c>
      <c r="E290" s="4" t="s">
        <v>119</v>
      </c>
      <c r="F290" s="47" t="s">
        <v>1545</v>
      </c>
      <c r="G290" s="4" t="s">
        <v>985</v>
      </c>
      <c r="H290" s="4" t="s">
        <v>1492</v>
      </c>
      <c r="I290" s="4" t="s">
        <v>101</v>
      </c>
      <c r="J290" s="4" t="s">
        <v>127</v>
      </c>
      <c r="K290" s="4"/>
      <c r="L290" s="68">
        <v>3761793</v>
      </c>
      <c r="M290" s="68"/>
      <c r="N290" s="4">
        <v>912004</v>
      </c>
      <c r="O290" s="4" t="s">
        <v>1546</v>
      </c>
      <c r="P290" s="37" t="s">
        <v>1547</v>
      </c>
      <c r="Q290" s="4" t="s">
        <v>994</v>
      </c>
      <c r="R290" s="4"/>
      <c r="S290" s="4" t="s">
        <v>995</v>
      </c>
      <c r="T290" s="4" t="s">
        <v>107</v>
      </c>
      <c r="U290" s="60"/>
    </row>
    <row r="291" spans="2:21" s="53" customFormat="1" ht="47.25" customHeight="1" x14ac:dyDescent="0.25">
      <c r="B291" s="110">
        <f t="shared" si="5"/>
        <v>36</v>
      </c>
      <c r="C291" s="4" t="s">
        <v>1548</v>
      </c>
      <c r="D291" s="4" t="s">
        <v>991</v>
      </c>
      <c r="E291" s="4" t="s">
        <v>119</v>
      </c>
      <c r="F291" s="47" t="s">
        <v>1549</v>
      </c>
      <c r="G291" s="4" t="s">
        <v>985</v>
      </c>
      <c r="H291" s="4" t="s">
        <v>125</v>
      </c>
      <c r="I291" s="4" t="s">
        <v>101</v>
      </c>
      <c r="J291" s="4" t="s">
        <v>127</v>
      </c>
      <c r="K291" s="4"/>
      <c r="L291" s="68">
        <v>4535023</v>
      </c>
      <c r="M291" s="68"/>
      <c r="N291" s="4">
        <v>912004</v>
      </c>
      <c r="O291" s="4" t="s">
        <v>1550</v>
      </c>
      <c r="P291" s="37" t="s">
        <v>1543</v>
      </c>
      <c r="Q291" s="4" t="s">
        <v>994</v>
      </c>
      <c r="R291" s="4"/>
      <c r="S291" s="4" t="s">
        <v>995</v>
      </c>
      <c r="T291" s="4" t="s">
        <v>107</v>
      </c>
      <c r="U291" s="60"/>
    </row>
    <row r="292" spans="2:21" s="53" customFormat="1" ht="47.25" customHeight="1" x14ac:dyDescent="0.25">
      <c r="B292" s="110">
        <f t="shared" si="5"/>
        <v>37</v>
      </c>
      <c r="C292" s="4" t="s">
        <v>1551</v>
      </c>
      <c r="D292" s="4" t="s">
        <v>991</v>
      </c>
      <c r="E292" s="4" t="s">
        <v>119</v>
      </c>
      <c r="F292" s="47" t="s">
        <v>1552</v>
      </c>
      <c r="G292" s="4" t="s">
        <v>985</v>
      </c>
      <c r="H292" s="4" t="s">
        <v>125</v>
      </c>
      <c r="I292" s="4" t="s">
        <v>101</v>
      </c>
      <c r="J292" s="4" t="s">
        <v>127</v>
      </c>
      <c r="K292" s="4"/>
      <c r="L292" s="68">
        <v>6773089</v>
      </c>
      <c r="M292" s="68"/>
      <c r="N292" s="4">
        <v>912004</v>
      </c>
      <c r="O292" s="4" t="s">
        <v>1553</v>
      </c>
      <c r="P292" s="37" t="s">
        <v>1554</v>
      </c>
      <c r="Q292" s="4" t="s">
        <v>994</v>
      </c>
      <c r="R292" s="4"/>
      <c r="S292" s="4" t="s">
        <v>995</v>
      </c>
      <c r="T292" s="4" t="s">
        <v>107</v>
      </c>
      <c r="U292" s="60"/>
    </row>
    <row r="293" spans="2:21" s="53" customFormat="1" ht="47.25" customHeight="1" x14ac:dyDescent="0.25">
      <c r="B293" s="110">
        <f t="shared" si="5"/>
        <v>38</v>
      </c>
      <c r="C293" s="4" t="s">
        <v>1555</v>
      </c>
      <c r="D293" s="4" t="s">
        <v>991</v>
      </c>
      <c r="E293" s="4" t="s">
        <v>119</v>
      </c>
      <c r="F293" s="47" t="s">
        <v>1556</v>
      </c>
      <c r="G293" s="4" t="s">
        <v>985</v>
      </c>
      <c r="H293" s="4" t="s">
        <v>125</v>
      </c>
      <c r="I293" s="4" t="s">
        <v>101</v>
      </c>
      <c r="J293" s="4" t="s">
        <v>127</v>
      </c>
      <c r="K293" s="4"/>
      <c r="L293" s="68">
        <v>5651624</v>
      </c>
      <c r="M293" s="68"/>
      <c r="N293" s="4">
        <v>912004</v>
      </c>
      <c r="O293" s="4" t="s">
        <v>1557</v>
      </c>
      <c r="P293" s="37" t="s">
        <v>1558</v>
      </c>
      <c r="Q293" s="4" t="s">
        <v>994</v>
      </c>
      <c r="R293" s="4"/>
      <c r="S293" s="4" t="s">
        <v>995</v>
      </c>
      <c r="T293" s="4" t="s">
        <v>107</v>
      </c>
      <c r="U293" s="60"/>
    </row>
    <row r="294" spans="2:21" s="53" customFormat="1" ht="47.25" customHeight="1" x14ac:dyDescent="0.25">
      <c r="B294" s="110">
        <f t="shared" si="5"/>
        <v>39</v>
      </c>
      <c r="C294" s="4" t="s">
        <v>1559</v>
      </c>
      <c r="D294" s="4" t="s">
        <v>991</v>
      </c>
      <c r="E294" s="4" t="s">
        <v>119</v>
      </c>
      <c r="F294" s="47" t="s">
        <v>1560</v>
      </c>
      <c r="G294" s="4" t="s">
        <v>985</v>
      </c>
      <c r="H294" s="4" t="s">
        <v>125</v>
      </c>
      <c r="I294" s="4" t="s">
        <v>101</v>
      </c>
      <c r="J294" s="4" t="s">
        <v>127</v>
      </c>
      <c r="K294" s="4"/>
      <c r="L294" s="68">
        <v>5082654</v>
      </c>
      <c r="M294" s="68"/>
      <c r="N294" s="4">
        <v>912004</v>
      </c>
      <c r="O294" s="4" t="s">
        <v>1561</v>
      </c>
      <c r="P294" s="37" t="s">
        <v>1562</v>
      </c>
      <c r="Q294" s="4" t="s">
        <v>994</v>
      </c>
      <c r="R294" s="4"/>
      <c r="S294" s="4" t="s">
        <v>995</v>
      </c>
      <c r="T294" s="4" t="s">
        <v>107</v>
      </c>
      <c r="U294" s="60"/>
    </row>
    <row r="295" spans="2:21" s="51" customFormat="1" ht="47.25" customHeight="1" x14ac:dyDescent="0.25">
      <c r="B295" s="110">
        <f t="shared" si="5"/>
        <v>40</v>
      </c>
      <c r="C295" s="4" t="s">
        <v>1563</v>
      </c>
      <c r="D295" s="4" t="s">
        <v>991</v>
      </c>
      <c r="E295" s="4" t="s">
        <v>119</v>
      </c>
      <c r="F295" s="47" t="s">
        <v>1564</v>
      </c>
      <c r="G295" s="4" t="s">
        <v>985</v>
      </c>
      <c r="H295" s="4" t="s">
        <v>125</v>
      </c>
      <c r="I295" s="4" t="s">
        <v>101</v>
      </c>
      <c r="J295" s="4" t="s">
        <v>127</v>
      </c>
      <c r="K295" s="4"/>
      <c r="L295" s="68">
        <v>3761793</v>
      </c>
      <c r="M295" s="68"/>
      <c r="N295" s="4">
        <v>912004</v>
      </c>
      <c r="O295" s="4" t="s">
        <v>1565</v>
      </c>
      <c r="P295" s="37" t="s">
        <v>1566</v>
      </c>
      <c r="Q295" s="4" t="s">
        <v>994</v>
      </c>
      <c r="R295" s="4"/>
      <c r="S295" s="4" t="s">
        <v>995</v>
      </c>
      <c r="T295" s="4" t="s">
        <v>107</v>
      </c>
      <c r="U295" s="60"/>
    </row>
    <row r="296" spans="2:21" s="51" customFormat="1" ht="47.25" customHeight="1" x14ac:dyDescent="0.25">
      <c r="B296" s="110">
        <f t="shared" si="5"/>
        <v>41</v>
      </c>
      <c r="C296" s="4" t="s">
        <v>1567</v>
      </c>
      <c r="D296" s="4" t="s">
        <v>1451</v>
      </c>
      <c r="E296" s="4" t="s">
        <v>119</v>
      </c>
      <c r="F296" s="47" t="s">
        <v>1568</v>
      </c>
      <c r="G296" s="4" t="s">
        <v>985</v>
      </c>
      <c r="H296" s="4" t="s">
        <v>125</v>
      </c>
      <c r="I296" s="4" t="s">
        <v>101</v>
      </c>
      <c r="J296" s="4" t="s">
        <v>127</v>
      </c>
      <c r="K296" s="4"/>
      <c r="L296" s="68">
        <v>5651624</v>
      </c>
      <c r="M296" s="68"/>
      <c r="N296" s="4">
        <v>912004</v>
      </c>
      <c r="O296" s="4" t="s">
        <v>1569</v>
      </c>
      <c r="P296" s="37" t="s">
        <v>1570</v>
      </c>
      <c r="Q296" s="4" t="s">
        <v>994</v>
      </c>
      <c r="R296" s="4"/>
      <c r="S296" s="4" t="s">
        <v>995</v>
      </c>
      <c r="T296" s="4" t="s">
        <v>107</v>
      </c>
      <c r="U296" s="60"/>
    </row>
    <row r="297" spans="2:21" s="51" customFormat="1" ht="47.25" customHeight="1" x14ac:dyDescent="0.25">
      <c r="B297" s="110">
        <f t="shared" si="5"/>
        <v>42</v>
      </c>
      <c r="C297" s="4" t="s">
        <v>1571</v>
      </c>
      <c r="D297" s="4" t="s">
        <v>118</v>
      </c>
      <c r="E297" s="4" t="s">
        <v>119</v>
      </c>
      <c r="F297" s="47" t="s">
        <v>1572</v>
      </c>
      <c r="G297" s="4" t="s">
        <v>985</v>
      </c>
      <c r="H297" s="4" t="s">
        <v>125</v>
      </c>
      <c r="I297" s="4" t="s">
        <v>101</v>
      </c>
      <c r="J297" s="4" t="s">
        <v>127</v>
      </c>
      <c r="K297" s="4"/>
      <c r="L297" s="68">
        <v>5401656</v>
      </c>
      <c r="M297" s="68"/>
      <c r="N297" s="4">
        <v>912004</v>
      </c>
      <c r="O297" s="4" t="s">
        <v>1573</v>
      </c>
      <c r="P297" s="37" t="s">
        <v>1574</v>
      </c>
      <c r="Q297" s="4" t="s">
        <v>994</v>
      </c>
      <c r="R297" s="4"/>
      <c r="S297" s="4" t="s">
        <v>995</v>
      </c>
      <c r="T297" s="4" t="s">
        <v>107</v>
      </c>
      <c r="U297" s="60"/>
    </row>
    <row r="298" spans="2:21" s="51" customFormat="1" ht="47.25" customHeight="1" x14ac:dyDescent="0.25">
      <c r="B298" s="110">
        <f t="shared" si="5"/>
        <v>43</v>
      </c>
      <c r="C298" s="4" t="s">
        <v>1575</v>
      </c>
      <c r="D298" s="4" t="s">
        <v>1451</v>
      </c>
      <c r="E298" s="4" t="s">
        <v>119</v>
      </c>
      <c r="F298" s="47" t="s">
        <v>1576</v>
      </c>
      <c r="G298" s="4" t="s">
        <v>985</v>
      </c>
      <c r="H298" s="4" t="s">
        <v>125</v>
      </c>
      <c r="I298" s="4" t="s">
        <v>101</v>
      </c>
      <c r="J298" s="4" t="s">
        <v>127</v>
      </c>
      <c r="K298" s="4"/>
      <c r="L298" s="68">
        <v>4198059</v>
      </c>
      <c r="M298" s="68"/>
      <c r="N298" s="4">
        <v>912004</v>
      </c>
      <c r="O298" s="4" t="s">
        <v>1577</v>
      </c>
      <c r="P298" s="125" t="s">
        <v>1578</v>
      </c>
      <c r="Q298" s="4" t="s">
        <v>994</v>
      </c>
      <c r="R298" s="4"/>
      <c r="S298" s="4" t="s">
        <v>995</v>
      </c>
      <c r="T298" s="4" t="s">
        <v>107</v>
      </c>
      <c r="U298" s="60"/>
    </row>
    <row r="299" spans="2:21" s="51" customFormat="1" ht="47.25" customHeight="1" x14ac:dyDescent="0.25">
      <c r="B299" s="110">
        <f t="shared" si="5"/>
        <v>44</v>
      </c>
      <c r="C299" s="4" t="s">
        <v>1579</v>
      </c>
      <c r="D299" s="4" t="s">
        <v>991</v>
      </c>
      <c r="E299" s="4" t="s">
        <v>119</v>
      </c>
      <c r="F299" s="47" t="s">
        <v>1580</v>
      </c>
      <c r="G299" s="4" t="s">
        <v>985</v>
      </c>
      <c r="H299" s="4" t="s">
        <v>125</v>
      </c>
      <c r="I299" s="4" t="s">
        <v>101</v>
      </c>
      <c r="J299" s="4" t="s">
        <v>127</v>
      </c>
      <c r="K299" s="4"/>
      <c r="L299" s="68">
        <v>3761793</v>
      </c>
      <c r="M299" s="68"/>
      <c r="N299" s="4">
        <v>912004</v>
      </c>
      <c r="O299" s="47" t="s">
        <v>1581</v>
      </c>
      <c r="P299" s="37" t="s">
        <v>1582</v>
      </c>
      <c r="Q299" s="4" t="s">
        <v>994</v>
      </c>
      <c r="R299" s="4"/>
      <c r="S299" s="4" t="s">
        <v>995</v>
      </c>
      <c r="T299" s="4" t="s">
        <v>107</v>
      </c>
      <c r="U299" s="60"/>
    </row>
    <row r="300" spans="2:21" s="51" customFormat="1" ht="47.25" customHeight="1" x14ac:dyDescent="0.25">
      <c r="B300" s="110">
        <f t="shared" si="5"/>
        <v>45</v>
      </c>
      <c r="C300" s="4" t="s">
        <v>1583</v>
      </c>
      <c r="D300" s="4" t="s">
        <v>991</v>
      </c>
      <c r="E300" s="4" t="s">
        <v>119</v>
      </c>
      <c r="F300" s="47" t="s">
        <v>1584</v>
      </c>
      <c r="G300" s="4" t="s">
        <v>985</v>
      </c>
      <c r="H300" s="4" t="s">
        <v>125</v>
      </c>
      <c r="I300" s="4" t="s">
        <v>101</v>
      </c>
      <c r="J300" s="4" t="s">
        <v>127</v>
      </c>
      <c r="K300" s="4"/>
      <c r="L300" s="68">
        <v>5651600</v>
      </c>
      <c r="M300" s="68"/>
      <c r="N300" s="4">
        <v>912004</v>
      </c>
      <c r="O300" s="4" t="s">
        <v>1585</v>
      </c>
      <c r="P300" s="37" t="s">
        <v>1586</v>
      </c>
      <c r="Q300" s="4" t="s">
        <v>994</v>
      </c>
      <c r="R300" s="4"/>
      <c r="S300" s="4" t="s">
        <v>995</v>
      </c>
      <c r="T300" s="4" t="s">
        <v>107</v>
      </c>
      <c r="U300" s="60"/>
    </row>
    <row r="301" spans="2:21" s="51" customFormat="1" ht="47.25" customHeight="1" x14ac:dyDescent="0.25">
      <c r="B301" s="110">
        <f t="shared" si="5"/>
        <v>46</v>
      </c>
      <c r="C301" s="4" t="s">
        <v>1587</v>
      </c>
      <c r="D301" s="4" t="s">
        <v>991</v>
      </c>
      <c r="E301" s="4" t="s">
        <v>119</v>
      </c>
      <c r="F301" s="47" t="s">
        <v>1588</v>
      </c>
      <c r="G301" s="4" t="s">
        <v>985</v>
      </c>
      <c r="H301" s="4" t="s">
        <v>125</v>
      </c>
      <c r="I301" s="4" t="s">
        <v>101</v>
      </c>
      <c r="J301" s="4" t="s">
        <v>127</v>
      </c>
      <c r="K301" s="4"/>
      <c r="L301" s="68">
        <v>4734937</v>
      </c>
      <c r="M301" s="68"/>
      <c r="N301" s="4">
        <v>912004</v>
      </c>
      <c r="O301" s="4" t="s">
        <v>1589</v>
      </c>
      <c r="P301" s="37" t="s">
        <v>1562</v>
      </c>
      <c r="Q301" s="4" t="s">
        <v>994</v>
      </c>
      <c r="R301" s="4"/>
      <c r="S301" s="4" t="s">
        <v>995</v>
      </c>
      <c r="T301" s="4" t="s">
        <v>107</v>
      </c>
      <c r="U301" s="126"/>
    </row>
    <row r="302" spans="2:21" s="51" customFormat="1" ht="47.25" customHeight="1" x14ac:dyDescent="0.25">
      <c r="B302" s="110">
        <f t="shared" si="5"/>
        <v>47</v>
      </c>
      <c r="C302" s="4" t="s">
        <v>1590</v>
      </c>
      <c r="D302" s="4" t="s">
        <v>991</v>
      </c>
      <c r="E302" s="4" t="s">
        <v>119</v>
      </c>
      <c r="F302" s="47" t="s">
        <v>1591</v>
      </c>
      <c r="G302" s="4" t="s">
        <v>985</v>
      </c>
      <c r="H302" s="4" t="s">
        <v>125</v>
      </c>
      <c r="I302" s="4" t="s">
        <v>101</v>
      </c>
      <c r="J302" s="4" t="s">
        <v>127</v>
      </c>
      <c r="K302" s="4"/>
      <c r="L302" s="68">
        <v>5401656</v>
      </c>
      <c r="M302" s="68"/>
      <c r="N302" s="4">
        <v>912004</v>
      </c>
      <c r="O302" s="4" t="s">
        <v>1592</v>
      </c>
      <c r="P302" s="37" t="s">
        <v>1586</v>
      </c>
      <c r="Q302" s="4" t="s">
        <v>994</v>
      </c>
      <c r="R302" s="4"/>
      <c r="S302" s="4" t="s">
        <v>995</v>
      </c>
      <c r="T302" s="4" t="s">
        <v>107</v>
      </c>
      <c r="U302" s="60"/>
    </row>
    <row r="303" spans="2:21" s="51" customFormat="1" ht="47.25" customHeight="1" x14ac:dyDescent="0.25">
      <c r="B303" s="110">
        <f t="shared" si="5"/>
        <v>48</v>
      </c>
      <c r="C303" s="4" t="s">
        <v>1593</v>
      </c>
      <c r="D303" s="4" t="s">
        <v>991</v>
      </c>
      <c r="E303" s="4" t="s">
        <v>119</v>
      </c>
      <c r="F303" s="47" t="s">
        <v>1594</v>
      </c>
      <c r="G303" s="4" t="s">
        <v>985</v>
      </c>
      <c r="H303" s="4" t="s">
        <v>125</v>
      </c>
      <c r="I303" s="4" t="s">
        <v>101</v>
      </c>
      <c r="J303" s="4" t="s">
        <v>127</v>
      </c>
      <c r="K303" s="4"/>
      <c r="L303" s="68">
        <v>3761793</v>
      </c>
      <c r="M303" s="68"/>
      <c r="N303" s="4">
        <v>912004</v>
      </c>
      <c r="O303" s="4" t="s">
        <v>1595</v>
      </c>
      <c r="P303" s="37" t="s">
        <v>1570</v>
      </c>
      <c r="Q303" s="4" t="s">
        <v>994</v>
      </c>
      <c r="R303" s="4"/>
      <c r="S303" s="4" t="s">
        <v>995</v>
      </c>
      <c r="T303" s="4" t="s">
        <v>107</v>
      </c>
      <c r="U303" s="60"/>
    </row>
    <row r="304" spans="2:21" s="51" customFormat="1" ht="47.25" customHeight="1" x14ac:dyDescent="0.25">
      <c r="B304" s="110">
        <f t="shared" si="5"/>
        <v>49</v>
      </c>
      <c r="C304" s="4" t="s">
        <v>1596</v>
      </c>
      <c r="D304" s="4" t="s">
        <v>118</v>
      </c>
      <c r="E304" s="4" t="s">
        <v>119</v>
      </c>
      <c r="F304" s="47" t="s">
        <v>1597</v>
      </c>
      <c r="G304" s="4" t="s">
        <v>985</v>
      </c>
      <c r="H304" s="4" t="s">
        <v>125</v>
      </c>
      <c r="I304" s="4" t="s">
        <v>126</v>
      </c>
      <c r="J304" s="4" t="s">
        <v>127</v>
      </c>
      <c r="K304" s="4"/>
      <c r="L304" s="68">
        <v>3761793</v>
      </c>
      <c r="M304" s="68"/>
      <c r="N304" s="4">
        <v>912004</v>
      </c>
      <c r="O304" s="4" t="s">
        <v>1598</v>
      </c>
      <c r="P304" s="37" t="s">
        <v>1599</v>
      </c>
      <c r="Q304" s="4"/>
      <c r="R304" s="4"/>
      <c r="S304" s="4" t="s">
        <v>995</v>
      </c>
      <c r="T304" s="4" t="s">
        <v>107</v>
      </c>
      <c r="U304" s="60"/>
    </row>
    <row r="305" spans="2:21" s="51" customFormat="1" ht="47.25" customHeight="1" x14ac:dyDescent="0.25">
      <c r="B305" s="110">
        <f t="shared" si="5"/>
        <v>50</v>
      </c>
      <c r="C305" s="4" t="s">
        <v>1600</v>
      </c>
      <c r="D305" s="4" t="s">
        <v>991</v>
      </c>
      <c r="E305" s="4" t="s">
        <v>119</v>
      </c>
      <c r="F305" s="47" t="s">
        <v>1601</v>
      </c>
      <c r="G305" s="4" t="s">
        <v>985</v>
      </c>
      <c r="H305" s="4" t="s">
        <v>125</v>
      </c>
      <c r="I305" s="4" t="s">
        <v>101</v>
      </c>
      <c r="J305" s="4" t="s">
        <v>127</v>
      </c>
      <c r="K305" s="4"/>
      <c r="L305" s="68">
        <v>3761793</v>
      </c>
      <c r="M305" s="68"/>
      <c r="N305" s="4">
        <v>912004</v>
      </c>
      <c r="O305" s="4" t="s">
        <v>1602</v>
      </c>
      <c r="P305" s="37" t="s">
        <v>1603</v>
      </c>
      <c r="Q305" s="4" t="s">
        <v>994</v>
      </c>
      <c r="R305" s="4"/>
      <c r="S305" s="4" t="s">
        <v>995</v>
      </c>
      <c r="T305" s="4" t="s">
        <v>107</v>
      </c>
      <c r="U305" s="60"/>
    </row>
    <row r="306" spans="2:21" s="51" customFormat="1" ht="47.25" customHeight="1" x14ac:dyDescent="0.25">
      <c r="B306" s="110">
        <f t="shared" si="5"/>
        <v>51</v>
      </c>
      <c r="C306" s="4" t="s">
        <v>1604</v>
      </c>
      <c r="D306" s="4" t="s">
        <v>991</v>
      </c>
      <c r="E306" s="4" t="s">
        <v>119</v>
      </c>
      <c r="F306" s="47" t="s">
        <v>1605</v>
      </c>
      <c r="G306" s="4" t="s">
        <v>985</v>
      </c>
      <c r="H306" s="4" t="s">
        <v>125</v>
      </c>
      <c r="I306" s="4" t="s">
        <v>101</v>
      </c>
      <c r="J306" s="4" t="s">
        <v>127</v>
      </c>
      <c r="K306" s="4"/>
      <c r="L306" s="68">
        <v>7564957</v>
      </c>
      <c r="M306" s="68"/>
      <c r="N306" s="4">
        <v>912004</v>
      </c>
      <c r="O306" s="4" t="s">
        <v>1606</v>
      </c>
      <c r="P306" s="37" t="s">
        <v>1535</v>
      </c>
      <c r="Q306" s="4" t="s">
        <v>994</v>
      </c>
      <c r="R306" s="4"/>
      <c r="S306" s="4" t="s">
        <v>995</v>
      </c>
      <c r="T306" s="4" t="s">
        <v>107</v>
      </c>
      <c r="U306" s="60"/>
    </row>
    <row r="307" spans="2:21" s="51" customFormat="1" ht="47.25" customHeight="1" x14ac:dyDescent="0.25">
      <c r="B307" s="110">
        <f t="shared" si="5"/>
        <v>52</v>
      </c>
      <c r="C307" s="4" t="s">
        <v>1607</v>
      </c>
      <c r="D307" s="4" t="s">
        <v>991</v>
      </c>
      <c r="E307" s="4" t="s">
        <v>119</v>
      </c>
      <c r="F307" s="47" t="s">
        <v>1608</v>
      </c>
      <c r="G307" s="4" t="s">
        <v>985</v>
      </c>
      <c r="H307" s="4" t="s">
        <v>125</v>
      </c>
      <c r="I307" s="4" t="s">
        <v>101</v>
      </c>
      <c r="J307" s="4" t="s">
        <v>127</v>
      </c>
      <c r="K307" s="4"/>
      <c r="L307" s="68">
        <v>5651624</v>
      </c>
      <c r="M307" s="68"/>
      <c r="N307" s="4">
        <v>912004</v>
      </c>
      <c r="O307" s="4" t="s">
        <v>1609</v>
      </c>
      <c r="P307" s="37" t="s">
        <v>1520</v>
      </c>
      <c r="Q307" s="4" t="s">
        <v>994</v>
      </c>
      <c r="R307" s="4"/>
      <c r="S307" s="4" t="s">
        <v>995</v>
      </c>
      <c r="T307" s="4" t="s">
        <v>107</v>
      </c>
      <c r="U307" s="60"/>
    </row>
    <row r="308" spans="2:21" s="51" customFormat="1" ht="47.25" customHeight="1" x14ac:dyDescent="0.25">
      <c r="B308" s="110">
        <f t="shared" si="5"/>
        <v>53</v>
      </c>
      <c r="C308" s="4" t="s">
        <v>1610</v>
      </c>
      <c r="D308" s="4" t="s">
        <v>991</v>
      </c>
      <c r="E308" s="4" t="s">
        <v>119</v>
      </c>
      <c r="F308" s="47" t="s">
        <v>1611</v>
      </c>
      <c r="G308" s="4" t="s">
        <v>985</v>
      </c>
      <c r="H308" s="4" t="s">
        <v>125</v>
      </c>
      <c r="I308" s="4" t="s">
        <v>101</v>
      </c>
      <c r="J308" s="4" t="s">
        <v>127</v>
      </c>
      <c r="K308" s="4"/>
      <c r="L308" s="68">
        <v>5082654</v>
      </c>
      <c r="M308" s="68"/>
      <c r="N308" s="4">
        <v>912004</v>
      </c>
      <c r="O308" s="4" t="s">
        <v>1612</v>
      </c>
      <c r="P308" s="37" t="s">
        <v>1543</v>
      </c>
      <c r="Q308" s="4" t="s">
        <v>994</v>
      </c>
      <c r="R308" s="4"/>
      <c r="S308" s="4" t="s">
        <v>995</v>
      </c>
      <c r="T308" s="4" t="s">
        <v>107</v>
      </c>
      <c r="U308" s="60"/>
    </row>
    <row r="309" spans="2:21" s="51" customFormat="1" ht="47.25" customHeight="1" x14ac:dyDescent="0.25">
      <c r="B309" s="110">
        <f t="shared" si="5"/>
        <v>54</v>
      </c>
      <c r="C309" s="4" t="s">
        <v>1613</v>
      </c>
      <c r="D309" s="4" t="s">
        <v>991</v>
      </c>
      <c r="E309" s="4" t="s">
        <v>119</v>
      </c>
      <c r="F309" s="47" t="s">
        <v>1614</v>
      </c>
      <c r="G309" s="4" t="s">
        <v>985</v>
      </c>
      <c r="H309" s="4" t="s">
        <v>125</v>
      </c>
      <c r="I309" s="4" t="s">
        <v>101</v>
      </c>
      <c r="J309" s="4" t="s">
        <v>127</v>
      </c>
      <c r="K309" s="4"/>
      <c r="L309" s="68">
        <v>7564957</v>
      </c>
      <c r="M309" s="68"/>
      <c r="N309" s="4">
        <v>912004</v>
      </c>
      <c r="O309" s="4" t="s">
        <v>1615</v>
      </c>
      <c r="P309" s="37" t="s">
        <v>1516</v>
      </c>
      <c r="Q309" s="4" t="s">
        <v>994</v>
      </c>
      <c r="R309" s="4"/>
      <c r="S309" s="4" t="s">
        <v>995</v>
      </c>
      <c r="T309" s="4" t="s">
        <v>107</v>
      </c>
      <c r="U309" s="60"/>
    </row>
    <row r="310" spans="2:21" s="51" customFormat="1" ht="47.25" customHeight="1" x14ac:dyDescent="0.25">
      <c r="B310" s="110">
        <f t="shared" si="5"/>
        <v>55</v>
      </c>
      <c r="C310" s="4" t="s">
        <v>1616</v>
      </c>
      <c r="D310" s="4" t="s">
        <v>991</v>
      </c>
      <c r="E310" s="4" t="s">
        <v>119</v>
      </c>
      <c r="F310" s="47" t="s">
        <v>1617</v>
      </c>
      <c r="G310" s="4" t="s">
        <v>985</v>
      </c>
      <c r="H310" s="4" t="s">
        <v>125</v>
      </c>
      <c r="I310" s="4" t="s">
        <v>101</v>
      </c>
      <c r="J310" s="4" t="s">
        <v>127</v>
      </c>
      <c r="K310" s="4"/>
      <c r="L310" s="68">
        <v>4734937</v>
      </c>
      <c r="M310" s="68"/>
      <c r="N310" s="4">
        <v>912004</v>
      </c>
      <c r="O310" s="4" t="s">
        <v>1618</v>
      </c>
      <c r="P310" s="37" t="s">
        <v>1619</v>
      </c>
      <c r="Q310" s="4" t="s">
        <v>994</v>
      </c>
      <c r="R310" s="4"/>
      <c r="S310" s="4" t="s">
        <v>995</v>
      </c>
      <c r="T310" s="4" t="s">
        <v>107</v>
      </c>
      <c r="U310" s="60"/>
    </row>
    <row r="311" spans="2:21" s="51" customFormat="1" ht="47.25" customHeight="1" x14ac:dyDescent="0.25">
      <c r="B311" s="110">
        <f t="shared" si="5"/>
        <v>56</v>
      </c>
      <c r="C311" s="4" t="s">
        <v>1620</v>
      </c>
      <c r="D311" s="4" t="s">
        <v>991</v>
      </c>
      <c r="E311" s="4" t="s">
        <v>119</v>
      </c>
      <c r="F311" s="47" t="s">
        <v>1621</v>
      </c>
      <c r="G311" s="4" t="s">
        <v>985</v>
      </c>
      <c r="H311" s="4" t="s">
        <v>125</v>
      </c>
      <c r="I311" s="4" t="s">
        <v>101</v>
      </c>
      <c r="J311" s="4" t="s">
        <v>127</v>
      </c>
      <c r="K311" s="4"/>
      <c r="L311" s="68">
        <v>5082654</v>
      </c>
      <c r="M311" s="68"/>
      <c r="N311" s="4">
        <v>912004</v>
      </c>
      <c r="O311" s="4" t="s">
        <v>1622</v>
      </c>
      <c r="P311" s="37" t="s">
        <v>1623</v>
      </c>
      <c r="Q311" s="4" t="s">
        <v>994</v>
      </c>
      <c r="R311" s="4"/>
      <c r="S311" s="4" t="s">
        <v>995</v>
      </c>
      <c r="T311" s="4" t="s">
        <v>107</v>
      </c>
      <c r="U311" s="60"/>
    </row>
    <row r="312" spans="2:21" s="51" customFormat="1" ht="47.25" customHeight="1" x14ac:dyDescent="0.25">
      <c r="B312" s="110">
        <f t="shared" si="5"/>
        <v>57</v>
      </c>
      <c r="C312" s="4" t="s">
        <v>1624</v>
      </c>
      <c r="D312" s="4" t="s">
        <v>991</v>
      </c>
      <c r="E312" s="4" t="s">
        <v>119</v>
      </c>
      <c r="F312" s="47" t="s">
        <v>1625</v>
      </c>
      <c r="G312" s="4" t="s">
        <v>985</v>
      </c>
      <c r="H312" s="4" t="s">
        <v>1492</v>
      </c>
      <c r="I312" s="4" t="s">
        <v>101</v>
      </c>
      <c r="J312" s="4" t="s">
        <v>127</v>
      </c>
      <c r="K312" s="4"/>
      <c r="L312" s="68">
        <v>6773089</v>
      </c>
      <c r="M312" s="68"/>
      <c r="N312" s="4">
        <v>912004</v>
      </c>
      <c r="O312" s="4" t="s">
        <v>1626</v>
      </c>
      <c r="P312" s="37" t="s">
        <v>1623</v>
      </c>
      <c r="Q312" s="4" t="s">
        <v>994</v>
      </c>
      <c r="R312" s="4"/>
      <c r="S312" s="4" t="s">
        <v>995</v>
      </c>
      <c r="T312" s="4" t="s">
        <v>107</v>
      </c>
      <c r="U312" s="60"/>
    </row>
    <row r="313" spans="2:21" s="51" customFormat="1" ht="47.25" customHeight="1" x14ac:dyDescent="0.25">
      <c r="B313" s="110">
        <f t="shared" si="5"/>
        <v>58</v>
      </c>
      <c r="C313" s="4" t="s">
        <v>1627</v>
      </c>
      <c r="D313" s="4" t="s">
        <v>991</v>
      </c>
      <c r="E313" s="4" t="s">
        <v>119</v>
      </c>
      <c r="F313" s="47" t="s">
        <v>1628</v>
      </c>
      <c r="G313" s="4" t="s">
        <v>985</v>
      </c>
      <c r="H313" s="4" t="s">
        <v>125</v>
      </c>
      <c r="I313" s="4" t="s">
        <v>101</v>
      </c>
      <c r="J313" s="4" t="s">
        <v>127</v>
      </c>
      <c r="K313" s="4"/>
      <c r="L313" s="68">
        <v>6519708</v>
      </c>
      <c r="M313" s="68"/>
      <c r="N313" s="4">
        <v>912004</v>
      </c>
      <c r="O313" s="4" t="s">
        <v>1629</v>
      </c>
      <c r="P313" s="37" t="s">
        <v>1630</v>
      </c>
      <c r="Q313" s="4" t="s">
        <v>994</v>
      </c>
      <c r="R313" s="4"/>
      <c r="S313" s="4" t="s">
        <v>995</v>
      </c>
      <c r="T313" s="4" t="s">
        <v>107</v>
      </c>
      <c r="U313" s="60"/>
    </row>
    <row r="314" spans="2:21" s="51" customFormat="1" ht="47.25" customHeight="1" x14ac:dyDescent="0.25">
      <c r="B314" s="110">
        <f t="shared" si="5"/>
        <v>59</v>
      </c>
      <c r="C314" s="4" t="s">
        <v>1631</v>
      </c>
      <c r="D314" s="4" t="s">
        <v>1451</v>
      </c>
      <c r="E314" s="4" t="s">
        <v>119</v>
      </c>
      <c r="F314" s="47" t="s">
        <v>1632</v>
      </c>
      <c r="G314" s="4" t="s">
        <v>985</v>
      </c>
      <c r="H314" s="4" t="s">
        <v>125</v>
      </c>
      <c r="I314" s="4" t="s">
        <v>101</v>
      </c>
      <c r="J314" s="4" t="s">
        <v>127</v>
      </c>
      <c r="K314" s="4"/>
      <c r="L314" s="68">
        <v>5651624</v>
      </c>
      <c r="M314" s="68"/>
      <c r="N314" s="4">
        <v>912004</v>
      </c>
      <c r="O314" s="4" t="s">
        <v>1633</v>
      </c>
      <c r="P314" s="37" t="s">
        <v>1634</v>
      </c>
      <c r="Q314" s="4" t="s">
        <v>994</v>
      </c>
      <c r="R314" s="4"/>
      <c r="S314" s="4" t="s">
        <v>995</v>
      </c>
      <c r="T314" s="4" t="s">
        <v>107</v>
      </c>
      <c r="U314" s="60"/>
    </row>
    <row r="315" spans="2:21" s="51" customFormat="1" ht="47.25" customHeight="1" x14ac:dyDescent="0.25">
      <c r="B315" s="110">
        <f t="shared" si="5"/>
        <v>60</v>
      </c>
      <c r="C315" s="4" t="s">
        <v>1635</v>
      </c>
      <c r="D315" s="4" t="s">
        <v>991</v>
      </c>
      <c r="E315" s="4" t="s">
        <v>119</v>
      </c>
      <c r="F315" s="47" t="s">
        <v>1636</v>
      </c>
      <c r="G315" s="4" t="s">
        <v>985</v>
      </c>
      <c r="H315" s="4" t="s">
        <v>125</v>
      </c>
      <c r="I315" s="4" t="s">
        <v>101</v>
      </c>
      <c r="J315" s="4" t="s">
        <v>127</v>
      </c>
      <c r="K315" s="4"/>
      <c r="L315" s="68">
        <v>7564957</v>
      </c>
      <c r="M315" s="68"/>
      <c r="N315" s="4">
        <v>912004</v>
      </c>
      <c r="O315" s="4" t="s">
        <v>1637</v>
      </c>
      <c r="P315" s="37" t="s">
        <v>1543</v>
      </c>
      <c r="Q315" s="4" t="s">
        <v>994</v>
      </c>
      <c r="R315" s="4"/>
      <c r="S315" s="4" t="s">
        <v>995</v>
      </c>
      <c r="T315" s="4" t="s">
        <v>107</v>
      </c>
      <c r="U315" s="60"/>
    </row>
    <row r="316" spans="2:21" s="51" customFormat="1" ht="47.25" customHeight="1" x14ac:dyDescent="0.25">
      <c r="B316" s="110">
        <f t="shared" si="5"/>
        <v>61</v>
      </c>
      <c r="C316" s="4" t="s">
        <v>1638</v>
      </c>
      <c r="D316" s="4" t="s">
        <v>991</v>
      </c>
      <c r="E316" s="4" t="s">
        <v>119</v>
      </c>
      <c r="F316" s="47" t="s">
        <v>1639</v>
      </c>
      <c r="G316" s="4" t="s">
        <v>985</v>
      </c>
      <c r="H316" s="4" t="s">
        <v>125</v>
      </c>
      <c r="I316" s="4" t="s">
        <v>101</v>
      </c>
      <c r="J316" s="4" t="s">
        <v>127</v>
      </c>
      <c r="K316" s="4"/>
      <c r="L316" s="68">
        <v>5401656</v>
      </c>
      <c r="M316" s="68"/>
      <c r="N316" s="4">
        <v>912004</v>
      </c>
      <c r="O316" s="4" t="s">
        <v>1640</v>
      </c>
      <c r="P316" s="37" t="s">
        <v>1641</v>
      </c>
      <c r="Q316" s="4" t="s">
        <v>994</v>
      </c>
      <c r="R316" s="4"/>
      <c r="S316" s="4" t="s">
        <v>995</v>
      </c>
      <c r="T316" s="4" t="s">
        <v>107</v>
      </c>
      <c r="U316" s="60"/>
    </row>
    <row r="317" spans="2:21" s="51" customFormat="1" ht="47.25" customHeight="1" x14ac:dyDescent="0.25">
      <c r="B317" s="110">
        <f t="shared" si="5"/>
        <v>62</v>
      </c>
      <c r="C317" s="4" t="s">
        <v>1642</v>
      </c>
      <c r="D317" s="4" t="s">
        <v>991</v>
      </c>
      <c r="E317" s="4" t="s">
        <v>119</v>
      </c>
      <c r="F317" s="47" t="s">
        <v>1643</v>
      </c>
      <c r="G317" s="4" t="s">
        <v>985</v>
      </c>
      <c r="H317" s="4" t="s">
        <v>125</v>
      </c>
      <c r="I317" s="4" t="s">
        <v>101</v>
      </c>
      <c r="J317" s="4" t="s">
        <v>127</v>
      </c>
      <c r="K317" s="4"/>
      <c r="L317" s="68">
        <v>4198059</v>
      </c>
      <c r="M317" s="68"/>
      <c r="N317" s="4">
        <v>912004</v>
      </c>
      <c r="O317" s="4" t="s">
        <v>1644</v>
      </c>
      <c r="P317" s="37" t="s">
        <v>1645</v>
      </c>
      <c r="Q317" s="4" t="s">
        <v>994</v>
      </c>
      <c r="R317" s="4"/>
      <c r="S317" s="4" t="s">
        <v>995</v>
      </c>
      <c r="T317" s="4" t="s">
        <v>107</v>
      </c>
      <c r="U317" s="60"/>
    </row>
    <row r="318" spans="2:21" s="51" customFormat="1" ht="47.25" customHeight="1" x14ac:dyDescent="0.25">
      <c r="B318" s="110">
        <f t="shared" si="5"/>
        <v>63</v>
      </c>
      <c r="C318" s="4" t="s">
        <v>1646</v>
      </c>
      <c r="D318" s="4" t="s">
        <v>991</v>
      </c>
      <c r="E318" s="4" t="s">
        <v>119</v>
      </c>
      <c r="F318" s="47" t="s">
        <v>1647</v>
      </c>
      <c r="G318" s="4" t="s">
        <v>985</v>
      </c>
      <c r="H318" s="4" t="s">
        <v>125</v>
      </c>
      <c r="I318" s="4" t="s">
        <v>101</v>
      </c>
      <c r="J318" s="4" t="s">
        <v>127</v>
      </c>
      <c r="K318" s="4"/>
      <c r="L318" s="73">
        <v>7564957</v>
      </c>
      <c r="M318" s="73"/>
      <c r="N318" s="4">
        <v>912004</v>
      </c>
      <c r="O318" s="4" t="s">
        <v>1648</v>
      </c>
      <c r="P318" s="37" t="s">
        <v>1649</v>
      </c>
      <c r="Q318" s="4" t="s">
        <v>994</v>
      </c>
      <c r="R318" s="4"/>
      <c r="S318" s="4" t="s">
        <v>995</v>
      </c>
      <c r="T318" s="4" t="s">
        <v>107</v>
      </c>
      <c r="U318" s="60"/>
    </row>
    <row r="319" spans="2:21" s="51" customFormat="1" ht="47.25" customHeight="1" x14ac:dyDescent="0.25">
      <c r="B319" s="110">
        <f t="shared" si="5"/>
        <v>64</v>
      </c>
      <c r="C319" s="4" t="s">
        <v>1650</v>
      </c>
      <c r="D319" s="4" t="s">
        <v>991</v>
      </c>
      <c r="E319" s="4" t="s">
        <v>119</v>
      </c>
      <c r="F319" s="47" t="s">
        <v>1651</v>
      </c>
      <c r="G319" s="4" t="s">
        <v>985</v>
      </c>
      <c r="H319" s="4" t="s">
        <v>125</v>
      </c>
      <c r="I319" s="4" t="s">
        <v>101</v>
      </c>
      <c r="J319" s="4" t="s">
        <v>127</v>
      </c>
      <c r="K319" s="4"/>
      <c r="L319" s="73">
        <v>5082654</v>
      </c>
      <c r="M319" s="73"/>
      <c r="N319" s="4">
        <v>912004</v>
      </c>
      <c r="O319" s="4" t="s">
        <v>1652</v>
      </c>
      <c r="P319" s="37" t="s">
        <v>1623</v>
      </c>
      <c r="Q319" s="4" t="s">
        <v>994</v>
      </c>
      <c r="R319" s="4"/>
      <c r="S319" s="4" t="s">
        <v>995</v>
      </c>
      <c r="T319" s="4" t="s">
        <v>107</v>
      </c>
      <c r="U319" s="60"/>
    </row>
    <row r="320" spans="2:21" s="51" customFormat="1" ht="47.25" customHeight="1" x14ac:dyDescent="0.25">
      <c r="B320" s="110">
        <f t="shared" si="5"/>
        <v>65</v>
      </c>
      <c r="C320" s="4" t="s">
        <v>1653</v>
      </c>
      <c r="D320" s="4" t="s">
        <v>991</v>
      </c>
      <c r="E320" s="4" t="s">
        <v>119</v>
      </c>
      <c r="F320" s="47" t="s">
        <v>1654</v>
      </c>
      <c r="G320" s="4" t="s">
        <v>985</v>
      </c>
      <c r="H320" s="4" t="s">
        <v>125</v>
      </c>
      <c r="I320" s="4" t="s">
        <v>101</v>
      </c>
      <c r="J320" s="4" t="s">
        <v>127</v>
      </c>
      <c r="K320" s="4"/>
      <c r="L320" s="73">
        <v>5082654</v>
      </c>
      <c r="M320" s="73"/>
      <c r="N320" s="4">
        <v>912004</v>
      </c>
      <c r="O320" s="4" t="s">
        <v>1655</v>
      </c>
      <c r="P320" s="37" t="s">
        <v>1656</v>
      </c>
      <c r="Q320" s="4" t="s">
        <v>994</v>
      </c>
      <c r="R320" s="4"/>
      <c r="S320" s="4" t="s">
        <v>995</v>
      </c>
      <c r="T320" s="4" t="s">
        <v>107</v>
      </c>
      <c r="U320" s="60"/>
    </row>
    <row r="321" spans="2:21" s="51" customFormat="1" ht="47.25" customHeight="1" x14ac:dyDescent="0.25">
      <c r="B321" s="110">
        <f t="shared" si="5"/>
        <v>66</v>
      </c>
      <c r="C321" s="4" t="s">
        <v>1657</v>
      </c>
      <c r="D321" s="4" t="s">
        <v>1010</v>
      </c>
      <c r="E321" s="4" t="s">
        <v>119</v>
      </c>
      <c r="F321" s="47" t="s">
        <v>1658</v>
      </c>
      <c r="G321" s="4" t="s">
        <v>985</v>
      </c>
      <c r="H321" s="4" t="s">
        <v>125</v>
      </c>
      <c r="I321" s="4" t="s">
        <v>126</v>
      </c>
      <c r="J321" s="4" t="s">
        <v>127</v>
      </c>
      <c r="K321" s="4"/>
      <c r="L321" s="73">
        <v>6519708</v>
      </c>
      <c r="M321" s="73"/>
      <c r="N321" s="4">
        <v>912004</v>
      </c>
      <c r="O321" s="4" t="s">
        <v>1659</v>
      </c>
      <c r="P321" s="37" t="s">
        <v>1660</v>
      </c>
      <c r="Q321" s="4" t="s">
        <v>994</v>
      </c>
      <c r="R321" s="4"/>
      <c r="S321" s="4" t="s">
        <v>995</v>
      </c>
      <c r="T321" s="4" t="s">
        <v>107</v>
      </c>
      <c r="U321" s="60"/>
    </row>
    <row r="322" spans="2:21" s="51" customFormat="1" ht="47.25" customHeight="1" x14ac:dyDescent="0.25">
      <c r="B322" s="110">
        <f t="shared" si="5"/>
        <v>67</v>
      </c>
      <c r="C322" s="4" t="s">
        <v>1661</v>
      </c>
      <c r="D322" s="4" t="s">
        <v>991</v>
      </c>
      <c r="E322" s="4" t="s">
        <v>119</v>
      </c>
      <c r="F322" s="47" t="s">
        <v>1662</v>
      </c>
      <c r="G322" s="4" t="s">
        <v>985</v>
      </c>
      <c r="H322" s="4" t="s">
        <v>125</v>
      </c>
      <c r="I322" s="4" t="s">
        <v>101</v>
      </c>
      <c r="J322" s="4" t="s">
        <v>127</v>
      </c>
      <c r="K322" s="4"/>
      <c r="L322" s="73">
        <v>5651624</v>
      </c>
      <c r="M322" s="73"/>
      <c r="N322" s="4">
        <v>912004</v>
      </c>
      <c r="O322" s="4" t="s">
        <v>1663</v>
      </c>
      <c r="P322" s="37" t="s">
        <v>1664</v>
      </c>
      <c r="Q322" s="4" t="s">
        <v>994</v>
      </c>
      <c r="R322" s="4"/>
      <c r="S322" s="4" t="s">
        <v>995</v>
      </c>
      <c r="T322" s="4" t="s">
        <v>107</v>
      </c>
      <c r="U322" s="60"/>
    </row>
    <row r="323" spans="2:21" s="51" customFormat="1" ht="47.25" customHeight="1" x14ac:dyDescent="0.25">
      <c r="B323" s="110">
        <f t="shared" ref="B323:B339" si="6">B322+1</f>
        <v>68</v>
      </c>
      <c r="C323" s="4" t="s">
        <v>1665</v>
      </c>
      <c r="D323" s="4" t="s">
        <v>991</v>
      </c>
      <c r="E323" s="4" t="s">
        <v>119</v>
      </c>
      <c r="F323" s="47" t="s">
        <v>1666</v>
      </c>
      <c r="G323" s="4" t="s">
        <v>985</v>
      </c>
      <c r="H323" s="4" t="s">
        <v>125</v>
      </c>
      <c r="I323" s="4" t="s">
        <v>101</v>
      </c>
      <c r="J323" s="4" t="s">
        <v>127</v>
      </c>
      <c r="K323" s="4"/>
      <c r="L323" s="73">
        <v>6519708</v>
      </c>
      <c r="M323" s="73"/>
      <c r="N323" s="4">
        <v>912004</v>
      </c>
      <c r="O323" s="4" t="s">
        <v>1667</v>
      </c>
      <c r="P323" s="37" t="s">
        <v>1520</v>
      </c>
      <c r="Q323" s="4" t="s">
        <v>994</v>
      </c>
      <c r="R323" s="4"/>
      <c r="S323" s="4" t="s">
        <v>995</v>
      </c>
      <c r="T323" s="4" t="s">
        <v>107</v>
      </c>
      <c r="U323" s="60"/>
    </row>
    <row r="324" spans="2:21" s="51" customFormat="1" ht="47.25" customHeight="1" x14ac:dyDescent="0.25">
      <c r="B324" s="110">
        <f t="shared" si="6"/>
        <v>69</v>
      </c>
      <c r="C324" s="4" t="s">
        <v>1668</v>
      </c>
      <c r="D324" s="4" t="s">
        <v>991</v>
      </c>
      <c r="E324" s="4" t="s">
        <v>119</v>
      </c>
      <c r="F324" s="47" t="s">
        <v>1669</v>
      </c>
      <c r="G324" s="4" t="s">
        <v>985</v>
      </c>
      <c r="H324" s="4" t="s">
        <v>125</v>
      </c>
      <c r="I324" s="4" t="s">
        <v>101</v>
      </c>
      <c r="J324" s="4" t="s">
        <v>127</v>
      </c>
      <c r="K324" s="4"/>
      <c r="L324" s="73">
        <v>5651624</v>
      </c>
      <c r="M324" s="73"/>
      <c r="N324" s="4">
        <v>912004</v>
      </c>
      <c r="O324" s="4" t="s">
        <v>1670</v>
      </c>
      <c r="P324" s="37" t="s">
        <v>1623</v>
      </c>
      <c r="Q324" s="4" t="s">
        <v>994</v>
      </c>
      <c r="R324" s="4"/>
      <c r="S324" s="4" t="s">
        <v>995</v>
      </c>
      <c r="T324" s="4" t="s">
        <v>107</v>
      </c>
      <c r="U324" s="60"/>
    </row>
    <row r="325" spans="2:21" s="51" customFormat="1" ht="47.25" customHeight="1" x14ac:dyDescent="0.25">
      <c r="B325" s="110">
        <f t="shared" si="6"/>
        <v>70</v>
      </c>
      <c r="C325" s="4" t="s">
        <v>1671</v>
      </c>
      <c r="D325" s="4" t="s">
        <v>991</v>
      </c>
      <c r="E325" s="4" t="s">
        <v>119</v>
      </c>
      <c r="F325" s="47" t="s">
        <v>1672</v>
      </c>
      <c r="G325" s="4" t="s">
        <v>985</v>
      </c>
      <c r="H325" s="4" t="s">
        <v>125</v>
      </c>
      <c r="I325" s="4" t="s">
        <v>101</v>
      </c>
      <c r="J325" s="4" t="s">
        <v>127</v>
      </c>
      <c r="K325" s="4"/>
      <c r="L325" s="73">
        <v>5082654</v>
      </c>
      <c r="M325" s="73"/>
      <c r="N325" s="4">
        <v>912004</v>
      </c>
      <c r="O325" s="4" t="s">
        <v>1673</v>
      </c>
      <c r="P325" s="37" t="s">
        <v>1674</v>
      </c>
      <c r="Q325" s="4" t="s">
        <v>994</v>
      </c>
      <c r="R325" s="4"/>
      <c r="S325" s="4" t="s">
        <v>995</v>
      </c>
      <c r="T325" s="4" t="s">
        <v>107</v>
      </c>
      <c r="U325" s="60"/>
    </row>
    <row r="326" spans="2:21" s="51" customFormat="1" ht="47.25" customHeight="1" x14ac:dyDescent="0.25">
      <c r="B326" s="110">
        <f t="shared" si="6"/>
        <v>71</v>
      </c>
      <c r="C326" s="4" t="s">
        <v>1675</v>
      </c>
      <c r="D326" s="4" t="s">
        <v>1676</v>
      </c>
      <c r="E326" s="4" t="s">
        <v>119</v>
      </c>
      <c r="F326" s="47" t="s">
        <v>1677</v>
      </c>
      <c r="G326" s="4" t="s">
        <v>985</v>
      </c>
      <c r="H326" s="4" t="s">
        <v>125</v>
      </c>
      <c r="I326" s="4" t="s">
        <v>126</v>
      </c>
      <c r="J326" s="4" t="s">
        <v>127</v>
      </c>
      <c r="K326" s="4"/>
      <c r="L326" s="73">
        <v>3917915</v>
      </c>
      <c r="M326" s="73"/>
      <c r="N326" s="4">
        <v>912004</v>
      </c>
      <c r="O326" s="4" t="s">
        <v>1678</v>
      </c>
      <c r="P326" s="37" t="s">
        <v>1679</v>
      </c>
      <c r="Q326" s="4" t="s">
        <v>994</v>
      </c>
      <c r="R326" s="4"/>
      <c r="S326" s="4" t="s">
        <v>995</v>
      </c>
      <c r="T326" s="4" t="s">
        <v>107</v>
      </c>
      <c r="U326" s="60"/>
    </row>
    <row r="327" spans="2:21" s="51" customFormat="1" ht="47.25" customHeight="1" x14ac:dyDescent="0.25">
      <c r="B327" s="110">
        <f t="shared" si="6"/>
        <v>72</v>
      </c>
      <c r="C327" s="4" t="s">
        <v>1680</v>
      </c>
      <c r="D327" s="4" t="s">
        <v>1451</v>
      </c>
      <c r="E327" s="4" t="s">
        <v>119</v>
      </c>
      <c r="F327" s="47" t="s">
        <v>1681</v>
      </c>
      <c r="G327" s="4" t="s">
        <v>985</v>
      </c>
      <c r="H327" s="4" t="s">
        <v>125</v>
      </c>
      <c r="I327" s="4" t="s">
        <v>126</v>
      </c>
      <c r="J327" s="4" t="s">
        <v>127</v>
      </c>
      <c r="K327" s="4"/>
      <c r="L327" s="73">
        <v>4198059</v>
      </c>
      <c r="M327" s="73"/>
      <c r="N327" s="4">
        <v>912004</v>
      </c>
      <c r="O327" s="4" t="s">
        <v>1682</v>
      </c>
      <c r="P327" s="37" t="s">
        <v>1683</v>
      </c>
      <c r="Q327" s="4" t="s">
        <v>994</v>
      </c>
      <c r="R327" s="4"/>
      <c r="S327" s="4" t="s">
        <v>995</v>
      </c>
      <c r="T327" s="4" t="s">
        <v>107</v>
      </c>
      <c r="U327" s="60"/>
    </row>
    <row r="328" spans="2:21" s="51" customFormat="1" ht="47.25" customHeight="1" x14ac:dyDescent="0.25">
      <c r="B328" s="110">
        <f t="shared" si="6"/>
        <v>73</v>
      </c>
      <c r="C328" s="4" t="s">
        <v>1684</v>
      </c>
      <c r="D328" s="4" t="s">
        <v>1685</v>
      </c>
      <c r="E328" s="4" t="s">
        <v>119</v>
      </c>
      <c r="F328" s="47" t="s">
        <v>1686</v>
      </c>
      <c r="G328" s="4" t="s">
        <v>985</v>
      </c>
      <c r="H328" s="4" t="s">
        <v>125</v>
      </c>
      <c r="I328" s="4" t="s">
        <v>101</v>
      </c>
      <c r="J328" s="4" t="s">
        <v>127</v>
      </c>
      <c r="K328" s="4"/>
      <c r="L328" s="73">
        <v>4734937</v>
      </c>
      <c r="M328" s="73"/>
      <c r="N328" s="4">
        <v>912004</v>
      </c>
      <c r="O328" s="4" t="s">
        <v>1687</v>
      </c>
      <c r="P328" s="37" t="s">
        <v>1683</v>
      </c>
      <c r="Q328" s="4" t="s">
        <v>994</v>
      </c>
      <c r="R328" s="4"/>
      <c r="S328" s="4" t="s">
        <v>995</v>
      </c>
      <c r="T328" s="4" t="s">
        <v>107</v>
      </c>
      <c r="U328" s="60"/>
    </row>
    <row r="329" spans="2:21" s="51" customFormat="1" ht="47.25" customHeight="1" x14ac:dyDescent="0.25">
      <c r="B329" s="110">
        <f t="shared" si="6"/>
        <v>74</v>
      </c>
      <c r="C329" s="4" t="s">
        <v>1688</v>
      </c>
      <c r="D329" s="4" t="s">
        <v>991</v>
      </c>
      <c r="E329" s="4" t="s">
        <v>119</v>
      </c>
      <c r="F329" s="47" t="s">
        <v>1689</v>
      </c>
      <c r="G329" s="4" t="s">
        <v>985</v>
      </c>
      <c r="H329" s="4" t="s">
        <v>125</v>
      </c>
      <c r="I329" s="4" t="s">
        <v>101</v>
      </c>
      <c r="J329" s="4" t="s">
        <v>127</v>
      </c>
      <c r="K329" s="4"/>
      <c r="L329" s="73">
        <v>3761793</v>
      </c>
      <c r="M329" s="73"/>
      <c r="N329" s="4">
        <v>912004</v>
      </c>
      <c r="O329" s="47" t="s">
        <v>1690</v>
      </c>
      <c r="P329" s="37" t="s">
        <v>1516</v>
      </c>
      <c r="Q329" s="4" t="s">
        <v>994</v>
      </c>
      <c r="R329" s="4"/>
      <c r="S329" s="4" t="s">
        <v>995</v>
      </c>
      <c r="T329" s="4" t="s">
        <v>107</v>
      </c>
      <c r="U329" s="127"/>
    </row>
    <row r="330" spans="2:21" s="51" customFormat="1" ht="47.25" customHeight="1" x14ac:dyDescent="0.25">
      <c r="B330" s="110">
        <f t="shared" si="6"/>
        <v>75</v>
      </c>
      <c r="C330" s="4" t="s">
        <v>1691</v>
      </c>
      <c r="D330" s="4" t="s">
        <v>991</v>
      </c>
      <c r="E330" s="4" t="s">
        <v>119</v>
      </c>
      <c r="F330" s="47" t="s">
        <v>1692</v>
      </c>
      <c r="G330" s="4" t="s">
        <v>985</v>
      </c>
      <c r="H330" s="4" t="s">
        <v>125</v>
      </c>
      <c r="I330" s="4" t="s">
        <v>101</v>
      </c>
      <c r="J330" s="4" t="s">
        <v>127</v>
      </c>
      <c r="K330" s="4"/>
      <c r="L330" s="73">
        <v>3761793</v>
      </c>
      <c r="M330" s="73"/>
      <c r="N330" s="4">
        <v>912004</v>
      </c>
      <c r="O330" s="4" t="s">
        <v>1693</v>
      </c>
      <c r="P330" s="37" t="s">
        <v>1683</v>
      </c>
      <c r="Q330" s="4" t="s">
        <v>994</v>
      </c>
      <c r="R330" s="4"/>
      <c r="S330" s="4" t="s">
        <v>995</v>
      </c>
      <c r="T330" s="4" t="s">
        <v>107</v>
      </c>
      <c r="U330" s="60"/>
    </row>
    <row r="331" spans="2:21" s="51" customFormat="1" ht="47.25" customHeight="1" x14ac:dyDescent="0.25">
      <c r="B331" s="110">
        <f t="shared" si="6"/>
        <v>76</v>
      </c>
      <c r="C331" s="4" t="s">
        <v>1694</v>
      </c>
      <c r="D331" s="4" t="s">
        <v>991</v>
      </c>
      <c r="E331" s="4" t="s">
        <v>119</v>
      </c>
      <c r="F331" s="47" t="s">
        <v>1695</v>
      </c>
      <c r="G331" s="4" t="s">
        <v>985</v>
      </c>
      <c r="H331" s="4" t="s">
        <v>125</v>
      </c>
      <c r="I331" s="4" t="s">
        <v>101</v>
      </c>
      <c r="J331" s="4" t="s">
        <v>127</v>
      </c>
      <c r="K331" s="4"/>
      <c r="L331" s="73">
        <v>4734937</v>
      </c>
      <c r="M331" s="73"/>
      <c r="N331" s="4">
        <v>912004</v>
      </c>
      <c r="O331" s="4" t="s">
        <v>1696</v>
      </c>
      <c r="P331" s="37" t="s">
        <v>1697</v>
      </c>
      <c r="Q331" s="4" t="s">
        <v>994</v>
      </c>
      <c r="R331" s="4"/>
      <c r="S331" s="4" t="s">
        <v>995</v>
      </c>
      <c r="T331" s="4" t="s">
        <v>107</v>
      </c>
      <c r="U331" s="60"/>
    </row>
    <row r="332" spans="2:21" s="51" customFormat="1" ht="47.25" customHeight="1" x14ac:dyDescent="0.25">
      <c r="B332" s="110">
        <f t="shared" si="6"/>
        <v>77</v>
      </c>
      <c r="C332" s="4" t="s">
        <v>1698</v>
      </c>
      <c r="D332" s="4" t="s">
        <v>1685</v>
      </c>
      <c r="E332" s="4" t="s">
        <v>119</v>
      </c>
      <c r="F332" s="47" t="s">
        <v>1699</v>
      </c>
      <c r="G332" s="4" t="s">
        <v>985</v>
      </c>
      <c r="H332" s="4" t="s">
        <v>125</v>
      </c>
      <c r="I332" s="4" t="s">
        <v>126</v>
      </c>
      <c r="J332" s="4" t="s">
        <v>127</v>
      </c>
      <c r="K332" s="4"/>
      <c r="L332" s="73">
        <v>3761793</v>
      </c>
      <c r="M332" s="73"/>
      <c r="N332" s="4">
        <v>912004</v>
      </c>
      <c r="O332" s="4" t="s">
        <v>1700</v>
      </c>
      <c r="P332" s="37" t="s">
        <v>1701</v>
      </c>
      <c r="Q332" s="4" t="s">
        <v>994</v>
      </c>
      <c r="R332" s="4"/>
      <c r="S332" s="4" t="s">
        <v>995</v>
      </c>
      <c r="T332" s="4" t="s">
        <v>107</v>
      </c>
      <c r="U332" s="60"/>
    </row>
    <row r="333" spans="2:21" s="51" customFormat="1" ht="47.25" customHeight="1" x14ac:dyDescent="0.25">
      <c r="B333" s="110">
        <f t="shared" si="6"/>
        <v>78</v>
      </c>
      <c r="C333" s="4" t="s">
        <v>1702</v>
      </c>
      <c r="D333" s="4" t="s">
        <v>991</v>
      </c>
      <c r="E333" s="4" t="s">
        <v>119</v>
      </c>
      <c r="F333" s="47" t="s">
        <v>1703</v>
      </c>
      <c r="G333" s="4" t="s">
        <v>985</v>
      </c>
      <c r="H333" s="4" t="s">
        <v>125</v>
      </c>
      <c r="I333" s="4" t="s">
        <v>101</v>
      </c>
      <c r="J333" s="4" t="s">
        <v>127</v>
      </c>
      <c r="K333" s="4"/>
      <c r="L333" s="73">
        <v>4378521</v>
      </c>
      <c r="M333" s="73"/>
      <c r="N333" s="4">
        <v>912004</v>
      </c>
      <c r="O333" s="4" t="s">
        <v>1704</v>
      </c>
      <c r="P333" s="37" t="s">
        <v>1705</v>
      </c>
      <c r="Q333" s="4" t="s">
        <v>994</v>
      </c>
      <c r="R333" s="4"/>
      <c r="S333" s="4" t="s">
        <v>995</v>
      </c>
      <c r="T333" s="4" t="s">
        <v>107</v>
      </c>
      <c r="U333" s="60"/>
    </row>
    <row r="334" spans="2:21" ht="47.25" customHeight="1" x14ac:dyDescent="0.25">
      <c r="B334" s="110">
        <f t="shared" si="6"/>
        <v>79</v>
      </c>
      <c r="C334" s="4" t="s">
        <v>1706</v>
      </c>
      <c r="D334" s="4" t="s">
        <v>991</v>
      </c>
      <c r="E334" s="4" t="s">
        <v>119</v>
      </c>
      <c r="F334" s="47" t="s">
        <v>1707</v>
      </c>
      <c r="G334" s="4" t="s">
        <v>985</v>
      </c>
      <c r="H334" s="4" t="s">
        <v>125</v>
      </c>
      <c r="I334" s="4" t="s">
        <v>126</v>
      </c>
      <c r="J334" s="4" t="s">
        <v>127</v>
      </c>
      <c r="K334" s="4"/>
      <c r="L334" s="73">
        <v>4378521</v>
      </c>
      <c r="M334" s="73"/>
      <c r="N334" s="4">
        <v>912004</v>
      </c>
      <c r="O334" s="4" t="s">
        <v>1708</v>
      </c>
      <c r="P334" s="37" t="s">
        <v>1683</v>
      </c>
      <c r="Q334" s="4" t="s">
        <v>994</v>
      </c>
      <c r="R334" s="4"/>
      <c r="S334" s="4" t="s">
        <v>995</v>
      </c>
      <c r="T334" s="4" t="s">
        <v>107</v>
      </c>
    </row>
    <row r="335" spans="2:21" ht="47.25" customHeight="1" x14ac:dyDescent="0.25">
      <c r="B335" s="110">
        <f t="shared" si="6"/>
        <v>80</v>
      </c>
      <c r="C335" s="4" t="s">
        <v>1709</v>
      </c>
      <c r="D335" s="4" t="s">
        <v>991</v>
      </c>
      <c r="E335" s="4" t="s">
        <v>119</v>
      </c>
      <c r="F335" s="47" t="s">
        <v>1710</v>
      </c>
      <c r="G335" s="4" t="s">
        <v>985</v>
      </c>
      <c r="H335" s="4" t="s">
        <v>125</v>
      </c>
      <c r="I335" s="4" t="s">
        <v>101</v>
      </c>
      <c r="J335" s="4" t="s">
        <v>127</v>
      </c>
      <c r="K335" s="4"/>
      <c r="L335" s="73">
        <v>6519708</v>
      </c>
      <c r="M335" s="73"/>
      <c r="N335" s="4">
        <v>912004</v>
      </c>
      <c r="O335" s="4" t="s">
        <v>1711</v>
      </c>
      <c r="P335" s="37" t="s">
        <v>1664</v>
      </c>
      <c r="Q335" s="4" t="s">
        <v>994</v>
      </c>
      <c r="R335" s="4"/>
      <c r="S335" s="4" t="s">
        <v>995</v>
      </c>
      <c r="T335" s="4" t="s">
        <v>107</v>
      </c>
    </row>
    <row r="336" spans="2:21" s="91" customFormat="1" ht="47.25" customHeight="1" x14ac:dyDescent="0.25">
      <c r="B336" s="110">
        <f t="shared" si="6"/>
        <v>81</v>
      </c>
      <c r="C336" s="4" t="s">
        <v>1712</v>
      </c>
      <c r="D336" s="4" t="s">
        <v>991</v>
      </c>
      <c r="E336" s="4" t="s">
        <v>119</v>
      </c>
      <c r="F336" s="47" t="s">
        <v>1713</v>
      </c>
      <c r="G336" s="4" t="s">
        <v>985</v>
      </c>
      <c r="H336" s="4" t="s">
        <v>125</v>
      </c>
      <c r="I336" s="4" t="s">
        <v>126</v>
      </c>
      <c r="J336" s="4" t="s">
        <v>127</v>
      </c>
      <c r="K336" s="4"/>
      <c r="L336" s="73">
        <v>5082654</v>
      </c>
      <c r="M336" s="73"/>
      <c r="N336" s="4">
        <v>912004</v>
      </c>
      <c r="O336" s="4" t="s">
        <v>1714</v>
      </c>
      <c r="P336" s="37" t="s">
        <v>1715</v>
      </c>
      <c r="Q336" s="4" t="s">
        <v>994</v>
      </c>
      <c r="R336" s="4"/>
      <c r="S336" s="4" t="s">
        <v>995</v>
      </c>
      <c r="T336" s="4" t="s">
        <v>107</v>
      </c>
    </row>
    <row r="337" spans="1:20" s="70" customFormat="1" ht="47.25" customHeight="1" x14ac:dyDescent="0.25">
      <c r="B337" s="110">
        <f t="shared" si="6"/>
        <v>82</v>
      </c>
      <c r="C337" s="4" t="s">
        <v>1716</v>
      </c>
      <c r="D337" s="4" t="s">
        <v>342</v>
      </c>
      <c r="E337" s="4" t="s">
        <v>1717</v>
      </c>
      <c r="F337" s="47" t="s">
        <v>1718</v>
      </c>
      <c r="G337" s="4" t="s">
        <v>985</v>
      </c>
      <c r="H337" s="4" t="s">
        <v>344</v>
      </c>
      <c r="I337" s="4" t="s">
        <v>126</v>
      </c>
      <c r="J337" s="4" t="s">
        <v>1719</v>
      </c>
      <c r="K337" s="124"/>
      <c r="L337" s="128">
        <v>9983290</v>
      </c>
      <c r="M337" s="128"/>
      <c r="N337" s="58">
        <v>912004</v>
      </c>
      <c r="O337" s="4" t="s">
        <v>1720</v>
      </c>
      <c r="P337" s="4" t="s">
        <v>1721</v>
      </c>
      <c r="Q337" s="55" t="s">
        <v>1049</v>
      </c>
      <c r="R337" s="55"/>
      <c r="S337" s="4" t="s">
        <v>1050</v>
      </c>
      <c r="T337" s="4" t="s">
        <v>1064</v>
      </c>
    </row>
    <row r="338" spans="1:20" s="91" customFormat="1" ht="47.25" customHeight="1" x14ac:dyDescent="0.25">
      <c r="B338" s="110">
        <f t="shared" si="6"/>
        <v>83</v>
      </c>
      <c r="C338" s="4" t="s">
        <v>1722</v>
      </c>
      <c r="D338" s="4" t="s">
        <v>393</v>
      </c>
      <c r="E338" s="4" t="s">
        <v>1723</v>
      </c>
      <c r="F338" s="47" t="s">
        <v>1724</v>
      </c>
      <c r="G338" s="4" t="s">
        <v>1154</v>
      </c>
      <c r="H338" s="4" t="s">
        <v>371</v>
      </c>
      <c r="I338" s="4" t="s">
        <v>372</v>
      </c>
      <c r="J338" s="4" t="s">
        <v>1725</v>
      </c>
      <c r="K338" s="4"/>
      <c r="L338" s="73"/>
      <c r="M338" s="73"/>
      <c r="N338" s="4"/>
      <c r="O338" s="4" t="s">
        <v>1726</v>
      </c>
      <c r="P338" s="37" t="s">
        <v>1727</v>
      </c>
      <c r="Q338" s="4" t="s">
        <v>822</v>
      </c>
      <c r="R338" s="4"/>
      <c r="S338" s="4" t="s">
        <v>823</v>
      </c>
      <c r="T338" s="4" t="s">
        <v>107</v>
      </c>
    </row>
    <row r="339" spans="1:20" s="51" customFormat="1" ht="47.25" customHeight="1" x14ac:dyDescent="0.25">
      <c r="B339" s="110">
        <f t="shared" si="6"/>
        <v>84</v>
      </c>
      <c r="C339" s="80" t="s">
        <v>1728</v>
      </c>
      <c r="D339" s="80" t="s">
        <v>572</v>
      </c>
      <c r="E339" s="80" t="s">
        <v>224</v>
      </c>
      <c r="F339" s="37" t="s">
        <v>1729</v>
      </c>
      <c r="G339" s="80" t="s">
        <v>985</v>
      </c>
      <c r="H339" s="80" t="s">
        <v>1730</v>
      </c>
      <c r="I339" s="80" t="s">
        <v>126</v>
      </c>
      <c r="J339" s="37" t="s">
        <v>195</v>
      </c>
      <c r="K339" s="129" t="s">
        <v>1731</v>
      </c>
      <c r="L339" s="130"/>
      <c r="M339" s="549"/>
      <c r="N339" s="131"/>
      <c r="O339" s="80" t="s">
        <v>1732</v>
      </c>
      <c r="P339" s="37"/>
      <c r="Q339" s="132" t="s">
        <v>227</v>
      </c>
      <c r="R339" s="132"/>
      <c r="S339" s="80" t="s">
        <v>228</v>
      </c>
      <c r="T339" s="80" t="s">
        <v>107</v>
      </c>
    </row>
    <row r="340" spans="1:20" s="91" customFormat="1" ht="47.25" customHeight="1" x14ac:dyDescent="0.25">
      <c r="A340" s="711" t="s">
        <v>1733</v>
      </c>
      <c r="B340" s="712"/>
      <c r="C340" s="712"/>
      <c r="D340" s="712"/>
      <c r="E340" s="712"/>
      <c r="F340" s="712"/>
      <c r="G340" s="712"/>
      <c r="H340" s="712"/>
      <c r="I340" s="712"/>
      <c r="J340" s="712"/>
      <c r="K340" s="712"/>
      <c r="L340" s="712"/>
      <c r="M340" s="712"/>
      <c r="N340" s="712"/>
      <c r="O340" s="712"/>
      <c r="P340" s="712"/>
      <c r="Q340" s="712"/>
      <c r="R340" s="712"/>
      <c r="S340" s="712"/>
    </row>
    <row r="341" spans="1:20" s="91" customFormat="1" ht="47.25" customHeight="1" x14ac:dyDescent="0.25">
      <c r="A341" s="98" t="s">
        <v>815</v>
      </c>
      <c r="B341" s="98" t="s">
        <v>0</v>
      </c>
      <c r="C341" s="99" t="s">
        <v>1</v>
      </c>
      <c r="D341" s="98" t="s">
        <v>2</v>
      </c>
      <c r="E341" s="98" t="s">
        <v>3</v>
      </c>
      <c r="F341" s="98" t="s">
        <v>4</v>
      </c>
      <c r="G341" s="98" t="s">
        <v>5</v>
      </c>
      <c r="H341" s="98" t="s">
        <v>6</v>
      </c>
      <c r="I341" s="98" t="s">
        <v>7</v>
      </c>
      <c r="J341" s="100" t="s">
        <v>8</v>
      </c>
      <c r="K341" s="100" t="s">
        <v>980</v>
      </c>
      <c r="L341" s="101" t="s">
        <v>9</v>
      </c>
      <c r="M341" s="99"/>
      <c r="N341" s="99" t="s">
        <v>10</v>
      </c>
      <c r="O341" s="102" t="s">
        <v>11</v>
      </c>
      <c r="P341" s="52" t="s">
        <v>12</v>
      </c>
      <c r="Q341" s="52"/>
      <c r="R341" s="52" t="s">
        <v>13</v>
      </c>
      <c r="S341" s="52" t="s">
        <v>14</v>
      </c>
    </row>
    <row r="342" spans="1:20" ht="47.25" customHeight="1" x14ac:dyDescent="0.25">
      <c r="B342" s="133">
        <v>78</v>
      </c>
      <c r="C342" s="80" t="s">
        <v>1734</v>
      </c>
      <c r="D342" s="80" t="s">
        <v>393</v>
      </c>
      <c r="E342" s="80" t="s">
        <v>1735</v>
      </c>
      <c r="F342" s="37" t="s">
        <v>1736</v>
      </c>
      <c r="G342" s="80" t="s">
        <v>1154</v>
      </c>
      <c r="H342" s="80" t="s">
        <v>371</v>
      </c>
      <c r="I342" s="80" t="s">
        <v>372</v>
      </c>
      <c r="J342" s="80" t="s">
        <v>1737</v>
      </c>
      <c r="K342" s="80"/>
      <c r="L342" s="81"/>
      <c r="M342" s="81"/>
      <c r="N342" s="81"/>
      <c r="O342" s="80" t="s">
        <v>1738</v>
      </c>
      <c r="P342" s="80" t="s">
        <v>1739</v>
      </c>
      <c r="Q342" s="80" t="s">
        <v>822</v>
      </c>
      <c r="R342" s="80"/>
      <c r="S342" s="80" t="s">
        <v>823</v>
      </c>
      <c r="T342" s="80" t="s">
        <v>107</v>
      </c>
    </row>
    <row r="343" spans="1:20" ht="47.25" customHeight="1" x14ac:dyDescent="0.25">
      <c r="B343" s="133">
        <f>B342+1</f>
        <v>79</v>
      </c>
      <c r="C343" s="4" t="s">
        <v>1740</v>
      </c>
      <c r="D343" s="4" t="s">
        <v>1741</v>
      </c>
      <c r="E343" s="4" t="s">
        <v>200</v>
      </c>
      <c r="F343" s="47" t="s">
        <v>1742</v>
      </c>
      <c r="G343" s="4" t="s">
        <v>1743</v>
      </c>
      <c r="H343" s="4" t="s">
        <v>1744</v>
      </c>
      <c r="I343" s="4" t="s">
        <v>101</v>
      </c>
      <c r="J343" s="4" t="s">
        <v>1745</v>
      </c>
      <c r="K343" s="55"/>
      <c r="L343" s="4"/>
      <c r="M343" s="541"/>
      <c r="N343" s="56"/>
      <c r="O343" s="4" t="s">
        <v>1746</v>
      </c>
      <c r="P343" s="4" t="s">
        <v>1747</v>
      </c>
      <c r="Q343" s="55" t="s">
        <v>1748</v>
      </c>
      <c r="R343" s="55"/>
      <c r="S343" s="4" t="s">
        <v>1749</v>
      </c>
      <c r="T343" s="4" t="s">
        <v>107</v>
      </c>
    </row>
    <row r="344" spans="1:20" ht="47.25" customHeight="1" x14ac:dyDescent="0.25">
      <c r="B344" s="133">
        <f>B343+1</f>
        <v>80</v>
      </c>
      <c r="C344" s="4" t="s">
        <v>1750</v>
      </c>
      <c r="D344" s="4" t="s">
        <v>1751</v>
      </c>
      <c r="E344" s="4" t="s">
        <v>1717</v>
      </c>
      <c r="F344" s="47" t="s">
        <v>1752</v>
      </c>
      <c r="G344" s="4" t="s">
        <v>985</v>
      </c>
      <c r="H344" s="4" t="s">
        <v>1753</v>
      </c>
      <c r="I344" s="4" t="s">
        <v>101</v>
      </c>
      <c r="J344" s="4" t="s">
        <v>1754</v>
      </c>
      <c r="K344" s="124"/>
      <c r="L344" s="124">
        <v>9237555</v>
      </c>
      <c r="M344" s="124"/>
      <c r="N344" s="4">
        <v>912004</v>
      </c>
      <c r="O344" s="4" t="s">
        <v>1755</v>
      </c>
      <c r="P344" s="47" t="s">
        <v>1756</v>
      </c>
      <c r="Q344" s="55" t="s">
        <v>1049</v>
      </c>
      <c r="R344" s="55"/>
      <c r="S344" s="4" t="s">
        <v>1050</v>
      </c>
      <c r="T344" s="4" t="s">
        <v>1226</v>
      </c>
    </row>
    <row r="345" spans="1:20" ht="47.25" customHeight="1" x14ac:dyDescent="0.25">
      <c r="A345" s="713" t="s">
        <v>1757</v>
      </c>
      <c r="B345" s="714"/>
      <c r="C345" s="714"/>
      <c r="D345" s="714"/>
      <c r="E345" s="714"/>
      <c r="F345" s="714"/>
      <c r="G345" s="714"/>
      <c r="H345" s="714"/>
      <c r="I345" s="714"/>
      <c r="J345" s="714"/>
      <c r="K345" s="714"/>
      <c r="L345" s="714"/>
      <c r="M345" s="714"/>
      <c r="N345" s="714"/>
      <c r="O345" s="714"/>
      <c r="P345" s="714"/>
      <c r="Q345" s="714"/>
      <c r="R345" s="714"/>
      <c r="S345" s="715"/>
    </row>
    <row r="346" spans="1:20" ht="47.25" customHeight="1" x14ac:dyDescent="0.25">
      <c r="A346" s="713" t="s">
        <v>1758</v>
      </c>
      <c r="B346" s="714"/>
      <c r="C346" s="714"/>
      <c r="D346" s="714"/>
      <c r="E346" s="714"/>
      <c r="F346" s="714"/>
      <c r="G346" s="714"/>
      <c r="H346" s="714"/>
      <c r="I346" s="714"/>
      <c r="J346" s="714"/>
      <c r="K346" s="714"/>
      <c r="L346" s="714"/>
      <c r="M346" s="714"/>
      <c r="N346" s="714"/>
      <c r="O346" s="714"/>
      <c r="P346" s="714"/>
      <c r="Q346" s="714"/>
      <c r="R346" s="714"/>
      <c r="S346" s="715"/>
    </row>
    <row r="347" spans="1:20" ht="47.25" customHeight="1" x14ac:dyDescent="0.25">
      <c r="A347" s="52" t="s">
        <v>815</v>
      </c>
      <c r="B347" s="52" t="s">
        <v>0</v>
      </c>
      <c r="C347" s="101" t="s">
        <v>1</v>
      </c>
      <c r="D347" s="52" t="s">
        <v>2</v>
      </c>
      <c r="E347" s="52" t="s">
        <v>3</v>
      </c>
      <c r="F347" s="52" t="s">
        <v>4</v>
      </c>
      <c r="G347" s="52" t="s">
        <v>5</v>
      </c>
      <c r="H347" s="52" t="s">
        <v>6</v>
      </c>
      <c r="I347" s="52" t="s">
        <v>7</v>
      </c>
      <c r="J347" s="100" t="s">
        <v>8</v>
      </c>
      <c r="K347" s="100" t="s">
        <v>980</v>
      </c>
      <c r="L347" s="101" t="s">
        <v>9</v>
      </c>
      <c r="M347" s="101"/>
      <c r="N347" s="101" t="s">
        <v>10</v>
      </c>
      <c r="O347" s="101" t="s">
        <v>11</v>
      </c>
      <c r="P347" s="134" t="s">
        <v>12</v>
      </c>
      <c r="Q347" s="134"/>
      <c r="R347" s="134" t="s">
        <v>982</v>
      </c>
      <c r="S347" s="134" t="s">
        <v>14</v>
      </c>
    </row>
    <row r="348" spans="1:20" ht="47.25" customHeight="1" x14ac:dyDescent="0.25">
      <c r="B348" s="110">
        <v>1</v>
      </c>
      <c r="C348" s="135" t="s">
        <v>1759</v>
      </c>
      <c r="D348" s="135" t="s">
        <v>1760</v>
      </c>
      <c r="E348" s="135" t="s">
        <v>1761</v>
      </c>
      <c r="F348" s="136" t="s">
        <v>1762</v>
      </c>
      <c r="G348" s="135" t="s">
        <v>1763</v>
      </c>
      <c r="H348" s="135" t="s">
        <v>1764</v>
      </c>
      <c r="I348" s="135" t="s">
        <v>126</v>
      </c>
      <c r="J348" s="135" t="s">
        <v>1765</v>
      </c>
      <c r="K348" s="137"/>
      <c r="L348" s="137"/>
      <c r="M348" s="137"/>
      <c r="N348" s="138"/>
      <c r="O348" s="135" t="s">
        <v>1766</v>
      </c>
      <c r="P348" s="135" t="s">
        <v>1767</v>
      </c>
      <c r="Q348" s="139" t="s">
        <v>1768</v>
      </c>
      <c r="R348" s="139"/>
      <c r="S348" s="139" t="s">
        <v>1749</v>
      </c>
      <c r="T348" s="139" t="s">
        <v>107</v>
      </c>
    </row>
    <row r="349" spans="1:20" ht="47.25" customHeight="1" x14ac:dyDescent="0.25">
      <c r="A349" s="713" t="s">
        <v>1769</v>
      </c>
      <c r="B349" s="714"/>
      <c r="C349" s="714"/>
      <c r="D349" s="714"/>
      <c r="E349" s="714"/>
      <c r="F349" s="714"/>
      <c r="G349" s="714"/>
      <c r="H349" s="714"/>
      <c r="I349" s="714"/>
      <c r="J349" s="714"/>
      <c r="K349" s="714"/>
      <c r="L349" s="714"/>
      <c r="M349" s="714"/>
      <c r="N349" s="714"/>
      <c r="O349" s="714"/>
      <c r="P349" s="714"/>
      <c r="Q349" s="714"/>
      <c r="R349" s="714"/>
      <c r="S349" s="715"/>
    </row>
    <row r="350" spans="1:20" ht="47.25" customHeight="1" x14ac:dyDescent="0.25">
      <c r="A350" s="52" t="s">
        <v>815</v>
      </c>
      <c r="B350" s="52" t="s">
        <v>0</v>
      </c>
      <c r="C350" s="101" t="s">
        <v>1</v>
      </c>
      <c r="D350" s="52" t="s">
        <v>2</v>
      </c>
      <c r="E350" s="52" t="s">
        <v>3</v>
      </c>
      <c r="F350" s="52" t="s">
        <v>4</v>
      </c>
      <c r="G350" s="52" t="s">
        <v>5</v>
      </c>
      <c r="H350" s="52" t="s">
        <v>6</v>
      </c>
      <c r="I350" s="52" t="s">
        <v>7</v>
      </c>
      <c r="J350" s="100" t="s">
        <v>8</v>
      </c>
      <c r="K350" s="100" t="s">
        <v>980</v>
      </c>
      <c r="L350" s="101" t="s">
        <v>9</v>
      </c>
      <c r="M350" s="101"/>
      <c r="N350" s="101" t="s">
        <v>10</v>
      </c>
      <c r="O350" s="101" t="s">
        <v>11</v>
      </c>
      <c r="P350" s="134" t="s">
        <v>12</v>
      </c>
      <c r="Q350" s="134"/>
      <c r="R350" s="134" t="s">
        <v>982</v>
      </c>
      <c r="S350" s="134" t="s">
        <v>14</v>
      </c>
    </row>
    <row r="351" spans="1:20" s="53" customFormat="1" ht="47.25" customHeight="1" x14ac:dyDescent="0.25">
      <c r="B351" s="110">
        <v>2</v>
      </c>
      <c r="C351" s="135" t="s">
        <v>1770</v>
      </c>
      <c r="D351" s="135" t="s">
        <v>1771</v>
      </c>
      <c r="E351" s="135" t="s">
        <v>1772</v>
      </c>
      <c r="F351" s="136" t="s">
        <v>1773</v>
      </c>
      <c r="G351" s="135" t="s">
        <v>1054</v>
      </c>
      <c r="H351" s="135" t="s">
        <v>1774</v>
      </c>
      <c r="I351" s="139" t="s">
        <v>126</v>
      </c>
      <c r="J351" s="135" t="s">
        <v>1775</v>
      </c>
      <c r="K351" s="137"/>
      <c r="L351" s="135"/>
      <c r="M351" s="135"/>
      <c r="N351" s="138"/>
      <c r="O351" s="135" t="s">
        <v>1776</v>
      </c>
      <c r="P351" s="135" t="s">
        <v>1777</v>
      </c>
      <c r="Q351" s="139" t="s">
        <v>1022</v>
      </c>
      <c r="R351" s="139"/>
      <c r="S351" s="139" t="s">
        <v>1023</v>
      </c>
      <c r="T351" s="139" t="s">
        <v>107</v>
      </c>
    </row>
    <row r="352" spans="1:20" s="53" customFormat="1" ht="47.25" customHeight="1" x14ac:dyDescent="0.25">
      <c r="A352" s="711" t="s">
        <v>1395</v>
      </c>
      <c r="B352" s="712"/>
      <c r="C352" s="712"/>
      <c r="D352" s="712"/>
      <c r="E352" s="712"/>
      <c r="F352" s="712"/>
      <c r="G352" s="712"/>
      <c r="H352" s="712"/>
      <c r="I352" s="712"/>
      <c r="J352" s="712"/>
      <c r="K352" s="712"/>
      <c r="L352" s="712"/>
      <c r="M352" s="712"/>
      <c r="N352" s="712"/>
      <c r="O352" s="712"/>
      <c r="P352" s="712"/>
      <c r="Q352" s="712"/>
      <c r="R352" s="712"/>
      <c r="S352" s="712"/>
    </row>
    <row r="353" spans="1:20" s="53" customFormat="1" ht="47.25" customHeight="1" x14ac:dyDescent="0.25">
      <c r="A353" s="98" t="s">
        <v>815</v>
      </c>
      <c r="B353" s="98" t="s">
        <v>0</v>
      </c>
      <c r="C353" s="99" t="s">
        <v>1</v>
      </c>
      <c r="D353" s="98" t="s">
        <v>2</v>
      </c>
      <c r="E353" s="98" t="s">
        <v>3</v>
      </c>
      <c r="F353" s="98" t="s">
        <v>4</v>
      </c>
      <c r="G353" s="98" t="s">
        <v>5</v>
      </c>
      <c r="H353" s="98" t="s">
        <v>6</v>
      </c>
      <c r="I353" s="98" t="s">
        <v>7</v>
      </c>
      <c r="J353" s="100" t="s">
        <v>8</v>
      </c>
      <c r="K353" s="100" t="s">
        <v>980</v>
      </c>
      <c r="L353" s="101" t="s">
        <v>9</v>
      </c>
      <c r="M353" s="99"/>
      <c r="N353" s="99" t="s">
        <v>10</v>
      </c>
      <c r="O353" s="102" t="s">
        <v>11</v>
      </c>
      <c r="P353" s="52" t="s">
        <v>12</v>
      </c>
      <c r="Q353" s="52"/>
      <c r="R353" s="52" t="s">
        <v>13</v>
      </c>
      <c r="S353" s="52" t="s">
        <v>14</v>
      </c>
    </row>
    <row r="354" spans="1:20" s="53" customFormat="1" ht="47.25" customHeight="1" x14ac:dyDescent="0.25">
      <c r="B354" s="110">
        <f>B351+1</f>
        <v>3</v>
      </c>
      <c r="C354" s="135" t="s">
        <v>990</v>
      </c>
      <c r="D354" s="135" t="s">
        <v>991</v>
      </c>
      <c r="E354" s="135" t="s">
        <v>119</v>
      </c>
      <c r="F354" s="136" t="s">
        <v>992</v>
      </c>
      <c r="G354" s="135" t="s">
        <v>985</v>
      </c>
      <c r="H354" s="135" t="s">
        <v>125</v>
      </c>
      <c r="I354" s="135" t="s">
        <v>101</v>
      </c>
      <c r="J354" s="135" t="s">
        <v>127</v>
      </c>
      <c r="K354" s="135"/>
      <c r="L354" s="140">
        <v>5535023</v>
      </c>
      <c r="M354" s="140"/>
      <c r="N354" s="135">
        <v>912004</v>
      </c>
      <c r="O354" s="135" t="s">
        <v>993</v>
      </c>
      <c r="P354" s="141" t="s">
        <v>1778</v>
      </c>
      <c r="Q354" s="135" t="s">
        <v>994</v>
      </c>
      <c r="R354" s="135"/>
      <c r="S354" s="135" t="s">
        <v>995</v>
      </c>
      <c r="T354" s="135" t="s">
        <v>107</v>
      </c>
    </row>
    <row r="355" spans="1:20" s="142" customFormat="1" ht="47.25" customHeight="1" x14ac:dyDescent="0.25">
      <c r="B355" s="110">
        <f>B354+1</f>
        <v>4</v>
      </c>
      <c r="C355" s="135" t="s">
        <v>996</v>
      </c>
      <c r="D355" s="135" t="s">
        <v>991</v>
      </c>
      <c r="E355" s="135" t="s">
        <v>119</v>
      </c>
      <c r="F355" s="136" t="s">
        <v>997</v>
      </c>
      <c r="G355" s="135" t="s">
        <v>985</v>
      </c>
      <c r="H355" s="135" t="s">
        <v>125</v>
      </c>
      <c r="I355" s="135" t="s">
        <v>101</v>
      </c>
      <c r="J355" s="135" t="s">
        <v>127</v>
      </c>
      <c r="K355" s="135"/>
      <c r="L355" s="140">
        <v>6773089</v>
      </c>
      <c r="M355" s="140"/>
      <c r="N355" s="135">
        <v>912004</v>
      </c>
      <c r="O355" s="135" t="s">
        <v>998</v>
      </c>
      <c r="P355" s="141" t="s">
        <v>1779</v>
      </c>
      <c r="Q355" s="135" t="s">
        <v>994</v>
      </c>
      <c r="R355" s="135"/>
      <c r="S355" s="135" t="s">
        <v>995</v>
      </c>
      <c r="T355" s="135" t="s">
        <v>107</v>
      </c>
    </row>
    <row r="356" spans="1:20" s="51" customFormat="1" ht="47.25" customHeight="1" x14ac:dyDescent="0.25">
      <c r="B356" s="110">
        <f t="shared" ref="B356:B359" si="7">B355+1</f>
        <v>5</v>
      </c>
      <c r="C356" s="135" t="s">
        <v>999</v>
      </c>
      <c r="D356" s="135" t="s">
        <v>991</v>
      </c>
      <c r="E356" s="135" t="s">
        <v>119</v>
      </c>
      <c r="F356" s="136" t="s">
        <v>1000</v>
      </c>
      <c r="G356" s="135" t="s">
        <v>985</v>
      </c>
      <c r="H356" s="135" t="s">
        <v>125</v>
      </c>
      <c r="I356" s="135" t="s">
        <v>101</v>
      </c>
      <c r="J356" s="135" t="s">
        <v>127</v>
      </c>
      <c r="K356" s="135"/>
      <c r="L356" s="140">
        <v>7565957</v>
      </c>
      <c r="M356" s="140"/>
      <c r="N356" s="135">
        <v>912004</v>
      </c>
      <c r="O356" s="135" t="s">
        <v>1001</v>
      </c>
      <c r="P356" s="141" t="s">
        <v>1780</v>
      </c>
      <c r="Q356" s="135" t="s">
        <v>994</v>
      </c>
      <c r="R356" s="135"/>
      <c r="S356" s="135" t="s">
        <v>995</v>
      </c>
      <c r="T356" s="135" t="s">
        <v>107</v>
      </c>
    </row>
    <row r="357" spans="1:20" s="51" customFormat="1" ht="47.25" customHeight="1" x14ac:dyDescent="0.25">
      <c r="B357" s="110">
        <f>B356+1</f>
        <v>6</v>
      </c>
      <c r="C357" s="135" t="s">
        <v>1002</v>
      </c>
      <c r="D357" s="135" t="s">
        <v>991</v>
      </c>
      <c r="E357" s="135" t="s">
        <v>119</v>
      </c>
      <c r="F357" s="136" t="s">
        <v>1003</v>
      </c>
      <c r="G357" s="135" t="s">
        <v>985</v>
      </c>
      <c r="H357" s="135" t="s">
        <v>125</v>
      </c>
      <c r="I357" s="135" t="s">
        <v>101</v>
      </c>
      <c r="J357" s="135" t="s">
        <v>127</v>
      </c>
      <c r="K357" s="135"/>
      <c r="L357" s="140">
        <v>4535023</v>
      </c>
      <c r="M357" s="140"/>
      <c r="N357" s="135">
        <v>912004</v>
      </c>
      <c r="O357" s="135" t="s">
        <v>1004</v>
      </c>
      <c r="P357" s="141" t="s">
        <v>1781</v>
      </c>
      <c r="Q357" s="135" t="s">
        <v>994</v>
      </c>
      <c r="R357" s="135"/>
      <c r="S357" s="135" t="s">
        <v>995</v>
      </c>
      <c r="T357" s="135" t="s">
        <v>107</v>
      </c>
    </row>
    <row r="358" spans="1:20" s="51" customFormat="1" ht="47.25" customHeight="1" x14ac:dyDescent="0.25">
      <c r="B358" s="110">
        <v>7</v>
      </c>
      <c r="C358" s="135" t="s">
        <v>1782</v>
      </c>
      <c r="D358" s="135" t="s">
        <v>1676</v>
      </c>
      <c r="E358" s="135" t="s">
        <v>119</v>
      </c>
      <c r="F358" s="136" t="s">
        <v>1783</v>
      </c>
      <c r="G358" s="135" t="s">
        <v>985</v>
      </c>
      <c r="H358" s="135" t="s">
        <v>125</v>
      </c>
      <c r="I358" s="135" t="s">
        <v>126</v>
      </c>
      <c r="J358" s="135" t="s">
        <v>127</v>
      </c>
      <c r="K358" s="135"/>
      <c r="L358" s="140">
        <v>5651624</v>
      </c>
      <c r="M358" s="140"/>
      <c r="N358" s="135">
        <v>912004</v>
      </c>
      <c r="O358" s="135" t="s">
        <v>1784</v>
      </c>
      <c r="P358" s="141" t="s">
        <v>1785</v>
      </c>
      <c r="Q358" s="135" t="s">
        <v>994</v>
      </c>
      <c r="R358" s="135"/>
      <c r="S358" s="135" t="s">
        <v>995</v>
      </c>
      <c r="T358" s="135" t="s">
        <v>107</v>
      </c>
    </row>
    <row r="359" spans="1:20" s="51" customFormat="1" ht="47.25" customHeight="1" x14ac:dyDescent="0.25">
      <c r="B359" s="110">
        <f t="shared" si="7"/>
        <v>8</v>
      </c>
      <c r="C359" s="135" t="s">
        <v>1786</v>
      </c>
      <c r="D359" s="135" t="s">
        <v>991</v>
      </c>
      <c r="E359" s="135" t="s">
        <v>119</v>
      </c>
      <c r="F359" s="136" t="s">
        <v>1787</v>
      </c>
      <c r="G359" s="135" t="s">
        <v>985</v>
      </c>
      <c r="H359" s="135" t="s">
        <v>125</v>
      </c>
      <c r="I359" s="135" t="s">
        <v>101</v>
      </c>
      <c r="J359" s="135" t="s">
        <v>127</v>
      </c>
      <c r="K359" s="135"/>
      <c r="L359" s="140">
        <v>5651624</v>
      </c>
      <c r="M359" s="140"/>
      <c r="N359" s="135">
        <v>912004</v>
      </c>
      <c r="O359" s="135" t="s">
        <v>1788</v>
      </c>
      <c r="P359" s="141" t="s">
        <v>1781</v>
      </c>
      <c r="Q359" s="135" t="s">
        <v>994</v>
      </c>
      <c r="R359" s="135"/>
      <c r="S359" s="135" t="s">
        <v>995</v>
      </c>
      <c r="T359" s="135" t="s">
        <v>107</v>
      </c>
    </row>
    <row r="360" spans="1:20" s="70" customFormat="1" ht="47.25" customHeight="1" x14ac:dyDescent="0.25">
      <c r="A360" s="708" t="s">
        <v>1789</v>
      </c>
      <c r="B360" s="709"/>
      <c r="C360" s="709"/>
      <c r="D360" s="709"/>
      <c r="E360" s="709"/>
      <c r="F360" s="709"/>
      <c r="G360" s="709"/>
      <c r="H360" s="709"/>
      <c r="I360" s="709"/>
      <c r="J360" s="709"/>
      <c r="K360" s="709"/>
      <c r="L360" s="709"/>
      <c r="M360" s="709"/>
      <c r="N360" s="709"/>
      <c r="O360" s="709"/>
      <c r="P360" s="709"/>
      <c r="Q360" s="709"/>
      <c r="R360" s="709"/>
      <c r="S360" s="710"/>
    </row>
    <row r="361" spans="1:20" ht="47.25" customHeight="1" x14ac:dyDescent="0.25">
      <c r="A361" s="143" t="s">
        <v>815</v>
      </c>
      <c r="B361" s="143" t="s">
        <v>0</v>
      </c>
      <c r="C361" s="144" t="s">
        <v>1</v>
      </c>
      <c r="D361" s="143" t="s">
        <v>2</v>
      </c>
      <c r="E361" s="143" t="s">
        <v>3</v>
      </c>
      <c r="F361" s="143" t="s">
        <v>4</v>
      </c>
      <c r="G361" s="143" t="s">
        <v>5</v>
      </c>
      <c r="H361" s="143" t="s">
        <v>6</v>
      </c>
      <c r="I361" s="143" t="s">
        <v>7</v>
      </c>
      <c r="J361" s="145" t="s">
        <v>8</v>
      </c>
      <c r="K361" s="145" t="s">
        <v>980</v>
      </c>
      <c r="L361" s="144" t="s">
        <v>9</v>
      </c>
      <c r="M361" s="144"/>
      <c r="N361" s="144" t="s">
        <v>10</v>
      </c>
      <c r="O361" s="144" t="s">
        <v>11</v>
      </c>
      <c r="P361" s="143" t="s">
        <v>12</v>
      </c>
      <c r="Q361" s="143"/>
      <c r="R361" s="143" t="s">
        <v>13</v>
      </c>
      <c r="S361" s="143" t="s">
        <v>14</v>
      </c>
    </row>
    <row r="362" spans="1:20" ht="47.25" customHeight="1" x14ac:dyDescent="0.25">
      <c r="A362" s="146">
        <f>B337+1</f>
        <v>83</v>
      </c>
      <c r="B362" s="147" t="s">
        <v>1790</v>
      </c>
      <c r="C362" s="147" t="s">
        <v>1791</v>
      </c>
      <c r="D362" s="147" t="s">
        <v>1792</v>
      </c>
      <c r="E362" s="148" t="s">
        <v>1793</v>
      </c>
      <c r="F362" s="147" t="s">
        <v>985</v>
      </c>
      <c r="G362" s="147" t="s">
        <v>1794</v>
      </c>
      <c r="H362" s="147" t="s">
        <v>101</v>
      </c>
      <c r="I362" s="147" t="s">
        <v>1795</v>
      </c>
      <c r="J362" s="149"/>
      <c r="K362" s="150"/>
      <c r="L362" s="151"/>
      <c r="M362" s="151"/>
      <c r="N362" s="147" t="s">
        <v>1796</v>
      </c>
      <c r="O362" s="147" t="s">
        <v>1797</v>
      </c>
      <c r="P362" s="152" t="s">
        <v>1288</v>
      </c>
      <c r="Q362" s="152"/>
      <c r="R362" s="147" t="s">
        <v>1289</v>
      </c>
      <c r="S362" s="147" t="s">
        <v>107</v>
      </c>
    </row>
    <row r="363" spans="1:20" ht="47.25" customHeight="1" x14ac:dyDescent="0.25">
      <c r="A363" s="708" t="s">
        <v>1798</v>
      </c>
      <c r="B363" s="709"/>
      <c r="C363" s="709"/>
      <c r="D363" s="709"/>
      <c r="E363" s="709"/>
      <c r="F363" s="709"/>
      <c r="G363" s="709"/>
      <c r="H363" s="709"/>
      <c r="I363" s="709"/>
      <c r="J363" s="709"/>
      <c r="K363" s="709"/>
      <c r="L363" s="709"/>
      <c r="M363" s="709"/>
      <c r="N363" s="709"/>
      <c r="O363" s="709"/>
      <c r="P363" s="57"/>
      <c r="Q363" s="57"/>
      <c r="R363" s="57"/>
      <c r="S363" s="57"/>
    </row>
    <row r="364" spans="1:20" s="91" customFormat="1" ht="47.25" customHeight="1" x14ac:dyDescent="0.25">
      <c r="A364" s="110">
        <v>1</v>
      </c>
      <c r="B364" s="153" t="s">
        <v>1799</v>
      </c>
      <c r="C364" s="153" t="s">
        <v>1800</v>
      </c>
      <c r="D364" s="153" t="s">
        <v>1801</v>
      </c>
      <c r="E364" s="154" t="s">
        <v>1802</v>
      </c>
      <c r="F364" s="153" t="s">
        <v>985</v>
      </c>
      <c r="G364" s="155" t="s">
        <v>1803</v>
      </c>
      <c r="H364" s="156" t="s">
        <v>126</v>
      </c>
      <c r="I364" s="153" t="s">
        <v>1804</v>
      </c>
      <c r="J364" s="157"/>
      <c r="K364" s="157"/>
      <c r="L364" s="158"/>
      <c r="M364" s="158"/>
      <c r="N364" s="159" t="s">
        <v>1805</v>
      </c>
      <c r="O364" s="160" t="s">
        <v>1806</v>
      </c>
      <c r="P364" s="161"/>
      <c r="Q364" s="161"/>
      <c r="R364" s="161"/>
      <c r="S364" s="161"/>
    </row>
    <row r="365" spans="1:20" ht="47.25" customHeight="1" x14ac:dyDescent="0.25">
      <c r="A365" s="110">
        <f>A364+1</f>
        <v>2</v>
      </c>
      <c r="B365" s="162" t="s">
        <v>1807</v>
      </c>
      <c r="C365" s="162" t="s">
        <v>342</v>
      </c>
      <c r="D365" s="162" t="s">
        <v>338</v>
      </c>
      <c r="E365" s="163" t="s">
        <v>1808</v>
      </c>
      <c r="F365" s="162" t="s">
        <v>985</v>
      </c>
      <c r="G365" s="162" t="s">
        <v>1809</v>
      </c>
      <c r="H365" s="162" t="s">
        <v>126</v>
      </c>
      <c r="I365" s="162" t="s">
        <v>1810</v>
      </c>
      <c r="J365" s="164"/>
      <c r="K365" s="165"/>
      <c r="L365" s="166"/>
      <c r="M365" s="166"/>
      <c r="N365" s="162" t="s">
        <v>1811</v>
      </c>
      <c r="O365" s="162" t="s">
        <v>1812</v>
      </c>
    </row>
    <row r="366" spans="1:20" ht="47.25" customHeight="1" x14ac:dyDescent="0.25">
      <c r="A366" s="110">
        <f>A365+1</f>
        <v>3</v>
      </c>
      <c r="B366" s="162" t="s">
        <v>1813</v>
      </c>
      <c r="C366" s="162" t="s">
        <v>1814</v>
      </c>
      <c r="D366" s="162" t="s">
        <v>678</v>
      </c>
      <c r="E366" s="163" t="s">
        <v>1815</v>
      </c>
      <c r="F366" s="162" t="s">
        <v>985</v>
      </c>
      <c r="G366" s="162" t="s">
        <v>1816</v>
      </c>
      <c r="H366" s="167" t="s">
        <v>101</v>
      </c>
      <c r="I366" s="162" t="s">
        <v>670</v>
      </c>
      <c r="J366" s="164">
        <v>351600000</v>
      </c>
      <c r="K366" s="168">
        <v>175800000</v>
      </c>
      <c r="L366" s="169">
        <v>912004</v>
      </c>
      <c r="M366" s="169"/>
      <c r="N366" s="162" t="s">
        <v>1817</v>
      </c>
      <c r="O366" s="162" t="s">
        <v>1818</v>
      </c>
    </row>
    <row r="367" spans="1:20" ht="47.25" customHeight="1" x14ac:dyDescent="0.25">
      <c r="A367" s="110">
        <f t="shared" ref="A367:A430" si="8">A366+1</f>
        <v>4</v>
      </c>
      <c r="B367" s="162" t="s">
        <v>1819</v>
      </c>
      <c r="C367" s="162" t="s">
        <v>1820</v>
      </c>
      <c r="D367" s="162" t="s">
        <v>1821</v>
      </c>
      <c r="E367" s="163" t="s">
        <v>1822</v>
      </c>
      <c r="F367" s="162" t="s">
        <v>1205</v>
      </c>
      <c r="G367" s="162" t="s">
        <v>1823</v>
      </c>
      <c r="H367" s="162" t="s">
        <v>101</v>
      </c>
      <c r="I367" s="162" t="s">
        <v>1824</v>
      </c>
      <c r="J367" s="170"/>
      <c r="K367" s="162"/>
      <c r="L367" s="166"/>
      <c r="M367" s="166"/>
      <c r="N367" s="162" t="s">
        <v>1825</v>
      </c>
      <c r="O367" s="162" t="s">
        <v>1826</v>
      </c>
    </row>
    <row r="368" spans="1:20" ht="47.25" customHeight="1" x14ac:dyDescent="0.25">
      <c r="A368" s="110">
        <f t="shared" si="8"/>
        <v>5</v>
      </c>
      <c r="B368" s="162" t="s">
        <v>1827</v>
      </c>
      <c r="C368" s="162" t="s">
        <v>991</v>
      </c>
      <c r="D368" s="162" t="s">
        <v>119</v>
      </c>
      <c r="E368" s="163" t="s">
        <v>1828</v>
      </c>
      <c r="F368" s="162" t="s">
        <v>985</v>
      </c>
      <c r="G368" s="162" t="s">
        <v>125</v>
      </c>
      <c r="H368" s="162" t="s">
        <v>101</v>
      </c>
      <c r="I368" s="162" t="s">
        <v>127</v>
      </c>
      <c r="J368" s="162"/>
      <c r="K368" s="171">
        <v>5082654</v>
      </c>
      <c r="L368" s="162">
        <v>912004</v>
      </c>
      <c r="M368" s="162"/>
      <c r="N368" s="162" t="s">
        <v>1829</v>
      </c>
      <c r="O368" s="172" t="s">
        <v>1830</v>
      </c>
    </row>
    <row r="369" spans="1:15" ht="47.25" customHeight="1" x14ac:dyDescent="0.25">
      <c r="A369" s="110">
        <f t="shared" si="8"/>
        <v>6</v>
      </c>
      <c r="B369" s="155" t="s">
        <v>1831</v>
      </c>
      <c r="C369" s="155" t="s">
        <v>1832</v>
      </c>
      <c r="D369" s="155" t="s">
        <v>1833</v>
      </c>
      <c r="E369" s="173" t="s">
        <v>1834</v>
      </c>
      <c r="F369" s="155" t="s">
        <v>1835</v>
      </c>
      <c r="G369" s="155" t="s">
        <v>1836</v>
      </c>
      <c r="H369" s="155" t="s">
        <v>372</v>
      </c>
      <c r="I369" s="155" t="s">
        <v>1837</v>
      </c>
      <c r="J369" s="174">
        <v>0</v>
      </c>
      <c r="K369" s="175"/>
      <c r="L369" s="175"/>
      <c r="M369" s="175"/>
      <c r="N369" s="175" t="s">
        <v>1838</v>
      </c>
      <c r="O369" s="155" t="s">
        <v>1839</v>
      </c>
    </row>
    <row r="370" spans="1:15" ht="47.25" customHeight="1" x14ac:dyDescent="0.25">
      <c r="A370" s="110">
        <f t="shared" si="8"/>
        <v>7</v>
      </c>
      <c r="B370" s="155" t="s">
        <v>1840</v>
      </c>
      <c r="C370" s="155" t="s">
        <v>1841</v>
      </c>
      <c r="D370" s="155" t="s">
        <v>99</v>
      </c>
      <c r="E370" s="173" t="s">
        <v>1842</v>
      </c>
      <c r="F370" s="155" t="s">
        <v>1154</v>
      </c>
      <c r="G370" s="155" t="s">
        <v>401</v>
      </c>
      <c r="H370" s="155" t="s">
        <v>372</v>
      </c>
      <c r="I370" s="155" t="s">
        <v>1843</v>
      </c>
      <c r="J370" s="155"/>
      <c r="K370" s="175"/>
      <c r="L370" s="175"/>
      <c r="M370" s="175"/>
      <c r="N370" s="155" t="s">
        <v>1844</v>
      </c>
      <c r="O370" s="155" t="s">
        <v>1845</v>
      </c>
    </row>
    <row r="371" spans="1:15" ht="47.25" customHeight="1" x14ac:dyDescent="0.25">
      <c r="A371" s="110">
        <f t="shared" si="8"/>
        <v>8</v>
      </c>
      <c r="B371" s="155" t="s">
        <v>1846</v>
      </c>
      <c r="C371" s="155" t="s">
        <v>410</v>
      </c>
      <c r="D371" s="155" t="s">
        <v>130</v>
      </c>
      <c r="E371" s="173" t="s">
        <v>1847</v>
      </c>
      <c r="F371" s="155" t="s">
        <v>1154</v>
      </c>
      <c r="G371" s="155" t="s">
        <v>401</v>
      </c>
      <c r="H371" s="155" t="s">
        <v>372</v>
      </c>
      <c r="I371" s="155" t="s">
        <v>1848</v>
      </c>
      <c r="J371" s="155"/>
      <c r="K371" s="175"/>
      <c r="L371" s="175"/>
      <c r="M371" s="175"/>
      <c r="N371" s="155" t="s">
        <v>1849</v>
      </c>
      <c r="O371" s="155" t="s">
        <v>1850</v>
      </c>
    </row>
    <row r="372" spans="1:15" ht="47.25" customHeight="1" x14ac:dyDescent="0.25">
      <c r="A372" s="110">
        <f t="shared" si="8"/>
        <v>9</v>
      </c>
      <c r="B372" s="155" t="s">
        <v>1851</v>
      </c>
      <c r="C372" s="155" t="s">
        <v>1852</v>
      </c>
      <c r="D372" s="155" t="s">
        <v>641</v>
      </c>
      <c r="E372" s="173" t="s">
        <v>1853</v>
      </c>
      <c r="F372" s="155" t="s">
        <v>985</v>
      </c>
      <c r="G372" s="155" t="s">
        <v>1854</v>
      </c>
      <c r="H372" s="155" t="s">
        <v>101</v>
      </c>
      <c r="I372" s="155" t="s">
        <v>195</v>
      </c>
      <c r="J372" s="176"/>
      <c r="K372" s="177">
        <f>176254956/3</f>
        <v>58751652</v>
      </c>
      <c r="L372" s="155">
        <v>912004</v>
      </c>
      <c r="M372" s="155"/>
      <c r="N372" s="155" t="s">
        <v>1855</v>
      </c>
      <c r="O372" s="155" t="s">
        <v>1856</v>
      </c>
    </row>
    <row r="373" spans="1:15" ht="47.25" customHeight="1" x14ac:dyDescent="0.25">
      <c r="A373" s="110">
        <f t="shared" si="8"/>
        <v>10</v>
      </c>
      <c r="B373" s="162" t="s">
        <v>1857</v>
      </c>
      <c r="C373" s="162" t="s">
        <v>561</v>
      </c>
      <c r="D373" s="162" t="s">
        <v>192</v>
      </c>
      <c r="E373" s="163" t="s">
        <v>1858</v>
      </c>
      <c r="F373" s="162" t="s">
        <v>985</v>
      </c>
      <c r="G373" s="162" t="s">
        <v>1859</v>
      </c>
      <c r="H373" s="162" t="s">
        <v>101</v>
      </c>
      <c r="I373" s="162" t="s">
        <v>195</v>
      </c>
      <c r="J373" s="178" t="s">
        <v>1860</v>
      </c>
      <c r="K373" s="164">
        <f>145327458/3</f>
        <v>48442486</v>
      </c>
      <c r="L373" s="162">
        <v>912004</v>
      </c>
      <c r="M373" s="162"/>
      <c r="N373" s="162" t="s">
        <v>1861</v>
      </c>
      <c r="O373" s="179" t="s">
        <v>1862</v>
      </c>
    </row>
    <row r="374" spans="1:15" ht="47.25" customHeight="1" x14ac:dyDescent="0.25">
      <c r="A374" s="110">
        <f t="shared" si="8"/>
        <v>11</v>
      </c>
      <c r="B374" s="180" t="s">
        <v>1863</v>
      </c>
      <c r="C374" s="180" t="s">
        <v>1864</v>
      </c>
      <c r="D374" s="180" t="s">
        <v>1865</v>
      </c>
      <c r="E374" s="181" t="s">
        <v>1866</v>
      </c>
      <c r="F374" s="180" t="s">
        <v>1867</v>
      </c>
      <c r="G374" s="180" t="s">
        <v>1868</v>
      </c>
      <c r="H374" s="180" t="s">
        <v>101</v>
      </c>
      <c r="I374" s="180" t="s">
        <v>1869</v>
      </c>
      <c r="J374" s="182"/>
      <c r="K374" s="183"/>
      <c r="L374" s="184"/>
      <c r="M374" s="184"/>
      <c r="N374" s="180" t="s">
        <v>1870</v>
      </c>
      <c r="O374" s="180" t="s">
        <v>1871</v>
      </c>
    </row>
    <row r="375" spans="1:15" ht="47.25" customHeight="1" x14ac:dyDescent="0.25">
      <c r="A375" s="110">
        <f t="shared" si="8"/>
        <v>12</v>
      </c>
      <c r="B375" s="155" t="s">
        <v>1872</v>
      </c>
      <c r="C375" s="155" t="s">
        <v>1873</v>
      </c>
      <c r="D375" s="155" t="s">
        <v>528</v>
      </c>
      <c r="E375" s="173" t="s">
        <v>1874</v>
      </c>
      <c r="F375" s="155" t="s">
        <v>985</v>
      </c>
      <c r="G375" s="155" t="s">
        <v>1875</v>
      </c>
      <c r="H375" s="155" t="s">
        <v>126</v>
      </c>
      <c r="I375" s="155" t="s">
        <v>1876</v>
      </c>
      <c r="J375" s="185"/>
      <c r="K375" s="186"/>
      <c r="L375" s="177"/>
      <c r="M375" s="177"/>
      <c r="N375" s="155" t="s">
        <v>1877</v>
      </c>
      <c r="O375" s="155" t="s">
        <v>1878</v>
      </c>
    </row>
    <row r="376" spans="1:15" ht="47.25" customHeight="1" x14ac:dyDescent="0.25">
      <c r="A376" s="110">
        <f t="shared" si="8"/>
        <v>13</v>
      </c>
      <c r="B376" s="155" t="s">
        <v>1879</v>
      </c>
      <c r="C376" s="155" t="s">
        <v>1880</v>
      </c>
      <c r="D376" s="155" t="s">
        <v>1881</v>
      </c>
      <c r="E376" s="173" t="s">
        <v>1882</v>
      </c>
      <c r="F376" s="155" t="s">
        <v>985</v>
      </c>
      <c r="G376" s="155" t="s">
        <v>1883</v>
      </c>
      <c r="H376" s="155" t="s">
        <v>101</v>
      </c>
      <c r="I376" s="155" t="s">
        <v>291</v>
      </c>
      <c r="J376" s="187" t="s">
        <v>1884</v>
      </c>
      <c r="K376" s="187">
        <f>81159000/3</f>
        <v>27053000</v>
      </c>
      <c r="L376" s="155">
        <v>912004</v>
      </c>
      <c r="M376" s="155"/>
      <c r="N376" s="155" t="s">
        <v>1885</v>
      </c>
      <c r="O376" s="155" t="s">
        <v>1886</v>
      </c>
    </row>
    <row r="377" spans="1:15" ht="47.25" customHeight="1" x14ac:dyDescent="0.25">
      <c r="A377" s="110">
        <f t="shared" si="8"/>
        <v>14</v>
      </c>
      <c r="B377" s="188" t="s">
        <v>1887</v>
      </c>
      <c r="C377" s="189" t="s">
        <v>1888</v>
      </c>
      <c r="D377" s="188" t="s">
        <v>1889</v>
      </c>
      <c r="E377" s="190" t="s">
        <v>1890</v>
      </c>
      <c r="F377" s="188" t="s">
        <v>985</v>
      </c>
      <c r="G377" s="188" t="s">
        <v>1891</v>
      </c>
      <c r="H377" s="188" t="s">
        <v>126</v>
      </c>
      <c r="I377" s="188" t="s">
        <v>1892</v>
      </c>
      <c r="J377" s="191"/>
      <c r="K377" s="187">
        <v>5143049</v>
      </c>
      <c r="L377" s="155">
        <v>912004</v>
      </c>
      <c r="M377" s="155"/>
      <c r="N377" s="155" t="s">
        <v>1893</v>
      </c>
      <c r="O377" s="155" t="s">
        <v>1894</v>
      </c>
    </row>
    <row r="378" spans="1:15" ht="47.25" customHeight="1" x14ac:dyDescent="0.25">
      <c r="A378" s="110">
        <f t="shared" si="8"/>
        <v>15</v>
      </c>
      <c r="B378" s="162" t="s">
        <v>1895</v>
      </c>
      <c r="C378" s="162" t="s">
        <v>1896</v>
      </c>
      <c r="D378" s="162" t="s">
        <v>338</v>
      </c>
      <c r="E378" s="163" t="s">
        <v>1897</v>
      </c>
      <c r="F378" s="162" t="s">
        <v>985</v>
      </c>
      <c r="G378" s="162" t="s">
        <v>1898</v>
      </c>
      <c r="H378" s="162" t="s">
        <v>101</v>
      </c>
      <c r="I378" s="162" t="s">
        <v>1899</v>
      </c>
      <c r="J378" s="164"/>
      <c r="K378" s="164">
        <v>2632797</v>
      </c>
      <c r="L378" s="162">
        <v>912004</v>
      </c>
      <c r="M378" s="162"/>
      <c r="N378" s="162" t="s">
        <v>1900</v>
      </c>
      <c r="O378" s="162" t="s">
        <v>1901</v>
      </c>
    </row>
    <row r="379" spans="1:15" ht="47.25" customHeight="1" x14ac:dyDescent="0.25">
      <c r="A379" s="110">
        <f t="shared" si="8"/>
        <v>16</v>
      </c>
      <c r="B379" s="155" t="s">
        <v>1902</v>
      </c>
      <c r="C379" s="155" t="s">
        <v>1903</v>
      </c>
      <c r="D379" s="155" t="s">
        <v>1904</v>
      </c>
      <c r="E379" s="173" t="s">
        <v>1905</v>
      </c>
      <c r="F379" s="155" t="s">
        <v>985</v>
      </c>
      <c r="G379" s="155" t="s">
        <v>1906</v>
      </c>
      <c r="H379" s="155" t="s">
        <v>101</v>
      </c>
      <c r="I379" s="155" t="s">
        <v>275</v>
      </c>
      <c r="J379" s="191"/>
      <c r="K379" s="187">
        <v>10000000</v>
      </c>
      <c r="L379" s="155">
        <v>912004</v>
      </c>
      <c r="M379" s="155"/>
      <c r="N379" s="155" t="s">
        <v>1907</v>
      </c>
      <c r="O379" s="155" t="s">
        <v>1908</v>
      </c>
    </row>
    <row r="380" spans="1:15" ht="47.25" customHeight="1" x14ac:dyDescent="0.25">
      <c r="A380" s="110">
        <f t="shared" si="8"/>
        <v>17</v>
      </c>
      <c r="B380" s="162" t="s">
        <v>1909</v>
      </c>
      <c r="C380" s="162" t="s">
        <v>342</v>
      </c>
      <c r="D380" s="162" t="s">
        <v>338</v>
      </c>
      <c r="E380" s="163" t="s">
        <v>1910</v>
      </c>
      <c r="F380" s="162" t="s">
        <v>985</v>
      </c>
      <c r="G380" s="162" t="s">
        <v>1911</v>
      </c>
      <c r="H380" s="162" t="s">
        <v>126</v>
      </c>
      <c r="I380" s="162" t="s">
        <v>1912</v>
      </c>
      <c r="J380" s="164"/>
      <c r="K380" s="165"/>
      <c r="L380" s="166"/>
      <c r="M380" s="166"/>
      <c r="N380" s="162" t="s">
        <v>1913</v>
      </c>
      <c r="O380" s="162" t="s">
        <v>1914</v>
      </c>
    </row>
    <row r="381" spans="1:15" ht="47.25" customHeight="1" x14ac:dyDescent="0.25">
      <c r="A381" s="110">
        <f t="shared" si="8"/>
        <v>18</v>
      </c>
      <c r="B381" s="155" t="s">
        <v>1915</v>
      </c>
      <c r="C381" s="155" t="s">
        <v>342</v>
      </c>
      <c r="D381" s="155" t="s">
        <v>338</v>
      </c>
      <c r="E381" s="173" t="s">
        <v>1916</v>
      </c>
      <c r="F381" s="155" t="s">
        <v>985</v>
      </c>
      <c r="G381" s="155" t="s">
        <v>1917</v>
      </c>
      <c r="H381" s="155" t="s">
        <v>126</v>
      </c>
      <c r="I381" s="155" t="s">
        <v>1918</v>
      </c>
      <c r="J381" s="187"/>
      <c r="K381" s="187">
        <v>50000000</v>
      </c>
      <c r="L381" s="155">
        <v>912004</v>
      </c>
      <c r="M381" s="155"/>
      <c r="N381" s="155" t="s">
        <v>1919</v>
      </c>
      <c r="O381" s="155" t="s">
        <v>1920</v>
      </c>
    </row>
    <row r="382" spans="1:15" ht="47.25" customHeight="1" x14ac:dyDescent="0.25">
      <c r="A382" s="110">
        <f t="shared" si="8"/>
        <v>19</v>
      </c>
      <c r="B382" s="155" t="s">
        <v>1921</v>
      </c>
      <c r="C382" s="155" t="s">
        <v>991</v>
      </c>
      <c r="D382" s="155" t="s">
        <v>119</v>
      </c>
      <c r="E382" s="173" t="s">
        <v>1922</v>
      </c>
      <c r="F382" s="155" t="s">
        <v>985</v>
      </c>
      <c r="G382" s="155" t="s">
        <v>125</v>
      </c>
      <c r="H382" s="155" t="s">
        <v>101</v>
      </c>
      <c r="I382" s="155" t="s">
        <v>127</v>
      </c>
      <c r="J382" s="155"/>
      <c r="K382" s="177">
        <v>4198059</v>
      </c>
      <c r="L382" s="155">
        <v>912004</v>
      </c>
      <c r="M382" s="155"/>
      <c r="N382" s="155" t="s">
        <v>1923</v>
      </c>
      <c r="O382" s="192" t="s">
        <v>1924</v>
      </c>
    </row>
    <row r="383" spans="1:15" ht="47.25" customHeight="1" x14ac:dyDescent="0.25">
      <c r="A383" s="110">
        <f t="shared" si="8"/>
        <v>20</v>
      </c>
      <c r="B383" s="155" t="s">
        <v>1925</v>
      </c>
      <c r="C383" s="155" t="s">
        <v>991</v>
      </c>
      <c r="D383" s="155" t="s">
        <v>119</v>
      </c>
      <c r="E383" s="173" t="s">
        <v>1926</v>
      </c>
      <c r="F383" s="155" t="s">
        <v>985</v>
      </c>
      <c r="G383" s="155" t="s">
        <v>125</v>
      </c>
      <c r="H383" s="155" t="s">
        <v>101</v>
      </c>
      <c r="I383" s="155" t="s">
        <v>127</v>
      </c>
      <c r="J383" s="155"/>
      <c r="K383" s="177">
        <v>4082206</v>
      </c>
      <c r="L383" s="155">
        <v>912004</v>
      </c>
      <c r="M383" s="155"/>
      <c r="N383" s="173" t="s">
        <v>1927</v>
      </c>
      <c r="O383" s="192" t="s">
        <v>1928</v>
      </c>
    </row>
    <row r="384" spans="1:15" ht="47.25" customHeight="1" x14ac:dyDescent="0.25">
      <c r="A384" s="110">
        <f t="shared" si="8"/>
        <v>21</v>
      </c>
      <c r="B384" s="155" t="s">
        <v>1929</v>
      </c>
      <c r="C384" s="155" t="s">
        <v>991</v>
      </c>
      <c r="D384" s="155" t="s">
        <v>119</v>
      </c>
      <c r="E384" s="173" t="s">
        <v>1930</v>
      </c>
      <c r="F384" s="155" t="s">
        <v>985</v>
      </c>
      <c r="G384" s="155" t="s">
        <v>125</v>
      </c>
      <c r="H384" s="155" t="s">
        <v>101</v>
      </c>
      <c r="I384" s="155" t="s">
        <v>127</v>
      </c>
      <c r="J384" s="155"/>
      <c r="K384" s="177">
        <v>3917915</v>
      </c>
      <c r="L384" s="155">
        <v>912004</v>
      </c>
      <c r="M384" s="155"/>
      <c r="N384" s="155" t="s">
        <v>1931</v>
      </c>
      <c r="O384" s="192" t="s">
        <v>1932</v>
      </c>
    </row>
    <row r="385" spans="1:15" ht="47.25" customHeight="1" x14ac:dyDescent="0.25">
      <c r="A385" s="110">
        <f t="shared" si="8"/>
        <v>22</v>
      </c>
      <c r="B385" s="155" t="s">
        <v>1933</v>
      </c>
      <c r="C385" s="155" t="s">
        <v>991</v>
      </c>
      <c r="D385" s="155" t="s">
        <v>119</v>
      </c>
      <c r="E385" s="173" t="s">
        <v>1934</v>
      </c>
      <c r="F385" s="155" t="s">
        <v>985</v>
      </c>
      <c r="G385" s="155" t="s">
        <v>125</v>
      </c>
      <c r="H385" s="155" t="s">
        <v>101</v>
      </c>
      <c r="I385" s="155" t="s">
        <v>127</v>
      </c>
      <c r="J385" s="155"/>
      <c r="K385" s="177">
        <v>5082654</v>
      </c>
      <c r="L385" s="155">
        <v>912004</v>
      </c>
      <c r="M385" s="155"/>
      <c r="N385" s="155" t="s">
        <v>1935</v>
      </c>
      <c r="O385" s="192" t="s">
        <v>1936</v>
      </c>
    </row>
    <row r="386" spans="1:15" ht="47.25" customHeight="1" x14ac:dyDescent="0.25">
      <c r="A386" s="110">
        <f t="shared" si="8"/>
        <v>23</v>
      </c>
      <c r="B386" s="155" t="s">
        <v>1937</v>
      </c>
      <c r="C386" s="155" t="s">
        <v>991</v>
      </c>
      <c r="D386" s="155" t="s">
        <v>119</v>
      </c>
      <c r="E386" s="173" t="s">
        <v>1938</v>
      </c>
      <c r="F386" s="155" t="s">
        <v>985</v>
      </c>
      <c r="G386" s="155" t="s">
        <v>125</v>
      </c>
      <c r="H386" s="155" t="s">
        <v>101</v>
      </c>
      <c r="I386" s="155" t="s">
        <v>127</v>
      </c>
      <c r="J386" s="155"/>
      <c r="K386" s="177">
        <v>4734937</v>
      </c>
      <c r="L386" s="155">
        <v>912004</v>
      </c>
      <c r="M386" s="155"/>
      <c r="N386" s="155" t="s">
        <v>1939</v>
      </c>
      <c r="O386" s="192" t="s">
        <v>1940</v>
      </c>
    </row>
    <row r="387" spans="1:15" ht="47.25" customHeight="1" x14ac:dyDescent="0.25">
      <c r="A387" s="110">
        <f t="shared" si="8"/>
        <v>24</v>
      </c>
      <c r="B387" s="155" t="s">
        <v>1941</v>
      </c>
      <c r="C387" s="155" t="s">
        <v>991</v>
      </c>
      <c r="D387" s="155" t="s">
        <v>119</v>
      </c>
      <c r="E387" s="173" t="s">
        <v>1942</v>
      </c>
      <c r="F387" s="155" t="s">
        <v>985</v>
      </c>
      <c r="G387" s="155" t="s">
        <v>125</v>
      </c>
      <c r="H387" s="155" t="s">
        <v>101</v>
      </c>
      <c r="I387" s="155" t="s">
        <v>127</v>
      </c>
      <c r="J387" s="155"/>
      <c r="K387" s="177">
        <v>4734937</v>
      </c>
      <c r="L387" s="155">
        <v>912004</v>
      </c>
      <c r="M387" s="155"/>
      <c r="N387" s="155" t="s">
        <v>1943</v>
      </c>
      <c r="O387" s="192" t="s">
        <v>1940</v>
      </c>
    </row>
    <row r="388" spans="1:15" ht="47.25" customHeight="1" x14ac:dyDescent="0.25">
      <c r="A388" s="110">
        <f t="shared" si="8"/>
        <v>25</v>
      </c>
      <c r="B388" s="155" t="s">
        <v>1944</v>
      </c>
      <c r="C388" s="155" t="s">
        <v>991</v>
      </c>
      <c r="D388" s="155" t="s">
        <v>119</v>
      </c>
      <c r="E388" s="173" t="s">
        <v>1945</v>
      </c>
      <c r="F388" s="155" t="s">
        <v>985</v>
      </c>
      <c r="G388" s="155" t="s">
        <v>125</v>
      </c>
      <c r="H388" s="155" t="s">
        <v>101</v>
      </c>
      <c r="I388" s="155" t="s">
        <v>127</v>
      </c>
      <c r="J388" s="155"/>
      <c r="K388" s="177">
        <v>4082206</v>
      </c>
      <c r="L388" s="155">
        <v>912004</v>
      </c>
      <c r="M388" s="155"/>
      <c r="N388" s="155" t="s">
        <v>1946</v>
      </c>
      <c r="O388" s="192" t="s">
        <v>1940</v>
      </c>
    </row>
    <row r="389" spans="1:15" ht="47.25" customHeight="1" x14ac:dyDescent="0.25">
      <c r="A389" s="110">
        <f t="shared" si="8"/>
        <v>26</v>
      </c>
      <c r="B389" s="155" t="s">
        <v>1947</v>
      </c>
      <c r="C389" s="155" t="s">
        <v>991</v>
      </c>
      <c r="D389" s="155" t="s">
        <v>119</v>
      </c>
      <c r="E389" s="173" t="s">
        <v>1948</v>
      </c>
      <c r="F389" s="155" t="s">
        <v>985</v>
      </c>
      <c r="G389" s="155" t="s">
        <v>125</v>
      </c>
      <c r="H389" s="155" t="s">
        <v>101</v>
      </c>
      <c r="I389" s="155" t="s">
        <v>127</v>
      </c>
      <c r="J389" s="155"/>
      <c r="K389" s="193">
        <v>6773089</v>
      </c>
      <c r="L389" s="155">
        <v>912004</v>
      </c>
      <c r="M389" s="155"/>
      <c r="N389" s="155" t="s">
        <v>1949</v>
      </c>
      <c r="O389" s="192" t="s">
        <v>1950</v>
      </c>
    </row>
    <row r="390" spans="1:15" ht="47.25" customHeight="1" x14ac:dyDescent="0.25">
      <c r="A390" s="110">
        <f t="shared" si="8"/>
        <v>27</v>
      </c>
      <c r="B390" s="155" t="s">
        <v>1951</v>
      </c>
      <c r="C390" s="155" t="s">
        <v>991</v>
      </c>
      <c r="D390" s="155" t="s">
        <v>119</v>
      </c>
      <c r="E390" s="173" t="s">
        <v>1952</v>
      </c>
      <c r="F390" s="155" t="s">
        <v>985</v>
      </c>
      <c r="G390" s="155" t="s">
        <v>125</v>
      </c>
      <c r="H390" s="155" t="s">
        <v>101</v>
      </c>
      <c r="I390" s="155" t="s">
        <v>127</v>
      </c>
      <c r="J390" s="155"/>
      <c r="K390" s="193">
        <v>3761793</v>
      </c>
      <c r="L390" s="155">
        <v>912004</v>
      </c>
      <c r="M390" s="155"/>
      <c r="N390" s="155" t="s">
        <v>1953</v>
      </c>
      <c r="O390" s="192" t="s">
        <v>1950</v>
      </c>
    </row>
    <row r="391" spans="1:15" ht="47.25" customHeight="1" x14ac:dyDescent="0.25">
      <c r="A391" s="110">
        <f t="shared" si="8"/>
        <v>28</v>
      </c>
      <c r="B391" s="155" t="s">
        <v>1954</v>
      </c>
      <c r="C391" s="155" t="s">
        <v>991</v>
      </c>
      <c r="D391" s="155" t="s">
        <v>119</v>
      </c>
      <c r="E391" s="173" t="s">
        <v>1955</v>
      </c>
      <c r="F391" s="155" t="s">
        <v>985</v>
      </c>
      <c r="G391" s="155" t="s">
        <v>125</v>
      </c>
      <c r="H391" s="155" t="s">
        <v>126</v>
      </c>
      <c r="I391" s="155" t="s">
        <v>127</v>
      </c>
      <c r="J391" s="155"/>
      <c r="K391" s="193">
        <v>5082654</v>
      </c>
      <c r="L391" s="155">
        <v>912004</v>
      </c>
      <c r="M391" s="155"/>
      <c r="N391" s="155" t="s">
        <v>1956</v>
      </c>
      <c r="O391" s="192" t="s">
        <v>1950</v>
      </c>
    </row>
    <row r="392" spans="1:15" ht="47.25" customHeight="1" x14ac:dyDescent="0.25">
      <c r="A392" s="110">
        <f t="shared" si="8"/>
        <v>29</v>
      </c>
      <c r="B392" s="155" t="s">
        <v>1957</v>
      </c>
      <c r="C392" s="155" t="s">
        <v>991</v>
      </c>
      <c r="D392" s="155" t="s">
        <v>119</v>
      </c>
      <c r="E392" s="173" t="s">
        <v>1958</v>
      </c>
      <c r="F392" s="155" t="s">
        <v>985</v>
      </c>
      <c r="G392" s="155" t="s">
        <v>125</v>
      </c>
      <c r="H392" s="155" t="s">
        <v>101</v>
      </c>
      <c r="I392" s="155" t="s">
        <v>127</v>
      </c>
      <c r="J392" s="155"/>
      <c r="K392" s="193">
        <v>5651624</v>
      </c>
      <c r="L392" s="155">
        <v>912004</v>
      </c>
      <c r="M392" s="155"/>
      <c r="N392" s="173" t="s">
        <v>1959</v>
      </c>
      <c r="O392" s="192" t="s">
        <v>1950</v>
      </c>
    </row>
    <row r="393" spans="1:15" ht="47.25" customHeight="1" x14ac:dyDescent="0.25">
      <c r="A393" s="110">
        <f t="shared" si="8"/>
        <v>30</v>
      </c>
      <c r="B393" s="155" t="s">
        <v>1960</v>
      </c>
      <c r="C393" s="155" t="s">
        <v>991</v>
      </c>
      <c r="D393" s="155" t="s">
        <v>119</v>
      </c>
      <c r="E393" s="173" t="s">
        <v>1961</v>
      </c>
      <c r="F393" s="155" t="s">
        <v>985</v>
      </c>
      <c r="G393" s="155" t="s">
        <v>125</v>
      </c>
      <c r="H393" s="155" t="s">
        <v>101</v>
      </c>
      <c r="I393" s="155" t="s">
        <v>127</v>
      </c>
      <c r="J393" s="155"/>
      <c r="K393" s="193">
        <v>5082654</v>
      </c>
      <c r="L393" s="155">
        <v>912004</v>
      </c>
      <c r="M393" s="155"/>
      <c r="N393" s="155" t="s">
        <v>1962</v>
      </c>
      <c r="O393" s="192" t="s">
        <v>1950</v>
      </c>
    </row>
    <row r="394" spans="1:15" ht="47.25" customHeight="1" x14ac:dyDescent="0.25">
      <c r="A394" s="110">
        <f t="shared" si="8"/>
        <v>31</v>
      </c>
      <c r="B394" s="155" t="s">
        <v>1963</v>
      </c>
      <c r="C394" s="155" t="s">
        <v>991</v>
      </c>
      <c r="D394" s="155" t="s">
        <v>119</v>
      </c>
      <c r="E394" s="173" t="s">
        <v>1964</v>
      </c>
      <c r="F394" s="155" t="s">
        <v>985</v>
      </c>
      <c r="G394" s="155" t="s">
        <v>125</v>
      </c>
      <c r="H394" s="155" t="s">
        <v>101</v>
      </c>
      <c r="I394" s="155" t="s">
        <v>127</v>
      </c>
      <c r="J394" s="155"/>
      <c r="K394" s="193">
        <v>5082654</v>
      </c>
      <c r="L394" s="155">
        <v>912004</v>
      </c>
      <c r="M394" s="155"/>
      <c r="N394" s="155" t="s">
        <v>1965</v>
      </c>
      <c r="O394" s="192" t="s">
        <v>1928</v>
      </c>
    </row>
    <row r="395" spans="1:15" ht="47.25" customHeight="1" x14ac:dyDescent="0.25">
      <c r="A395" s="110">
        <f t="shared" si="8"/>
        <v>32</v>
      </c>
      <c r="B395" s="155" t="s">
        <v>1966</v>
      </c>
      <c r="C395" s="155" t="s">
        <v>991</v>
      </c>
      <c r="D395" s="155" t="s">
        <v>119</v>
      </c>
      <c r="E395" s="173" t="s">
        <v>1967</v>
      </c>
      <c r="F395" s="155" t="s">
        <v>985</v>
      </c>
      <c r="G395" s="155" t="s">
        <v>125</v>
      </c>
      <c r="H395" s="155" t="s">
        <v>101</v>
      </c>
      <c r="I395" s="155" t="s">
        <v>127</v>
      </c>
      <c r="J395" s="155"/>
      <c r="K395" s="193">
        <v>5082654</v>
      </c>
      <c r="L395" s="155">
        <v>912004</v>
      </c>
      <c r="M395" s="155"/>
      <c r="N395" s="155" t="s">
        <v>1968</v>
      </c>
      <c r="O395" s="192" t="s">
        <v>1969</v>
      </c>
    </row>
    <row r="396" spans="1:15" ht="47.25" customHeight="1" x14ac:dyDescent="0.25">
      <c r="A396" s="110">
        <f t="shared" si="8"/>
        <v>33</v>
      </c>
      <c r="B396" s="155" t="s">
        <v>1970</v>
      </c>
      <c r="C396" s="155" t="s">
        <v>991</v>
      </c>
      <c r="D396" s="155" t="s">
        <v>119</v>
      </c>
      <c r="E396" s="173" t="s">
        <v>1971</v>
      </c>
      <c r="F396" s="155" t="s">
        <v>985</v>
      </c>
      <c r="G396" s="155" t="s">
        <v>1492</v>
      </c>
      <c r="H396" s="155" t="s">
        <v>101</v>
      </c>
      <c r="I396" s="155" t="s">
        <v>127</v>
      </c>
      <c r="J396" s="155"/>
      <c r="K396" s="193">
        <v>5082654</v>
      </c>
      <c r="L396" s="155">
        <v>912004</v>
      </c>
      <c r="M396" s="155"/>
      <c r="N396" s="155" t="s">
        <v>1972</v>
      </c>
      <c r="O396" s="192" t="s">
        <v>1940</v>
      </c>
    </row>
    <row r="397" spans="1:15" ht="47.25" customHeight="1" x14ac:dyDescent="0.25">
      <c r="A397" s="110">
        <f t="shared" si="8"/>
        <v>34</v>
      </c>
      <c r="B397" s="155" t="s">
        <v>1973</v>
      </c>
      <c r="C397" s="155" t="s">
        <v>991</v>
      </c>
      <c r="D397" s="155" t="s">
        <v>119</v>
      </c>
      <c r="E397" s="173" t="s">
        <v>1974</v>
      </c>
      <c r="F397" s="155" t="s">
        <v>985</v>
      </c>
      <c r="G397" s="155" t="s">
        <v>125</v>
      </c>
      <c r="H397" s="155" t="s">
        <v>101</v>
      </c>
      <c r="I397" s="155" t="s">
        <v>127</v>
      </c>
      <c r="J397" s="155"/>
      <c r="K397" s="193">
        <v>3917915</v>
      </c>
      <c r="L397" s="155">
        <v>912004</v>
      </c>
      <c r="M397" s="155"/>
      <c r="N397" s="155" t="s">
        <v>1975</v>
      </c>
      <c r="O397" s="192" t="s">
        <v>1940</v>
      </c>
    </row>
    <row r="398" spans="1:15" ht="47.25" customHeight="1" x14ac:dyDescent="0.25">
      <c r="A398" s="110">
        <f t="shared" si="8"/>
        <v>35</v>
      </c>
      <c r="B398" s="155" t="s">
        <v>1976</v>
      </c>
      <c r="C398" s="155" t="s">
        <v>991</v>
      </c>
      <c r="D398" s="155" t="s">
        <v>119</v>
      </c>
      <c r="E398" s="173" t="s">
        <v>1977</v>
      </c>
      <c r="F398" s="155" t="s">
        <v>985</v>
      </c>
      <c r="G398" s="155" t="s">
        <v>125</v>
      </c>
      <c r="H398" s="155" t="s">
        <v>101</v>
      </c>
      <c r="I398" s="155" t="s">
        <v>127</v>
      </c>
      <c r="J398" s="155"/>
      <c r="K398" s="193">
        <v>6773089</v>
      </c>
      <c r="L398" s="155">
        <v>912004</v>
      </c>
      <c r="M398" s="155"/>
      <c r="N398" s="155" t="s">
        <v>1978</v>
      </c>
      <c r="O398" s="192" t="s">
        <v>1950</v>
      </c>
    </row>
    <row r="399" spans="1:15" ht="47.25" customHeight="1" x14ac:dyDescent="0.25">
      <c r="A399" s="110">
        <f t="shared" si="8"/>
        <v>36</v>
      </c>
      <c r="B399" s="155" t="s">
        <v>1979</v>
      </c>
      <c r="C399" s="155" t="s">
        <v>991</v>
      </c>
      <c r="D399" s="155" t="s">
        <v>119</v>
      </c>
      <c r="E399" s="173" t="s">
        <v>1980</v>
      </c>
      <c r="F399" s="155" t="s">
        <v>985</v>
      </c>
      <c r="G399" s="155" t="s">
        <v>125</v>
      </c>
      <c r="H399" s="155" t="s">
        <v>101</v>
      </c>
      <c r="I399" s="155" t="s">
        <v>127</v>
      </c>
      <c r="J399" s="155"/>
      <c r="K399" s="193">
        <v>4082206</v>
      </c>
      <c r="L399" s="155">
        <v>912004</v>
      </c>
      <c r="M399" s="155"/>
      <c r="N399" s="155" t="s">
        <v>1981</v>
      </c>
      <c r="O399" s="192" t="s">
        <v>1982</v>
      </c>
    </row>
    <row r="400" spans="1:15" ht="47.25" customHeight="1" x14ac:dyDescent="0.25">
      <c r="A400" s="110">
        <f t="shared" si="8"/>
        <v>37</v>
      </c>
      <c r="B400" s="155" t="s">
        <v>1983</v>
      </c>
      <c r="C400" s="155" t="s">
        <v>991</v>
      </c>
      <c r="D400" s="155" t="s">
        <v>119</v>
      </c>
      <c r="E400" s="173" t="s">
        <v>1984</v>
      </c>
      <c r="F400" s="155" t="s">
        <v>985</v>
      </c>
      <c r="G400" s="155" t="s">
        <v>125</v>
      </c>
      <c r="H400" s="155" t="s">
        <v>101</v>
      </c>
      <c r="I400" s="155" t="s">
        <v>127</v>
      </c>
      <c r="J400" s="155"/>
      <c r="K400" s="193">
        <v>3917915</v>
      </c>
      <c r="L400" s="155">
        <v>912004</v>
      </c>
      <c r="M400" s="155"/>
      <c r="N400" s="155" t="s">
        <v>1985</v>
      </c>
      <c r="O400" s="192" t="s">
        <v>1950</v>
      </c>
    </row>
    <row r="401" spans="1:15" ht="47.25" customHeight="1" x14ac:dyDescent="0.25">
      <c r="A401" s="110">
        <f t="shared" si="8"/>
        <v>38</v>
      </c>
      <c r="B401" s="155" t="s">
        <v>1986</v>
      </c>
      <c r="C401" s="155" t="s">
        <v>991</v>
      </c>
      <c r="D401" s="155" t="s">
        <v>119</v>
      </c>
      <c r="E401" s="173" t="s">
        <v>1987</v>
      </c>
      <c r="F401" s="155" t="s">
        <v>985</v>
      </c>
      <c r="G401" s="155" t="s">
        <v>125</v>
      </c>
      <c r="H401" s="155" t="s">
        <v>101</v>
      </c>
      <c r="I401" s="155" t="s">
        <v>127</v>
      </c>
      <c r="J401" s="155"/>
      <c r="K401" s="193">
        <v>4535023</v>
      </c>
      <c r="L401" s="155">
        <v>912004</v>
      </c>
      <c r="M401" s="155"/>
      <c r="N401" s="155" t="s">
        <v>1988</v>
      </c>
      <c r="O401" s="192" t="s">
        <v>1989</v>
      </c>
    </row>
    <row r="402" spans="1:15" ht="47.25" customHeight="1" x14ac:dyDescent="0.25">
      <c r="A402" s="110">
        <f t="shared" si="8"/>
        <v>39</v>
      </c>
      <c r="B402" s="155" t="s">
        <v>1990</v>
      </c>
      <c r="C402" s="155" t="s">
        <v>991</v>
      </c>
      <c r="D402" s="155" t="s">
        <v>119</v>
      </c>
      <c r="E402" s="173" t="s">
        <v>1991</v>
      </c>
      <c r="F402" s="155" t="s">
        <v>985</v>
      </c>
      <c r="G402" s="155" t="s">
        <v>125</v>
      </c>
      <c r="H402" s="155" t="s">
        <v>101</v>
      </c>
      <c r="I402" s="155" t="s">
        <v>127</v>
      </c>
      <c r="J402" s="155"/>
      <c r="K402" s="193">
        <v>7564957</v>
      </c>
      <c r="L402" s="155">
        <v>912004</v>
      </c>
      <c r="M402" s="155"/>
      <c r="N402" s="155" t="s">
        <v>1992</v>
      </c>
      <c r="O402" s="192" t="s">
        <v>1993</v>
      </c>
    </row>
    <row r="403" spans="1:15" ht="47.25" customHeight="1" x14ac:dyDescent="0.25">
      <c r="A403" s="110">
        <f t="shared" si="8"/>
        <v>40</v>
      </c>
      <c r="B403" s="155" t="s">
        <v>1994</v>
      </c>
      <c r="C403" s="155" t="s">
        <v>991</v>
      </c>
      <c r="D403" s="155" t="s">
        <v>119</v>
      </c>
      <c r="E403" s="173" t="s">
        <v>1995</v>
      </c>
      <c r="F403" s="155" t="s">
        <v>985</v>
      </c>
      <c r="G403" s="155" t="s">
        <v>125</v>
      </c>
      <c r="H403" s="155" t="s">
        <v>101</v>
      </c>
      <c r="I403" s="155" t="s">
        <v>127</v>
      </c>
      <c r="J403" s="155"/>
      <c r="K403" s="193">
        <v>4082206</v>
      </c>
      <c r="L403" s="155">
        <v>912004</v>
      </c>
      <c r="M403" s="155"/>
      <c r="N403" s="155" t="s">
        <v>1996</v>
      </c>
      <c r="O403" s="192" t="s">
        <v>1997</v>
      </c>
    </row>
    <row r="404" spans="1:15" ht="47.25" customHeight="1" x14ac:dyDescent="0.25">
      <c r="A404" s="110">
        <f t="shared" si="8"/>
        <v>41</v>
      </c>
      <c r="B404" s="155" t="s">
        <v>1998</v>
      </c>
      <c r="C404" s="155" t="s">
        <v>991</v>
      </c>
      <c r="D404" s="155" t="s">
        <v>119</v>
      </c>
      <c r="E404" s="173" t="s">
        <v>1999</v>
      </c>
      <c r="F404" s="155" t="s">
        <v>985</v>
      </c>
      <c r="G404" s="155" t="s">
        <v>125</v>
      </c>
      <c r="H404" s="155" t="s">
        <v>101</v>
      </c>
      <c r="I404" s="155" t="s">
        <v>127</v>
      </c>
      <c r="J404" s="155"/>
      <c r="K404" s="193">
        <v>3917915</v>
      </c>
      <c r="L404" s="155">
        <v>912004</v>
      </c>
      <c r="M404" s="155"/>
      <c r="N404" s="155" t="s">
        <v>2000</v>
      </c>
      <c r="O404" s="192" t="s">
        <v>2001</v>
      </c>
    </row>
    <row r="405" spans="1:15" ht="47.25" customHeight="1" x14ac:dyDescent="0.25">
      <c r="A405" s="110">
        <f t="shared" si="8"/>
        <v>42</v>
      </c>
      <c r="B405" s="155" t="s">
        <v>2002</v>
      </c>
      <c r="C405" s="155" t="s">
        <v>991</v>
      </c>
      <c r="D405" s="155" t="s">
        <v>119</v>
      </c>
      <c r="E405" s="173" t="s">
        <v>2003</v>
      </c>
      <c r="F405" s="155" t="s">
        <v>985</v>
      </c>
      <c r="G405" s="155" t="s">
        <v>125</v>
      </c>
      <c r="H405" s="155" t="s">
        <v>101</v>
      </c>
      <c r="I405" s="155" t="s">
        <v>127</v>
      </c>
      <c r="J405" s="155"/>
      <c r="K405" s="193">
        <v>5401656</v>
      </c>
      <c r="L405" s="155">
        <v>912004</v>
      </c>
      <c r="M405" s="155"/>
      <c r="N405" s="155" t="s">
        <v>2004</v>
      </c>
      <c r="O405" s="192" t="s">
        <v>2005</v>
      </c>
    </row>
    <row r="406" spans="1:15" ht="47.25" customHeight="1" x14ac:dyDescent="0.25">
      <c r="A406" s="110">
        <f t="shared" si="8"/>
        <v>43</v>
      </c>
      <c r="B406" s="155" t="s">
        <v>2006</v>
      </c>
      <c r="C406" s="155" t="s">
        <v>991</v>
      </c>
      <c r="D406" s="155" t="s">
        <v>119</v>
      </c>
      <c r="E406" s="173" t="s">
        <v>2007</v>
      </c>
      <c r="F406" s="155" t="s">
        <v>985</v>
      </c>
      <c r="G406" s="155" t="s">
        <v>125</v>
      </c>
      <c r="H406" s="155" t="s">
        <v>101</v>
      </c>
      <c r="I406" s="155" t="s">
        <v>127</v>
      </c>
      <c r="J406" s="155"/>
      <c r="K406" s="193">
        <v>7564957</v>
      </c>
      <c r="L406" s="155">
        <v>912004</v>
      </c>
      <c r="M406" s="155"/>
      <c r="N406" s="155" t="s">
        <v>2008</v>
      </c>
      <c r="O406" s="192" t="s">
        <v>1997</v>
      </c>
    </row>
    <row r="407" spans="1:15" ht="47.25" customHeight="1" x14ac:dyDescent="0.25">
      <c r="A407" s="110">
        <f t="shared" si="8"/>
        <v>44</v>
      </c>
      <c r="B407" s="155" t="s">
        <v>2009</v>
      </c>
      <c r="C407" s="155" t="s">
        <v>991</v>
      </c>
      <c r="D407" s="155" t="s">
        <v>119</v>
      </c>
      <c r="E407" s="173" t="s">
        <v>2010</v>
      </c>
      <c r="F407" s="155" t="s">
        <v>985</v>
      </c>
      <c r="G407" s="155" t="s">
        <v>125</v>
      </c>
      <c r="H407" s="155" t="s">
        <v>101</v>
      </c>
      <c r="I407" s="155" t="s">
        <v>127</v>
      </c>
      <c r="J407" s="155"/>
      <c r="K407" s="193">
        <v>7564957</v>
      </c>
      <c r="L407" s="155">
        <v>912004</v>
      </c>
      <c r="M407" s="155"/>
      <c r="N407" s="155" t="s">
        <v>2011</v>
      </c>
      <c r="O407" s="192" t="s">
        <v>2001</v>
      </c>
    </row>
    <row r="408" spans="1:15" ht="47.25" customHeight="1" x14ac:dyDescent="0.25">
      <c r="A408" s="110">
        <f t="shared" si="8"/>
        <v>45</v>
      </c>
      <c r="B408" s="155" t="s">
        <v>2012</v>
      </c>
      <c r="C408" s="155" t="s">
        <v>991</v>
      </c>
      <c r="D408" s="155" t="s">
        <v>119</v>
      </c>
      <c r="E408" s="173" t="s">
        <v>2013</v>
      </c>
      <c r="F408" s="155" t="s">
        <v>985</v>
      </c>
      <c r="G408" s="155" t="s">
        <v>125</v>
      </c>
      <c r="H408" s="155" t="s">
        <v>101</v>
      </c>
      <c r="I408" s="155" t="s">
        <v>127</v>
      </c>
      <c r="J408" s="155"/>
      <c r="K408" s="193">
        <v>7564957</v>
      </c>
      <c r="L408" s="155">
        <v>912004</v>
      </c>
      <c r="M408" s="155"/>
      <c r="N408" s="173" t="s">
        <v>2014</v>
      </c>
      <c r="O408" s="192" t="s">
        <v>2001</v>
      </c>
    </row>
    <row r="409" spans="1:15" ht="47.25" customHeight="1" x14ac:dyDescent="0.25">
      <c r="A409" s="110">
        <f t="shared" si="8"/>
        <v>46</v>
      </c>
      <c r="B409" s="155" t="s">
        <v>2015</v>
      </c>
      <c r="C409" s="155" t="s">
        <v>991</v>
      </c>
      <c r="D409" s="155" t="s">
        <v>119</v>
      </c>
      <c r="E409" s="173" t="s">
        <v>2016</v>
      </c>
      <c r="F409" s="155" t="s">
        <v>985</v>
      </c>
      <c r="G409" s="155" t="s">
        <v>125</v>
      </c>
      <c r="H409" s="155" t="s">
        <v>101</v>
      </c>
      <c r="I409" s="155" t="s">
        <v>127</v>
      </c>
      <c r="J409" s="155"/>
      <c r="K409" s="193">
        <v>6773089</v>
      </c>
      <c r="L409" s="155">
        <v>912004</v>
      </c>
      <c r="M409" s="155"/>
      <c r="N409" s="155" t="s">
        <v>2017</v>
      </c>
      <c r="O409" s="192" t="s">
        <v>1997</v>
      </c>
    </row>
    <row r="410" spans="1:15" ht="47.25" customHeight="1" x14ac:dyDescent="0.25">
      <c r="A410" s="110">
        <f t="shared" si="8"/>
        <v>47</v>
      </c>
      <c r="B410" s="155" t="s">
        <v>2018</v>
      </c>
      <c r="C410" s="155" t="s">
        <v>991</v>
      </c>
      <c r="D410" s="155" t="s">
        <v>119</v>
      </c>
      <c r="E410" s="173" t="s">
        <v>2019</v>
      </c>
      <c r="F410" s="155" t="s">
        <v>985</v>
      </c>
      <c r="G410" s="155" t="s">
        <v>1492</v>
      </c>
      <c r="H410" s="155" t="s">
        <v>101</v>
      </c>
      <c r="I410" s="155" t="s">
        <v>127</v>
      </c>
      <c r="J410" s="155"/>
      <c r="K410" s="193">
        <v>4535023</v>
      </c>
      <c r="L410" s="155">
        <v>912004</v>
      </c>
      <c r="M410" s="155"/>
      <c r="N410" s="155" t="s">
        <v>2020</v>
      </c>
      <c r="O410" s="192" t="s">
        <v>2001</v>
      </c>
    </row>
    <row r="411" spans="1:15" ht="47.25" customHeight="1" x14ac:dyDescent="0.25">
      <c r="A411" s="110">
        <f t="shared" si="8"/>
        <v>48</v>
      </c>
      <c r="B411" s="155" t="s">
        <v>2021</v>
      </c>
      <c r="C411" s="155" t="s">
        <v>991</v>
      </c>
      <c r="D411" s="155" t="s">
        <v>119</v>
      </c>
      <c r="E411" s="173" t="s">
        <v>2022</v>
      </c>
      <c r="F411" s="155" t="s">
        <v>985</v>
      </c>
      <c r="G411" s="155" t="s">
        <v>125</v>
      </c>
      <c r="H411" s="155" t="s">
        <v>101</v>
      </c>
      <c r="I411" s="155" t="s">
        <v>127</v>
      </c>
      <c r="J411" s="155"/>
      <c r="K411" s="193">
        <v>4198059</v>
      </c>
      <c r="L411" s="155">
        <v>912004</v>
      </c>
      <c r="M411" s="155"/>
      <c r="N411" s="155" t="s">
        <v>2023</v>
      </c>
      <c r="O411" s="192" t="s">
        <v>1997</v>
      </c>
    </row>
    <row r="412" spans="1:15" ht="47.25" customHeight="1" x14ac:dyDescent="0.25">
      <c r="A412" s="110">
        <f t="shared" si="8"/>
        <v>49</v>
      </c>
      <c r="B412" s="155" t="s">
        <v>2024</v>
      </c>
      <c r="C412" s="155" t="s">
        <v>991</v>
      </c>
      <c r="D412" s="155" t="s">
        <v>119</v>
      </c>
      <c r="E412" s="173" t="s">
        <v>2025</v>
      </c>
      <c r="F412" s="155" t="s">
        <v>985</v>
      </c>
      <c r="G412" s="155" t="s">
        <v>125</v>
      </c>
      <c r="H412" s="155" t="s">
        <v>101</v>
      </c>
      <c r="I412" s="155" t="s">
        <v>127</v>
      </c>
      <c r="J412" s="155"/>
      <c r="K412" s="193">
        <v>3917915</v>
      </c>
      <c r="L412" s="155">
        <v>912004</v>
      </c>
      <c r="M412" s="155"/>
      <c r="N412" s="155" t="s">
        <v>2026</v>
      </c>
      <c r="O412" s="192" t="s">
        <v>1997</v>
      </c>
    </row>
    <row r="413" spans="1:15" ht="47.25" customHeight="1" x14ac:dyDescent="0.25">
      <c r="A413" s="110">
        <f t="shared" si="8"/>
        <v>50</v>
      </c>
      <c r="B413" s="155" t="s">
        <v>2027</v>
      </c>
      <c r="C413" s="155" t="s">
        <v>991</v>
      </c>
      <c r="D413" s="155" t="s">
        <v>119</v>
      </c>
      <c r="E413" s="173" t="s">
        <v>2028</v>
      </c>
      <c r="F413" s="155" t="s">
        <v>985</v>
      </c>
      <c r="G413" s="155" t="s">
        <v>125</v>
      </c>
      <c r="H413" s="155" t="s">
        <v>101</v>
      </c>
      <c r="I413" s="155" t="s">
        <v>127</v>
      </c>
      <c r="J413" s="155"/>
      <c r="K413" s="193">
        <v>5082654</v>
      </c>
      <c r="L413" s="155">
        <v>912004</v>
      </c>
      <c r="M413" s="155"/>
      <c r="N413" s="155" t="s">
        <v>2029</v>
      </c>
      <c r="O413" s="192" t="s">
        <v>1997</v>
      </c>
    </row>
    <row r="414" spans="1:15" ht="47.25" customHeight="1" x14ac:dyDescent="0.25">
      <c r="A414" s="110">
        <f t="shared" si="8"/>
        <v>51</v>
      </c>
      <c r="B414" s="155" t="s">
        <v>2030</v>
      </c>
      <c r="C414" s="155" t="s">
        <v>991</v>
      </c>
      <c r="D414" s="155" t="s">
        <v>119</v>
      </c>
      <c r="E414" s="173" t="s">
        <v>2031</v>
      </c>
      <c r="F414" s="155" t="s">
        <v>985</v>
      </c>
      <c r="G414" s="155" t="s">
        <v>125</v>
      </c>
      <c r="H414" s="155" t="s">
        <v>101</v>
      </c>
      <c r="I414" s="155" t="s">
        <v>127</v>
      </c>
      <c r="J414" s="155"/>
      <c r="K414" s="193">
        <v>4734937</v>
      </c>
      <c r="L414" s="155">
        <v>912004</v>
      </c>
      <c r="M414" s="155"/>
      <c r="N414" s="155" t="s">
        <v>2032</v>
      </c>
      <c r="O414" s="192" t="s">
        <v>1997</v>
      </c>
    </row>
    <row r="415" spans="1:15" ht="47.25" customHeight="1" x14ac:dyDescent="0.25">
      <c r="A415" s="110">
        <f t="shared" si="8"/>
        <v>52</v>
      </c>
      <c r="B415" s="155" t="s">
        <v>2033</v>
      </c>
      <c r="C415" s="155" t="s">
        <v>991</v>
      </c>
      <c r="D415" s="155" t="s">
        <v>119</v>
      </c>
      <c r="E415" s="173" t="s">
        <v>2034</v>
      </c>
      <c r="F415" s="155" t="s">
        <v>985</v>
      </c>
      <c r="G415" s="155" t="s">
        <v>1492</v>
      </c>
      <c r="H415" s="155" t="s">
        <v>101</v>
      </c>
      <c r="I415" s="155" t="s">
        <v>127</v>
      </c>
      <c r="J415" s="155"/>
      <c r="K415" s="193">
        <v>4198059</v>
      </c>
      <c r="L415" s="155">
        <v>912004</v>
      </c>
      <c r="M415" s="155"/>
      <c r="N415" s="155" t="s">
        <v>2035</v>
      </c>
      <c r="O415" s="192" t="s">
        <v>1997</v>
      </c>
    </row>
    <row r="416" spans="1:15" ht="47.25" customHeight="1" x14ac:dyDescent="0.25">
      <c r="A416" s="110">
        <f t="shared" si="8"/>
        <v>53</v>
      </c>
      <c r="B416" s="155" t="s">
        <v>2036</v>
      </c>
      <c r="C416" s="155" t="s">
        <v>991</v>
      </c>
      <c r="D416" s="155" t="s">
        <v>119</v>
      </c>
      <c r="E416" s="173" t="s">
        <v>2037</v>
      </c>
      <c r="F416" s="155" t="s">
        <v>985</v>
      </c>
      <c r="G416" s="155" t="s">
        <v>125</v>
      </c>
      <c r="H416" s="155" t="s">
        <v>101</v>
      </c>
      <c r="I416" s="155" t="s">
        <v>127</v>
      </c>
      <c r="J416" s="155"/>
      <c r="K416" s="193">
        <v>4734937</v>
      </c>
      <c r="L416" s="155">
        <v>912004</v>
      </c>
      <c r="M416" s="155"/>
      <c r="N416" s="155" t="s">
        <v>2038</v>
      </c>
      <c r="O416" s="192" t="s">
        <v>2001</v>
      </c>
    </row>
    <row r="417" spans="1:15" ht="47.25" customHeight="1" x14ac:dyDescent="0.25">
      <c r="A417" s="110">
        <f t="shared" si="8"/>
        <v>54</v>
      </c>
      <c r="B417" s="155" t="s">
        <v>2039</v>
      </c>
      <c r="C417" s="155" t="s">
        <v>991</v>
      </c>
      <c r="D417" s="155" t="s">
        <v>119</v>
      </c>
      <c r="E417" s="173" t="s">
        <v>2040</v>
      </c>
      <c r="F417" s="155" t="s">
        <v>985</v>
      </c>
      <c r="G417" s="155" t="s">
        <v>125</v>
      </c>
      <c r="H417" s="155" t="s">
        <v>101</v>
      </c>
      <c r="I417" s="155" t="s">
        <v>127</v>
      </c>
      <c r="J417" s="155"/>
      <c r="K417" s="193">
        <v>5082654</v>
      </c>
      <c r="L417" s="155">
        <v>912004</v>
      </c>
      <c r="M417" s="155"/>
      <c r="N417" s="155" t="s">
        <v>2041</v>
      </c>
      <c r="O417" s="192" t="s">
        <v>2001</v>
      </c>
    </row>
    <row r="418" spans="1:15" ht="47.25" customHeight="1" x14ac:dyDescent="0.25">
      <c r="A418" s="110">
        <f t="shared" si="8"/>
        <v>55</v>
      </c>
      <c r="B418" s="155" t="s">
        <v>2042</v>
      </c>
      <c r="C418" s="155" t="s">
        <v>991</v>
      </c>
      <c r="D418" s="155" t="s">
        <v>119</v>
      </c>
      <c r="E418" s="173" t="s">
        <v>2043</v>
      </c>
      <c r="F418" s="155" t="s">
        <v>985</v>
      </c>
      <c r="G418" s="155" t="s">
        <v>125</v>
      </c>
      <c r="H418" s="155" t="s">
        <v>101</v>
      </c>
      <c r="I418" s="155" t="s">
        <v>127</v>
      </c>
      <c r="J418" s="155"/>
      <c r="K418" s="193">
        <v>4734937</v>
      </c>
      <c r="L418" s="155">
        <v>912004</v>
      </c>
      <c r="M418" s="155"/>
      <c r="N418" s="155" t="s">
        <v>2044</v>
      </c>
      <c r="O418" s="192" t="s">
        <v>1997</v>
      </c>
    </row>
    <row r="419" spans="1:15" ht="47.25" customHeight="1" x14ac:dyDescent="0.25">
      <c r="A419" s="110">
        <f t="shared" si="8"/>
        <v>56</v>
      </c>
      <c r="B419" s="155" t="s">
        <v>2045</v>
      </c>
      <c r="C419" s="155" t="s">
        <v>991</v>
      </c>
      <c r="D419" s="155" t="s">
        <v>119</v>
      </c>
      <c r="E419" s="173" t="s">
        <v>2046</v>
      </c>
      <c r="F419" s="155" t="s">
        <v>985</v>
      </c>
      <c r="G419" s="155" t="s">
        <v>1492</v>
      </c>
      <c r="H419" s="155" t="s">
        <v>101</v>
      </c>
      <c r="I419" s="155" t="s">
        <v>127</v>
      </c>
      <c r="J419" s="155"/>
      <c r="K419" s="193">
        <v>4082206</v>
      </c>
      <c r="L419" s="155">
        <v>912004</v>
      </c>
      <c r="M419" s="155"/>
      <c r="N419" s="155" t="s">
        <v>2047</v>
      </c>
      <c r="O419" s="192" t="s">
        <v>1997</v>
      </c>
    </row>
    <row r="420" spans="1:15" ht="47.25" customHeight="1" x14ac:dyDescent="0.25">
      <c r="A420" s="110">
        <f t="shared" si="8"/>
        <v>57</v>
      </c>
      <c r="B420" s="155" t="s">
        <v>2048</v>
      </c>
      <c r="C420" s="155" t="s">
        <v>991</v>
      </c>
      <c r="D420" s="155" t="s">
        <v>119</v>
      </c>
      <c r="E420" s="173" t="s">
        <v>2049</v>
      </c>
      <c r="F420" s="155" t="s">
        <v>985</v>
      </c>
      <c r="G420" s="155" t="s">
        <v>125</v>
      </c>
      <c r="H420" s="155" t="s">
        <v>101</v>
      </c>
      <c r="I420" s="155" t="s">
        <v>127</v>
      </c>
      <c r="J420" s="155"/>
      <c r="K420" s="193">
        <v>4378521</v>
      </c>
      <c r="L420" s="155">
        <v>912004</v>
      </c>
      <c r="M420" s="155"/>
      <c r="N420" s="155" t="s">
        <v>2050</v>
      </c>
      <c r="O420" s="192" t="s">
        <v>1997</v>
      </c>
    </row>
    <row r="421" spans="1:15" ht="47.25" customHeight="1" x14ac:dyDescent="0.25">
      <c r="A421" s="110">
        <f t="shared" si="8"/>
        <v>58</v>
      </c>
      <c r="B421" s="155" t="s">
        <v>2051</v>
      </c>
      <c r="C421" s="155" t="s">
        <v>991</v>
      </c>
      <c r="D421" s="155" t="s">
        <v>119</v>
      </c>
      <c r="E421" s="173" t="s">
        <v>2052</v>
      </c>
      <c r="F421" s="155" t="s">
        <v>985</v>
      </c>
      <c r="G421" s="155" t="s">
        <v>1492</v>
      </c>
      <c r="H421" s="155" t="s">
        <v>101</v>
      </c>
      <c r="I421" s="155" t="s">
        <v>127</v>
      </c>
      <c r="J421" s="155"/>
      <c r="K421" s="193">
        <v>7564957</v>
      </c>
      <c r="L421" s="155">
        <v>912004</v>
      </c>
      <c r="M421" s="155"/>
      <c r="N421" s="155" t="s">
        <v>2053</v>
      </c>
      <c r="O421" s="192" t="s">
        <v>2054</v>
      </c>
    </row>
    <row r="422" spans="1:15" ht="47.25" customHeight="1" x14ac:dyDescent="0.25">
      <c r="A422" s="110">
        <f t="shared" si="8"/>
        <v>59</v>
      </c>
      <c r="B422" s="155" t="s">
        <v>2055</v>
      </c>
      <c r="C422" s="155" t="s">
        <v>991</v>
      </c>
      <c r="D422" s="155" t="s">
        <v>119</v>
      </c>
      <c r="E422" s="173" t="s">
        <v>2056</v>
      </c>
      <c r="F422" s="155" t="s">
        <v>985</v>
      </c>
      <c r="G422" s="155" t="s">
        <v>125</v>
      </c>
      <c r="H422" s="155" t="s">
        <v>101</v>
      </c>
      <c r="I422" s="155" t="s">
        <v>127</v>
      </c>
      <c r="J422" s="155"/>
      <c r="K422" s="193">
        <v>4535023</v>
      </c>
      <c r="L422" s="155">
        <v>912004</v>
      </c>
      <c r="M422" s="155"/>
      <c r="N422" s="155" t="s">
        <v>2057</v>
      </c>
      <c r="O422" s="192" t="s">
        <v>2058</v>
      </c>
    </row>
    <row r="423" spans="1:15" ht="47.25" customHeight="1" x14ac:dyDescent="0.25">
      <c r="A423" s="110">
        <f t="shared" si="8"/>
        <v>60</v>
      </c>
      <c r="B423" s="155" t="s">
        <v>2059</v>
      </c>
      <c r="C423" s="155" t="s">
        <v>991</v>
      </c>
      <c r="D423" s="155" t="s">
        <v>119</v>
      </c>
      <c r="E423" s="173" t="s">
        <v>2060</v>
      </c>
      <c r="F423" s="155" t="s">
        <v>985</v>
      </c>
      <c r="G423" s="155" t="s">
        <v>125</v>
      </c>
      <c r="H423" s="155" t="s">
        <v>101</v>
      </c>
      <c r="I423" s="155" t="s">
        <v>127</v>
      </c>
      <c r="J423" s="155"/>
      <c r="K423" s="193">
        <v>4535023</v>
      </c>
      <c r="L423" s="155">
        <v>912004</v>
      </c>
      <c r="M423" s="155"/>
      <c r="N423" s="155" t="s">
        <v>2061</v>
      </c>
      <c r="O423" s="192" t="s">
        <v>2001</v>
      </c>
    </row>
    <row r="424" spans="1:15" ht="47.25" customHeight="1" x14ac:dyDescent="0.25">
      <c r="A424" s="110">
        <f t="shared" si="8"/>
        <v>61</v>
      </c>
      <c r="B424" s="155" t="s">
        <v>2062</v>
      </c>
      <c r="C424" s="155" t="s">
        <v>991</v>
      </c>
      <c r="D424" s="155" t="s">
        <v>119</v>
      </c>
      <c r="E424" s="173" t="s">
        <v>2063</v>
      </c>
      <c r="F424" s="155" t="s">
        <v>985</v>
      </c>
      <c r="G424" s="155" t="s">
        <v>125</v>
      </c>
      <c r="H424" s="155" t="s">
        <v>101</v>
      </c>
      <c r="I424" s="155" t="s">
        <v>127</v>
      </c>
      <c r="J424" s="155"/>
      <c r="K424" s="193">
        <v>3971915</v>
      </c>
      <c r="L424" s="155">
        <v>912004</v>
      </c>
      <c r="M424" s="155"/>
      <c r="N424" s="155" t="s">
        <v>2064</v>
      </c>
      <c r="O424" s="192" t="s">
        <v>2001</v>
      </c>
    </row>
    <row r="425" spans="1:15" ht="47.25" customHeight="1" x14ac:dyDescent="0.25">
      <c r="A425" s="110">
        <f t="shared" si="8"/>
        <v>62</v>
      </c>
      <c r="B425" s="155" t="s">
        <v>2065</v>
      </c>
      <c r="C425" s="155" t="s">
        <v>991</v>
      </c>
      <c r="D425" s="155" t="s">
        <v>119</v>
      </c>
      <c r="E425" s="173" t="s">
        <v>2066</v>
      </c>
      <c r="F425" s="155" t="s">
        <v>985</v>
      </c>
      <c r="G425" s="155" t="s">
        <v>125</v>
      </c>
      <c r="H425" s="155" t="s">
        <v>101</v>
      </c>
      <c r="I425" s="155" t="s">
        <v>127</v>
      </c>
      <c r="J425" s="155"/>
      <c r="K425" s="193">
        <v>7564957</v>
      </c>
      <c r="L425" s="155">
        <v>912004</v>
      </c>
      <c r="M425" s="155"/>
      <c r="N425" s="155" t="s">
        <v>2067</v>
      </c>
      <c r="O425" s="192" t="s">
        <v>1993</v>
      </c>
    </row>
    <row r="426" spans="1:15" ht="47.25" customHeight="1" x14ac:dyDescent="0.25">
      <c r="A426" s="110">
        <f t="shared" si="8"/>
        <v>63</v>
      </c>
      <c r="B426" s="155" t="s">
        <v>2068</v>
      </c>
      <c r="C426" s="155" t="s">
        <v>991</v>
      </c>
      <c r="D426" s="155" t="s">
        <v>119</v>
      </c>
      <c r="E426" s="173" t="s">
        <v>2069</v>
      </c>
      <c r="F426" s="155" t="s">
        <v>985</v>
      </c>
      <c r="G426" s="155" t="s">
        <v>125</v>
      </c>
      <c r="H426" s="155" t="s">
        <v>101</v>
      </c>
      <c r="I426" s="155" t="s">
        <v>127</v>
      </c>
      <c r="J426" s="155"/>
      <c r="K426" s="193">
        <v>5401656</v>
      </c>
      <c r="L426" s="155">
        <v>912004</v>
      </c>
      <c r="M426" s="155"/>
      <c r="N426" s="155" t="s">
        <v>2070</v>
      </c>
      <c r="O426" s="192" t="s">
        <v>2071</v>
      </c>
    </row>
    <row r="427" spans="1:15" ht="47.25" customHeight="1" x14ac:dyDescent="0.25">
      <c r="A427" s="110">
        <f t="shared" si="8"/>
        <v>64</v>
      </c>
      <c r="B427" s="155" t="s">
        <v>2072</v>
      </c>
      <c r="C427" s="155" t="s">
        <v>991</v>
      </c>
      <c r="D427" s="155" t="s">
        <v>119</v>
      </c>
      <c r="E427" s="173" t="s">
        <v>2073</v>
      </c>
      <c r="F427" s="155" t="s">
        <v>985</v>
      </c>
      <c r="G427" s="155" t="s">
        <v>125</v>
      </c>
      <c r="H427" s="155" t="s">
        <v>101</v>
      </c>
      <c r="I427" s="155" t="s">
        <v>127</v>
      </c>
      <c r="J427" s="155"/>
      <c r="K427" s="193">
        <v>4198059</v>
      </c>
      <c r="L427" s="155">
        <v>912004</v>
      </c>
      <c r="M427" s="155"/>
      <c r="N427" s="155" t="s">
        <v>2074</v>
      </c>
      <c r="O427" s="192" t="s">
        <v>2001</v>
      </c>
    </row>
    <row r="428" spans="1:15" ht="47.25" customHeight="1" x14ac:dyDescent="0.25">
      <c r="A428" s="110">
        <f t="shared" si="8"/>
        <v>65</v>
      </c>
      <c r="B428" s="155" t="s">
        <v>2075</v>
      </c>
      <c r="C428" s="155" t="s">
        <v>991</v>
      </c>
      <c r="D428" s="155" t="s">
        <v>119</v>
      </c>
      <c r="E428" s="173" t="s">
        <v>2076</v>
      </c>
      <c r="F428" s="155" t="s">
        <v>985</v>
      </c>
      <c r="G428" s="155" t="s">
        <v>125</v>
      </c>
      <c r="H428" s="155" t="s">
        <v>101</v>
      </c>
      <c r="I428" s="155" t="s">
        <v>127</v>
      </c>
      <c r="J428" s="155"/>
      <c r="K428" s="193">
        <v>6773089</v>
      </c>
      <c r="L428" s="155">
        <v>912004</v>
      </c>
      <c r="M428" s="155"/>
      <c r="N428" s="173" t="s">
        <v>2077</v>
      </c>
      <c r="O428" s="192" t="s">
        <v>2078</v>
      </c>
    </row>
    <row r="429" spans="1:15" ht="47.25" customHeight="1" x14ac:dyDescent="0.25">
      <c r="A429" s="110">
        <f t="shared" si="8"/>
        <v>66</v>
      </c>
      <c r="B429" s="155" t="s">
        <v>2079</v>
      </c>
      <c r="C429" s="155" t="s">
        <v>991</v>
      </c>
      <c r="D429" s="155" t="s">
        <v>119</v>
      </c>
      <c r="E429" s="173" t="s">
        <v>2080</v>
      </c>
      <c r="F429" s="155" t="s">
        <v>985</v>
      </c>
      <c r="G429" s="155" t="s">
        <v>125</v>
      </c>
      <c r="H429" s="155" t="s">
        <v>101</v>
      </c>
      <c r="I429" s="155" t="s">
        <v>127</v>
      </c>
      <c r="J429" s="155"/>
      <c r="K429" s="193">
        <v>7564957</v>
      </c>
      <c r="L429" s="155">
        <v>912004</v>
      </c>
      <c r="M429" s="155"/>
      <c r="N429" s="155" t="s">
        <v>2081</v>
      </c>
      <c r="O429" s="192" t="s">
        <v>2082</v>
      </c>
    </row>
    <row r="430" spans="1:15" ht="47.25" customHeight="1" x14ac:dyDescent="0.25">
      <c r="A430" s="110">
        <f t="shared" si="8"/>
        <v>67</v>
      </c>
      <c r="B430" s="155" t="s">
        <v>2083</v>
      </c>
      <c r="C430" s="155" t="s">
        <v>991</v>
      </c>
      <c r="D430" s="155" t="s">
        <v>119</v>
      </c>
      <c r="E430" s="173" t="s">
        <v>2084</v>
      </c>
      <c r="F430" s="155" t="s">
        <v>985</v>
      </c>
      <c r="G430" s="155" t="s">
        <v>125</v>
      </c>
      <c r="H430" s="155" t="s">
        <v>101</v>
      </c>
      <c r="I430" s="155" t="s">
        <v>127</v>
      </c>
      <c r="J430" s="155"/>
      <c r="K430" s="193">
        <v>4198059</v>
      </c>
      <c r="L430" s="155">
        <v>912004</v>
      </c>
      <c r="M430" s="155"/>
      <c r="N430" s="155" t="s">
        <v>2085</v>
      </c>
      <c r="O430" s="192" t="s">
        <v>2082</v>
      </c>
    </row>
    <row r="431" spans="1:15" ht="47.25" customHeight="1" x14ac:dyDescent="0.25">
      <c r="A431" s="110">
        <f t="shared" ref="A431:A436" si="9">A430+1</f>
        <v>68</v>
      </c>
      <c r="B431" s="155" t="s">
        <v>2086</v>
      </c>
      <c r="C431" s="155" t="s">
        <v>991</v>
      </c>
      <c r="D431" s="155" t="s">
        <v>119</v>
      </c>
      <c r="E431" s="173" t="s">
        <v>2087</v>
      </c>
      <c r="F431" s="155" t="s">
        <v>985</v>
      </c>
      <c r="G431" s="155" t="s">
        <v>125</v>
      </c>
      <c r="H431" s="155" t="s">
        <v>101</v>
      </c>
      <c r="I431" s="155" t="s">
        <v>127</v>
      </c>
      <c r="J431" s="155"/>
      <c r="K431" s="193">
        <v>7564957</v>
      </c>
      <c r="L431" s="155">
        <v>912004</v>
      </c>
      <c r="M431" s="155"/>
      <c r="N431" s="155" t="s">
        <v>2088</v>
      </c>
      <c r="O431" s="192" t="s">
        <v>2001</v>
      </c>
    </row>
    <row r="432" spans="1:15" ht="47.25" customHeight="1" x14ac:dyDescent="0.25">
      <c r="A432" s="110">
        <f t="shared" si="9"/>
        <v>69</v>
      </c>
      <c r="B432" s="155" t="s">
        <v>2089</v>
      </c>
      <c r="C432" s="155" t="s">
        <v>2090</v>
      </c>
      <c r="D432" s="155" t="s">
        <v>1044</v>
      </c>
      <c r="E432" s="173" t="s">
        <v>2091</v>
      </c>
      <c r="F432" s="155" t="s">
        <v>985</v>
      </c>
      <c r="G432" s="155" t="s">
        <v>2092</v>
      </c>
      <c r="H432" s="194" t="s">
        <v>126</v>
      </c>
      <c r="I432" s="155" t="s">
        <v>2093</v>
      </c>
      <c r="J432" s="175"/>
      <c r="K432" s="177">
        <f>46000000/2</f>
        <v>23000000</v>
      </c>
      <c r="L432" s="195">
        <v>912004</v>
      </c>
      <c r="M432" s="195"/>
      <c r="N432" s="155" t="s">
        <v>2094</v>
      </c>
      <c r="O432" s="155" t="s">
        <v>2095</v>
      </c>
    </row>
    <row r="433" spans="1:15" ht="47.25" customHeight="1" x14ac:dyDescent="0.25">
      <c r="A433" s="110">
        <f t="shared" si="9"/>
        <v>70</v>
      </c>
      <c r="B433" s="155" t="s">
        <v>2096</v>
      </c>
      <c r="C433" s="155" t="s">
        <v>2097</v>
      </c>
      <c r="D433" s="155" t="s">
        <v>1044</v>
      </c>
      <c r="E433" s="173" t="s">
        <v>2091</v>
      </c>
      <c r="F433" s="155" t="s">
        <v>1054</v>
      </c>
      <c r="G433" s="155" t="s">
        <v>2098</v>
      </c>
      <c r="H433" s="155" t="s">
        <v>101</v>
      </c>
      <c r="I433" s="155" t="s">
        <v>2099</v>
      </c>
      <c r="J433" s="175"/>
      <c r="K433" s="177">
        <f>38150000/2</f>
        <v>19075000</v>
      </c>
      <c r="L433" s="195">
        <v>912004</v>
      </c>
      <c r="M433" s="195"/>
      <c r="N433" s="155" t="s">
        <v>2100</v>
      </c>
      <c r="O433" s="155" t="s">
        <v>2101</v>
      </c>
    </row>
    <row r="434" spans="1:15" ht="47.25" customHeight="1" x14ac:dyDescent="0.25">
      <c r="A434" s="162">
        <f t="shared" si="9"/>
        <v>71</v>
      </c>
      <c r="B434" s="155" t="s">
        <v>2102</v>
      </c>
      <c r="C434" s="155" t="s">
        <v>345</v>
      </c>
      <c r="D434" s="155" t="s">
        <v>346</v>
      </c>
      <c r="E434" s="173" t="s">
        <v>2103</v>
      </c>
      <c r="F434" s="155" t="s">
        <v>985</v>
      </c>
      <c r="G434" s="155" t="s">
        <v>347</v>
      </c>
      <c r="H434" s="194" t="s">
        <v>126</v>
      </c>
      <c r="I434" s="155" t="s">
        <v>348</v>
      </c>
      <c r="J434" s="156"/>
      <c r="K434" s="177">
        <v>3319500</v>
      </c>
      <c r="L434" s="195">
        <v>271005</v>
      </c>
      <c r="M434" s="195"/>
      <c r="N434" s="155" t="s">
        <v>2104</v>
      </c>
      <c r="O434" s="155" t="s">
        <v>2105</v>
      </c>
    </row>
    <row r="435" spans="1:15" ht="47.25" customHeight="1" x14ac:dyDescent="0.25">
      <c r="A435" s="110">
        <f t="shared" si="9"/>
        <v>72</v>
      </c>
      <c r="B435" s="155" t="s">
        <v>349</v>
      </c>
      <c r="C435" s="155" t="s">
        <v>345</v>
      </c>
      <c r="D435" s="155" t="s">
        <v>346</v>
      </c>
      <c r="E435" s="173" t="s">
        <v>2106</v>
      </c>
      <c r="F435" s="155" t="s">
        <v>985</v>
      </c>
      <c r="G435" s="155" t="s">
        <v>347</v>
      </c>
      <c r="H435" s="194" t="s">
        <v>126</v>
      </c>
      <c r="I435" s="155" t="s">
        <v>348</v>
      </c>
      <c r="J435" s="175"/>
      <c r="K435" s="177">
        <v>3319500</v>
      </c>
      <c r="L435" s="195">
        <v>271005</v>
      </c>
      <c r="M435" s="195"/>
      <c r="N435" s="155" t="s">
        <v>351</v>
      </c>
      <c r="O435" s="155" t="s">
        <v>2105</v>
      </c>
    </row>
    <row r="436" spans="1:15" ht="47.25" customHeight="1" x14ac:dyDescent="0.25">
      <c r="A436" s="110">
        <f t="shared" si="9"/>
        <v>73</v>
      </c>
      <c r="B436" s="155" t="s">
        <v>2107</v>
      </c>
      <c r="C436" s="155" t="s">
        <v>345</v>
      </c>
      <c r="D436" s="155" t="s">
        <v>346</v>
      </c>
      <c r="E436" s="173" t="s">
        <v>2108</v>
      </c>
      <c r="F436" s="155" t="s">
        <v>985</v>
      </c>
      <c r="G436" s="155" t="s">
        <v>347</v>
      </c>
      <c r="H436" s="194" t="s">
        <v>126</v>
      </c>
      <c r="I436" s="155" t="s">
        <v>2109</v>
      </c>
      <c r="J436" s="175"/>
      <c r="K436" s="196">
        <v>2000000</v>
      </c>
      <c r="L436" s="195">
        <v>271005</v>
      </c>
      <c r="M436" s="195"/>
      <c r="N436" s="155" t="s">
        <v>2110</v>
      </c>
      <c r="O436" s="155" t="s">
        <v>2105</v>
      </c>
    </row>
    <row r="437" spans="1:15" ht="47.25" customHeight="1" x14ac:dyDescent="0.25">
      <c r="A437" s="197"/>
      <c r="B437" s="197"/>
      <c r="C437" s="197"/>
      <c r="D437" s="197"/>
      <c r="E437" s="198"/>
      <c r="F437" s="197"/>
      <c r="G437" s="197"/>
      <c r="H437" s="199"/>
      <c r="I437" s="197"/>
      <c r="J437" s="200"/>
      <c r="K437" s="201"/>
      <c r="L437" s="202"/>
      <c r="M437" s="202"/>
      <c r="N437" s="197"/>
      <c r="O437" s="197"/>
    </row>
    <row r="438" spans="1:15" ht="47.25" customHeight="1" x14ac:dyDescent="0.25">
      <c r="A438" s="110">
        <f>A436+1</f>
        <v>74</v>
      </c>
      <c r="B438" s="203" t="s">
        <v>2111</v>
      </c>
      <c r="C438" s="203" t="s">
        <v>2112</v>
      </c>
      <c r="D438" s="203" t="s">
        <v>2113</v>
      </c>
      <c r="E438" s="204" t="s">
        <v>2114</v>
      </c>
      <c r="F438" s="203" t="s">
        <v>985</v>
      </c>
      <c r="G438" s="203" t="s">
        <v>2115</v>
      </c>
      <c r="H438" s="203" t="s">
        <v>126</v>
      </c>
      <c r="I438" s="203" t="s">
        <v>2116</v>
      </c>
      <c r="J438" s="205">
        <v>19451069</v>
      </c>
      <c r="K438" s="206">
        <v>9725534.5</v>
      </c>
      <c r="L438" s="207">
        <v>912004</v>
      </c>
      <c r="M438" s="207"/>
      <c r="N438" s="203" t="s">
        <v>2117</v>
      </c>
      <c r="O438" s="203" t="s">
        <v>2118</v>
      </c>
    </row>
    <row r="439" spans="1:15" ht="47.25" customHeight="1" x14ac:dyDescent="0.25">
      <c r="A439" s="110">
        <f>A438+1</f>
        <v>75</v>
      </c>
      <c r="B439" s="203" t="s">
        <v>2119</v>
      </c>
      <c r="C439" s="203" t="s">
        <v>2120</v>
      </c>
      <c r="D439" s="203" t="s">
        <v>2121</v>
      </c>
      <c r="E439" s="204" t="s">
        <v>2122</v>
      </c>
      <c r="F439" s="203" t="s">
        <v>985</v>
      </c>
      <c r="G439" s="203" t="s">
        <v>2123</v>
      </c>
      <c r="H439" s="203" t="s">
        <v>126</v>
      </c>
      <c r="I439" s="203" t="s">
        <v>2124</v>
      </c>
      <c r="J439" s="205"/>
      <c r="K439" s="208"/>
      <c r="L439" s="203"/>
      <c r="M439" s="203"/>
      <c r="N439" s="203" t="s">
        <v>2125</v>
      </c>
      <c r="O439" s="203" t="s">
        <v>2126</v>
      </c>
    </row>
    <row r="440" spans="1:15" ht="47.25" customHeight="1" x14ac:dyDescent="0.25">
      <c r="A440" s="110">
        <f t="shared" ref="A440:A449" si="10">A438+1</f>
        <v>75</v>
      </c>
      <c r="B440" s="203" t="s">
        <v>2127</v>
      </c>
      <c r="C440" s="203" t="s">
        <v>442</v>
      </c>
      <c r="D440" s="203" t="s">
        <v>411</v>
      </c>
      <c r="E440" s="204" t="s">
        <v>2128</v>
      </c>
      <c r="F440" s="203" t="s">
        <v>1154</v>
      </c>
      <c r="G440" s="203" t="s">
        <v>2129</v>
      </c>
      <c r="H440" s="203" t="s">
        <v>372</v>
      </c>
      <c r="I440" s="203" t="s">
        <v>2130</v>
      </c>
      <c r="J440" s="203"/>
      <c r="K440" s="209"/>
      <c r="L440" s="210"/>
      <c r="M440" s="210"/>
      <c r="N440" s="203" t="s">
        <v>2131</v>
      </c>
      <c r="O440" s="203" t="s">
        <v>2132</v>
      </c>
    </row>
    <row r="441" spans="1:15" ht="47.25" customHeight="1" x14ac:dyDescent="0.25">
      <c r="A441" s="110">
        <f t="shared" si="10"/>
        <v>76</v>
      </c>
      <c r="B441" s="203" t="s">
        <v>2133</v>
      </c>
      <c r="C441" s="203" t="s">
        <v>269</v>
      </c>
      <c r="D441" s="203" t="s">
        <v>2134</v>
      </c>
      <c r="E441" s="204" t="s">
        <v>2135</v>
      </c>
      <c r="F441" s="203" t="s">
        <v>1154</v>
      </c>
      <c r="G441" s="203" t="s">
        <v>401</v>
      </c>
      <c r="H441" s="203" t="s">
        <v>372</v>
      </c>
      <c r="I441" s="203" t="s">
        <v>428</v>
      </c>
      <c r="J441" s="203"/>
      <c r="K441" s="209"/>
      <c r="L441" s="209"/>
      <c r="M441" s="209"/>
      <c r="N441" s="203" t="s">
        <v>2136</v>
      </c>
      <c r="O441" s="203" t="s">
        <v>2137</v>
      </c>
    </row>
    <row r="442" spans="1:15" ht="47.25" customHeight="1" x14ac:dyDescent="0.25">
      <c r="A442" s="110">
        <f t="shared" si="10"/>
        <v>76</v>
      </c>
      <c r="B442" s="203" t="s">
        <v>2138</v>
      </c>
      <c r="C442" s="203" t="s">
        <v>442</v>
      </c>
      <c r="D442" s="203" t="s">
        <v>411</v>
      </c>
      <c r="E442" s="204" t="s">
        <v>2139</v>
      </c>
      <c r="F442" s="203" t="s">
        <v>1154</v>
      </c>
      <c r="G442" s="203" t="s">
        <v>430</v>
      </c>
      <c r="H442" s="203" t="s">
        <v>372</v>
      </c>
      <c r="I442" s="203" t="s">
        <v>2140</v>
      </c>
      <c r="J442" s="203"/>
      <c r="K442" s="209"/>
      <c r="L442" s="210"/>
      <c r="M442" s="210"/>
      <c r="N442" s="203" t="s">
        <v>2141</v>
      </c>
      <c r="O442" s="203"/>
    </row>
    <row r="443" spans="1:15" ht="47.25" customHeight="1" x14ac:dyDescent="0.25">
      <c r="A443" s="110">
        <f t="shared" si="10"/>
        <v>77</v>
      </c>
      <c r="B443" s="203" t="s">
        <v>2142</v>
      </c>
      <c r="C443" s="203" t="s">
        <v>410</v>
      </c>
      <c r="D443" s="203" t="s">
        <v>2143</v>
      </c>
      <c r="E443" s="204" t="s">
        <v>2139</v>
      </c>
      <c r="F443" s="203" t="s">
        <v>1154</v>
      </c>
      <c r="G443" s="203" t="s">
        <v>401</v>
      </c>
      <c r="H443" s="203" t="s">
        <v>372</v>
      </c>
      <c r="I443" s="203" t="s">
        <v>2144</v>
      </c>
      <c r="J443" s="203"/>
      <c r="K443" s="209"/>
      <c r="L443" s="210"/>
      <c r="M443" s="210"/>
      <c r="N443" s="203" t="s">
        <v>2145</v>
      </c>
      <c r="O443" s="203" t="s">
        <v>1845</v>
      </c>
    </row>
    <row r="444" spans="1:15" ht="47.25" customHeight="1" x14ac:dyDescent="0.25">
      <c r="A444" s="110">
        <f t="shared" si="10"/>
        <v>77</v>
      </c>
      <c r="B444" s="203" t="s">
        <v>2146</v>
      </c>
      <c r="C444" s="203" t="s">
        <v>293</v>
      </c>
      <c r="D444" s="203" t="s">
        <v>2147</v>
      </c>
      <c r="E444" s="204" t="s">
        <v>2148</v>
      </c>
      <c r="F444" s="203" t="s">
        <v>1154</v>
      </c>
      <c r="G444" s="203" t="s">
        <v>401</v>
      </c>
      <c r="H444" s="203" t="s">
        <v>372</v>
      </c>
      <c r="I444" s="203" t="s">
        <v>428</v>
      </c>
      <c r="J444" s="203"/>
      <c r="K444" s="209"/>
      <c r="L444" s="210"/>
      <c r="M444" s="210"/>
      <c r="N444" s="203" t="s">
        <v>2149</v>
      </c>
      <c r="O444" s="203" t="s">
        <v>1845</v>
      </c>
    </row>
    <row r="445" spans="1:15" ht="47.25" customHeight="1" x14ac:dyDescent="0.25">
      <c r="A445" s="110">
        <f t="shared" si="10"/>
        <v>78</v>
      </c>
      <c r="B445" s="203" t="s">
        <v>2150</v>
      </c>
      <c r="C445" s="203" t="s">
        <v>2151</v>
      </c>
      <c r="D445" s="203" t="s">
        <v>137</v>
      </c>
      <c r="E445" s="204" t="s">
        <v>1246</v>
      </c>
      <c r="F445" s="203" t="s">
        <v>1154</v>
      </c>
      <c r="G445" s="203" t="s">
        <v>401</v>
      </c>
      <c r="H445" s="203" t="s">
        <v>372</v>
      </c>
      <c r="I445" s="203" t="s">
        <v>2152</v>
      </c>
      <c r="J445" s="203"/>
      <c r="K445" s="210"/>
      <c r="L445" s="210"/>
      <c r="M445" s="210"/>
      <c r="N445" s="203" t="s">
        <v>2153</v>
      </c>
      <c r="O445" s="203" t="s">
        <v>2154</v>
      </c>
    </row>
    <row r="446" spans="1:15" ht="47.25" customHeight="1" x14ac:dyDescent="0.25">
      <c r="A446" s="110">
        <f t="shared" si="10"/>
        <v>78</v>
      </c>
      <c r="B446" s="203" t="s">
        <v>2155</v>
      </c>
      <c r="C446" s="203" t="s">
        <v>2156</v>
      </c>
      <c r="D446" s="203" t="s">
        <v>411</v>
      </c>
      <c r="E446" s="204" t="s">
        <v>2148</v>
      </c>
      <c r="F446" s="203" t="s">
        <v>1154</v>
      </c>
      <c r="G446" s="203" t="s">
        <v>430</v>
      </c>
      <c r="H446" s="203" t="s">
        <v>372</v>
      </c>
      <c r="I446" s="203" t="s">
        <v>428</v>
      </c>
      <c r="J446" s="203"/>
      <c r="K446" s="210"/>
      <c r="L446" s="210"/>
      <c r="M446" s="210"/>
      <c r="N446" s="203" t="s">
        <v>2157</v>
      </c>
      <c r="O446" s="211" t="s">
        <v>2132</v>
      </c>
    </row>
    <row r="447" spans="1:15" ht="47.25" customHeight="1" x14ac:dyDescent="0.25">
      <c r="A447" s="110">
        <f t="shared" si="10"/>
        <v>79</v>
      </c>
      <c r="B447" s="203" t="s">
        <v>2158</v>
      </c>
      <c r="C447" s="203" t="s">
        <v>2159</v>
      </c>
      <c r="D447" s="203" t="s">
        <v>411</v>
      </c>
      <c r="E447" s="204" t="s">
        <v>2160</v>
      </c>
      <c r="F447" s="203" t="s">
        <v>1154</v>
      </c>
      <c r="G447" s="203" t="s">
        <v>430</v>
      </c>
      <c r="H447" s="203" t="s">
        <v>372</v>
      </c>
      <c r="I447" s="203" t="s">
        <v>448</v>
      </c>
      <c r="J447" s="203"/>
      <c r="K447" s="210"/>
      <c r="L447" s="210"/>
      <c r="M447" s="210"/>
      <c r="N447" s="203" t="s">
        <v>2161</v>
      </c>
      <c r="O447" s="203" t="s">
        <v>2132</v>
      </c>
    </row>
    <row r="448" spans="1:15" ht="47.25" customHeight="1" x14ac:dyDescent="0.25">
      <c r="A448" s="110">
        <f t="shared" si="10"/>
        <v>79</v>
      </c>
      <c r="B448" s="203" t="s">
        <v>4811</v>
      </c>
      <c r="C448" s="203" t="s">
        <v>442</v>
      </c>
      <c r="D448" s="203" t="s">
        <v>411</v>
      </c>
      <c r="E448" s="204" t="s">
        <v>2162</v>
      </c>
      <c r="F448" s="203" t="s">
        <v>1154</v>
      </c>
      <c r="G448" s="203" t="s">
        <v>401</v>
      </c>
      <c r="H448" s="203" t="s">
        <v>372</v>
      </c>
      <c r="I448" s="203" t="s">
        <v>2163</v>
      </c>
      <c r="J448" s="203"/>
      <c r="K448" s="209" t="s">
        <v>357</v>
      </c>
      <c r="L448" s="210"/>
      <c r="M448" s="210"/>
      <c r="N448" s="203" t="s">
        <v>2164</v>
      </c>
      <c r="O448" s="203" t="s">
        <v>2132</v>
      </c>
    </row>
    <row r="449" spans="1:19" ht="47.25" customHeight="1" x14ac:dyDescent="0.25">
      <c r="A449" s="110">
        <f t="shared" si="10"/>
        <v>80</v>
      </c>
      <c r="B449" s="203" t="s">
        <v>4815</v>
      </c>
      <c r="C449" s="203" t="s">
        <v>2165</v>
      </c>
      <c r="D449" s="203" t="s">
        <v>411</v>
      </c>
      <c r="E449" s="204" t="s">
        <v>2166</v>
      </c>
      <c r="F449" s="203" t="s">
        <v>1154</v>
      </c>
      <c r="G449" s="203" t="s">
        <v>430</v>
      </c>
      <c r="H449" s="203" t="s">
        <v>372</v>
      </c>
      <c r="I449" s="203" t="s">
        <v>2167</v>
      </c>
      <c r="J449" s="203"/>
      <c r="K449" s="209"/>
      <c r="L449" s="210"/>
      <c r="M449" s="210"/>
      <c r="N449" s="203" t="s">
        <v>2168</v>
      </c>
      <c r="O449" s="203" t="s">
        <v>2154</v>
      </c>
    </row>
    <row r="450" spans="1:19" ht="47.25" customHeight="1" x14ac:dyDescent="0.25">
      <c r="A450" s="212">
        <f>A449+1</f>
        <v>81</v>
      </c>
      <c r="B450" s="203" t="s">
        <v>2169</v>
      </c>
      <c r="C450" s="203" t="s">
        <v>461</v>
      </c>
      <c r="D450" s="203" t="s">
        <v>502</v>
      </c>
      <c r="E450" s="204" t="s">
        <v>2170</v>
      </c>
      <c r="F450" s="203" t="s">
        <v>985</v>
      </c>
      <c r="G450" s="203" t="s">
        <v>430</v>
      </c>
      <c r="H450" s="203" t="s">
        <v>372</v>
      </c>
      <c r="I450" s="203" t="s">
        <v>2171</v>
      </c>
      <c r="J450" s="203"/>
      <c r="K450" s="210"/>
      <c r="L450" s="210"/>
      <c r="M450" s="210"/>
      <c r="N450" s="203" t="s">
        <v>2172</v>
      </c>
      <c r="O450" s="203" t="s">
        <v>2154</v>
      </c>
    </row>
    <row r="451" spans="1:19" ht="47.25" customHeight="1" x14ac:dyDescent="0.25">
      <c r="A451" s="212">
        <f t="shared" ref="A451:A471" si="11">A450+1</f>
        <v>82</v>
      </c>
      <c r="B451" s="203" t="s">
        <v>2173</v>
      </c>
      <c r="C451" s="203" t="s">
        <v>833</v>
      </c>
      <c r="D451" s="203" t="s">
        <v>411</v>
      </c>
      <c r="E451" s="213" t="s">
        <v>2174</v>
      </c>
      <c r="F451" s="203" t="s">
        <v>819</v>
      </c>
      <c r="G451" s="214" t="s">
        <v>820</v>
      </c>
      <c r="H451" s="203" t="s">
        <v>372</v>
      </c>
      <c r="I451" s="215" t="s">
        <v>2175</v>
      </c>
      <c r="J451" s="216"/>
      <c r="K451" s="216"/>
      <c r="L451" s="217"/>
      <c r="M451" s="217"/>
      <c r="N451" s="203" t="s">
        <v>2176</v>
      </c>
      <c r="O451" s="203" t="s">
        <v>2177</v>
      </c>
      <c r="P451" s="218" t="s">
        <v>822</v>
      </c>
      <c r="Q451" s="218"/>
      <c r="R451" s="155" t="s">
        <v>823</v>
      </c>
      <c r="S451" s="219" t="s">
        <v>107</v>
      </c>
    </row>
    <row r="452" spans="1:19" ht="47.25" customHeight="1" x14ac:dyDescent="0.25">
      <c r="A452" s="212">
        <f t="shared" si="11"/>
        <v>83</v>
      </c>
      <c r="B452" s="203" t="s">
        <v>2178</v>
      </c>
      <c r="C452" s="203" t="s">
        <v>1326</v>
      </c>
      <c r="D452" s="203" t="s">
        <v>411</v>
      </c>
      <c r="E452" s="213" t="s">
        <v>2179</v>
      </c>
      <c r="F452" s="203" t="s">
        <v>1308</v>
      </c>
      <c r="G452" s="214" t="s">
        <v>820</v>
      </c>
      <c r="H452" s="203" t="s">
        <v>372</v>
      </c>
      <c r="I452" s="215" t="s">
        <v>2180</v>
      </c>
      <c r="J452" s="216"/>
      <c r="K452" s="216"/>
      <c r="L452" s="217"/>
      <c r="M452" s="217"/>
      <c r="N452" s="203" t="s">
        <v>2181</v>
      </c>
      <c r="O452" s="203" t="s">
        <v>2182</v>
      </c>
      <c r="P452" s="218" t="s">
        <v>822</v>
      </c>
      <c r="Q452" s="218"/>
      <c r="R452" s="155" t="s">
        <v>823</v>
      </c>
      <c r="S452" s="219" t="s">
        <v>2183</v>
      </c>
    </row>
    <row r="453" spans="1:19" ht="47.25" customHeight="1" x14ac:dyDescent="0.25">
      <c r="A453" s="212">
        <f t="shared" si="11"/>
        <v>84</v>
      </c>
      <c r="B453" s="203" t="s">
        <v>2184</v>
      </c>
      <c r="C453" s="203" t="s">
        <v>840</v>
      </c>
      <c r="D453" s="203" t="s">
        <v>411</v>
      </c>
      <c r="E453" s="213" t="s">
        <v>2185</v>
      </c>
      <c r="F453" s="203" t="s">
        <v>819</v>
      </c>
      <c r="G453" s="214" t="s">
        <v>820</v>
      </c>
      <c r="H453" s="203" t="s">
        <v>372</v>
      </c>
      <c r="I453" s="215" t="s">
        <v>2186</v>
      </c>
      <c r="J453" s="216"/>
      <c r="K453" s="216"/>
      <c r="L453" s="217"/>
      <c r="M453" s="217"/>
      <c r="N453" s="203" t="s">
        <v>2187</v>
      </c>
      <c r="O453" s="203" t="s">
        <v>2188</v>
      </c>
      <c r="P453" s="218" t="s">
        <v>822</v>
      </c>
      <c r="Q453" s="218"/>
      <c r="R453" s="155" t="s">
        <v>823</v>
      </c>
      <c r="S453" s="219" t="s">
        <v>107</v>
      </c>
    </row>
    <row r="454" spans="1:19" ht="47.25" customHeight="1" x14ac:dyDescent="0.25">
      <c r="A454" s="212">
        <f t="shared" si="11"/>
        <v>85</v>
      </c>
      <c r="B454" s="203" t="s">
        <v>2189</v>
      </c>
      <c r="C454" s="203" t="s">
        <v>840</v>
      </c>
      <c r="D454" s="203" t="s">
        <v>411</v>
      </c>
      <c r="E454" s="213" t="s">
        <v>863</v>
      </c>
      <c r="F454" s="203" t="s">
        <v>819</v>
      </c>
      <c r="G454" s="214" t="s">
        <v>820</v>
      </c>
      <c r="H454" s="203" t="s">
        <v>372</v>
      </c>
      <c r="I454" s="215" t="s">
        <v>2190</v>
      </c>
      <c r="J454" s="216"/>
      <c r="K454" s="216"/>
      <c r="L454" s="217"/>
      <c r="M454" s="217"/>
      <c r="N454" s="203" t="s">
        <v>2191</v>
      </c>
      <c r="O454" s="203" t="s">
        <v>2192</v>
      </c>
      <c r="P454" s="218" t="s">
        <v>822</v>
      </c>
      <c r="Q454" s="218"/>
      <c r="R454" s="155" t="s">
        <v>823</v>
      </c>
      <c r="S454" s="219" t="s">
        <v>1324</v>
      </c>
    </row>
    <row r="455" spans="1:19" ht="47.25" customHeight="1" x14ac:dyDescent="0.25">
      <c r="A455" s="212">
        <f t="shared" si="11"/>
        <v>86</v>
      </c>
      <c r="B455" s="214" t="s">
        <v>2193</v>
      </c>
      <c r="C455" s="203" t="s">
        <v>946</v>
      </c>
      <c r="D455" s="203" t="s">
        <v>411</v>
      </c>
      <c r="E455" s="213" t="s">
        <v>2194</v>
      </c>
      <c r="F455" s="214" t="s">
        <v>819</v>
      </c>
      <c r="G455" s="214" t="s">
        <v>820</v>
      </c>
      <c r="H455" s="203" t="s">
        <v>372</v>
      </c>
      <c r="I455" s="220" t="s">
        <v>2195</v>
      </c>
      <c r="J455" s="216"/>
      <c r="K455" s="216"/>
      <c r="L455" s="217"/>
      <c r="M455" s="217"/>
      <c r="N455" s="203" t="s">
        <v>2196</v>
      </c>
      <c r="O455" s="203" t="s">
        <v>2197</v>
      </c>
      <c r="P455" s="218" t="s">
        <v>822</v>
      </c>
      <c r="Q455" s="218"/>
      <c r="R455" s="155" t="s">
        <v>823</v>
      </c>
      <c r="S455" s="221" t="s">
        <v>107</v>
      </c>
    </row>
    <row r="456" spans="1:19" ht="47.25" customHeight="1" x14ac:dyDescent="0.25">
      <c r="A456" s="212">
        <f t="shared" si="11"/>
        <v>87</v>
      </c>
      <c r="B456" s="203" t="s">
        <v>2198</v>
      </c>
      <c r="C456" s="203" t="s">
        <v>833</v>
      </c>
      <c r="D456" s="203" t="s">
        <v>411</v>
      </c>
      <c r="E456" s="213" t="s">
        <v>2199</v>
      </c>
      <c r="F456" s="214" t="s">
        <v>819</v>
      </c>
      <c r="G456" s="214" t="s">
        <v>820</v>
      </c>
      <c r="H456" s="203" t="s">
        <v>372</v>
      </c>
      <c r="I456" s="215" t="s">
        <v>2200</v>
      </c>
      <c r="J456" s="216"/>
      <c r="K456" s="216"/>
      <c r="L456" s="217"/>
      <c r="M456" s="217"/>
      <c r="N456" s="203" t="s">
        <v>2201</v>
      </c>
      <c r="O456" s="203" t="s">
        <v>2202</v>
      </c>
      <c r="P456" s="218" t="s">
        <v>822</v>
      </c>
      <c r="Q456" s="218"/>
      <c r="R456" s="155" t="s">
        <v>823</v>
      </c>
      <c r="S456" s="221" t="s">
        <v>1316</v>
      </c>
    </row>
    <row r="457" spans="1:19" ht="47.25" customHeight="1" x14ac:dyDescent="0.25">
      <c r="A457" s="212">
        <f t="shared" si="11"/>
        <v>88</v>
      </c>
      <c r="B457" s="203" t="s">
        <v>2203</v>
      </c>
      <c r="C457" s="203" t="s">
        <v>2204</v>
      </c>
      <c r="D457" s="203" t="s">
        <v>411</v>
      </c>
      <c r="E457" s="213" t="s">
        <v>2205</v>
      </c>
      <c r="F457" s="214" t="s">
        <v>819</v>
      </c>
      <c r="G457" s="214" t="s">
        <v>820</v>
      </c>
      <c r="H457" s="203" t="s">
        <v>372</v>
      </c>
      <c r="I457" s="215" t="s">
        <v>2206</v>
      </c>
      <c r="J457" s="216"/>
      <c r="K457" s="216"/>
      <c r="L457" s="217"/>
      <c r="M457" s="217"/>
      <c r="N457" s="203" t="s">
        <v>2207</v>
      </c>
      <c r="O457" s="203" t="s">
        <v>2208</v>
      </c>
      <c r="P457" s="218" t="s">
        <v>822</v>
      </c>
      <c r="Q457" s="218"/>
      <c r="R457" s="155" t="s">
        <v>823</v>
      </c>
      <c r="S457" s="221" t="s">
        <v>107</v>
      </c>
    </row>
    <row r="458" spans="1:19" ht="47.25" customHeight="1" x14ac:dyDescent="0.25">
      <c r="A458" s="212">
        <f t="shared" si="11"/>
        <v>89</v>
      </c>
      <c r="B458" s="203" t="s">
        <v>2209</v>
      </c>
      <c r="C458" s="203" t="s">
        <v>840</v>
      </c>
      <c r="D458" s="203" t="s">
        <v>411</v>
      </c>
      <c r="E458" s="213" t="s">
        <v>2210</v>
      </c>
      <c r="F458" s="214" t="s">
        <v>819</v>
      </c>
      <c r="G458" s="214" t="s">
        <v>820</v>
      </c>
      <c r="H458" s="203" t="s">
        <v>372</v>
      </c>
      <c r="I458" s="215" t="s">
        <v>2211</v>
      </c>
      <c r="J458" s="216"/>
      <c r="K458" s="216"/>
      <c r="L458" s="217"/>
      <c r="M458" s="217"/>
      <c r="N458" s="203" t="s">
        <v>2212</v>
      </c>
      <c r="O458" s="203" t="s">
        <v>2208</v>
      </c>
      <c r="P458" s="218" t="s">
        <v>822</v>
      </c>
      <c r="Q458" s="218"/>
      <c r="R458" s="155" t="s">
        <v>823</v>
      </c>
      <c r="S458" s="221" t="s">
        <v>1316</v>
      </c>
    </row>
    <row r="459" spans="1:19" ht="47.25" customHeight="1" x14ac:dyDescent="0.25">
      <c r="A459" s="212">
        <f t="shared" si="11"/>
        <v>90</v>
      </c>
      <c r="B459" s="203" t="s">
        <v>2213</v>
      </c>
      <c r="C459" s="203" t="s">
        <v>826</v>
      </c>
      <c r="D459" s="203" t="s">
        <v>411</v>
      </c>
      <c r="E459" s="213" t="s">
        <v>2214</v>
      </c>
      <c r="F459" s="203" t="s">
        <v>819</v>
      </c>
      <c r="G459" s="214" t="s">
        <v>820</v>
      </c>
      <c r="H459" s="203" t="s">
        <v>372</v>
      </c>
      <c r="I459" s="215" t="s">
        <v>2215</v>
      </c>
      <c r="J459" s="216"/>
      <c r="K459" s="216"/>
      <c r="L459" s="217"/>
      <c r="M459" s="217"/>
      <c r="N459" s="203" t="s">
        <v>2216</v>
      </c>
      <c r="O459" s="203" t="s">
        <v>2217</v>
      </c>
      <c r="P459" s="218" t="s">
        <v>822</v>
      </c>
      <c r="Q459" s="218"/>
      <c r="R459" s="155" t="s">
        <v>823</v>
      </c>
      <c r="S459" s="219" t="s">
        <v>1316</v>
      </c>
    </row>
    <row r="460" spans="1:19" ht="47.25" customHeight="1" x14ac:dyDescent="0.25">
      <c r="A460" s="212">
        <f t="shared" si="11"/>
        <v>91</v>
      </c>
      <c r="B460" s="203" t="s">
        <v>2218</v>
      </c>
      <c r="C460" s="704" t="s">
        <v>826</v>
      </c>
      <c r="D460" s="203" t="s">
        <v>411</v>
      </c>
      <c r="E460" s="213" t="s">
        <v>2214</v>
      </c>
      <c r="F460" s="203" t="s">
        <v>819</v>
      </c>
      <c r="G460" s="214" t="s">
        <v>820</v>
      </c>
      <c r="H460" s="203" t="s">
        <v>372</v>
      </c>
      <c r="I460" s="215" t="s">
        <v>2215</v>
      </c>
      <c r="J460" s="216"/>
      <c r="K460" s="216"/>
      <c r="L460" s="217"/>
      <c r="M460" s="217"/>
      <c r="N460" s="203" t="s">
        <v>2216</v>
      </c>
      <c r="O460" s="203" t="s">
        <v>2217</v>
      </c>
      <c r="P460" s="218" t="s">
        <v>822</v>
      </c>
      <c r="Q460" s="218"/>
      <c r="R460" s="155" t="s">
        <v>823</v>
      </c>
      <c r="S460" s="219" t="s">
        <v>1316</v>
      </c>
    </row>
    <row r="461" spans="1:19" ht="47.25" customHeight="1" x14ac:dyDescent="0.25">
      <c r="A461" s="212">
        <f t="shared" si="11"/>
        <v>92</v>
      </c>
      <c r="B461" s="203" t="s">
        <v>2219</v>
      </c>
      <c r="C461" s="705"/>
      <c r="D461" s="203" t="s">
        <v>411</v>
      </c>
      <c r="E461" s="213" t="s">
        <v>2214</v>
      </c>
      <c r="F461" s="203" t="s">
        <v>819</v>
      </c>
      <c r="G461" s="214" t="s">
        <v>820</v>
      </c>
      <c r="H461" s="203" t="s">
        <v>372</v>
      </c>
      <c r="I461" s="215" t="s">
        <v>2215</v>
      </c>
      <c r="J461" s="216"/>
      <c r="K461" s="216"/>
      <c r="L461" s="217"/>
      <c r="M461" s="217"/>
      <c r="N461" s="203" t="s">
        <v>2216</v>
      </c>
      <c r="O461" s="203" t="s">
        <v>2217</v>
      </c>
      <c r="P461" s="218" t="s">
        <v>822</v>
      </c>
      <c r="Q461" s="218"/>
      <c r="R461" s="155" t="s">
        <v>823</v>
      </c>
      <c r="S461" s="219" t="s">
        <v>1316</v>
      </c>
    </row>
    <row r="462" spans="1:19" ht="47.25" customHeight="1" x14ac:dyDescent="0.25">
      <c r="A462" s="212">
        <f t="shared" si="11"/>
        <v>93</v>
      </c>
      <c r="B462" s="203" t="s">
        <v>2220</v>
      </c>
      <c r="C462" s="203" t="s">
        <v>826</v>
      </c>
      <c r="D462" s="203" t="s">
        <v>411</v>
      </c>
      <c r="E462" s="213" t="s">
        <v>2221</v>
      </c>
      <c r="F462" s="214" t="s">
        <v>819</v>
      </c>
      <c r="G462" s="214" t="s">
        <v>820</v>
      </c>
      <c r="H462" s="203" t="s">
        <v>372</v>
      </c>
      <c r="I462" s="215" t="s">
        <v>2222</v>
      </c>
      <c r="J462" s="216"/>
      <c r="K462" s="216"/>
      <c r="L462" s="217"/>
      <c r="M462" s="217"/>
      <c r="N462" s="203" t="s">
        <v>2223</v>
      </c>
      <c r="O462" s="203" t="s">
        <v>2224</v>
      </c>
      <c r="P462" s="222" t="s">
        <v>822</v>
      </c>
      <c r="Q462" s="222"/>
      <c r="R462" s="223" t="s">
        <v>823</v>
      </c>
      <c r="S462" s="224" t="s">
        <v>107</v>
      </c>
    </row>
    <row r="463" spans="1:19" ht="47.25" customHeight="1" x14ac:dyDescent="0.25">
      <c r="A463" s="212">
        <f t="shared" si="11"/>
        <v>94</v>
      </c>
      <c r="B463" s="203" t="s">
        <v>2225</v>
      </c>
      <c r="C463" s="203" t="s">
        <v>946</v>
      </c>
      <c r="D463" s="203" t="s">
        <v>411</v>
      </c>
      <c r="E463" s="204" t="s">
        <v>2226</v>
      </c>
      <c r="F463" s="203" t="s">
        <v>819</v>
      </c>
      <c r="G463" s="214" t="s">
        <v>820</v>
      </c>
      <c r="H463" s="203" t="s">
        <v>372</v>
      </c>
      <c r="I463" s="215" t="s">
        <v>2227</v>
      </c>
      <c r="J463" s="216"/>
      <c r="K463" s="216"/>
      <c r="L463" s="217"/>
      <c r="M463" s="550"/>
      <c r="N463" s="225" t="s">
        <v>2228</v>
      </c>
      <c r="O463" s="225" t="s">
        <v>2229</v>
      </c>
      <c r="P463" s="218" t="s">
        <v>822</v>
      </c>
      <c r="Q463" s="218"/>
      <c r="R463" s="155" t="s">
        <v>823</v>
      </c>
      <c r="S463" s="219" t="s">
        <v>107</v>
      </c>
    </row>
    <row r="464" spans="1:19" ht="47.25" customHeight="1" x14ac:dyDescent="0.25">
      <c r="A464" s="212">
        <f t="shared" si="11"/>
        <v>95</v>
      </c>
      <c r="B464" s="203" t="s">
        <v>2230</v>
      </c>
      <c r="C464" s="203" t="s">
        <v>836</v>
      </c>
      <c r="D464" s="203" t="s">
        <v>411</v>
      </c>
      <c r="E464" s="204" t="s">
        <v>2231</v>
      </c>
      <c r="F464" s="203" t="s">
        <v>819</v>
      </c>
      <c r="G464" s="214" t="s">
        <v>820</v>
      </c>
      <c r="H464" s="203" t="s">
        <v>372</v>
      </c>
      <c r="I464" s="215" t="s">
        <v>2232</v>
      </c>
      <c r="J464" s="216"/>
      <c r="K464" s="216"/>
      <c r="L464" s="217"/>
      <c r="M464" s="217"/>
      <c r="N464" s="203" t="s">
        <v>2233</v>
      </c>
      <c r="O464" s="203" t="s">
        <v>2234</v>
      </c>
      <c r="P464" s="218" t="s">
        <v>822</v>
      </c>
      <c r="Q464" s="218"/>
      <c r="R464" s="155" t="s">
        <v>823</v>
      </c>
      <c r="S464" s="219" t="s">
        <v>843</v>
      </c>
    </row>
    <row r="465" spans="1:19" ht="47.25" customHeight="1" x14ac:dyDescent="0.25">
      <c r="A465" s="212">
        <f t="shared" si="11"/>
        <v>96</v>
      </c>
      <c r="B465" s="203" t="s">
        <v>2235</v>
      </c>
      <c r="C465" s="203" t="s">
        <v>840</v>
      </c>
      <c r="D465" s="203" t="s">
        <v>411</v>
      </c>
      <c r="E465" s="204" t="s">
        <v>2236</v>
      </c>
      <c r="F465" s="203" t="s">
        <v>819</v>
      </c>
      <c r="G465" s="214" t="s">
        <v>820</v>
      </c>
      <c r="H465" s="203" t="s">
        <v>372</v>
      </c>
      <c r="I465" s="215" t="s">
        <v>2237</v>
      </c>
      <c r="J465" s="216"/>
      <c r="K465" s="216"/>
      <c r="L465" s="217"/>
      <c r="M465" s="217"/>
      <c r="N465" s="203" t="s">
        <v>2238</v>
      </c>
      <c r="O465" s="203" t="s">
        <v>2239</v>
      </c>
      <c r="P465" s="218" t="s">
        <v>822</v>
      </c>
      <c r="Q465" s="218"/>
      <c r="R465" s="155" t="s">
        <v>823</v>
      </c>
      <c r="S465" s="219" t="s">
        <v>843</v>
      </c>
    </row>
    <row r="466" spans="1:19" ht="47.25" customHeight="1" x14ac:dyDescent="0.25">
      <c r="A466" s="212">
        <f t="shared" si="11"/>
        <v>97</v>
      </c>
      <c r="B466" s="203" t="s">
        <v>2240</v>
      </c>
      <c r="C466" s="203" t="s">
        <v>817</v>
      </c>
      <c r="D466" s="203" t="s">
        <v>411</v>
      </c>
      <c r="E466" s="204" t="s">
        <v>863</v>
      </c>
      <c r="F466" s="203" t="s">
        <v>819</v>
      </c>
      <c r="G466" s="214" t="s">
        <v>820</v>
      </c>
      <c r="H466" s="203" t="s">
        <v>372</v>
      </c>
      <c r="I466" s="215" t="s">
        <v>2241</v>
      </c>
      <c r="J466" s="216"/>
      <c r="K466" s="216"/>
      <c r="L466" s="217"/>
      <c r="M466" s="217"/>
      <c r="N466" s="203" t="s">
        <v>2242</v>
      </c>
      <c r="O466" s="203" t="s">
        <v>2243</v>
      </c>
      <c r="P466" s="218" t="s">
        <v>822</v>
      </c>
      <c r="Q466" s="218"/>
      <c r="R466" s="155" t="s">
        <v>823</v>
      </c>
      <c r="S466" s="219" t="s">
        <v>107</v>
      </c>
    </row>
    <row r="467" spans="1:19" ht="47.25" customHeight="1" x14ac:dyDescent="0.25">
      <c r="A467" s="212">
        <f t="shared" si="11"/>
        <v>98</v>
      </c>
      <c r="B467" s="203" t="s">
        <v>2244</v>
      </c>
      <c r="C467" s="203" t="s">
        <v>2245</v>
      </c>
      <c r="D467" s="203" t="s">
        <v>411</v>
      </c>
      <c r="E467" s="204" t="s">
        <v>2246</v>
      </c>
      <c r="F467" s="203" t="s">
        <v>819</v>
      </c>
      <c r="G467" s="214" t="s">
        <v>820</v>
      </c>
      <c r="H467" s="203" t="s">
        <v>372</v>
      </c>
      <c r="I467" s="215" t="s">
        <v>2247</v>
      </c>
      <c r="J467" s="216"/>
      <c r="K467" s="216"/>
      <c r="L467" s="217"/>
      <c r="M467" s="217"/>
      <c r="N467" s="203" t="s">
        <v>2248</v>
      </c>
      <c r="O467" s="203" t="s">
        <v>2249</v>
      </c>
      <c r="P467" s="218" t="s">
        <v>822</v>
      </c>
      <c r="Q467" s="218"/>
      <c r="R467" s="155" t="s">
        <v>823</v>
      </c>
      <c r="S467" s="219" t="s">
        <v>107</v>
      </c>
    </row>
    <row r="468" spans="1:19" ht="47.25" customHeight="1" x14ac:dyDescent="0.25">
      <c r="A468" s="212">
        <f t="shared" si="11"/>
        <v>99</v>
      </c>
      <c r="B468" s="203" t="s">
        <v>2250</v>
      </c>
      <c r="C468" s="203" t="s">
        <v>833</v>
      </c>
      <c r="D468" s="203" t="s">
        <v>411</v>
      </c>
      <c r="E468" s="204" t="s">
        <v>2251</v>
      </c>
      <c r="F468" s="203" t="s">
        <v>819</v>
      </c>
      <c r="G468" s="214" t="s">
        <v>820</v>
      </c>
      <c r="H468" s="203" t="s">
        <v>372</v>
      </c>
      <c r="I468" s="215" t="s">
        <v>2252</v>
      </c>
      <c r="J468" s="216"/>
      <c r="K468" s="216"/>
      <c r="L468" s="217"/>
      <c r="M468" s="217"/>
      <c r="N468" s="203" t="s">
        <v>2253</v>
      </c>
      <c r="O468" s="203" t="s">
        <v>2254</v>
      </c>
      <c r="P468" s="218" t="s">
        <v>822</v>
      </c>
      <c r="Q468" s="218"/>
      <c r="R468" s="155" t="s">
        <v>823</v>
      </c>
      <c r="S468" s="219" t="s">
        <v>843</v>
      </c>
    </row>
    <row r="469" spans="1:19" ht="47.25" customHeight="1" x14ac:dyDescent="0.25">
      <c r="A469" s="212">
        <f t="shared" si="11"/>
        <v>100</v>
      </c>
      <c r="B469" s="203" t="s">
        <v>2255</v>
      </c>
      <c r="C469" s="203" t="s">
        <v>833</v>
      </c>
      <c r="D469" s="203" t="s">
        <v>411</v>
      </c>
      <c r="E469" s="204" t="s">
        <v>2256</v>
      </c>
      <c r="F469" s="203" t="s">
        <v>819</v>
      </c>
      <c r="G469" s="214" t="s">
        <v>820</v>
      </c>
      <c r="H469" s="203" t="s">
        <v>372</v>
      </c>
      <c r="I469" s="215" t="s">
        <v>2257</v>
      </c>
      <c r="J469" s="216"/>
      <c r="K469" s="216"/>
      <c r="L469" s="217"/>
      <c r="M469" s="217"/>
      <c r="N469" s="203" t="s">
        <v>2258</v>
      </c>
      <c r="O469" s="203" t="s">
        <v>2259</v>
      </c>
      <c r="P469" s="218" t="s">
        <v>822</v>
      </c>
      <c r="Q469" s="218"/>
      <c r="R469" s="155" t="s">
        <v>823</v>
      </c>
      <c r="S469" s="219" t="s">
        <v>1316</v>
      </c>
    </row>
    <row r="470" spans="1:19" ht="47.25" customHeight="1" x14ac:dyDescent="0.25">
      <c r="A470" s="212">
        <f t="shared" si="11"/>
        <v>101</v>
      </c>
      <c r="B470" s="203" t="s">
        <v>2260</v>
      </c>
      <c r="C470" s="203" t="s">
        <v>833</v>
      </c>
      <c r="D470" s="203" t="s">
        <v>411</v>
      </c>
      <c r="E470" s="204" t="s">
        <v>2261</v>
      </c>
      <c r="F470" s="203" t="s">
        <v>819</v>
      </c>
      <c r="G470" s="214" t="s">
        <v>820</v>
      </c>
      <c r="H470" s="203" t="s">
        <v>372</v>
      </c>
      <c r="I470" s="215" t="s">
        <v>2262</v>
      </c>
      <c r="J470" s="216"/>
      <c r="K470" s="216"/>
      <c r="L470" s="217"/>
      <c r="M470" s="217"/>
      <c r="N470" s="203" t="s">
        <v>2263</v>
      </c>
      <c r="O470" s="203" t="s">
        <v>2264</v>
      </c>
      <c r="P470" s="218" t="s">
        <v>822</v>
      </c>
      <c r="Q470" s="218"/>
      <c r="R470" s="155" t="s">
        <v>823</v>
      </c>
      <c r="S470" s="219" t="s">
        <v>107</v>
      </c>
    </row>
    <row r="471" spans="1:19" ht="47.25" customHeight="1" x14ac:dyDescent="0.25">
      <c r="A471" s="212">
        <f t="shared" si="11"/>
        <v>102</v>
      </c>
      <c r="B471" s="203" t="s">
        <v>2265</v>
      </c>
      <c r="C471" s="203" t="s">
        <v>817</v>
      </c>
      <c r="D471" s="203" t="s">
        <v>411</v>
      </c>
      <c r="E471" s="204" t="s">
        <v>2261</v>
      </c>
      <c r="F471" s="203" t="s">
        <v>819</v>
      </c>
      <c r="G471" s="214" t="s">
        <v>820</v>
      </c>
      <c r="H471" s="203" t="s">
        <v>372</v>
      </c>
      <c r="I471" s="215" t="s">
        <v>1322</v>
      </c>
      <c r="J471" s="216"/>
      <c r="K471" s="216"/>
      <c r="L471" s="217"/>
      <c r="M471" s="217"/>
      <c r="N471" s="203" t="s">
        <v>2266</v>
      </c>
      <c r="O471" s="203" t="s">
        <v>2267</v>
      </c>
      <c r="P471" s="218" t="s">
        <v>822</v>
      </c>
      <c r="Q471" s="218"/>
      <c r="R471" s="155" t="s">
        <v>823</v>
      </c>
      <c r="S471" s="219" t="s">
        <v>107</v>
      </c>
    </row>
    <row r="472" spans="1:19" ht="47.25" customHeight="1" x14ac:dyDescent="0.25">
      <c r="A472" s="110">
        <f>A471+1</f>
        <v>103</v>
      </c>
      <c r="B472" s="203" t="s">
        <v>2268</v>
      </c>
      <c r="C472" s="203" t="s">
        <v>2269</v>
      </c>
      <c r="D472" s="203" t="s">
        <v>2270</v>
      </c>
      <c r="E472" s="204" t="s">
        <v>2271</v>
      </c>
      <c r="F472" s="203" t="s">
        <v>985</v>
      </c>
      <c r="G472" s="203" t="s">
        <v>2272</v>
      </c>
      <c r="H472" s="203" t="s">
        <v>101</v>
      </c>
      <c r="I472" s="203" t="s">
        <v>632</v>
      </c>
      <c r="J472" s="226"/>
      <c r="K472" s="227">
        <v>43514198.247500002</v>
      </c>
      <c r="L472" s="203">
        <v>912004</v>
      </c>
      <c r="M472" s="203"/>
      <c r="N472" s="203" t="s">
        <v>2273</v>
      </c>
      <c r="O472" s="203" t="s">
        <v>2274</v>
      </c>
    </row>
    <row r="473" spans="1:19" ht="47.25" customHeight="1" x14ac:dyDescent="0.25">
      <c r="A473" s="110">
        <f>A472+1</f>
        <v>104</v>
      </c>
      <c r="B473" s="203" t="s">
        <v>2275</v>
      </c>
      <c r="C473" s="203" t="s">
        <v>2276</v>
      </c>
      <c r="D473" s="203" t="s">
        <v>2277</v>
      </c>
      <c r="E473" s="204" t="s">
        <v>2278</v>
      </c>
      <c r="F473" s="203" t="s">
        <v>985</v>
      </c>
      <c r="G473" s="203" t="s">
        <v>2279</v>
      </c>
      <c r="H473" s="209" t="s">
        <v>101</v>
      </c>
      <c r="I473" s="203" t="s">
        <v>2116</v>
      </c>
      <c r="J473" s="228"/>
      <c r="K473" s="229"/>
      <c r="L473" s="229"/>
      <c r="M473" s="229"/>
      <c r="N473" s="203" t="s">
        <v>2280</v>
      </c>
      <c r="O473" s="203" t="s">
        <v>2281</v>
      </c>
    </row>
    <row r="474" spans="1:19" ht="47.25" customHeight="1" x14ac:dyDescent="0.25">
      <c r="A474" s="203">
        <f>A473+1</f>
        <v>105</v>
      </c>
      <c r="B474" s="203" t="s">
        <v>2282</v>
      </c>
      <c r="C474" s="203" t="s">
        <v>2283</v>
      </c>
      <c r="D474" s="203" t="s">
        <v>99</v>
      </c>
      <c r="E474" s="204" t="s">
        <v>2284</v>
      </c>
      <c r="F474" s="203" t="s">
        <v>2285</v>
      </c>
      <c r="G474" s="203" t="s">
        <v>2286</v>
      </c>
      <c r="H474" s="203" t="s">
        <v>101</v>
      </c>
      <c r="I474" s="203" t="s">
        <v>2287</v>
      </c>
      <c r="J474" s="206">
        <v>15000</v>
      </c>
      <c r="K474" s="203"/>
      <c r="L474" s="203"/>
      <c r="M474" s="203"/>
      <c r="N474" s="203" t="s">
        <v>2288</v>
      </c>
      <c r="O474" s="203" t="s">
        <v>2289</v>
      </c>
    </row>
    <row r="475" spans="1:19" ht="47.25" customHeight="1" x14ac:dyDescent="0.25">
      <c r="A475" s="110">
        <f>A474+1</f>
        <v>106</v>
      </c>
      <c r="B475" s="203" t="s">
        <v>2290</v>
      </c>
      <c r="C475" s="203" t="s">
        <v>991</v>
      </c>
      <c r="D475" s="203" t="s">
        <v>119</v>
      </c>
      <c r="E475" s="204" t="s">
        <v>2291</v>
      </c>
      <c r="F475" s="203" t="s">
        <v>985</v>
      </c>
      <c r="G475" s="203" t="s">
        <v>125</v>
      </c>
      <c r="H475" s="203" t="s">
        <v>101</v>
      </c>
      <c r="I475" s="203" t="s">
        <v>127</v>
      </c>
      <c r="J475" s="203"/>
      <c r="K475" s="203"/>
      <c r="L475" s="203"/>
      <c r="M475" s="203"/>
      <c r="N475" s="203" t="s">
        <v>2292</v>
      </c>
      <c r="O475" s="204" t="s">
        <v>2293</v>
      </c>
    </row>
    <row r="476" spans="1:19" ht="47.25" customHeight="1" x14ac:dyDescent="0.25">
      <c r="A476" s="110">
        <f t="shared" ref="A476:A495" si="12">A475+1</f>
        <v>107</v>
      </c>
      <c r="B476" s="203" t="s">
        <v>2294</v>
      </c>
      <c r="C476" s="203" t="s">
        <v>991</v>
      </c>
      <c r="D476" s="203" t="s">
        <v>119</v>
      </c>
      <c r="E476" s="204" t="s">
        <v>2295</v>
      </c>
      <c r="F476" s="203" t="s">
        <v>985</v>
      </c>
      <c r="G476" s="203" t="s">
        <v>125</v>
      </c>
      <c r="H476" s="203" t="s">
        <v>101</v>
      </c>
      <c r="I476" s="203" t="s">
        <v>127</v>
      </c>
      <c r="J476" s="203"/>
      <c r="K476" s="203"/>
      <c r="L476" s="203"/>
      <c r="M476" s="203"/>
      <c r="N476" s="203" t="s">
        <v>2296</v>
      </c>
      <c r="O476" s="204" t="s">
        <v>2293</v>
      </c>
    </row>
    <row r="477" spans="1:19" ht="47.25" customHeight="1" x14ac:dyDescent="0.25">
      <c r="A477" s="110">
        <f t="shared" si="12"/>
        <v>108</v>
      </c>
      <c r="B477" s="203" t="s">
        <v>2297</v>
      </c>
      <c r="C477" s="203" t="s">
        <v>991</v>
      </c>
      <c r="D477" s="203" t="s">
        <v>119</v>
      </c>
      <c r="E477" s="204" t="s">
        <v>2298</v>
      </c>
      <c r="F477" s="203" t="s">
        <v>985</v>
      </c>
      <c r="G477" s="203" t="s">
        <v>125</v>
      </c>
      <c r="H477" s="203" t="s">
        <v>101</v>
      </c>
      <c r="I477" s="203" t="s">
        <v>127</v>
      </c>
      <c r="J477" s="203"/>
      <c r="K477" s="203"/>
      <c r="L477" s="203"/>
      <c r="M477" s="203"/>
      <c r="N477" s="203" t="s">
        <v>2299</v>
      </c>
      <c r="O477" s="204" t="s">
        <v>2293</v>
      </c>
    </row>
    <row r="478" spans="1:19" ht="47.25" customHeight="1" x14ac:dyDescent="0.25">
      <c r="A478" s="110">
        <f t="shared" si="12"/>
        <v>109</v>
      </c>
      <c r="B478" s="203" t="s">
        <v>2300</v>
      </c>
      <c r="C478" s="203" t="s">
        <v>991</v>
      </c>
      <c r="D478" s="203" t="s">
        <v>119</v>
      </c>
      <c r="E478" s="204" t="s">
        <v>2301</v>
      </c>
      <c r="F478" s="203" t="s">
        <v>985</v>
      </c>
      <c r="G478" s="203" t="s">
        <v>125</v>
      </c>
      <c r="H478" s="203" t="s">
        <v>101</v>
      </c>
      <c r="I478" s="203" t="s">
        <v>127</v>
      </c>
      <c r="J478" s="203"/>
      <c r="K478" s="203"/>
      <c r="L478" s="203"/>
      <c r="M478" s="203"/>
      <c r="N478" s="203" t="s">
        <v>2302</v>
      </c>
      <c r="O478" s="204" t="s">
        <v>2293</v>
      </c>
    </row>
    <row r="479" spans="1:19" ht="47.25" customHeight="1" x14ac:dyDescent="0.25">
      <c r="A479" s="110">
        <f t="shared" si="12"/>
        <v>110</v>
      </c>
      <c r="B479" s="203" t="s">
        <v>2303</v>
      </c>
      <c r="C479" s="203" t="s">
        <v>991</v>
      </c>
      <c r="D479" s="203" t="s">
        <v>119</v>
      </c>
      <c r="E479" s="204" t="s">
        <v>2304</v>
      </c>
      <c r="F479" s="203" t="s">
        <v>985</v>
      </c>
      <c r="G479" s="203" t="s">
        <v>125</v>
      </c>
      <c r="H479" s="203" t="s">
        <v>101</v>
      </c>
      <c r="I479" s="203" t="s">
        <v>127</v>
      </c>
      <c r="J479" s="203"/>
      <c r="K479" s="203"/>
      <c r="L479" s="203"/>
      <c r="M479" s="203"/>
      <c r="N479" s="203" t="s">
        <v>2305</v>
      </c>
      <c r="O479" s="204" t="s">
        <v>2293</v>
      </c>
    </row>
    <row r="480" spans="1:19" ht="47.25" customHeight="1" x14ac:dyDescent="0.25">
      <c r="A480" s="110">
        <f t="shared" si="12"/>
        <v>111</v>
      </c>
      <c r="B480" s="203" t="s">
        <v>2306</v>
      </c>
      <c r="C480" s="203" t="s">
        <v>991</v>
      </c>
      <c r="D480" s="203" t="s">
        <v>119</v>
      </c>
      <c r="E480" s="204" t="s">
        <v>2307</v>
      </c>
      <c r="F480" s="203" t="s">
        <v>985</v>
      </c>
      <c r="G480" s="203" t="s">
        <v>125</v>
      </c>
      <c r="H480" s="203" t="s">
        <v>101</v>
      </c>
      <c r="I480" s="203" t="s">
        <v>127</v>
      </c>
      <c r="J480" s="203"/>
      <c r="K480" s="203"/>
      <c r="L480" s="203"/>
      <c r="M480" s="203"/>
      <c r="N480" s="203" t="s">
        <v>2308</v>
      </c>
      <c r="O480" s="204" t="s">
        <v>2293</v>
      </c>
    </row>
    <row r="481" spans="1:15" ht="47.25" customHeight="1" x14ac:dyDescent="0.25">
      <c r="A481" s="110">
        <f t="shared" si="12"/>
        <v>112</v>
      </c>
      <c r="B481" s="203" t="s">
        <v>2309</v>
      </c>
      <c r="C481" s="203" t="s">
        <v>991</v>
      </c>
      <c r="D481" s="203" t="s">
        <v>119</v>
      </c>
      <c r="E481" s="204" t="s">
        <v>2310</v>
      </c>
      <c r="F481" s="203" t="s">
        <v>985</v>
      </c>
      <c r="G481" s="203" t="s">
        <v>125</v>
      </c>
      <c r="H481" s="203" t="s">
        <v>101</v>
      </c>
      <c r="I481" s="203" t="s">
        <v>127</v>
      </c>
      <c r="J481" s="203"/>
      <c r="K481" s="203"/>
      <c r="L481" s="203"/>
      <c r="M481" s="203"/>
      <c r="N481" s="203" t="s">
        <v>2311</v>
      </c>
      <c r="O481" s="204" t="s">
        <v>2293</v>
      </c>
    </row>
    <row r="482" spans="1:15" ht="47.25" customHeight="1" x14ac:dyDescent="0.25">
      <c r="A482" s="110">
        <f t="shared" si="12"/>
        <v>113</v>
      </c>
      <c r="B482" s="203" t="s">
        <v>2312</v>
      </c>
      <c r="C482" s="203" t="s">
        <v>991</v>
      </c>
      <c r="D482" s="203" t="s">
        <v>119</v>
      </c>
      <c r="E482" s="204" t="s">
        <v>2313</v>
      </c>
      <c r="F482" s="203" t="s">
        <v>985</v>
      </c>
      <c r="G482" s="203" t="s">
        <v>125</v>
      </c>
      <c r="H482" s="203" t="s">
        <v>101</v>
      </c>
      <c r="I482" s="203" t="s">
        <v>127</v>
      </c>
      <c r="J482" s="203"/>
      <c r="K482" s="203"/>
      <c r="L482" s="203"/>
      <c r="M482" s="203"/>
      <c r="N482" s="203" t="s">
        <v>2314</v>
      </c>
      <c r="O482" s="204" t="s">
        <v>2293</v>
      </c>
    </row>
    <row r="483" spans="1:15" ht="47.25" customHeight="1" x14ac:dyDescent="0.25">
      <c r="A483" s="110">
        <f t="shared" si="12"/>
        <v>114</v>
      </c>
      <c r="B483" s="203" t="s">
        <v>2315</v>
      </c>
      <c r="C483" s="203" t="s">
        <v>991</v>
      </c>
      <c r="D483" s="203" t="s">
        <v>119</v>
      </c>
      <c r="E483" s="204" t="s">
        <v>2316</v>
      </c>
      <c r="F483" s="203" t="s">
        <v>985</v>
      </c>
      <c r="G483" s="203" t="s">
        <v>125</v>
      </c>
      <c r="H483" s="203" t="s">
        <v>101</v>
      </c>
      <c r="I483" s="203" t="s">
        <v>127</v>
      </c>
      <c r="J483" s="203"/>
      <c r="K483" s="203"/>
      <c r="L483" s="203"/>
      <c r="M483" s="203"/>
      <c r="N483" s="203" t="s">
        <v>2317</v>
      </c>
      <c r="O483" s="204" t="s">
        <v>2293</v>
      </c>
    </row>
    <row r="484" spans="1:15" ht="47.25" customHeight="1" x14ac:dyDescent="0.25">
      <c r="A484" s="110">
        <f t="shared" si="12"/>
        <v>115</v>
      </c>
      <c r="B484" s="203" t="s">
        <v>2318</v>
      </c>
      <c r="C484" s="203" t="s">
        <v>991</v>
      </c>
      <c r="D484" s="203" t="s">
        <v>119</v>
      </c>
      <c r="E484" s="204" t="s">
        <v>2319</v>
      </c>
      <c r="F484" s="203" t="s">
        <v>985</v>
      </c>
      <c r="G484" s="203" t="s">
        <v>125</v>
      </c>
      <c r="H484" s="203" t="s">
        <v>101</v>
      </c>
      <c r="I484" s="203" t="s">
        <v>127</v>
      </c>
      <c r="J484" s="203"/>
      <c r="K484" s="203"/>
      <c r="L484" s="203"/>
      <c r="M484" s="203"/>
      <c r="N484" s="203" t="s">
        <v>2320</v>
      </c>
      <c r="O484" s="204" t="s">
        <v>2293</v>
      </c>
    </row>
    <row r="485" spans="1:15" ht="47.25" customHeight="1" x14ac:dyDescent="0.25">
      <c r="A485" s="110">
        <f t="shared" si="12"/>
        <v>116</v>
      </c>
      <c r="B485" s="203" t="s">
        <v>2321</v>
      </c>
      <c r="C485" s="203" t="s">
        <v>991</v>
      </c>
      <c r="D485" s="203" t="s">
        <v>119</v>
      </c>
      <c r="E485" s="204" t="s">
        <v>2322</v>
      </c>
      <c r="F485" s="203" t="s">
        <v>985</v>
      </c>
      <c r="G485" s="203" t="s">
        <v>125</v>
      </c>
      <c r="H485" s="203" t="s">
        <v>101</v>
      </c>
      <c r="I485" s="203" t="s">
        <v>127</v>
      </c>
      <c r="J485" s="203"/>
      <c r="K485" s="203"/>
      <c r="L485" s="203"/>
      <c r="M485" s="203"/>
      <c r="N485" s="203" t="s">
        <v>2323</v>
      </c>
      <c r="O485" s="230" t="s">
        <v>2293</v>
      </c>
    </row>
    <row r="486" spans="1:15" ht="47.25" customHeight="1" x14ac:dyDescent="0.25">
      <c r="A486" s="110">
        <f t="shared" si="12"/>
        <v>117</v>
      </c>
      <c r="B486" s="203" t="s">
        <v>2324</v>
      </c>
      <c r="C486" s="203" t="s">
        <v>991</v>
      </c>
      <c r="D486" s="203" t="s">
        <v>119</v>
      </c>
      <c r="E486" s="204" t="s">
        <v>2325</v>
      </c>
      <c r="F486" s="203" t="s">
        <v>985</v>
      </c>
      <c r="G486" s="203" t="s">
        <v>125</v>
      </c>
      <c r="H486" s="203" t="s">
        <v>101</v>
      </c>
      <c r="I486" s="203" t="s">
        <v>127</v>
      </c>
      <c r="J486" s="203"/>
      <c r="K486" s="203"/>
      <c r="L486" s="203"/>
      <c r="M486" s="203"/>
      <c r="N486" s="203" t="s">
        <v>2326</v>
      </c>
      <c r="O486" s="204" t="s">
        <v>2293</v>
      </c>
    </row>
    <row r="487" spans="1:15" ht="47.25" customHeight="1" x14ac:dyDescent="0.25">
      <c r="A487" s="110">
        <f t="shared" si="12"/>
        <v>118</v>
      </c>
      <c r="B487" s="203" t="s">
        <v>2327</v>
      </c>
      <c r="C487" s="203" t="s">
        <v>991</v>
      </c>
      <c r="D487" s="203" t="s">
        <v>119</v>
      </c>
      <c r="E487" s="204" t="s">
        <v>2328</v>
      </c>
      <c r="F487" s="203" t="s">
        <v>985</v>
      </c>
      <c r="G487" s="203" t="s">
        <v>125</v>
      </c>
      <c r="H487" s="203" t="s">
        <v>101</v>
      </c>
      <c r="I487" s="203" t="s">
        <v>127</v>
      </c>
      <c r="J487" s="203"/>
      <c r="K487" s="203"/>
      <c r="L487" s="203"/>
      <c r="M487" s="203"/>
      <c r="N487" s="203" t="s">
        <v>2329</v>
      </c>
      <c r="O487" s="204" t="s">
        <v>2293</v>
      </c>
    </row>
    <row r="488" spans="1:15" ht="47.25" customHeight="1" x14ac:dyDescent="0.25">
      <c r="A488" s="110">
        <f t="shared" si="12"/>
        <v>119</v>
      </c>
      <c r="B488" s="203" t="s">
        <v>2330</v>
      </c>
      <c r="C488" s="203" t="s">
        <v>991</v>
      </c>
      <c r="D488" s="203" t="s">
        <v>119</v>
      </c>
      <c r="E488" s="204" t="s">
        <v>2331</v>
      </c>
      <c r="F488" s="203" t="s">
        <v>985</v>
      </c>
      <c r="G488" s="203" t="s">
        <v>125</v>
      </c>
      <c r="H488" s="203" t="s">
        <v>101</v>
      </c>
      <c r="I488" s="203" t="s">
        <v>127</v>
      </c>
      <c r="J488" s="203"/>
      <c r="K488" s="203"/>
      <c r="L488" s="203"/>
      <c r="M488" s="203"/>
      <c r="N488" s="203" t="s">
        <v>2332</v>
      </c>
      <c r="O488" s="204" t="s">
        <v>2293</v>
      </c>
    </row>
    <row r="489" spans="1:15" ht="47.25" customHeight="1" x14ac:dyDescent="0.25">
      <c r="A489" s="110">
        <f t="shared" si="12"/>
        <v>120</v>
      </c>
      <c r="B489" s="203" t="s">
        <v>2333</v>
      </c>
      <c r="C489" s="203" t="s">
        <v>991</v>
      </c>
      <c r="D489" s="203" t="s">
        <v>119</v>
      </c>
      <c r="E489" s="204" t="s">
        <v>2334</v>
      </c>
      <c r="F489" s="203" t="s">
        <v>985</v>
      </c>
      <c r="G489" s="203" t="s">
        <v>125</v>
      </c>
      <c r="H489" s="203" t="s">
        <v>101</v>
      </c>
      <c r="I489" s="203" t="s">
        <v>127</v>
      </c>
      <c r="J489" s="203"/>
      <c r="K489" s="203"/>
      <c r="L489" s="203"/>
      <c r="M489" s="203"/>
      <c r="N489" s="203" t="s">
        <v>2335</v>
      </c>
      <c r="O489" s="204" t="s">
        <v>2293</v>
      </c>
    </row>
    <row r="490" spans="1:15" ht="47.25" customHeight="1" x14ac:dyDescent="0.25">
      <c r="A490" s="110">
        <f t="shared" si="12"/>
        <v>121</v>
      </c>
      <c r="B490" s="203" t="s">
        <v>2336</v>
      </c>
      <c r="C490" s="203" t="s">
        <v>991</v>
      </c>
      <c r="D490" s="203" t="s">
        <v>119</v>
      </c>
      <c r="E490" s="204" t="s">
        <v>2337</v>
      </c>
      <c r="F490" s="203" t="s">
        <v>985</v>
      </c>
      <c r="G490" s="203" t="s">
        <v>125</v>
      </c>
      <c r="H490" s="203" t="s">
        <v>101</v>
      </c>
      <c r="I490" s="203" t="s">
        <v>127</v>
      </c>
      <c r="J490" s="203"/>
      <c r="K490" s="203"/>
      <c r="L490" s="203"/>
      <c r="M490" s="203"/>
      <c r="N490" s="203" t="s">
        <v>2338</v>
      </c>
      <c r="O490" s="204" t="s">
        <v>2293</v>
      </c>
    </row>
    <row r="491" spans="1:15" ht="47.25" customHeight="1" x14ac:dyDescent="0.25">
      <c r="A491" s="110">
        <f t="shared" si="12"/>
        <v>122</v>
      </c>
      <c r="B491" s="203" t="s">
        <v>2339</v>
      </c>
      <c r="C491" s="203" t="s">
        <v>991</v>
      </c>
      <c r="D491" s="203" t="s">
        <v>119</v>
      </c>
      <c r="E491" s="204" t="s">
        <v>2340</v>
      </c>
      <c r="F491" s="203" t="s">
        <v>985</v>
      </c>
      <c r="G491" s="203" t="s">
        <v>125</v>
      </c>
      <c r="H491" s="203" t="s">
        <v>101</v>
      </c>
      <c r="I491" s="203" t="s">
        <v>127</v>
      </c>
      <c r="J491" s="203"/>
      <c r="K491" s="203"/>
      <c r="L491" s="203"/>
      <c r="M491" s="203"/>
      <c r="N491" s="203" t="s">
        <v>2341</v>
      </c>
      <c r="O491" s="231" t="s">
        <v>2293</v>
      </c>
    </row>
    <row r="492" spans="1:15" ht="47.25" customHeight="1" x14ac:dyDescent="0.25">
      <c r="A492" s="110">
        <f t="shared" si="12"/>
        <v>123</v>
      </c>
      <c r="B492" s="203" t="s">
        <v>2342</v>
      </c>
      <c r="C492" s="203" t="s">
        <v>991</v>
      </c>
      <c r="D492" s="203" t="s">
        <v>119</v>
      </c>
      <c r="E492" s="204" t="s">
        <v>2343</v>
      </c>
      <c r="F492" s="203" t="s">
        <v>985</v>
      </c>
      <c r="G492" s="203" t="s">
        <v>125</v>
      </c>
      <c r="H492" s="203" t="s">
        <v>101</v>
      </c>
      <c r="I492" s="203" t="s">
        <v>127</v>
      </c>
      <c r="J492" s="203"/>
      <c r="K492" s="203"/>
      <c r="L492" s="203"/>
      <c r="M492" s="203"/>
      <c r="N492" s="203" t="s">
        <v>2344</v>
      </c>
      <c r="O492" s="204" t="s">
        <v>2293</v>
      </c>
    </row>
    <row r="493" spans="1:15" ht="47.25" customHeight="1" x14ac:dyDescent="0.25">
      <c r="A493" s="110">
        <f t="shared" si="12"/>
        <v>124</v>
      </c>
      <c r="B493" s="203" t="s">
        <v>2345</v>
      </c>
      <c r="C493" s="203" t="s">
        <v>2346</v>
      </c>
      <c r="D493" s="203" t="s">
        <v>352</v>
      </c>
      <c r="E493" s="204" t="s">
        <v>2347</v>
      </c>
      <c r="F493" s="203" t="s">
        <v>2348</v>
      </c>
      <c r="G493" s="203" t="s">
        <v>2349</v>
      </c>
      <c r="H493" s="203" t="s">
        <v>101</v>
      </c>
      <c r="I493" s="203" t="s">
        <v>2350</v>
      </c>
      <c r="J493" s="229"/>
      <c r="K493" s="229"/>
      <c r="L493" s="229"/>
      <c r="M493" s="229"/>
      <c r="N493" s="203" t="s">
        <v>2351</v>
      </c>
      <c r="O493" s="203" t="s">
        <v>2352</v>
      </c>
    </row>
    <row r="494" spans="1:15" ht="47.25" customHeight="1" x14ac:dyDescent="0.25">
      <c r="A494" s="110">
        <f t="shared" si="12"/>
        <v>125</v>
      </c>
      <c r="B494" s="203" t="s">
        <v>2353</v>
      </c>
      <c r="C494" s="203" t="s">
        <v>778</v>
      </c>
      <c r="D494" s="203" t="s">
        <v>2354</v>
      </c>
      <c r="E494" s="204" t="s">
        <v>2355</v>
      </c>
      <c r="F494" s="203" t="s">
        <v>985</v>
      </c>
      <c r="G494" s="203" t="s">
        <v>2356</v>
      </c>
      <c r="H494" s="209" t="s">
        <v>101</v>
      </c>
      <c r="I494" s="203" t="s">
        <v>2357</v>
      </c>
      <c r="J494" s="229"/>
      <c r="K494" s="229"/>
      <c r="L494" s="229"/>
      <c r="M494" s="229"/>
      <c r="N494" s="203" t="s">
        <v>2358</v>
      </c>
      <c r="O494" s="203" t="s">
        <v>2359</v>
      </c>
    </row>
    <row r="495" spans="1:15" ht="47.25" customHeight="1" x14ac:dyDescent="0.25">
      <c r="A495" s="110">
        <f t="shared" si="12"/>
        <v>126</v>
      </c>
      <c r="B495" s="203" t="s">
        <v>2360</v>
      </c>
      <c r="C495" s="203" t="s">
        <v>778</v>
      </c>
      <c r="D495" s="203" t="s">
        <v>2361</v>
      </c>
      <c r="E495" s="204" t="s">
        <v>2362</v>
      </c>
      <c r="F495" s="203" t="s">
        <v>985</v>
      </c>
      <c r="G495" s="203" t="s">
        <v>2363</v>
      </c>
      <c r="H495" s="209" t="s">
        <v>101</v>
      </c>
      <c r="I495" s="203" t="s">
        <v>1278</v>
      </c>
      <c r="J495" s="229"/>
      <c r="K495" s="229"/>
      <c r="L495" s="229"/>
      <c r="M495" s="229"/>
      <c r="N495" s="203" t="s">
        <v>2364</v>
      </c>
      <c r="O495" s="203" t="s">
        <v>2365</v>
      </c>
    </row>
    <row r="496" spans="1:15" ht="47.25" customHeight="1" x14ac:dyDescent="0.25">
      <c r="A496" s="212">
        <f>A495+1</f>
        <v>127</v>
      </c>
      <c r="B496" s="203" t="s">
        <v>2366</v>
      </c>
      <c r="C496" s="203" t="s">
        <v>833</v>
      </c>
      <c r="D496" s="203" t="s">
        <v>411</v>
      </c>
      <c r="E496" s="232" t="s">
        <v>2367</v>
      </c>
      <c r="F496" s="203" t="s">
        <v>819</v>
      </c>
      <c r="G496" s="214" t="s">
        <v>820</v>
      </c>
      <c r="H496" s="203" t="s">
        <v>372</v>
      </c>
      <c r="I496" s="215" t="s">
        <v>2368</v>
      </c>
      <c r="J496" s="203" t="s">
        <v>2369</v>
      </c>
      <c r="K496" s="203" t="s">
        <v>2370</v>
      </c>
      <c r="L496" s="233" t="s">
        <v>822</v>
      </c>
      <c r="M496" s="233"/>
      <c r="N496" s="203" t="s">
        <v>823</v>
      </c>
      <c r="O496" s="215" t="s">
        <v>107</v>
      </c>
    </row>
    <row r="497" spans="1:15" ht="47.25" customHeight="1" x14ac:dyDescent="0.25">
      <c r="A497" s="212">
        <f>A496+1</f>
        <v>128</v>
      </c>
      <c r="B497" s="203" t="s">
        <v>2371</v>
      </c>
      <c r="C497" s="203" t="s">
        <v>1326</v>
      </c>
      <c r="D497" s="203" t="s">
        <v>411</v>
      </c>
      <c r="E497" s="213" t="s">
        <v>2372</v>
      </c>
      <c r="F497" s="203" t="s">
        <v>819</v>
      </c>
      <c r="G497" s="214" t="s">
        <v>820</v>
      </c>
      <c r="H497" s="203" t="s">
        <v>372</v>
      </c>
      <c r="I497" s="215" t="s">
        <v>2373</v>
      </c>
      <c r="J497" s="203" t="s">
        <v>2374</v>
      </c>
      <c r="K497" s="203" t="s">
        <v>2375</v>
      </c>
      <c r="L497" s="233" t="s">
        <v>822</v>
      </c>
      <c r="M497" s="233"/>
      <c r="N497" s="203" t="s">
        <v>823</v>
      </c>
      <c r="O497" s="215" t="s">
        <v>107</v>
      </c>
    </row>
    <row r="498" spans="1:15" ht="47.25" customHeight="1" x14ac:dyDescent="0.25">
      <c r="A498" s="212">
        <f>A497+1</f>
        <v>129</v>
      </c>
      <c r="B498" s="203" t="s">
        <v>2376</v>
      </c>
      <c r="C498" s="203" t="s">
        <v>1326</v>
      </c>
      <c r="D498" s="203" t="s">
        <v>411</v>
      </c>
      <c r="E498" s="213" t="s">
        <v>2372</v>
      </c>
      <c r="F498" s="203" t="s">
        <v>819</v>
      </c>
      <c r="G498" s="214" t="s">
        <v>820</v>
      </c>
      <c r="H498" s="203" t="s">
        <v>372</v>
      </c>
      <c r="I498" s="215" t="s">
        <v>2373</v>
      </c>
      <c r="J498" s="203" t="s">
        <v>2374</v>
      </c>
      <c r="K498" s="203" t="s">
        <v>2375</v>
      </c>
      <c r="L498" s="233" t="s">
        <v>822</v>
      </c>
      <c r="M498" s="233"/>
      <c r="N498" s="203" t="s">
        <v>823</v>
      </c>
      <c r="O498" s="215" t="s">
        <v>107</v>
      </c>
    </row>
    <row r="499" spans="1:15" ht="47.25" customHeight="1" x14ac:dyDescent="0.25">
      <c r="A499" s="110">
        <f>A498+1</f>
        <v>130</v>
      </c>
      <c r="B499" s="203" t="s">
        <v>2377</v>
      </c>
      <c r="C499" s="203" t="s">
        <v>2378</v>
      </c>
      <c r="D499" s="203" t="s">
        <v>2379</v>
      </c>
      <c r="E499" s="204" t="s">
        <v>2380</v>
      </c>
      <c r="F499" s="203" t="s">
        <v>2381</v>
      </c>
      <c r="G499" s="203" t="s">
        <v>2382</v>
      </c>
      <c r="H499" s="203" t="s">
        <v>101</v>
      </c>
      <c r="I499" s="203" t="s">
        <v>2383</v>
      </c>
      <c r="J499" s="206">
        <v>0</v>
      </c>
      <c r="K499" s="229"/>
      <c r="L499" s="234"/>
      <c r="M499" s="234"/>
      <c r="N499" s="203" t="s">
        <v>2384</v>
      </c>
      <c r="O499" s="204" t="s">
        <v>2385</v>
      </c>
    </row>
    <row r="500" spans="1:15" ht="47.25" customHeight="1" x14ac:dyDescent="0.25">
      <c r="A500" s="110">
        <f>A499+1</f>
        <v>131</v>
      </c>
      <c r="B500" s="203" t="s">
        <v>2386</v>
      </c>
      <c r="C500" s="203" t="s">
        <v>342</v>
      </c>
      <c r="D500" s="203" t="s">
        <v>338</v>
      </c>
      <c r="E500" s="204" t="s">
        <v>2387</v>
      </c>
      <c r="F500" s="203" t="s">
        <v>985</v>
      </c>
      <c r="G500" s="203" t="s">
        <v>2388</v>
      </c>
      <c r="H500" s="203" t="s">
        <v>126</v>
      </c>
      <c r="I500" s="203" t="s">
        <v>2389</v>
      </c>
      <c r="J500" s="227"/>
      <c r="K500" s="235"/>
      <c r="L500" s="215"/>
      <c r="M500" s="215"/>
      <c r="N500" s="203" t="s">
        <v>2390</v>
      </c>
      <c r="O500" s="204" t="s">
        <v>2391</v>
      </c>
    </row>
    <row r="501" spans="1:15" ht="47.25" customHeight="1" x14ac:dyDescent="0.25">
      <c r="A501" s="110">
        <f t="shared" ref="A501:A518" si="13">A500+1</f>
        <v>132</v>
      </c>
      <c r="B501" s="203" t="s">
        <v>2392</v>
      </c>
      <c r="C501" s="203" t="s">
        <v>2393</v>
      </c>
      <c r="D501" s="203" t="s">
        <v>2394</v>
      </c>
      <c r="E501" s="204" t="s">
        <v>2395</v>
      </c>
      <c r="F501" s="203" t="s">
        <v>985</v>
      </c>
      <c r="G501" s="203" t="s">
        <v>2396</v>
      </c>
      <c r="H501" s="203" t="s">
        <v>101</v>
      </c>
      <c r="I501" s="203" t="s">
        <v>2397</v>
      </c>
      <c r="J501" s="227"/>
      <c r="K501" s="235"/>
      <c r="L501" s="215"/>
      <c r="M501" s="215"/>
      <c r="N501" s="203" t="s">
        <v>2398</v>
      </c>
      <c r="O501" s="204" t="s">
        <v>2399</v>
      </c>
    </row>
    <row r="502" spans="1:15" ht="47.25" customHeight="1" x14ac:dyDescent="0.25">
      <c r="A502" s="110">
        <f t="shared" si="13"/>
        <v>133</v>
      </c>
      <c r="B502" s="203" t="s">
        <v>2400</v>
      </c>
      <c r="C502" s="203" t="s">
        <v>991</v>
      </c>
      <c r="D502" s="203" t="s">
        <v>119</v>
      </c>
      <c r="E502" s="204" t="s">
        <v>2401</v>
      </c>
      <c r="F502" s="203" t="s">
        <v>985</v>
      </c>
      <c r="G502" s="203" t="s">
        <v>125</v>
      </c>
      <c r="H502" s="203" t="s">
        <v>126</v>
      </c>
      <c r="I502" s="203" t="s">
        <v>127</v>
      </c>
      <c r="J502" s="203"/>
      <c r="K502" s="203"/>
      <c r="L502" s="203"/>
      <c r="M502" s="203"/>
      <c r="N502" s="204" t="s">
        <v>2402</v>
      </c>
      <c r="O502" s="204" t="s">
        <v>2293</v>
      </c>
    </row>
    <row r="503" spans="1:15" ht="47.25" customHeight="1" x14ac:dyDescent="0.25">
      <c r="A503" s="110">
        <f t="shared" si="13"/>
        <v>134</v>
      </c>
      <c r="B503" s="203" t="s">
        <v>2403</v>
      </c>
      <c r="C503" s="203" t="s">
        <v>991</v>
      </c>
      <c r="D503" s="203" t="s">
        <v>119</v>
      </c>
      <c r="E503" s="204" t="s">
        <v>2404</v>
      </c>
      <c r="F503" s="203" t="s">
        <v>985</v>
      </c>
      <c r="G503" s="203" t="s">
        <v>125</v>
      </c>
      <c r="H503" s="203" t="s">
        <v>126</v>
      </c>
      <c r="I503" s="203" t="s">
        <v>127</v>
      </c>
      <c r="J503" s="203"/>
      <c r="K503" s="203"/>
      <c r="L503" s="203"/>
      <c r="M503" s="203"/>
      <c r="N503" s="203" t="s">
        <v>2405</v>
      </c>
      <c r="O503" s="204" t="s">
        <v>2293</v>
      </c>
    </row>
    <row r="504" spans="1:15" ht="47.25" customHeight="1" x14ac:dyDescent="0.25">
      <c r="A504" s="110">
        <f t="shared" si="13"/>
        <v>135</v>
      </c>
      <c r="B504" s="203" t="s">
        <v>2406</v>
      </c>
      <c r="C504" s="203" t="s">
        <v>991</v>
      </c>
      <c r="D504" s="203" t="s">
        <v>119</v>
      </c>
      <c r="E504" s="204" t="s">
        <v>2407</v>
      </c>
      <c r="F504" s="203" t="s">
        <v>985</v>
      </c>
      <c r="G504" s="203" t="s">
        <v>125</v>
      </c>
      <c r="H504" s="203" t="s">
        <v>126</v>
      </c>
      <c r="I504" s="203" t="s">
        <v>127</v>
      </c>
      <c r="J504" s="203"/>
      <c r="K504" s="203"/>
      <c r="L504" s="203"/>
      <c r="M504" s="203"/>
      <c r="N504" s="203" t="s">
        <v>2408</v>
      </c>
      <c r="O504" s="204" t="s">
        <v>2293</v>
      </c>
    </row>
    <row r="505" spans="1:15" ht="47.25" customHeight="1" x14ac:dyDescent="0.25">
      <c r="A505" s="110">
        <f t="shared" si="13"/>
        <v>136</v>
      </c>
      <c r="B505" s="203" t="s">
        <v>2409</v>
      </c>
      <c r="C505" s="203" t="s">
        <v>991</v>
      </c>
      <c r="D505" s="203" t="s">
        <v>119</v>
      </c>
      <c r="E505" s="204" t="s">
        <v>2410</v>
      </c>
      <c r="F505" s="203" t="s">
        <v>985</v>
      </c>
      <c r="G505" s="203" t="s">
        <v>125</v>
      </c>
      <c r="H505" s="203" t="s">
        <v>126</v>
      </c>
      <c r="I505" s="203" t="s">
        <v>127</v>
      </c>
      <c r="J505" s="203"/>
      <c r="K505" s="203"/>
      <c r="L505" s="203"/>
      <c r="M505" s="203"/>
      <c r="N505" s="203" t="s">
        <v>2411</v>
      </c>
      <c r="O505" s="204" t="s">
        <v>2293</v>
      </c>
    </row>
    <row r="506" spans="1:15" ht="47.25" customHeight="1" x14ac:dyDescent="0.25">
      <c r="A506" s="110">
        <f t="shared" si="13"/>
        <v>137</v>
      </c>
      <c r="B506" s="203" t="s">
        <v>2412</v>
      </c>
      <c r="C506" s="203" t="s">
        <v>991</v>
      </c>
      <c r="D506" s="203" t="s">
        <v>119</v>
      </c>
      <c r="E506" s="204" t="s">
        <v>2413</v>
      </c>
      <c r="F506" s="203" t="s">
        <v>985</v>
      </c>
      <c r="G506" s="203" t="s">
        <v>125</v>
      </c>
      <c r="H506" s="203" t="s">
        <v>126</v>
      </c>
      <c r="I506" s="203" t="s">
        <v>127</v>
      </c>
      <c r="J506" s="203"/>
      <c r="K506" s="203"/>
      <c r="L506" s="203"/>
      <c r="M506" s="203"/>
      <c r="N506" s="203" t="s">
        <v>2414</v>
      </c>
      <c r="O506" s="204" t="s">
        <v>2293</v>
      </c>
    </row>
    <row r="507" spans="1:15" ht="47.25" customHeight="1" x14ac:dyDescent="0.25">
      <c r="A507" s="110">
        <f t="shared" si="13"/>
        <v>138</v>
      </c>
      <c r="B507" s="203" t="s">
        <v>2415</v>
      </c>
      <c r="C507" s="203" t="s">
        <v>991</v>
      </c>
      <c r="D507" s="203" t="s">
        <v>119</v>
      </c>
      <c r="E507" s="204" t="s">
        <v>2416</v>
      </c>
      <c r="F507" s="203" t="s">
        <v>985</v>
      </c>
      <c r="G507" s="203" t="s">
        <v>125</v>
      </c>
      <c r="H507" s="203" t="s">
        <v>126</v>
      </c>
      <c r="I507" s="203" t="s">
        <v>127</v>
      </c>
      <c r="J507" s="203"/>
      <c r="K507" s="203"/>
      <c r="L507" s="203"/>
      <c r="M507" s="203"/>
      <c r="N507" s="203" t="s">
        <v>2417</v>
      </c>
      <c r="O507" s="204" t="s">
        <v>2293</v>
      </c>
    </row>
    <row r="508" spans="1:15" ht="47.25" customHeight="1" x14ac:dyDescent="0.25">
      <c r="A508" s="110">
        <f t="shared" si="13"/>
        <v>139</v>
      </c>
      <c r="B508" s="203" t="s">
        <v>2418</v>
      </c>
      <c r="C508" s="203" t="s">
        <v>991</v>
      </c>
      <c r="D508" s="203" t="s">
        <v>119</v>
      </c>
      <c r="E508" s="204" t="s">
        <v>2419</v>
      </c>
      <c r="F508" s="203" t="s">
        <v>985</v>
      </c>
      <c r="G508" s="203" t="s">
        <v>125</v>
      </c>
      <c r="H508" s="203" t="s">
        <v>126</v>
      </c>
      <c r="I508" s="203" t="s">
        <v>127</v>
      </c>
      <c r="J508" s="203"/>
      <c r="K508" s="203"/>
      <c r="L508" s="203"/>
      <c r="M508" s="203"/>
      <c r="N508" s="203" t="s">
        <v>2420</v>
      </c>
      <c r="O508" s="204" t="s">
        <v>2293</v>
      </c>
    </row>
    <row r="509" spans="1:15" ht="47.25" customHeight="1" x14ac:dyDescent="0.25">
      <c r="A509" s="110">
        <f t="shared" si="13"/>
        <v>140</v>
      </c>
      <c r="B509" s="203" t="s">
        <v>2421</v>
      </c>
      <c r="C509" s="203" t="s">
        <v>991</v>
      </c>
      <c r="D509" s="203" t="s">
        <v>119</v>
      </c>
      <c r="E509" s="204" t="s">
        <v>2422</v>
      </c>
      <c r="F509" s="203" t="s">
        <v>985</v>
      </c>
      <c r="G509" s="203" t="s">
        <v>125</v>
      </c>
      <c r="H509" s="203" t="s">
        <v>126</v>
      </c>
      <c r="I509" s="203" t="s">
        <v>127</v>
      </c>
      <c r="J509" s="203"/>
      <c r="K509" s="203"/>
      <c r="L509" s="203"/>
      <c r="M509" s="203"/>
      <c r="N509" s="203" t="s">
        <v>2423</v>
      </c>
      <c r="O509" s="204" t="s">
        <v>2293</v>
      </c>
    </row>
    <row r="510" spans="1:15" ht="47.25" customHeight="1" x14ac:dyDescent="0.25">
      <c r="A510" s="110">
        <f t="shared" si="13"/>
        <v>141</v>
      </c>
      <c r="B510" s="203" t="s">
        <v>2424</v>
      </c>
      <c r="C510" s="203" t="s">
        <v>991</v>
      </c>
      <c r="D510" s="203" t="s">
        <v>119</v>
      </c>
      <c r="E510" s="204" t="s">
        <v>2425</v>
      </c>
      <c r="F510" s="203" t="s">
        <v>985</v>
      </c>
      <c r="G510" s="203" t="s">
        <v>125</v>
      </c>
      <c r="H510" s="203" t="s">
        <v>126</v>
      </c>
      <c r="I510" s="203" t="s">
        <v>127</v>
      </c>
      <c r="J510" s="203"/>
      <c r="K510" s="203"/>
      <c r="L510" s="203"/>
      <c r="M510" s="203"/>
      <c r="N510" s="203" t="s">
        <v>2426</v>
      </c>
      <c r="O510" s="204" t="s">
        <v>2293</v>
      </c>
    </row>
    <row r="511" spans="1:15" ht="47.25" customHeight="1" x14ac:dyDescent="0.25">
      <c r="A511" s="110">
        <f t="shared" si="13"/>
        <v>142</v>
      </c>
      <c r="B511" s="203" t="s">
        <v>2427</v>
      </c>
      <c r="C511" s="203" t="s">
        <v>991</v>
      </c>
      <c r="D511" s="203" t="s">
        <v>119</v>
      </c>
      <c r="E511" s="204" t="s">
        <v>2428</v>
      </c>
      <c r="F511" s="203" t="s">
        <v>985</v>
      </c>
      <c r="G511" s="203" t="s">
        <v>125</v>
      </c>
      <c r="H511" s="203" t="s">
        <v>126</v>
      </c>
      <c r="I511" s="203" t="s">
        <v>127</v>
      </c>
      <c r="J511" s="203"/>
      <c r="K511" s="203"/>
      <c r="L511" s="203"/>
      <c r="M511" s="203"/>
      <c r="N511" s="203" t="s">
        <v>2429</v>
      </c>
      <c r="O511" s="204" t="s">
        <v>2293</v>
      </c>
    </row>
    <row r="512" spans="1:15" ht="47.25" customHeight="1" x14ac:dyDescent="0.25">
      <c r="A512" s="110">
        <f t="shared" si="13"/>
        <v>143</v>
      </c>
      <c r="B512" s="203" t="s">
        <v>2430</v>
      </c>
      <c r="C512" s="203" t="s">
        <v>991</v>
      </c>
      <c r="D512" s="203" t="s">
        <v>119</v>
      </c>
      <c r="E512" s="204" t="s">
        <v>2431</v>
      </c>
      <c r="F512" s="203" t="s">
        <v>985</v>
      </c>
      <c r="G512" s="203" t="s">
        <v>125</v>
      </c>
      <c r="H512" s="203" t="s">
        <v>126</v>
      </c>
      <c r="I512" s="203" t="s">
        <v>127</v>
      </c>
      <c r="J512" s="203"/>
      <c r="K512" s="203"/>
      <c r="L512" s="203"/>
      <c r="M512" s="203"/>
      <c r="N512" s="203" t="s">
        <v>2432</v>
      </c>
      <c r="O512" s="204" t="s">
        <v>2293</v>
      </c>
    </row>
    <row r="513" spans="1:22" ht="47.25" customHeight="1" x14ac:dyDescent="0.25">
      <c r="A513" s="110">
        <f t="shared" si="13"/>
        <v>144</v>
      </c>
      <c r="B513" s="203" t="s">
        <v>2433</v>
      </c>
      <c r="C513" s="203" t="s">
        <v>991</v>
      </c>
      <c r="D513" s="203" t="s">
        <v>119</v>
      </c>
      <c r="E513" s="204" t="s">
        <v>2434</v>
      </c>
      <c r="F513" s="203" t="s">
        <v>985</v>
      </c>
      <c r="G513" s="203" t="s">
        <v>125</v>
      </c>
      <c r="H513" s="203" t="s">
        <v>126</v>
      </c>
      <c r="I513" s="203" t="s">
        <v>127</v>
      </c>
      <c r="J513" s="203"/>
      <c r="K513" s="203"/>
      <c r="L513" s="203"/>
      <c r="M513" s="203"/>
      <c r="N513" s="203" t="s">
        <v>2435</v>
      </c>
      <c r="O513" s="204" t="s">
        <v>2293</v>
      </c>
    </row>
    <row r="514" spans="1:22" ht="47.25" customHeight="1" x14ac:dyDescent="0.25">
      <c r="A514" s="110">
        <f t="shared" si="13"/>
        <v>145</v>
      </c>
      <c r="B514" s="203" t="s">
        <v>2436</v>
      </c>
      <c r="C514" s="203" t="s">
        <v>991</v>
      </c>
      <c r="D514" s="203" t="s">
        <v>119</v>
      </c>
      <c r="E514" s="204" t="s">
        <v>2437</v>
      </c>
      <c r="F514" s="203" t="s">
        <v>985</v>
      </c>
      <c r="G514" s="203" t="s">
        <v>125</v>
      </c>
      <c r="H514" s="203" t="s">
        <v>126</v>
      </c>
      <c r="I514" s="203" t="s">
        <v>127</v>
      </c>
      <c r="J514" s="203"/>
      <c r="K514" s="203"/>
      <c r="L514" s="203"/>
      <c r="M514" s="203"/>
      <c r="N514" s="203" t="s">
        <v>2438</v>
      </c>
      <c r="O514" s="204" t="s">
        <v>2293</v>
      </c>
    </row>
    <row r="515" spans="1:22" ht="47.25" customHeight="1" x14ac:dyDescent="0.25">
      <c r="A515" s="110">
        <f t="shared" si="13"/>
        <v>146</v>
      </c>
      <c r="B515" s="203" t="s">
        <v>2439</v>
      </c>
      <c r="C515" s="203" t="s">
        <v>991</v>
      </c>
      <c r="D515" s="203" t="s">
        <v>119</v>
      </c>
      <c r="E515" s="204" t="s">
        <v>2440</v>
      </c>
      <c r="F515" s="203" t="s">
        <v>985</v>
      </c>
      <c r="G515" s="203" t="s">
        <v>125</v>
      </c>
      <c r="H515" s="203" t="s">
        <v>126</v>
      </c>
      <c r="I515" s="203" t="s">
        <v>127</v>
      </c>
      <c r="J515" s="203"/>
      <c r="K515" s="203"/>
      <c r="L515" s="203"/>
      <c r="M515" s="203"/>
      <c r="N515" s="203" t="s">
        <v>2441</v>
      </c>
      <c r="O515" s="204" t="s">
        <v>2293</v>
      </c>
    </row>
    <row r="516" spans="1:22" ht="47.25" customHeight="1" x14ac:dyDescent="0.25">
      <c r="A516" s="110">
        <f t="shared" si="13"/>
        <v>147</v>
      </c>
      <c r="B516" s="203" t="s">
        <v>2442</v>
      </c>
      <c r="C516" s="203" t="s">
        <v>991</v>
      </c>
      <c r="D516" s="203" t="s">
        <v>119</v>
      </c>
      <c r="E516" s="204" t="s">
        <v>2443</v>
      </c>
      <c r="F516" s="203" t="s">
        <v>985</v>
      </c>
      <c r="G516" s="203" t="s">
        <v>125</v>
      </c>
      <c r="H516" s="203" t="s">
        <v>126</v>
      </c>
      <c r="I516" s="203" t="s">
        <v>127</v>
      </c>
      <c r="J516" s="203"/>
      <c r="K516" s="203"/>
      <c r="L516" s="203"/>
      <c r="M516" s="203"/>
      <c r="N516" s="203" t="s">
        <v>2444</v>
      </c>
      <c r="O516" s="204" t="s">
        <v>2293</v>
      </c>
    </row>
    <row r="517" spans="1:22" ht="47.25" customHeight="1" x14ac:dyDescent="0.25">
      <c r="A517" s="110">
        <f t="shared" si="13"/>
        <v>148</v>
      </c>
      <c r="B517" s="203" t="s">
        <v>2445</v>
      </c>
      <c r="C517" s="203" t="s">
        <v>991</v>
      </c>
      <c r="D517" s="203" t="s">
        <v>119</v>
      </c>
      <c r="E517" s="204" t="s">
        <v>2446</v>
      </c>
      <c r="F517" s="203" t="s">
        <v>985</v>
      </c>
      <c r="G517" s="203" t="s">
        <v>125</v>
      </c>
      <c r="H517" s="203" t="s">
        <v>126</v>
      </c>
      <c r="I517" s="203" t="s">
        <v>127</v>
      </c>
      <c r="J517" s="203"/>
      <c r="K517" s="203"/>
      <c r="L517" s="203"/>
      <c r="M517" s="203"/>
      <c r="N517" s="203" t="s">
        <v>2447</v>
      </c>
      <c r="O517" s="204" t="s">
        <v>2293</v>
      </c>
    </row>
    <row r="518" spans="1:22" ht="47.25" customHeight="1" x14ac:dyDescent="0.25">
      <c r="A518" s="110">
        <f t="shared" si="13"/>
        <v>149</v>
      </c>
      <c r="B518" s="203" t="s">
        <v>2448</v>
      </c>
      <c r="C518" s="203" t="s">
        <v>2449</v>
      </c>
      <c r="D518" s="203" t="s">
        <v>2450</v>
      </c>
      <c r="E518" s="204" t="s">
        <v>2451</v>
      </c>
      <c r="F518" s="203" t="s">
        <v>985</v>
      </c>
      <c r="G518" s="203" t="s">
        <v>2452</v>
      </c>
      <c r="H518" s="203" t="s">
        <v>126</v>
      </c>
      <c r="I518" s="203" t="s">
        <v>2453</v>
      </c>
      <c r="J518" s="203"/>
      <c r="K518" s="236"/>
      <c r="L518" s="203"/>
      <c r="M518" s="203"/>
      <c r="N518" s="203" t="s">
        <v>2454</v>
      </c>
      <c r="O518" s="204" t="s">
        <v>2455</v>
      </c>
      <c r="R518" s="34" t="s">
        <v>2456</v>
      </c>
    </row>
    <row r="519" spans="1:22" ht="47.25" customHeight="1" x14ac:dyDescent="0.25">
      <c r="A519" s="203">
        <f>A518+1</f>
        <v>150</v>
      </c>
      <c r="B519" s="203" t="s">
        <v>2457</v>
      </c>
      <c r="C519" s="203" t="s">
        <v>1178</v>
      </c>
      <c r="D519" s="203" t="s">
        <v>2458</v>
      </c>
      <c r="E519" s="204" t="s">
        <v>2459</v>
      </c>
      <c r="F519" s="203" t="s">
        <v>1154</v>
      </c>
      <c r="G519" s="203" t="s">
        <v>2460</v>
      </c>
      <c r="H519" s="203" t="s">
        <v>372</v>
      </c>
      <c r="I519" s="203" t="s">
        <v>2461</v>
      </c>
      <c r="J519" s="203"/>
      <c r="K519" s="237"/>
      <c r="L519" s="210"/>
      <c r="M519" s="210"/>
      <c r="N519" s="203" t="s">
        <v>2462</v>
      </c>
      <c r="O519" s="203" t="s">
        <v>2463</v>
      </c>
    </row>
    <row r="520" spans="1:22" ht="47.25" customHeight="1" x14ac:dyDescent="0.25">
      <c r="A520" s="110">
        <f>A519+1</f>
        <v>151</v>
      </c>
      <c r="B520" s="203" t="s">
        <v>2464</v>
      </c>
      <c r="C520" s="203" t="s">
        <v>1215</v>
      </c>
      <c r="D520" s="203" t="s">
        <v>2465</v>
      </c>
      <c r="E520" s="204" t="s">
        <v>2466</v>
      </c>
      <c r="F520" s="203" t="s">
        <v>1154</v>
      </c>
      <c r="G520" s="203" t="s">
        <v>371</v>
      </c>
      <c r="H520" s="203" t="s">
        <v>372</v>
      </c>
      <c r="I520" s="203" t="s">
        <v>2467</v>
      </c>
      <c r="J520" s="203"/>
      <c r="K520" s="238"/>
      <c r="L520" s="210"/>
      <c r="M520" s="210"/>
      <c r="N520" s="203" t="s">
        <v>2468</v>
      </c>
      <c r="O520" s="203" t="s">
        <v>2463</v>
      </c>
    </row>
    <row r="521" spans="1:22" ht="47.25" customHeight="1" x14ac:dyDescent="0.25">
      <c r="A521" s="203">
        <f>A520+1</f>
        <v>152</v>
      </c>
      <c r="B521" s="203" t="s">
        <v>2469</v>
      </c>
      <c r="C521" s="203" t="s">
        <v>388</v>
      </c>
      <c r="D521" s="203" t="s">
        <v>1210</v>
      </c>
      <c r="E521" s="204" t="s">
        <v>1211</v>
      </c>
      <c r="F521" s="203" t="s">
        <v>1154</v>
      </c>
      <c r="G521" s="203" t="s">
        <v>371</v>
      </c>
      <c r="H521" s="203" t="s">
        <v>372</v>
      </c>
      <c r="I521" s="203" t="s">
        <v>2470</v>
      </c>
      <c r="J521" s="203"/>
      <c r="K521" s="238"/>
      <c r="L521" s="209"/>
      <c r="M521" s="209"/>
      <c r="N521" s="203" t="s">
        <v>2471</v>
      </c>
      <c r="O521" s="203" t="s">
        <v>2463</v>
      </c>
    </row>
    <row r="522" spans="1:22" ht="47.25" customHeight="1" x14ac:dyDescent="0.25">
      <c r="A522" s="110">
        <f>A521+1</f>
        <v>153</v>
      </c>
      <c r="B522" s="203" t="s">
        <v>2472</v>
      </c>
      <c r="C522" s="203" t="s">
        <v>2473</v>
      </c>
      <c r="D522" s="203" t="s">
        <v>2474</v>
      </c>
      <c r="E522" s="204" t="s">
        <v>2475</v>
      </c>
      <c r="F522" s="203" t="s">
        <v>1154</v>
      </c>
      <c r="G522" s="203" t="s">
        <v>371</v>
      </c>
      <c r="H522" s="203" t="s">
        <v>372</v>
      </c>
      <c r="I522" s="203" t="s">
        <v>2476</v>
      </c>
      <c r="J522" s="203"/>
      <c r="K522" s="238"/>
      <c r="L522" s="209"/>
      <c r="M522" s="209"/>
      <c r="N522" s="203" t="s">
        <v>2477</v>
      </c>
      <c r="O522" s="203" t="s">
        <v>2463</v>
      </c>
    </row>
    <row r="523" spans="1:22" s="240" customFormat="1" ht="47.25" customHeight="1" x14ac:dyDescent="0.25">
      <c r="A523" s="110">
        <f t="shared" ref="A523:A524" si="14">A522+1</f>
        <v>154</v>
      </c>
      <c r="B523" s="203" t="s">
        <v>2478</v>
      </c>
      <c r="C523" s="203" t="s">
        <v>2473</v>
      </c>
      <c r="D523" s="203" t="s">
        <v>2474</v>
      </c>
      <c r="E523" s="204" t="s">
        <v>2479</v>
      </c>
      <c r="F523" s="203" t="s">
        <v>1154</v>
      </c>
      <c r="G523" s="203" t="s">
        <v>371</v>
      </c>
      <c r="H523" s="203" t="s">
        <v>372</v>
      </c>
      <c r="I523" s="203" t="s">
        <v>2480</v>
      </c>
      <c r="J523" s="203"/>
      <c r="K523" s="238"/>
      <c r="L523" s="209"/>
      <c r="M523" s="209"/>
      <c r="N523" s="203" t="s">
        <v>2481</v>
      </c>
      <c r="O523" s="203" t="s">
        <v>2463</v>
      </c>
      <c r="P523" s="34"/>
      <c r="Q523" s="34"/>
      <c r="R523" s="34"/>
      <c r="S523" s="34"/>
      <c r="T523" s="239"/>
      <c r="U523" s="239"/>
      <c r="V523" s="239"/>
    </row>
    <row r="524" spans="1:22" s="240" customFormat="1" ht="47.25" customHeight="1" x14ac:dyDescent="0.25">
      <c r="A524" s="110">
        <f t="shared" si="14"/>
        <v>155</v>
      </c>
      <c r="B524" s="203" t="s">
        <v>2482</v>
      </c>
      <c r="C524" s="203" t="s">
        <v>2483</v>
      </c>
      <c r="D524" s="203" t="s">
        <v>2484</v>
      </c>
      <c r="E524" s="204" t="s">
        <v>2485</v>
      </c>
      <c r="F524" s="203" t="s">
        <v>985</v>
      </c>
      <c r="G524" s="203" t="s">
        <v>2486</v>
      </c>
      <c r="H524" s="209" t="s">
        <v>101</v>
      </c>
      <c r="I524" s="203" t="s">
        <v>2487</v>
      </c>
      <c r="J524" s="203"/>
      <c r="K524" s="203"/>
      <c r="L524" s="241"/>
      <c r="M524" s="241"/>
      <c r="N524" s="203" t="s">
        <v>2488</v>
      </c>
      <c r="O524" s="203" t="s">
        <v>2489</v>
      </c>
      <c r="P524" s="34"/>
      <c r="Q524" s="34"/>
      <c r="R524" s="34"/>
      <c r="S524" s="34"/>
      <c r="T524" s="242"/>
      <c r="U524" s="243"/>
    </row>
    <row r="525" spans="1:22" s="240" customFormat="1" ht="47.25" customHeight="1" x14ac:dyDescent="0.25">
      <c r="A525" s="203">
        <f>A524+1</f>
        <v>156</v>
      </c>
      <c r="B525" s="203" t="s">
        <v>2490</v>
      </c>
      <c r="C525" s="203" t="s">
        <v>2491</v>
      </c>
      <c r="D525" s="203" t="s">
        <v>2492</v>
      </c>
      <c r="E525" s="204" t="s">
        <v>2493</v>
      </c>
      <c r="F525" s="203" t="s">
        <v>2494</v>
      </c>
      <c r="G525" s="203" t="s">
        <v>2495</v>
      </c>
      <c r="H525" s="203" t="s">
        <v>2496</v>
      </c>
      <c r="I525" s="203" t="s">
        <v>2494</v>
      </c>
      <c r="J525" s="216"/>
      <c r="K525" s="210">
        <v>0</v>
      </c>
      <c r="L525" s="217"/>
      <c r="M525" s="217"/>
      <c r="N525" s="203" t="s">
        <v>2497</v>
      </c>
      <c r="O525" s="244"/>
      <c r="P525" s="34"/>
      <c r="Q525" s="34"/>
      <c r="R525" s="34"/>
      <c r="S525" s="34"/>
      <c r="T525" s="245"/>
      <c r="U525" s="246"/>
    </row>
    <row r="526" spans="1:22" s="251" customFormat="1" ht="47.25" customHeight="1" x14ac:dyDescent="0.25">
      <c r="A526" s="247">
        <v>157</v>
      </c>
      <c r="B526" s="248" t="s">
        <v>2498</v>
      </c>
      <c r="C526" s="248" t="s">
        <v>2499</v>
      </c>
      <c r="D526" s="248" t="s">
        <v>2500</v>
      </c>
      <c r="E526" s="249" t="s">
        <v>2501</v>
      </c>
      <c r="F526" s="248" t="s">
        <v>985</v>
      </c>
      <c r="G526" s="248" t="s">
        <v>2502</v>
      </c>
      <c r="H526" s="248" t="s">
        <v>372</v>
      </c>
      <c r="I526" s="249" t="s">
        <v>2503</v>
      </c>
      <c r="J526" s="248"/>
      <c r="K526" s="250"/>
      <c r="L526" s="250"/>
      <c r="M526" s="250"/>
      <c r="N526" s="248" t="s">
        <v>2504</v>
      </c>
      <c r="O526" s="249" t="s">
        <v>2505</v>
      </c>
      <c r="P526" s="248"/>
      <c r="Q526" s="248"/>
      <c r="R526" s="248"/>
      <c r="S526" s="248"/>
    </row>
    <row r="527" spans="1:22" s="240" customFormat="1" ht="47.25" customHeight="1" x14ac:dyDescent="0.25">
      <c r="A527" s="239" t="s">
        <v>2506</v>
      </c>
      <c r="B527" s="239"/>
      <c r="C527" s="239"/>
      <c r="D527" s="239"/>
      <c r="E527" s="239"/>
      <c r="F527" s="239"/>
      <c r="G527" s="239"/>
      <c r="H527" s="239"/>
      <c r="I527" s="239"/>
      <c r="J527" s="239"/>
      <c r="K527" s="239"/>
      <c r="L527" s="252"/>
      <c r="M527" s="252"/>
      <c r="N527" s="252"/>
      <c r="O527" s="252"/>
      <c r="P527" s="239"/>
      <c r="Q527" s="239"/>
      <c r="R527" s="239"/>
      <c r="S527" s="239"/>
      <c r="T527" s="223" t="s">
        <v>823</v>
      </c>
      <c r="U527" s="223" t="s">
        <v>2183</v>
      </c>
    </row>
    <row r="528" spans="1:22" s="240" customFormat="1" ht="47.25" customHeight="1" x14ac:dyDescent="0.25">
      <c r="A528" s="253"/>
      <c r="B528" s="253"/>
      <c r="C528" s="223">
        <f>A525+1</f>
        <v>157</v>
      </c>
      <c r="D528" s="223" t="s">
        <v>2507</v>
      </c>
      <c r="E528" s="223" t="s">
        <v>2508</v>
      </c>
      <c r="F528" s="223" t="s">
        <v>2509</v>
      </c>
      <c r="G528" s="254" t="s">
        <v>2510</v>
      </c>
      <c r="H528" s="223" t="s">
        <v>985</v>
      </c>
      <c r="I528" s="223" t="s">
        <v>2511</v>
      </c>
      <c r="J528" s="242"/>
      <c r="K528" s="223" t="s">
        <v>2512</v>
      </c>
      <c r="L528" s="255">
        <f>152579559/4</f>
        <v>38144889.75</v>
      </c>
      <c r="M528" s="255"/>
      <c r="N528" s="223" t="s">
        <v>2513</v>
      </c>
      <c r="O528" s="256"/>
      <c r="P528" s="242"/>
      <c r="Q528" s="242"/>
      <c r="R528" s="242"/>
      <c r="S528" s="242"/>
      <c r="T528" s="223" t="s">
        <v>823</v>
      </c>
      <c r="U528" s="223" t="s">
        <v>107</v>
      </c>
    </row>
    <row r="529" spans="1:21" s="240" customFormat="1" ht="47.25" customHeight="1" x14ac:dyDescent="0.25">
      <c r="A529" s="253"/>
      <c r="B529" s="253"/>
      <c r="C529" s="257" t="s">
        <v>2514</v>
      </c>
      <c r="D529" s="245"/>
      <c r="E529" s="245"/>
      <c r="F529" s="245"/>
      <c r="G529" s="245"/>
      <c r="H529" s="245"/>
      <c r="I529" s="245"/>
      <c r="J529" s="245"/>
      <c r="K529" s="245"/>
      <c r="L529" s="258"/>
      <c r="M529" s="258"/>
      <c r="N529" s="258"/>
      <c r="O529" s="258"/>
      <c r="P529" s="245"/>
      <c r="Q529" s="245"/>
      <c r="R529" s="245"/>
      <c r="S529" s="245"/>
      <c r="T529" s="223" t="s">
        <v>823</v>
      </c>
      <c r="U529" s="223" t="s">
        <v>843</v>
      </c>
    </row>
    <row r="530" spans="1:21" s="240" customFormat="1" ht="47.25" customHeight="1" x14ac:dyDescent="0.25">
      <c r="A530" s="253"/>
      <c r="B530" s="253"/>
      <c r="C530" s="223">
        <f>C528+1</f>
        <v>158</v>
      </c>
      <c r="D530" s="223" t="s">
        <v>2515</v>
      </c>
      <c r="E530" s="259" t="s">
        <v>817</v>
      </c>
      <c r="F530" s="223" t="s">
        <v>411</v>
      </c>
      <c r="G530" s="260" t="s">
        <v>2516</v>
      </c>
      <c r="H530" s="223" t="s">
        <v>819</v>
      </c>
      <c r="I530" s="259" t="s">
        <v>2517</v>
      </c>
      <c r="J530" s="223" t="s">
        <v>372</v>
      </c>
      <c r="K530" s="261" t="s">
        <v>2518</v>
      </c>
      <c r="L530" s="256"/>
      <c r="M530" s="256"/>
      <c r="N530" s="262"/>
      <c r="O530" s="256"/>
      <c r="P530" s="223" t="s">
        <v>2519</v>
      </c>
      <c r="Q530" s="223"/>
      <c r="R530" s="254" t="s">
        <v>2520</v>
      </c>
      <c r="S530" s="223" t="s">
        <v>822</v>
      </c>
      <c r="T530" s="223" t="s">
        <v>823</v>
      </c>
      <c r="U530" s="223" t="s">
        <v>107</v>
      </c>
    </row>
    <row r="531" spans="1:21" s="240" customFormat="1" ht="47.25" customHeight="1" x14ac:dyDescent="0.25">
      <c r="A531" s="706"/>
      <c r="B531" s="707"/>
      <c r="C531" s="223">
        <f>C530+1</f>
        <v>159</v>
      </c>
      <c r="D531" s="223" t="s">
        <v>2521</v>
      </c>
      <c r="E531" s="259" t="s">
        <v>946</v>
      </c>
      <c r="F531" s="223" t="s">
        <v>411</v>
      </c>
      <c r="G531" s="263" t="s">
        <v>2522</v>
      </c>
      <c r="H531" s="223" t="s">
        <v>819</v>
      </c>
      <c r="I531" s="259" t="s">
        <v>2517</v>
      </c>
      <c r="J531" s="223" t="s">
        <v>372</v>
      </c>
      <c r="K531" s="261" t="s">
        <v>2523</v>
      </c>
      <c r="L531" s="256"/>
      <c r="M531" s="256"/>
      <c r="N531" s="262"/>
      <c r="O531" s="256"/>
      <c r="P531" s="223" t="s">
        <v>2524</v>
      </c>
      <c r="Q531" s="223"/>
      <c r="R531" s="254" t="s">
        <v>2525</v>
      </c>
      <c r="S531" s="223" t="s">
        <v>822</v>
      </c>
      <c r="T531" s="223" t="s">
        <v>823</v>
      </c>
      <c r="U531" s="223" t="s">
        <v>107</v>
      </c>
    </row>
    <row r="532" spans="1:21" s="240" customFormat="1" ht="47.25" customHeight="1" x14ac:dyDescent="0.25">
      <c r="A532" s="264"/>
      <c r="B532" s="264"/>
      <c r="C532" s="223">
        <f>C531+1</f>
        <v>160</v>
      </c>
      <c r="D532" s="223" t="s">
        <v>2526</v>
      </c>
      <c r="E532" s="259" t="s">
        <v>2204</v>
      </c>
      <c r="F532" s="223" t="s">
        <v>411</v>
      </c>
      <c r="G532" s="260" t="s">
        <v>2527</v>
      </c>
      <c r="H532" s="223" t="s">
        <v>819</v>
      </c>
      <c r="I532" s="259" t="s">
        <v>2528</v>
      </c>
      <c r="J532" s="223" t="s">
        <v>372</v>
      </c>
      <c r="K532" s="261" t="s">
        <v>2523</v>
      </c>
      <c r="L532" s="256"/>
      <c r="M532" s="256"/>
      <c r="N532" s="262"/>
      <c r="O532" s="256"/>
      <c r="P532" s="223" t="s">
        <v>2529</v>
      </c>
      <c r="Q532" s="223"/>
      <c r="R532" s="254" t="s">
        <v>2525</v>
      </c>
      <c r="S532" s="223" t="s">
        <v>822</v>
      </c>
      <c r="T532" s="223" t="s">
        <v>823</v>
      </c>
      <c r="U532" s="223" t="s">
        <v>107</v>
      </c>
    </row>
    <row r="533" spans="1:21" s="240" customFormat="1" ht="47.25" customHeight="1" x14ac:dyDescent="0.25">
      <c r="A533" s="253"/>
      <c r="B533" s="253"/>
      <c r="C533" s="223">
        <f t="shared" ref="C533:C596" si="15">C532+1</f>
        <v>161</v>
      </c>
      <c r="D533" s="223" t="s">
        <v>2530</v>
      </c>
      <c r="E533" s="259" t="s">
        <v>849</v>
      </c>
      <c r="F533" s="223" t="s">
        <v>411</v>
      </c>
      <c r="G533" s="260" t="s">
        <v>2531</v>
      </c>
      <c r="H533" s="223" t="s">
        <v>819</v>
      </c>
      <c r="I533" s="259" t="s">
        <v>2532</v>
      </c>
      <c r="J533" s="223" t="s">
        <v>372</v>
      </c>
      <c r="K533" s="261" t="s">
        <v>2533</v>
      </c>
      <c r="L533" s="256"/>
      <c r="M533" s="256"/>
      <c r="N533" s="262"/>
      <c r="O533" s="256"/>
      <c r="P533" s="223" t="s">
        <v>2534</v>
      </c>
      <c r="Q533" s="223"/>
      <c r="R533" s="254" t="s">
        <v>2535</v>
      </c>
      <c r="S533" s="223" t="s">
        <v>822</v>
      </c>
      <c r="T533" s="223" t="s">
        <v>823</v>
      </c>
      <c r="U533" s="223" t="s">
        <v>107</v>
      </c>
    </row>
    <row r="534" spans="1:21" s="240" customFormat="1" ht="47.25" customHeight="1" x14ac:dyDescent="0.25">
      <c r="A534" s="253"/>
      <c r="B534" s="253"/>
      <c r="C534" s="223">
        <f t="shared" si="15"/>
        <v>162</v>
      </c>
      <c r="D534" s="223" t="s">
        <v>2536</v>
      </c>
      <c r="E534" s="259" t="s">
        <v>817</v>
      </c>
      <c r="F534" s="223" t="s">
        <v>411</v>
      </c>
      <c r="G534" s="260" t="s">
        <v>2537</v>
      </c>
      <c r="H534" s="223" t="s">
        <v>1308</v>
      </c>
      <c r="I534" s="259" t="s">
        <v>2517</v>
      </c>
      <c r="J534" s="223" t="s">
        <v>372</v>
      </c>
      <c r="K534" s="261" t="s">
        <v>2538</v>
      </c>
      <c r="L534" s="256"/>
      <c r="M534" s="256"/>
      <c r="N534" s="262"/>
      <c r="O534" s="256"/>
      <c r="P534" s="223" t="s">
        <v>2539</v>
      </c>
      <c r="Q534" s="223"/>
      <c r="R534" s="254" t="s">
        <v>2540</v>
      </c>
      <c r="S534" s="223" t="s">
        <v>822</v>
      </c>
      <c r="T534" s="223" t="s">
        <v>823</v>
      </c>
      <c r="U534" s="223" t="s">
        <v>107</v>
      </c>
    </row>
    <row r="535" spans="1:21" s="240" customFormat="1" ht="47.25" customHeight="1" x14ac:dyDescent="0.25">
      <c r="A535" s="253"/>
      <c r="B535" s="253"/>
      <c r="C535" s="223">
        <f t="shared" si="15"/>
        <v>163</v>
      </c>
      <c r="D535" s="223" t="s">
        <v>2541</v>
      </c>
      <c r="E535" s="259" t="s">
        <v>833</v>
      </c>
      <c r="F535" s="223" t="s">
        <v>411</v>
      </c>
      <c r="G535" s="260" t="s">
        <v>2542</v>
      </c>
      <c r="H535" s="223" t="s">
        <v>819</v>
      </c>
      <c r="I535" s="259" t="s">
        <v>2517</v>
      </c>
      <c r="J535" s="223" t="s">
        <v>372</v>
      </c>
      <c r="K535" s="261" t="s">
        <v>2543</v>
      </c>
      <c r="L535" s="256"/>
      <c r="M535" s="256"/>
      <c r="N535" s="262"/>
      <c r="O535" s="256"/>
      <c r="P535" s="223" t="s">
        <v>2544</v>
      </c>
      <c r="Q535" s="223"/>
      <c r="R535" s="254" t="s">
        <v>2545</v>
      </c>
      <c r="S535" s="223" t="s">
        <v>822</v>
      </c>
      <c r="T535" s="223" t="s">
        <v>823</v>
      </c>
      <c r="U535" s="223" t="s">
        <v>107</v>
      </c>
    </row>
    <row r="536" spans="1:21" s="240" customFormat="1" ht="47.25" customHeight="1" x14ac:dyDescent="0.25">
      <c r="A536" s="253"/>
      <c r="B536" s="253"/>
      <c r="C536" s="223">
        <f t="shared" si="15"/>
        <v>164</v>
      </c>
      <c r="D536" s="223" t="s">
        <v>2546</v>
      </c>
      <c r="E536" s="259" t="s">
        <v>2547</v>
      </c>
      <c r="F536" s="223" t="s">
        <v>411</v>
      </c>
      <c r="G536" s="260" t="s">
        <v>2548</v>
      </c>
      <c r="H536" s="223" t="s">
        <v>819</v>
      </c>
      <c r="I536" s="259" t="s">
        <v>2517</v>
      </c>
      <c r="J536" s="223" t="s">
        <v>372</v>
      </c>
      <c r="K536" s="261" t="s">
        <v>2549</v>
      </c>
      <c r="L536" s="256"/>
      <c r="M536" s="256"/>
      <c r="N536" s="262"/>
      <c r="O536" s="256"/>
      <c r="P536" s="223" t="s">
        <v>2550</v>
      </c>
      <c r="Q536" s="223"/>
      <c r="R536" s="254" t="s">
        <v>2551</v>
      </c>
      <c r="S536" s="223" t="s">
        <v>822</v>
      </c>
      <c r="T536" s="223" t="s">
        <v>823</v>
      </c>
      <c r="U536" s="223" t="s">
        <v>107</v>
      </c>
    </row>
    <row r="537" spans="1:21" s="240" customFormat="1" ht="47.25" customHeight="1" x14ac:dyDescent="0.25">
      <c r="A537" s="253"/>
      <c r="B537" s="253"/>
      <c r="C537" s="223">
        <f t="shared" si="15"/>
        <v>165</v>
      </c>
      <c r="D537" s="223" t="s">
        <v>2552</v>
      </c>
      <c r="E537" s="259" t="s">
        <v>2547</v>
      </c>
      <c r="F537" s="223" t="s">
        <v>411</v>
      </c>
      <c r="G537" s="260" t="s">
        <v>863</v>
      </c>
      <c r="H537" s="223" t="s">
        <v>819</v>
      </c>
      <c r="I537" s="259" t="s">
        <v>2517</v>
      </c>
      <c r="J537" s="223" t="s">
        <v>372</v>
      </c>
      <c r="K537" s="261" t="s">
        <v>2553</v>
      </c>
      <c r="L537" s="256"/>
      <c r="M537" s="256"/>
      <c r="N537" s="262"/>
      <c r="O537" s="256"/>
      <c r="P537" s="223" t="s">
        <v>2554</v>
      </c>
      <c r="Q537" s="223"/>
      <c r="R537" s="265" t="s">
        <v>2555</v>
      </c>
      <c r="S537" s="223" t="s">
        <v>822</v>
      </c>
      <c r="T537" s="255"/>
      <c r="U537" s="242"/>
    </row>
    <row r="538" spans="1:21" s="240" customFormat="1" ht="47.25" customHeight="1" x14ac:dyDescent="0.25">
      <c r="A538" s="253"/>
      <c r="B538" s="253"/>
      <c r="C538" s="223">
        <f t="shared" si="15"/>
        <v>166</v>
      </c>
      <c r="D538" s="223" t="s">
        <v>2556</v>
      </c>
      <c r="E538" s="259" t="s">
        <v>833</v>
      </c>
      <c r="F538" s="223" t="s">
        <v>411</v>
      </c>
      <c r="G538" s="260" t="s">
        <v>2179</v>
      </c>
      <c r="H538" s="223" t="s">
        <v>819</v>
      </c>
      <c r="I538" s="259" t="s">
        <v>2517</v>
      </c>
      <c r="J538" s="223" t="s">
        <v>372</v>
      </c>
      <c r="K538" s="261" t="s">
        <v>2557</v>
      </c>
      <c r="L538" s="256"/>
      <c r="M538" s="256"/>
      <c r="N538" s="262"/>
      <c r="O538" s="256"/>
      <c r="P538" s="223" t="s">
        <v>2558</v>
      </c>
      <c r="Q538" s="223"/>
      <c r="R538" s="254" t="s">
        <v>2559</v>
      </c>
      <c r="S538" s="223" t="s">
        <v>822</v>
      </c>
      <c r="T538" s="242"/>
      <c r="U538" s="242"/>
    </row>
    <row r="539" spans="1:21" s="240" customFormat="1" ht="47.25" customHeight="1" x14ac:dyDescent="0.25">
      <c r="A539" s="253"/>
      <c r="B539" s="253"/>
      <c r="C539" s="223">
        <f t="shared" si="15"/>
        <v>167</v>
      </c>
      <c r="D539" s="223" t="s">
        <v>2560</v>
      </c>
      <c r="E539" s="259" t="s">
        <v>833</v>
      </c>
      <c r="F539" s="223" t="s">
        <v>411</v>
      </c>
      <c r="G539" s="260" t="s">
        <v>2561</v>
      </c>
      <c r="H539" s="223" t="s">
        <v>819</v>
      </c>
      <c r="I539" s="259" t="s">
        <v>2517</v>
      </c>
      <c r="J539" s="223" t="s">
        <v>372</v>
      </c>
      <c r="K539" s="261" t="s">
        <v>2562</v>
      </c>
      <c r="L539" s="256"/>
      <c r="M539" s="256"/>
      <c r="N539" s="262"/>
      <c r="O539" s="256"/>
      <c r="P539" s="223" t="s">
        <v>2563</v>
      </c>
      <c r="Q539" s="223"/>
      <c r="R539" s="254" t="s">
        <v>2564</v>
      </c>
      <c r="S539" s="223" t="s">
        <v>822</v>
      </c>
      <c r="T539" s="242"/>
      <c r="U539" s="242"/>
    </row>
    <row r="540" spans="1:21" s="240" customFormat="1" ht="47.25" customHeight="1" x14ac:dyDescent="0.25">
      <c r="A540" s="253"/>
      <c r="B540" s="253"/>
      <c r="C540" s="223">
        <f t="shared" si="15"/>
        <v>168</v>
      </c>
      <c r="D540" s="223" t="s">
        <v>2565</v>
      </c>
      <c r="E540" s="223" t="s">
        <v>2566</v>
      </c>
      <c r="F540" s="223" t="s">
        <v>540</v>
      </c>
      <c r="G540" s="254" t="s">
        <v>2567</v>
      </c>
      <c r="H540" s="223" t="s">
        <v>2568</v>
      </c>
      <c r="I540" s="223" t="s">
        <v>2569</v>
      </c>
      <c r="J540" s="223"/>
      <c r="K540" s="261" t="s">
        <v>2570</v>
      </c>
      <c r="L540" s="256"/>
      <c r="M540" s="256"/>
      <c r="N540" s="262"/>
      <c r="O540" s="256"/>
      <c r="P540" s="223"/>
      <c r="Q540" s="223"/>
      <c r="R540" s="266"/>
      <c r="S540" s="255"/>
      <c r="T540" s="260"/>
      <c r="U540" s="242"/>
    </row>
    <row r="541" spans="1:21" s="240" customFormat="1" ht="47.25" customHeight="1" x14ac:dyDescent="0.25">
      <c r="A541" s="253"/>
      <c r="B541" s="253"/>
      <c r="C541" s="223">
        <f t="shared" si="15"/>
        <v>169</v>
      </c>
      <c r="D541" s="223" t="s">
        <v>2571</v>
      </c>
      <c r="E541" s="223" t="s">
        <v>2572</v>
      </c>
      <c r="F541" s="223" t="s">
        <v>2573</v>
      </c>
      <c r="G541" s="254" t="s">
        <v>185</v>
      </c>
      <c r="H541" s="223" t="s">
        <v>2574</v>
      </c>
      <c r="I541" s="223" t="s">
        <v>2572</v>
      </c>
      <c r="J541" s="223" t="s">
        <v>2575</v>
      </c>
      <c r="K541" s="261"/>
      <c r="L541" s="256"/>
      <c r="M541" s="256"/>
      <c r="N541" s="262"/>
      <c r="O541" s="256"/>
      <c r="P541" s="223" t="s">
        <v>2576</v>
      </c>
      <c r="Q541" s="223"/>
      <c r="R541" s="254" t="s">
        <v>2577</v>
      </c>
      <c r="S541" s="242"/>
      <c r="T541" s="260"/>
      <c r="U541" s="242"/>
    </row>
    <row r="542" spans="1:21" s="240" customFormat="1" ht="47.25" customHeight="1" x14ac:dyDescent="0.25">
      <c r="A542" s="253"/>
      <c r="B542" s="253"/>
      <c r="C542" s="223">
        <f t="shared" si="15"/>
        <v>170</v>
      </c>
      <c r="D542" s="223" t="s">
        <v>2578</v>
      </c>
      <c r="E542" s="702" t="s">
        <v>2579</v>
      </c>
      <c r="F542" s="702" t="s">
        <v>2580</v>
      </c>
      <c r="G542" s="254" t="s">
        <v>2581</v>
      </c>
      <c r="H542" s="259" t="s">
        <v>985</v>
      </c>
      <c r="I542" s="259" t="s">
        <v>2582</v>
      </c>
      <c r="J542" s="259" t="s">
        <v>2583</v>
      </c>
      <c r="K542" s="261"/>
      <c r="L542" s="256"/>
      <c r="M542" s="256"/>
      <c r="N542" s="262"/>
      <c r="O542" s="256"/>
      <c r="P542" s="267"/>
      <c r="Q542" s="267"/>
      <c r="R542" s="260" t="s">
        <v>2584</v>
      </c>
      <c r="S542" s="259"/>
      <c r="T542" s="260"/>
      <c r="U542" s="242"/>
    </row>
    <row r="543" spans="1:21" s="240" customFormat="1" ht="47.25" customHeight="1" x14ac:dyDescent="0.25">
      <c r="A543" s="253"/>
      <c r="B543" s="253"/>
      <c r="C543" s="223">
        <f t="shared" si="15"/>
        <v>171</v>
      </c>
      <c r="D543" s="223" t="s">
        <v>2585</v>
      </c>
      <c r="E543" s="702"/>
      <c r="F543" s="702"/>
      <c r="G543" s="254" t="s">
        <v>2586</v>
      </c>
      <c r="H543" s="259"/>
      <c r="I543" s="259" t="s">
        <v>2587</v>
      </c>
      <c r="J543" s="259"/>
      <c r="K543" s="261"/>
      <c r="L543" s="256"/>
      <c r="M543" s="256"/>
      <c r="N543" s="262"/>
      <c r="O543" s="256"/>
      <c r="P543" s="260" t="s">
        <v>2588</v>
      </c>
      <c r="Q543" s="260"/>
      <c r="R543" s="223" t="s">
        <v>2589</v>
      </c>
      <c r="S543" s="242"/>
      <c r="T543" s="260"/>
      <c r="U543" s="242"/>
    </row>
    <row r="544" spans="1:21" s="240" customFormat="1" ht="47.25" customHeight="1" x14ac:dyDescent="0.25">
      <c r="A544" s="253"/>
      <c r="B544" s="253"/>
      <c r="C544" s="223">
        <f t="shared" si="15"/>
        <v>172</v>
      </c>
      <c r="D544" s="223" t="s">
        <v>2590</v>
      </c>
      <c r="E544" s="702"/>
      <c r="F544" s="702"/>
      <c r="G544" s="254" t="s">
        <v>2591</v>
      </c>
      <c r="H544" s="259"/>
      <c r="I544" s="259"/>
      <c r="J544" s="259"/>
      <c r="K544" s="261"/>
      <c r="L544" s="256"/>
      <c r="M544" s="256"/>
      <c r="N544" s="262"/>
      <c r="O544" s="256"/>
      <c r="P544" s="259"/>
      <c r="Q544" s="259"/>
      <c r="R544" s="223" t="s">
        <v>2592</v>
      </c>
      <c r="S544" s="242"/>
      <c r="T544" s="260"/>
      <c r="U544" s="242"/>
    </row>
    <row r="545" spans="1:21" s="240" customFormat="1" ht="47.25" customHeight="1" x14ac:dyDescent="0.25">
      <c r="A545" s="253"/>
      <c r="B545" s="253"/>
      <c r="C545" s="223">
        <f t="shared" si="15"/>
        <v>173</v>
      </c>
      <c r="D545" s="223" t="s">
        <v>2593</v>
      </c>
      <c r="E545" s="702"/>
      <c r="F545" s="702"/>
      <c r="G545" s="254" t="s">
        <v>2594</v>
      </c>
      <c r="H545" s="259"/>
      <c r="I545" s="259"/>
      <c r="J545" s="259"/>
      <c r="K545" s="261"/>
      <c r="L545" s="256"/>
      <c r="M545" s="256"/>
      <c r="N545" s="262"/>
      <c r="O545" s="256"/>
      <c r="P545" s="259"/>
      <c r="Q545" s="259"/>
      <c r="R545" s="223" t="s">
        <v>2595</v>
      </c>
      <c r="S545" s="242"/>
      <c r="T545" s="259"/>
      <c r="U545" s="242"/>
    </row>
    <row r="546" spans="1:21" s="240" customFormat="1" ht="47.25" customHeight="1" x14ac:dyDescent="0.25">
      <c r="A546" s="253"/>
      <c r="B546" s="253"/>
      <c r="C546" s="223">
        <f t="shared" si="15"/>
        <v>174</v>
      </c>
      <c r="D546" s="223" t="s">
        <v>2596</v>
      </c>
      <c r="E546" s="702"/>
      <c r="F546" s="702"/>
      <c r="G546" s="254" t="s">
        <v>2597</v>
      </c>
      <c r="H546" s="259"/>
      <c r="I546" s="259" t="s">
        <v>2598</v>
      </c>
      <c r="J546" s="259"/>
      <c r="K546" s="261"/>
      <c r="L546" s="256"/>
      <c r="M546" s="256"/>
      <c r="N546" s="262"/>
      <c r="O546" s="256"/>
      <c r="P546" s="259" t="s">
        <v>2599</v>
      </c>
      <c r="Q546" s="259"/>
      <c r="R546" s="243"/>
      <c r="S546" s="242"/>
      <c r="T546" s="259"/>
      <c r="U546" s="242"/>
    </row>
    <row r="547" spans="1:21" s="240" customFormat="1" ht="47.25" customHeight="1" x14ac:dyDescent="0.25">
      <c r="A547" s="253"/>
      <c r="B547" s="253"/>
      <c r="C547" s="223">
        <f t="shared" si="15"/>
        <v>175</v>
      </c>
      <c r="D547" s="223" t="s">
        <v>2600</v>
      </c>
      <c r="E547" s="702"/>
      <c r="F547" s="702"/>
      <c r="G547" s="254" t="s">
        <v>2601</v>
      </c>
      <c r="H547" s="259"/>
      <c r="I547" s="259"/>
      <c r="J547" s="259"/>
      <c r="K547" s="261"/>
      <c r="L547" s="256"/>
      <c r="M547" s="256"/>
      <c r="N547" s="262"/>
      <c r="O547" s="256"/>
      <c r="P547" s="259"/>
      <c r="Q547" s="259"/>
      <c r="R547" s="243"/>
      <c r="S547" s="242"/>
      <c r="T547" s="259"/>
      <c r="U547" s="242"/>
    </row>
    <row r="548" spans="1:21" s="240" customFormat="1" ht="47.25" customHeight="1" x14ac:dyDescent="0.25">
      <c r="A548" s="253"/>
      <c r="B548" s="253"/>
      <c r="C548" s="223">
        <f t="shared" si="15"/>
        <v>176</v>
      </c>
      <c r="D548" s="223" t="s">
        <v>2602</v>
      </c>
      <c r="E548" s="751"/>
      <c r="F548" s="702"/>
      <c r="G548" s="254" t="s">
        <v>2603</v>
      </c>
      <c r="H548" s="259"/>
      <c r="I548" s="259"/>
      <c r="J548" s="259"/>
      <c r="K548" s="261"/>
      <c r="L548" s="256"/>
      <c r="M548" s="256"/>
      <c r="N548" s="262"/>
      <c r="O548" s="256"/>
      <c r="P548" s="259"/>
      <c r="Q548" s="259"/>
      <c r="R548" s="243"/>
      <c r="S548" s="242"/>
      <c r="T548" s="259"/>
      <c r="U548" s="242"/>
    </row>
    <row r="549" spans="1:21" s="240" customFormat="1" ht="47.25" customHeight="1" x14ac:dyDescent="0.25">
      <c r="A549" s="253"/>
      <c r="B549" s="253"/>
      <c r="C549" s="223">
        <f t="shared" si="15"/>
        <v>177</v>
      </c>
      <c r="D549" s="223" t="s">
        <v>2604</v>
      </c>
      <c r="E549" s="751"/>
      <c r="F549" s="702"/>
      <c r="G549" s="254" t="s">
        <v>2605</v>
      </c>
      <c r="H549" s="259"/>
      <c r="I549" s="259"/>
      <c r="J549" s="259"/>
      <c r="K549" s="261"/>
      <c r="L549" s="256"/>
      <c r="M549" s="256"/>
      <c r="N549" s="262"/>
      <c r="O549" s="256"/>
      <c r="P549" s="259"/>
      <c r="Q549" s="259"/>
      <c r="R549" s="243"/>
      <c r="S549" s="242"/>
      <c r="T549" s="259"/>
      <c r="U549" s="242"/>
    </row>
    <row r="550" spans="1:21" s="240" customFormat="1" ht="47.25" customHeight="1" x14ac:dyDescent="0.25">
      <c r="A550" s="735" t="s">
        <v>2606</v>
      </c>
      <c r="B550" s="736"/>
      <c r="C550" s="223">
        <f t="shared" si="15"/>
        <v>178</v>
      </c>
      <c r="D550" s="223" t="s">
        <v>2607</v>
      </c>
      <c r="E550" s="751"/>
      <c r="F550" s="702"/>
      <c r="G550" s="254" t="s">
        <v>2608</v>
      </c>
      <c r="H550" s="259"/>
      <c r="I550" s="259"/>
      <c r="J550" s="259"/>
      <c r="K550" s="261"/>
      <c r="L550" s="256"/>
      <c r="M550" s="256"/>
      <c r="N550" s="262"/>
      <c r="O550" s="256"/>
      <c r="P550" s="259"/>
      <c r="Q550" s="259"/>
      <c r="R550" s="243"/>
      <c r="S550" s="242"/>
      <c r="T550" s="259"/>
      <c r="U550" s="242"/>
    </row>
    <row r="551" spans="1:21" s="240" customFormat="1" ht="47.25" customHeight="1" x14ac:dyDescent="0.25">
      <c r="A551" s="253"/>
      <c r="B551" s="253"/>
      <c r="C551" s="223">
        <f t="shared" si="15"/>
        <v>179</v>
      </c>
      <c r="D551" s="223" t="s">
        <v>2609</v>
      </c>
      <c r="E551" s="751"/>
      <c r="F551" s="702"/>
      <c r="G551" s="254" t="s">
        <v>2610</v>
      </c>
      <c r="H551" s="259"/>
      <c r="I551" s="259"/>
      <c r="J551" s="259"/>
      <c r="K551" s="261"/>
      <c r="L551" s="256"/>
      <c r="M551" s="256"/>
      <c r="N551" s="262"/>
      <c r="O551" s="256"/>
      <c r="P551" s="259"/>
      <c r="Q551" s="259"/>
      <c r="R551" s="243"/>
      <c r="S551" s="242"/>
      <c r="T551" s="259"/>
      <c r="U551" s="242"/>
    </row>
    <row r="552" spans="1:21" s="240" customFormat="1" ht="47.25" customHeight="1" x14ac:dyDescent="0.25">
      <c r="A552" s="253"/>
      <c r="B552" s="253"/>
      <c r="C552" s="223">
        <f t="shared" si="15"/>
        <v>180</v>
      </c>
      <c r="D552" s="223" t="s">
        <v>2611</v>
      </c>
      <c r="E552" s="751"/>
      <c r="F552" s="702"/>
      <c r="G552" s="254" t="s">
        <v>2612</v>
      </c>
      <c r="H552" s="259"/>
      <c r="I552" s="259"/>
      <c r="J552" s="259"/>
      <c r="K552" s="261"/>
      <c r="L552" s="256"/>
      <c r="M552" s="256"/>
      <c r="N552" s="262"/>
      <c r="O552" s="256"/>
      <c r="P552" s="260" t="s">
        <v>2613</v>
      </c>
      <c r="Q552" s="260"/>
      <c r="R552" s="223" t="s">
        <v>2614</v>
      </c>
      <c r="S552" s="242"/>
      <c r="T552" s="268"/>
      <c r="U552" s="242"/>
    </row>
    <row r="553" spans="1:21" s="240" customFormat="1" ht="47.25" customHeight="1" x14ac:dyDescent="0.25">
      <c r="A553" s="253"/>
      <c r="B553" s="253"/>
      <c r="C553" s="223">
        <f t="shared" si="15"/>
        <v>181</v>
      </c>
      <c r="D553" s="223" t="s">
        <v>2615</v>
      </c>
      <c r="E553" s="751"/>
      <c r="F553" s="702"/>
      <c r="G553" s="254" t="s">
        <v>2616</v>
      </c>
      <c r="H553" s="259"/>
      <c r="I553" s="259"/>
      <c r="J553" s="259"/>
      <c r="K553" s="261"/>
      <c r="L553" s="256"/>
      <c r="M553" s="256"/>
      <c r="N553" s="262"/>
      <c r="O553" s="256"/>
      <c r="P553" s="259" t="s">
        <v>2617</v>
      </c>
      <c r="Q553" s="259"/>
      <c r="R553" s="223" t="s">
        <v>2618</v>
      </c>
      <c r="S553" s="242"/>
      <c r="T553" s="223"/>
      <c r="U553" s="242"/>
    </row>
    <row r="554" spans="1:21" s="240" customFormat="1" ht="47.25" customHeight="1" x14ac:dyDescent="0.25">
      <c r="A554" s="269"/>
      <c r="B554" s="253"/>
      <c r="C554" s="223">
        <f t="shared" si="15"/>
        <v>182</v>
      </c>
      <c r="D554" s="223" t="s">
        <v>2619</v>
      </c>
      <c r="E554" s="751"/>
      <c r="F554" s="702"/>
      <c r="G554" s="254" t="s">
        <v>2620</v>
      </c>
      <c r="H554" s="259"/>
      <c r="I554" s="259"/>
      <c r="J554" s="259"/>
      <c r="K554" s="261"/>
      <c r="L554" s="256"/>
      <c r="M554" s="256"/>
      <c r="N554" s="262"/>
      <c r="O554" s="256"/>
      <c r="P554" s="260" t="s">
        <v>2621</v>
      </c>
      <c r="Q554" s="260"/>
      <c r="R554" s="223" t="s">
        <v>2622</v>
      </c>
      <c r="S554" s="242"/>
      <c r="T554" s="242"/>
      <c r="U554" s="242"/>
    </row>
    <row r="555" spans="1:21" s="240" customFormat="1" ht="47.25" customHeight="1" x14ac:dyDescent="0.25">
      <c r="A555" s="269"/>
      <c r="B555" s="253"/>
      <c r="C555" s="223">
        <f t="shared" si="15"/>
        <v>183</v>
      </c>
      <c r="D555" s="223" t="s">
        <v>2623</v>
      </c>
      <c r="E555" s="223" t="s">
        <v>2624</v>
      </c>
      <c r="F555" s="223" t="s">
        <v>2625</v>
      </c>
      <c r="G555" s="254" t="s">
        <v>2626</v>
      </c>
      <c r="H555" s="223" t="s">
        <v>2627</v>
      </c>
      <c r="I555" s="223" t="s">
        <v>2628</v>
      </c>
      <c r="J555" s="223" t="s">
        <v>2629</v>
      </c>
      <c r="K555" s="261"/>
      <c r="L555" s="256"/>
      <c r="M555" s="256"/>
      <c r="N555" s="262"/>
      <c r="O555" s="256"/>
      <c r="P555" s="223" t="s">
        <v>2630</v>
      </c>
      <c r="Q555" s="223"/>
      <c r="R555" s="223" t="s">
        <v>2631</v>
      </c>
      <c r="S555" s="255"/>
      <c r="T555" s="242"/>
      <c r="U555" s="259" t="s">
        <v>107</v>
      </c>
    </row>
    <row r="556" spans="1:21" s="240" customFormat="1" ht="47.25" customHeight="1" x14ac:dyDescent="0.25">
      <c r="A556" s="270"/>
      <c r="B556" s="271"/>
      <c r="C556" s="223">
        <f t="shared" si="15"/>
        <v>184</v>
      </c>
      <c r="D556" s="223" t="s">
        <v>2632</v>
      </c>
      <c r="E556" s="223" t="s">
        <v>2633</v>
      </c>
      <c r="F556" s="223" t="s">
        <v>411</v>
      </c>
      <c r="G556" s="254" t="s">
        <v>2634</v>
      </c>
      <c r="H556" s="223" t="s">
        <v>2635</v>
      </c>
      <c r="I556" s="223" t="s">
        <v>2636</v>
      </c>
      <c r="J556" s="223"/>
      <c r="K556" s="261"/>
      <c r="L556" s="256"/>
      <c r="M556" s="256"/>
      <c r="N556" s="262"/>
      <c r="O556" s="256"/>
      <c r="P556" s="223" t="s">
        <v>2637</v>
      </c>
      <c r="Q556" s="223"/>
      <c r="R556" s="223" t="s">
        <v>2638</v>
      </c>
      <c r="S556" s="255"/>
      <c r="T556" s="242"/>
      <c r="U556" s="223" t="s">
        <v>107</v>
      </c>
    </row>
    <row r="557" spans="1:21" s="240" customFormat="1" ht="47.25" customHeight="1" x14ac:dyDescent="0.25">
      <c r="A557" s="739" t="s">
        <v>2639</v>
      </c>
      <c r="B557" s="740"/>
      <c r="C557" s="223">
        <f t="shared" si="15"/>
        <v>185</v>
      </c>
      <c r="D557" s="223" t="s">
        <v>2640</v>
      </c>
      <c r="E557" s="223"/>
      <c r="F557" s="223" t="s">
        <v>2641</v>
      </c>
      <c r="G557" s="254" t="s">
        <v>2642</v>
      </c>
      <c r="H557" s="223" t="s">
        <v>2643</v>
      </c>
      <c r="I557" s="223" t="s">
        <v>2644</v>
      </c>
      <c r="J557" s="223"/>
      <c r="K557" s="272"/>
      <c r="L557" s="256"/>
      <c r="M557" s="256"/>
      <c r="N557" s="262"/>
      <c r="O557" s="256"/>
      <c r="P557" s="223" t="s">
        <v>2645</v>
      </c>
      <c r="Q557" s="223"/>
      <c r="R557" s="254" t="s">
        <v>2646</v>
      </c>
      <c r="S557" s="242"/>
      <c r="T557" s="242"/>
      <c r="U557" s="223" t="s">
        <v>107</v>
      </c>
    </row>
    <row r="558" spans="1:21" s="240" customFormat="1" ht="47.25" customHeight="1" x14ac:dyDescent="0.25">
      <c r="A558" s="270"/>
      <c r="B558" s="271"/>
      <c r="C558" s="223">
        <f t="shared" si="15"/>
        <v>186</v>
      </c>
      <c r="D558" s="223" t="s">
        <v>2647</v>
      </c>
      <c r="E558" s="223" t="s">
        <v>2648</v>
      </c>
      <c r="F558" s="242"/>
      <c r="G558" s="254" t="s">
        <v>2649</v>
      </c>
      <c r="H558" s="259" t="s">
        <v>819</v>
      </c>
      <c r="I558" s="259" t="s">
        <v>814</v>
      </c>
      <c r="J558" s="242"/>
      <c r="K558" s="261" t="s">
        <v>2650</v>
      </c>
      <c r="L558" s="256"/>
      <c r="M558" s="256"/>
      <c r="N558" s="262"/>
      <c r="O558" s="256"/>
      <c r="P558" s="223" t="s">
        <v>2651</v>
      </c>
      <c r="Q558" s="223"/>
      <c r="R558" s="254" t="s">
        <v>2652</v>
      </c>
      <c r="S558" s="242"/>
      <c r="T558" s="242"/>
      <c r="U558" s="223" t="s">
        <v>107</v>
      </c>
    </row>
    <row r="559" spans="1:21" s="240" customFormat="1" ht="47.25" customHeight="1" x14ac:dyDescent="0.25">
      <c r="A559" s="270"/>
      <c r="B559" s="271"/>
      <c r="C559" s="223">
        <f t="shared" si="15"/>
        <v>187</v>
      </c>
      <c r="D559" s="223" t="s">
        <v>2653</v>
      </c>
      <c r="E559" s="223" t="s">
        <v>2654</v>
      </c>
      <c r="F559" s="242"/>
      <c r="G559" s="254" t="s">
        <v>2655</v>
      </c>
      <c r="H559" s="223" t="s">
        <v>1308</v>
      </c>
      <c r="I559" s="223" t="s">
        <v>2656</v>
      </c>
      <c r="J559" s="242"/>
      <c r="K559" s="261" t="s">
        <v>2657</v>
      </c>
      <c r="L559" s="256"/>
      <c r="M559" s="256"/>
      <c r="N559" s="262"/>
      <c r="O559" s="256"/>
      <c r="P559" s="223" t="s">
        <v>2658</v>
      </c>
      <c r="Q559" s="223"/>
      <c r="R559" s="254" t="s">
        <v>2659</v>
      </c>
      <c r="S559" s="242"/>
      <c r="T559" s="242"/>
      <c r="U559" s="223" t="s">
        <v>107</v>
      </c>
    </row>
    <row r="560" spans="1:21" s="240" customFormat="1" ht="47.25" customHeight="1" x14ac:dyDescent="0.25">
      <c r="A560" s="270"/>
      <c r="B560" s="271"/>
      <c r="C560" s="223">
        <f t="shared" si="15"/>
        <v>188</v>
      </c>
      <c r="D560" s="223" t="s">
        <v>2660</v>
      </c>
      <c r="E560" s="223" t="s">
        <v>2661</v>
      </c>
      <c r="F560" s="242"/>
      <c r="G560" s="254" t="s">
        <v>2662</v>
      </c>
      <c r="H560" s="223" t="s">
        <v>1308</v>
      </c>
      <c r="I560" s="223" t="s">
        <v>2656</v>
      </c>
      <c r="J560" s="242"/>
      <c r="K560" s="261" t="s">
        <v>2663</v>
      </c>
      <c r="L560" s="256"/>
      <c r="M560" s="256"/>
      <c r="N560" s="262"/>
      <c r="O560" s="256"/>
      <c r="P560" s="223" t="s">
        <v>2664</v>
      </c>
      <c r="Q560" s="223"/>
      <c r="R560" s="265" t="s">
        <v>2665</v>
      </c>
      <c r="S560" s="242"/>
      <c r="T560" s="242"/>
      <c r="U560" s="242"/>
    </row>
    <row r="561" spans="1:21" s="240" customFormat="1" ht="47.25" customHeight="1" x14ac:dyDescent="0.25">
      <c r="A561" s="735" t="s">
        <v>2666</v>
      </c>
      <c r="B561" s="736"/>
      <c r="C561" s="223">
        <f t="shared" si="15"/>
        <v>189</v>
      </c>
      <c r="D561" s="223" t="s">
        <v>2667</v>
      </c>
      <c r="E561" s="223" t="s">
        <v>2668</v>
      </c>
      <c r="F561" s="242"/>
      <c r="G561" s="254" t="s">
        <v>2669</v>
      </c>
      <c r="H561" s="223" t="s">
        <v>1308</v>
      </c>
      <c r="I561" s="223" t="s">
        <v>2656</v>
      </c>
      <c r="J561" s="223"/>
      <c r="K561" s="261" t="s">
        <v>2670</v>
      </c>
      <c r="L561" s="256"/>
      <c r="M561" s="256"/>
      <c r="N561" s="262"/>
      <c r="O561" s="256"/>
      <c r="P561" s="223" t="s">
        <v>2671</v>
      </c>
      <c r="Q561" s="223"/>
      <c r="R561" s="273" t="s">
        <v>2672</v>
      </c>
      <c r="S561" s="254"/>
      <c r="T561" s="274"/>
      <c r="U561" s="242"/>
    </row>
    <row r="562" spans="1:21" s="240" customFormat="1" ht="47.25" customHeight="1" x14ac:dyDescent="0.25">
      <c r="A562" s="275"/>
      <c r="B562" s="276"/>
      <c r="C562" s="223">
        <f t="shared" si="15"/>
        <v>190</v>
      </c>
      <c r="D562" s="223" t="s">
        <v>2673</v>
      </c>
      <c r="E562" s="223" t="s">
        <v>2668</v>
      </c>
      <c r="F562" s="242"/>
      <c r="G562" s="254" t="s">
        <v>522</v>
      </c>
      <c r="H562" s="223" t="s">
        <v>1308</v>
      </c>
      <c r="I562" s="223" t="s">
        <v>2656</v>
      </c>
      <c r="J562" s="223"/>
      <c r="K562" s="261" t="s">
        <v>2674</v>
      </c>
      <c r="L562" s="256"/>
      <c r="M562" s="256"/>
      <c r="N562" s="262"/>
      <c r="O562" s="256"/>
      <c r="P562" s="277" t="s">
        <v>2675</v>
      </c>
      <c r="Q562" s="277"/>
      <c r="R562" s="254" t="s">
        <v>2676</v>
      </c>
      <c r="S562" s="242"/>
      <c r="T562" s="242"/>
      <c r="U562" s="242"/>
    </row>
    <row r="563" spans="1:21" s="240" customFormat="1" ht="47.25" customHeight="1" x14ac:dyDescent="0.25">
      <c r="A563" s="275"/>
      <c r="B563" s="278"/>
      <c r="C563" s="223">
        <f t="shared" si="15"/>
        <v>191</v>
      </c>
      <c r="D563" s="222" t="s">
        <v>2677</v>
      </c>
      <c r="E563" s="223" t="s">
        <v>2678</v>
      </c>
      <c r="F563" s="223" t="s">
        <v>2679</v>
      </c>
      <c r="G563" s="254" t="s">
        <v>407</v>
      </c>
      <c r="H563" s="223" t="s">
        <v>16</v>
      </c>
      <c r="I563" s="223" t="s">
        <v>2680</v>
      </c>
      <c r="J563" s="223"/>
      <c r="K563" s="261" t="s">
        <v>2681</v>
      </c>
      <c r="L563" s="256"/>
      <c r="M563" s="256"/>
      <c r="N563" s="262"/>
      <c r="O563" s="256"/>
      <c r="P563" s="223" t="s">
        <v>2682</v>
      </c>
      <c r="Q563" s="223"/>
      <c r="R563" s="254" t="s">
        <v>2683</v>
      </c>
      <c r="S563" s="279"/>
      <c r="T563" s="242"/>
      <c r="U563" s="242"/>
    </row>
    <row r="564" spans="1:21" s="240" customFormat="1" ht="47.25" customHeight="1" x14ac:dyDescent="0.25">
      <c r="A564" s="275"/>
      <c r="B564" s="278"/>
      <c r="C564" s="223">
        <f t="shared" si="15"/>
        <v>192</v>
      </c>
      <c r="D564" s="222" t="s">
        <v>2684</v>
      </c>
      <c r="E564" s="223" t="s">
        <v>2685</v>
      </c>
      <c r="F564" s="223" t="s">
        <v>2686</v>
      </c>
      <c r="G564" s="254" t="s">
        <v>2687</v>
      </c>
      <c r="H564" s="223" t="s">
        <v>2627</v>
      </c>
      <c r="I564" s="223" t="s">
        <v>2688</v>
      </c>
      <c r="J564" s="223" t="s">
        <v>2629</v>
      </c>
      <c r="K564" s="261" t="s">
        <v>2689</v>
      </c>
      <c r="L564" s="256"/>
      <c r="M564" s="256"/>
      <c r="N564" s="262"/>
      <c r="O564" s="256"/>
      <c r="P564" s="280" t="s">
        <v>2690</v>
      </c>
      <c r="Q564" s="280"/>
      <c r="R564" s="254" t="s">
        <v>2683</v>
      </c>
      <c r="S564" s="281"/>
      <c r="T564" s="242"/>
      <c r="U564" s="242"/>
    </row>
    <row r="565" spans="1:21" s="240" customFormat="1" ht="47.25" customHeight="1" x14ac:dyDescent="0.25">
      <c r="A565" s="735" t="s">
        <v>2691</v>
      </c>
      <c r="B565" s="736"/>
      <c r="C565" s="223">
        <f t="shared" si="15"/>
        <v>193</v>
      </c>
      <c r="D565" s="223" t="s">
        <v>2692</v>
      </c>
      <c r="E565" s="242"/>
      <c r="F565" s="242"/>
      <c r="G565" s="254" t="s">
        <v>2693</v>
      </c>
      <c r="H565" s="223" t="s">
        <v>2694</v>
      </c>
      <c r="I565" s="223" t="s">
        <v>2695</v>
      </c>
      <c r="J565" s="282"/>
      <c r="K565" s="283"/>
      <c r="L565" s="256"/>
      <c r="M565" s="256"/>
      <c r="N565" s="262"/>
      <c r="O565" s="256"/>
      <c r="P565" s="223" t="s">
        <v>2696</v>
      </c>
      <c r="Q565" s="223"/>
      <c r="R565" s="254" t="s">
        <v>2697</v>
      </c>
      <c r="S565" s="284" t="s">
        <v>357</v>
      </c>
      <c r="T565" s="242"/>
      <c r="U565" s="242"/>
    </row>
    <row r="566" spans="1:21" s="240" customFormat="1" ht="47.25" customHeight="1" x14ac:dyDescent="0.25">
      <c r="A566" s="275"/>
      <c r="B566" s="278"/>
      <c r="C566" s="223">
        <f t="shared" si="15"/>
        <v>194</v>
      </c>
      <c r="D566" s="223" t="s">
        <v>2698</v>
      </c>
      <c r="E566" s="242"/>
      <c r="F566" s="223" t="s">
        <v>2694</v>
      </c>
      <c r="G566" s="254" t="s">
        <v>2699</v>
      </c>
      <c r="H566" s="285" t="s">
        <v>2700</v>
      </c>
      <c r="I566" s="223" t="s">
        <v>2701</v>
      </c>
      <c r="J566" s="286"/>
      <c r="K566" s="283"/>
      <c r="L566" s="256"/>
      <c r="M566" s="256"/>
      <c r="N566" s="262"/>
      <c r="O566" s="256"/>
      <c r="P566" s="223" t="s">
        <v>2702</v>
      </c>
      <c r="Q566" s="223"/>
      <c r="R566" s="254" t="s">
        <v>2703</v>
      </c>
      <c r="S566" s="284" t="s">
        <v>2703</v>
      </c>
      <c r="T566" s="242"/>
      <c r="U566" s="242"/>
    </row>
    <row r="567" spans="1:21" s="240" customFormat="1" ht="47.25" customHeight="1" x14ac:dyDescent="0.25">
      <c r="A567" s="287"/>
      <c r="B567" s="278"/>
      <c r="C567" s="223">
        <f t="shared" si="15"/>
        <v>195</v>
      </c>
      <c r="D567" s="223" t="s">
        <v>4810</v>
      </c>
      <c r="E567" s="242"/>
      <c r="F567" s="223" t="s">
        <v>2704</v>
      </c>
      <c r="G567" s="254" t="s">
        <v>2705</v>
      </c>
      <c r="H567" s="223"/>
      <c r="I567" s="259" t="s">
        <v>2706</v>
      </c>
      <c r="J567" s="282"/>
      <c r="K567" s="283"/>
      <c r="L567" s="256"/>
      <c r="M567" s="256"/>
      <c r="N567" s="262"/>
      <c r="O567" s="256"/>
      <c r="P567" s="288" t="s">
        <v>2707</v>
      </c>
      <c r="Q567" s="288"/>
      <c r="R567" s="254" t="s">
        <v>2708</v>
      </c>
      <c r="S567" s="242"/>
      <c r="T567" s="242"/>
      <c r="U567" s="242"/>
    </row>
    <row r="568" spans="1:21" s="240" customFormat="1" ht="47.25" customHeight="1" x14ac:dyDescent="0.25">
      <c r="A568" s="275"/>
      <c r="B568" s="278"/>
      <c r="C568" s="223">
        <f t="shared" si="15"/>
        <v>196</v>
      </c>
      <c r="D568" s="223" t="s">
        <v>2709</v>
      </c>
      <c r="E568" s="242"/>
      <c r="F568" s="223" t="s">
        <v>2710</v>
      </c>
      <c r="G568" s="254" t="s">
        <v>2711</v>
      </c>
      <c r="H568" s="223" t="s">
        <v>1173</v>
      </c>
      <c r="I568" s="254" t="s">
        <v>2712</v>
      </c>
      <c r="J568" s="286"/>
      <c r="K568" s="283"/>
      <c r="L568" s="256"/>
      <c r="M568" s="256"/>
      <c r="N568" s="262"/>
      <c r="O568" s="256"/>
      <c r="P568" s="280" t="s">
        <v>2713</v>
      </c>
      <c r="Q568" s="280"/>
      <c r="R568" s="254" t="s">
        <v>2714</v>
      </c>
      <c r="S568" s="242"/>
      <c r="T568" s="242"/>
      <c r="U568" s="242"/>
    </row>
    <row r="569" spans="1:21" s="240" customFormat="1" ht="47.25" customHeight="1" x14ac:dyDescent="0.25">
      <c r="A569" s="275"/>
      <c r="B569" s="278"/>
      <c r="C569" s="223">
        <f t="shared" si="15"/>
        <v>197</v>
      </c>
      <c r="D569" s="289" t="s">
        <v>2715</v>
      </c>
      <c r="E569" s="242"/>
      <c r="F569" s="223" t="s">
        <v>2704</v>
      </c>
      <c r="G569" s="254" t="s">
        <v>2716</v>
      </c>
      <c r="H569" s="223" t="s">
        <v>1173</v>
      </c>
      <c r="I569" s="290" t="s">
        <v>2717</v>
      </c>
      <c r="J569" s="286"/>
      <c r="K569" s="283"/>
      <c r="L569" s="256"/>
      <c r="M569" s="256"/>
      <c r="N569" s="262"/>
      <c r="O569" s="256"/>
      <c r="P569" s="280" t="s">
        <v>2718</v>
      </c>
      <c r="Q569" s="280"/>
      <c r="R569" s="290" t="s">
        <v>2719</v>
      </c>
      <c r="S569" s="242"/>
      <c r="T569" s="242"/>
      <c r="U569" s="223"/>
    </row>
    <row r="570" spans="1:21" s="240" customFormat="1" ht="47.25" customHeight="1" x14ac:dyDescent="0.25">
      <c r="A570" s="275"/>
      <c r="B570" s="278"/>
      <c r="C570" s="223">
        <f t="shared" si="15"/>
        <v>198</v>
      </c>
      <c r="D570" s="289" t="s">
        <v>2720</v>
      </c>
      <c r="E570" s="242"/>
      <c r="F570" s="223" t="s">
        <v>2704</v>
      </c>
      <c r="G570" s="290" t="s">
        <v>2721</v>
      </c>
      <c r="H570" s="223" t="s">
        <v>2722</v>
      </c>
      <c r="I570" s="290" t="s">
        <v>2723</v>
      </c>
      <c r="J570" s="291"/>
      <c r="K570" s="283"/>
      <c r="L570" s="256"/>
      <c r="M570" s="256"/>
      <c r="N570" s="262"/>
      <c r="O570" s="256"/>
      <c r="P570" s="223" t="s">
        <v>2724</v>
      </c>
      <c r="Q570" s="223"/>
      <c r="R570" s="290" t="s">
        <v>2725</v>
      </c>
      <c r="S570" s="242"/>
      <c r="T570" s="242"/>
      <c r="U570" s="223" t="s">
        <v>107</v>
      </c>
    </row>
    <row r="571" spans="1:21" s="240" customFormat="1" ht="47.25" customHeight="1" x14ac:dyDescent="0.25">
      <c r="A571" s="275"/>
      <c r="B571" s="278"/>
      <c r="C571" s="223">
        <f t="shared" si="15"/>
        <v>199</v>
      </c>
      <c r="D571" s="292" t="s">
        <v>2726</v>
      </c>
      <c r="E571" s="274"/>
      <c r="F571" s="293" t="s">
        <v>2641</v>
      </c>
      <c r="G571" s="294" t="s">
        <v>2727</v>
      </c>
      <c r="H571" s="293" t="s">
        <v>2728</v>
      </c>
      <c r="I571" s="254" t="s">
        <v>2729</v>
      </c>
      <c r="J571" s="223" t="s">
        <v>2730</v>
      </c>
      <c r="K571" s="295"/>
      <c r="L571" s="256"/>
      <c r="M571" s="256"/>
      <c r="N571" s="262"/>
      <c r="O571" s="256"/>
      <c r="P571" s="223" t="s">
        <v>2731</v>
      </c>
      <c r="Q571" s="223"/>
      <c r="R571" s="254" t="s">
        <v>2732</v>
      </c>
      <c r="S571" s="242"/>
      <c r="T571" s="242"/>
      <c r="U571" s="223" t="s">
        <v>2733</v>
      </c>
    </row>
    <row r="572" spans="1:21" s="240" customFormat="1" ht="47.25" customHeight="1" x14ac:dyDescent="0.25">
      <c r="A572" s="275"/>
      <c r="B572" s="278"/>
      <c r="C572" s="223">
        <f t="shared" si="15"/>
        <v>200</v>
      </c>
      <c r="D572" s="223" t="s">
        <v>2734</v>
      </c>
      <c r="E572" s="223" t="s">
        <v>2735</v>
      </c>
      <c r="F572" s="242"/>
      <c r="G572" s="254" t="s">
        <v>2736</v>
      </c>
      <c r="H572" s="223" t="s">
        <v>1308</v>
      </c>
      <c r="I572" s="223" t="s">
        <v>2656</v>
      </c>
      <c r="J572" s="296" t="s">
        <v>2737</v>
      </c>
      <c r="K572" s="297"/>
      <c r="L572" s="256"/>
      <c r="M572" s="256"/>
      <c r="N572" s="262"/>
      <c r="O572" s="256"/>
      <c r="P572" s="296" t="s">
        <v>2738</v>
      </c>
      <c r="Q572" s="296"/>
      <c r="R572" s="298" t="s">
        <v>2739</v>
      </c>
      <c r="S572" s="242"/>
      <c r="T572" s="242"/>
      <c r="U572" s="223"/>
    </row>
    <row r="573" spans="1:21" s="240" customFormat="1" ht="47.25" customHeight="1" x14ac:dyDescent="0.25">
      <c r="A573" s="275"/>
      <c r="B573" s="278"/>
      <c r="C573" s="223">
        <f t="shared" si="15"/>
        <v>201</v>
      </c>
      <c r="D573" s="223" t="s">
        <v>2740</v>
      </c>
      <c r="E573" s="223" t="s">
        <v>2735</v>
      </c>
      <c r="F573" s="242"/>
      <c r="G573" s="254" t="s">
        <v>2741</v>
      </c>
      <c r="H573" s="223" t="s">
        <v>1308</v>
      </c>
      <c r="I573" s="223" t="s">
        <v>2656</v>
      </c>
      <c r="J573" s="296" t="s">
        <v>2742</v>
      </c>
      <c r="K573" s="297"/>
      <c r="L573" s="256"/>
      <c r="M573" s="256"/>
      <c r="N573" s="262"/>
      <c r="O573" s="256"/>
      <c r="P573" s="296" t="s">
        <v>2743</v>
      </c>
      <c r="Q573" s="296"/>
      <c r="R573" s="298" t="s">
        <v>2739</v>
      </c>
      <c r="S573" s="242"/>
      <c r="T573" s="242"/>
      <c r="U573" s="223" t="s">
        <v>2733</v>
      </c>
    </row>
    <row r="574" spans="1:21" s="240" customFormat="1" ht="47.25" customHeight="1" x14ac:dyDescent="0.25">
      <c r="A574" s="275"/>
      <c r="B574" s="278"/>
      <c r="C574" s="223">
        <f t="shared" si="15"/>
        <v>202</v>
      </c>
      <c r="D574" s="223" t="s">
        <v>2744</v>
      </c>
      <c r="E574" s="223" t="s">
        <v>2745</v>
      </c>
      <c r="F574" s="242"/>
      <c r="G574" s="254" t="s">
        <v>2746</v>
      </c>
      <c r="H574" s="223" t="s">
        <v>1308</v>
      </c>
      <c r="I574" s="223" t="s">
        <v>2747</v>
      </c>
      <c r="J574" s="296" t="s">
        <v>2748</v>
      </c>
      <c r="K574" s="297"/>
      <c r="L574" s="256"/>
      <c r="M574" s="256"/>
      <c r="N574" s="262"/>
      <c r="O574" s="256"/>
      <c r="P574" s="296" t="s">
        <v>2749</v>
      </c>
      <c r="Q574" s="296"/>
      <c r="R574" s="298" t="s">
        <v>2750</v>
      </c>
      <c r="S574" s="242"/>
      <c r="T574" s="242"/>
      <c r="U574" s="223" t="s">
        <v>107</v>
      </c>
    </row>
    <row r="575" spans="1:21" s="240" customFormat="1" ht="47.25" customHeight="1" x14ac:dyDescent="0.25">
      <c r="A575" s="275"/>
      <c r="B575" s="278"/>
      <c r="C575" s="223">
        <f t="shared" si="15"/>
        <v>203</v>
      </c>
      <c r="D575" s="223" t="s">
        <v>2751</v>
      </c>
      <c r="E575" s="223" t="s">
        <v>2752</v>
      </c>
      <c r="F575" s="242"/>
      <c r="G575" s="254" t="s">
        <v>2753</v>
      </c>
      <c r="H575" s="223" t="s">
        <v>1308</v>
      </c>
      <c r="I575" s="223" t="s">
        <v>2747</v>
      </c>
      <c r="J575" s="296" t="s">
        <v>2737</v>
      </c>
      <c r="K575" s="297"/>
      <c r="L575" s="256"/>
      <c r="M575" s="256"/>
      <c r="N575" s="262"/>
      <c r="O575" s="256"/>
      <c r="P575" s="296" t="s">
        <v>2754</v>
      </c>
      <c r="Q575" s="296"/>
      <c r="R575" s="298" t="s">
        <v>2755</v>
      </c>
      <c r="S575" s="242"/>
      <c r="T575" s="242"/>
      <c r="U575" s="223" t="s">
        <v>107</v>
      </c>
    </row>
    <row r="576" spans="1:21" s="240" customFormat="1" ht="47.25" customHeight="1" x14ac:dyDescent="0.25">
      <c r="A576" s="275"/>
      <c r="B576" s="278"/>
      <c r="C576" s="223">
        <f t="shared" si="15"/>
        <v>204</v>
      </c>
      <c r="D576" s="223" t="s">
        <v>2756</v>
      </c>
      <c r="E576" s="223" t="s">
        <v>2752</v>
      </c>
      <c r="F576" s="242"/>
      <c r="G576" s="254" t="s">
        <v>2757</v>
      </c>
      <c r="H576" s="223" t="s">
        <v>1308</v>
      </c>
      <c r="I576" s="223" t="s">
        <v>2747</v>
      </c>
      <c r="J576" s="296" t="s">
        <v>2758</v>
      </c>
      <c r="K576" s="297"/>
      <c r="L576" s="256"/>
      <c r="M576" s="256"/>
      <c r="N576" s="262"/>
      <c r="O576" s="256"/>
      <c r="P576" s="296" t="s">
        <v>2759</v>
      </c>
      <c r="Q576" s="296"/>
      <c r="R576" s="298" t="s">
        <v>2760</v>
      </c>
      <c r="S576" s="242"/>
      <c r="T576" s="242"/>
      <c r="U576" s="223"/>
    </row>
    <row r="577" spans="1:21" s="240" customFormat="1" ht="47.25" customHeight="1" x14ac:dyDescent="0.25">
      <c r="A577" s="275"/>
      <c r="B577" s="278"/>
      <c r="C577" s="223">
        <f t="shared" si="15"/>
        <v>205</v>
      </c>
      <c r="D577" s="223" t="s">
        <v>2761</v>
      </c>
      <c r="E577" s="223" t="s">
        <v>2762</v>
      </c>
      <c r="F577" s="242"/>
      <c r="G577" s="254" t="s">
        <v>2763</v>
      </c>
      <c r="H577" s="223" t="s">
        <v>1308</v>
      </c>
      <c r="I577" s="223" t="s">
        <v>2656</v>
      </c>
      <c r="J577" s="296" t="s">
        <v>2764</v>
      </c>
      <c r="K577" s="297"/>
      <c r="L577" s="256"/>
      <c r="M577" s="256"/>
      <c r="N577" s="262"/>
      <c r="O577" s="256"/>
      <c r="P577" s="296" t="s">
        <v>2765</v>
      </c>
      <c r="Q577" s="296"/>
      <c r="R577" s="298" t="s">
        <v>2766</v>
      </c>
      <c r="S577" s="242"/>
      <c r="T577" s="242"/>
      <c r="U577" s="223" t="s">
        <v>2767</v>
      </c>
    </row>
    <row r="578" spans="1:21" s="240" customFormat="1" ht="47.25" customHeight="1" x14ac:dyDescent="0.25">
      <c r="A578" s="275"/>
      <c r="B578" s="278"/>
      <c r="C578" s="223">
        <f t="shared" si="15"/>
        <v>206</v>
      </c>
      <c r="D578" s="223" t="s">
        <v>2768</v>
      </c>
      <c r="E578" s="223" t="s">
        <v>2661</v>
      </c>
      <c r="F578" s="242"/>
      <c r="G578" s="254" t="s">
        <v>2769</v>
      </c>
      <c r="H578" s="223" t="s">
        <v>1308</v>
      </c>
      <c r="I578" s="223" t="s">
        <v>2656</v>
      </c>
      <c r="J578" s="296" t="s">
        <v>2770</v>
      </c>
      <c r="K578" s="297"/>
      <c r="L578" s="256"/>
      <c r="M578" s="256"/>
      <c r="N578" s="262"/>
      <c r="O578" s="256"/>
      <c r="P578" s="296" t="s">
        <v>2771</v>
      </c>
      <c r="Q578" s="296"/>
      <c r="R578" s="298" t="s">
        <v>2772</v>
      </c>
      <c r="S578" s="242"/>
      <c r="T578" s="242"/>
      <c r="U578" s="223" t="s">
        <v>2183</v>
      </c>
    </row>
    <row r="579" spans="1:21" s="240" customFormat="1" ht="47.25" customHeight="1" x14ac:dyDescent="0.25">
      <c r="A579" s="275"/>
      <c r="B579" s="278"/>
      <c r="C579" s="223">
        <f t="shared" si="15"/>
        <v>207</v>
      </c>
      <c r="D579" s="223" t="s">
        <v>2773</v>
      </c>
      <c r="E579" s="223" t="s">
        <v>2774</v>
      </c>
      <c r="F579" s="242"/>
      <c r="G579" s="254" t="s">
        <v>2775</v>
      </c>
      <c r="H579" s="223" t="s">
        <v>1308</v>
      </c>
      <c r="I579" s="223" t="s">
        <v>2747</v>
      </c>
      <c r="J579" s="296" t="s">
        <v>2776</v>
      </c>
      <c r="K579" s="297"/>
      <c r="L579" s="256"/>
      <c r="M579" s="256"/>
      <c r="N579" s="262"/>
      <c r="O579" s="256"/>
      <c r="P579" s="296" t="s">
        <v>2777</v>
      </c>
      <c r="Q579" s="296"/>
      <c r="R579" s="298" t="s">
        <v>2778</v>
      </c>
      <c r="S579" s="242"/>
      <c r="T579" s="242"/>
      <c r="U579" s="223" t="s">
        <v>107</v>
      </c>
    </row>
    <row r="580" spans="1:21" s="240" customFormat="1" ht="47.25" customHeight="1" x14ac:dyDescent="0.25">
      <c r="A580" s="275"/>
      <c r="B580" s="278"/>
      <c r="C580" s="223">
        <f t="shared" si="15"/>
        <v>208</v>
      </c>
      <c r="D580" s="223" t="s">
        <v>2779</v>
      </c>
      <c r="E580" s="223" t="s">
        <v>2780</v>
      </c>
      <c r="F580" s="242"/>
      <c r="G580" s="254" t="s">
        <v>2781</v>
      </c>
      <c r="H580" s="223" t="s">
        <v>1308</v>
      </c>
      <c r="I580" s="223" t="s">
        <v>2747</v>
      </c>
      <c r="J580" s="296" t="s">
        <v>2782</v>
      </c>
      <c r="K580" s="297"/>
      <c r="L580" s="256"/>
      <c r="M580" s="256"/>
      <c r="N580" s="262"/>
      <c r="O580" s="256"/>
      <c r="P580" s="296" t="s">
        <v>2783</v>
      </c>
      <c r="Q580" s="296"/>
      <c r="R580" s="298" t="s">
        <v>2784</v>
      </c>
      <c r="S580" s="242"/>
      <c r="T580" s="242"/>
      <c r="U580" s="242"/>
    </row>
    <row r="581" spans="1:21" s="240" customFormat="1" ht="47.25" customHeight="1" x14ac:dyDescent="0.25">
      <c r="A581" s="275"/>
      <c r="B581" s="278"/>
      <c r="C581" s="223">
        <f t="shared" si="15"/>
        <v>209</v>
      </c>
      <c r="D581" s="223" t="s">
        <v>2785</v>
      </c>
      <c r="E581" s="223" t="s">
        <v>2786</v>
      </c>
      <c r="F581" s="242"/>
      <c r="G581" s="254" t="s">
        <v>2787</v>
      </c>
      <c r="H581" s="223" t="s">
        <v>1308</v>
      </c>
      <c r="I581" s="223" t="s">
        <v>2656</v>
      </c>
      <c r="J581" s="296" t="s">
        <v>2788</v>
      </c>
      <c r="K581" s="297"/>
      <c r="L581" s="256"/>
      <c r="M581" s="256"/>
      <c r="N581" s="262"/>
      <c r="O581" s="256"/>
      <c r="P581" s="296" t="s">
        <v>2789</v>
      </c>
      <c r="Q581" s="296"/>
      <c r="R581" s="299" t="s">
        <v>2790</v>
      </c>
      <c r="S581" s="242"/>
      <c r="T581" s="242"/>
      <c r="U581" s="242"/>
    </row>
    <row r="582" spans="1:21" s="240" customFormat="1" ht="47.25" customHeight="1" x14ac:dyDescent="0.25">
      <c r="A582" s="275"/>
      <c r="B582" s="278"/>
      <c r="C582" s="223">
        <f t="shared" si="15"/>
        <v>210</v>
      </c>
      <c r="D582" s="223" t="s">
        <v>2791</v>
      </c>
      <c r="E582" s="223" t="s">
        <v>2654</v>
      </c>
      <c r="F582" s="242"/>
      <c r="G582" s="254" t="s">
        <v>2792</v>
      </c>
      <c r="H582" s="223" t="s">
        <v>1308</v>
      </c>
      <c r="I582" s="223" t="s">
        <v>2656</v>
      </c>
      <c r="J582" s="296" t="s">
        <v>2793</v>
      </c>
      <c r="K582" s="297"/>
      <c r="L582" s="256"/>
      <c r="M582" s="256"/>
      <c r="N582" s="262"/>
      <c r="O582" s="256"/>
      <c r="P582" s="296" t="s">
        <v>2794</v>
      </c>
      <c r="Q582" s="296"/>
      <c r="R582" s="298" t="s">
        <v>2795</v>
      </c>
      <c r="S582" s="242"/>
      <c r="T582" s="242"/>
      <c r="U582" s="242"/>
    </row>
    <row r="583" spans="1:21" s="240" customFormat="1" ht="47.25" customHeight="1" x14ac:dyDescent="0.25">
      <c r="A583" s="275"/>
      <c r="B583" s="278"/>
      <c r="C583" s="223">
        <f t="shared" si="15"/>
        <v>211</v>
      </c>
      <c r="D583" s="223" t="s">
        <v>2796</v>
      </c>
      <c r="E583" s="223" t="s">
        <v>2797</v>
      </c>
      <c r="F583" s="254" t="s">
        <v>494</v>
      </c>
      <c r="G583" s="254" t="s">
        <v>2798</v>
      </c>
      <c r="H583" s="242"/>
      <c r="I583" s="254" t="s">
        <v>2799</v>
      </c>
      <c r="J583" s="223" t="s">
        <v>2800</v>
      </c>
      <c r="K583" s="300"/>
      <c r="L583" s="256"/>
      <c r="M583" s="256"/>
      <c r="N583" s="262"/>
      <c r="O583" s="256"/>
      <c r="P583" s="223" t="s">
        <v>2801</v>
      </c>
      <c r="Q583" s="223"/>
      <c r="R583" s="254" t="s">
        <v>2802</v>
      </c>
      <c r="S583" s="223"/>
      <c r="T583" s="242"/>
      <c r="U583" s="242"/>
    </row>
    <row r="584" spans="1:21" s="240" customFormat="1" ht="47.25" customHeight="1" x14ac:dyDescent="0.25">
      <c r="A584" s="275"/>
      <c r="B584" s="278"/>
      <c r="C584" s="223">
        <f t="shared" si="15"/>
        <v>212</v>
      </c>
      <c r="D584" s="223" t="s">
        <v>2803</v>
      </c>
      <c r="E584" s="223" t="s">
        <v>2804</v>
      </c>
      <c r="F584" s="242"/>
      <c r="G584" s="254" t="s">
        <v>2805</v>
      </c>
      <c r="H584" s="223" t="s">
        <v>2806</v>
      </c>
      <c r="I584" s="254" t="s">
        <v>2807</v>
      </c>
      <c r="J584" s="223" t="s">
        <v>2808</v>
      </c>
      <c r="K584" s="301"/>
      <c r="L584" s="256"/>
      <c r="M584" s="256"/>
      <c r="N584" s="262"/>
      <c r="O584" s="256"/>
      <c r="P584" s="302" t="s">
        <v>2809</v>
      </c>
      <c r="Q584" s="302"/>
      <c r="R584" s="254" t="s">
        <v>2810</v>
      </c>
      <c r="S584" s="242"/>
      <c r="T584" s="242"/>
      <c r="U584" s="242"/>
    </row>
    <row r="585" spans="1:21" s="240" customFormat="1" ht="47.25" customHeight="1" x14ac:dyDescent="0.25">
      <c r="A585" s="275"/>
      <c r="B585" s="278"/>
      <c r="C585" s="223">
        <f t="shared" si="15"/>
        <v>213</v>
      </c>
      <c r="D585" s="223" t="s">
        <v>2811</v>
      </c>
      <c r="E585" s="223" t="s">
        <v>2812</v>
      </c>
      <c r="F585" s="223" t="s">
        <v>2813</v>
      </c>
      <c r="G585" s="254" t="s">
        <v>2814</v>
      </c>
      <c r="H585" s="223" t="s">
        <v>2627</v>
      </c>
      <c r="I585" s="223" t="s">
        <v>2815</v>
      </c>
      <c r="J585" s="223"/>
      <c r="K585" s="261" t="s">
        <v>2816</v>
      </c>
      <c r="L585" s="256"/>
      <c r="M585" s="256"/>
      <c r="N585" s="262"/>
      <c r="O585" s="256"/>
      <c r="P585" s="223" t="s">
        <v>2817</v>
      </c>
      <c r="Q585" s="223"/>
      <c r="R585" s="254" t="s">
        <v>2818</v>
      </c>
      <c r="S585" s="272"/>
      <c r="T585" s="242"/>
      <c r="U585" s="242"/>
    </row>
    <row r="586" spans="1:21" s="240" customFormat="1" ht="47.25" customHeight="1" x14ac:dyDescent="0.25">
      <c r="A586" s="275"/>
      <c r="B586" s="278"/>
      <c r="C586" s="223">
        <f t="shared" si="15"/>
        <v>214</v>
      </c>
      <c r="D586" s="223" t="s">
        <v>2819</v>
      </c>
      <c r="E586" s="223" t="s">
        <v>2820</v>
      </c>
      <c r="F586" s="223" t="s">
        <v>2821</v>
      </c>
      <c r="G586" s="254" t="s">
        <v>2822</v>
      </c>
      <c r="H586" s="223" t="s">
        <v>2627</v>
      </c>
      <c r="I586" s="223" t="s">
        <v>607</v>
      </c>
      <c r="J586" s="223" t="s">
        <v>2629</v>
      </c>
      <c r="K586" s="261" t="s">
        <v>2823</v>
      </c>
      <c r="L586" s="256"/>
      <c r="M586" s="256"/>
      <c r="N586" s="262"/>
      <c r="O586" s="256"/>
      <c r="P586" s="261" t="s">
        <v>2824</v>
      </c>
      <c r="Q586" s="261"/>
      <c r="R586" s="254" t="s">
        <v>2825</v>
      </c>
      <c r="S586" s="303"/>
      <c r="T586" s="242"/>
      <c r="U586" s="242"/>
    </row>
    <row r="587" spans="1:21" s="240" customFormat="1" ht="47.25" customHeight="1" x14ac:dyDescent="0.25">
      <c r="A587" s="741" t="s">
        <v>2826</v>
      </c>
      <c r="B587" s="742"/>
      <c r="C587" s="223">
        <f t="shared" si="15"/>
        <v>215</v>
      </c>
      <c r="D587" s="223" t="s">
        <v>2827</v>
      </c>
      <c r="E587" s="223" t="s">
        <v>2828</v>
      </c>
      <c r="F587" s="223" t="s">
        <v>411</v>
      </c>
      <c r="G587" s="254" t="s">
        <v>2829</v>
      </c>
      <c r="H587" s="223" t="s">
        <v>2830</v>
      </c>
      <c r="I587" s="223" t="s">
        <v>607</v>
      </c>
      <c r="J587" s="223" t="s">
        <v>2629</v>
      </c>
      <c r="K587" s="261" t="s">
        <v>2831</v>
      </c>
      <c r="L587" s="256"/>
      <c r="M587" s="256"/>
      <c r="N587" s="262"/>
      <c r="O587" s="256"/>
      <c r="P587" s="261" t="s">
        <v>2832</v>
      </c>
      <c r="Q587" s="261"/>
      <c r="R587" s="254" t="s">
        <v>2825</v>
      </c>
      <c r="S587" s="303"/>
      <c r="T587" s="242"/>
      <c r="U587" s="242"/>
    </row>
    <row r="588" spans="1:21" s="240" customFormat="1" ht="47.25" customHeight="1" x14ac:dyDescent="0.25">
      <c r="A588" s="275"/>
      <c r="B588" s="278"/>
      <c r="C588" s="223">
        <f t="shared" si="15"/>
        <v>216</v>
      </c>
      <c r="D588" s="223" t="s">
        <v>2833</v>
      </c>
      <c r="E588" s="223" t="s">
        <v>2834</v>
      </c>
      <c r="F588" s="223" t="s">
        <v>411</v>
      </c>
      <c r="G588" s="254" t="s">
        <v>2835</v>
      </c>
      <c r="H588" s="223" t="s">
        <v>2635</v>
      </c>
      <c r="I588" s="223" t="s">
        <v>2836</v>
      </c>
      <c r="J588" s="223"/>
      <c r="K588" s="261" t="s">
        <v>2837</v>
      </c>
      <c r="L588" s="256"/>
      <c r="M588" s="256"/>
      <c r="N588" s="262"/>
      <c r="O588" s="256"/>
      <c r="P588" s="261" t="s">
        <v>2838</v>
      </c>
      <c r="Q588" s="261"/>
      <c r="R588" s="254" t="s">
        <v>2839</v>
      </c>
      <c r="S588" s="261"/>
      <c r="T588" s="242"/>
      <c r="U588" s="242"/>
    </row>
    <row r="589" spans="1:21" s="240" customFormat="1" ht="47.25" customHeight="1" x14ac:dyDescent="0.25">
      <c r="A589" s="275"/>
      <c r="B589" s="278"/>
      <c r="C589" s="223">
        <f t="shared" si="15"/>
        <v>217</v>
      </c>
      <c r="D589" s="223" t="s">
        <v>2840</v>
      </c>
      <c r="E589" s="223" t="s">
        <v>2841</v>
      </c>
      <c r="F589" s="223" t="s">
        <v>411</v>
      </c>
      <c r="G589" s="532" t="s">
        <v>4037</v>
      </c>
      <c r="H589" s="223" t="s">
        <v>2842</v>
      </c>
      <c r="I589" s="223" t="s">
        <v>2843</v>
      </c>
      <c r="J589" s="254"/>
      <c r="K589" s="261" t="s">
        <v>2844</v>
      </c>
      <c r="L589" s="256"/>
      <c r="M589" s="256"/>
      <c r="N589" s="262"/>
      <c r="O589" s="256"/>
      <c r="P589" s="223" t="s">
        <v>2845</v>
      </c>
      <c r="Q589" s="222"/>
      <c r="R589" s="304" t="s">
        <v>2825</v>
      </c>
      <c r="S589" s="284"/>
      <c r="T589" s="242"/>
      <c r="U589" s="242"/>
    </row>
    <row r="590" spans="1:21" s="240" customFormat="1" ht="47.25" customHeight="1" x14ac:dyDescent="0.25">
      <c r="A590" s="275"/>
      <c r="B590" s="278"/>
      <c r="C590" s="223">
        <f t="shared" si="15"/>
        <v>218</v>
      </c>
      <c r="D590" s="223" t="s">
        <v>2846</v>
      </c>
      <c r="E590" s="223" t="s">
        <v>2847</v>
      </c>
      <c r="F590" s="223" t="s">
        <v>2848</v>
      </c>
      <c r="G590" s="254" t="s">
        <v>2849</v>
      </c>
      <c r="H590" s="223" t="s">
        <v>2627</v>
      </c>
      <c r="I590" s="223" t="s">
        <v>2688</v>
      </c>
      <c r="J590" s="223" t="s">
        <v>2629</v>
      </c>
      <c r="K590" s="261" t="s">
        <v>2850</v>
      </c>
      <c r="L590" s="256"/>
      <c r="M590" s="256"/>
      <c r="N590" s="262"/>
      <c r="O590" s="256"/>
      <c r="P590" s="261" t="s">
        <v>2851</v>
      </c>
      <c r="Q590" s="261"/>
      <c r="R590" s="305" t="s">
        <v>2852</v>
      </c>
      <c r="S590" s="306"/>
      <c r="T590" s="242"/>
      <c r="U590" s="242"/>
    </row>
    <row r="591" spans="1:21" s="240" customFormat="1" ht="47.25" customHeight="1" x14ac:dyDescent="0.25">
      <c r="A591" s="275"/>
      <c r="B591" s="278"/>
      <c r="C591" s="223">
        <f t="shared" si="15"/>
        <v>219</v>
      </c>
      <c r="D591" s="223" t="s">
        <v>2853</v>
      </c>
      <c r="E591" s="223" t="s">
        <v>2854</v>
      </c>
      <c r="F591" s="223" t="s">
        <v>2679</v>
      </c>
      <c r="G591" s="254" t="s">
        <v>2855</v>
      </c>
      <c r="H591" s="223" t="s">
        <v>16</v>
      </c>
      <c r="I591" s="223" t="s">
        <v>2680</v>
      </c>
      <c r="J591" s="223"/>
      <c r="K591" s="261" t="s">
        <v>2856</v>
      </c>
      <c r="L591" s="256"/>
      <c r="M591" s="256"/>
      <c r="N591" s="262"/>
      <c r="O591" s="256"/>
      <c r="P591" s="261" t="s">
        <v>2857</v>
      </c>
      <c r="Q591" s="261"/>
      <c r="R591" s="305" t="s">
        <v>2852</v>
      </c>
      <c r="S591" s="279"/>
      <c r="T591" s="242"/>
      <c r="U591" s="242"/>
    </row>
    <row r="592" spans="1:21" s="240" customFormat="1" ht="47.25" customHeight="1" x14ac:dyDescent="0.25">
      <c r="A592" s="741" t="s">
        <v>2858</v>
      </c>
      <c r="B592" s="742"/>
      <c r="C592" s="223">
        <f t="shared" si="15"/>
        <v>220</v>
      </c>
      <c r="D592" s="223" t="s">
        <v>2859</v>
      </c>
      <c r="E592" s="223" t="s">
        <v>397</v>
      </c>
      <c r="F592" s="223" t="s">
        <v>2860</v>
      </c>
      <c r="G592" s="254" t="s">
        <v>2861</v>
      </c>
      <c r="H592" s="223" t="s">
        <v>2627</v>
      </c>
      <c r="I592" s="223" t="s">
        <v>2688</v>
      </c>
      <c r="J592" s="223" t="s">
        <v>2629</v>
      </c>
      <c r="K592" s="261" t="s">
        <v>2862</v>
      </c>
      <c r="L592" s="256"/>
      <c r="M592" s="256"/>
      <c r="N592" s="262"/>
      <c r="O592" s="256"/>
      <c r="P592" s="261" t="s">
        <v>2863</v>
      </c>
      <c r="Q592" s="261"/>
      <c r="R592" s="307" t="s">
        <v>2864</v>
      </c>
      <c r="S592" s="308"/>
      <c r="T592" s="242"/>
      <c r="U592" s="242"/>
    </row>
    <row r="593" spans="1:21" s="240" customFormat="1" ht="47.25" customHeight="1" x14ac:dyDescent="0.25">
      <c r="A593" s="276"/>
      <c r="B593" s="278"/>
      <c r="C593" s="223">
        <f t="shared" si="15"/>
        <v>221</v>
      </c>
      <c r="D593" s="223" t="s">
        <v>2865</v>
      </c>
      <c r="E593" s="223" t="s">
        <v>2828</v>
      </c>
      <c r="F593" s="223" t="s">
        <v>2866</v>
      </c>
      <c r="G593" s="254" t="s">
        <v>2867</v>
      </c>
      <c r="H593" s="223" t="s">
        <v>2627</v>
      </c>
      <c r="I593" s="223" t="s">
        <v>2688</v>
      </c>
      <c r="J593" s="223" t="s">
        <v>2629</v>
      </c>
      <c r="K593" s="261" t="s">
        <v>2868</v>
      </c>
      <c r="L593" s="256"/>
      <c r="M593" s="256"/>
      <c r="N593" s="262"/>
      <c r="O593" s="256"/>
      <c r="P593" s="261" t="s">
        <v>2869</v>
      </c>
      <c r="Q593" s="261"/>
      <c r="R593" s="254" t="s">
        <v>2825</v>
      </c>
      <c r="S593" s="281"/>
      <c r="T593" s="242"/>
      <c r="U593" s="242"/>
    </row>
    <row r="594" spans="1:21" s="240" customFormat="1" ht="47.25" customHeight="1" x14ac:dyDescent="0.25">
      <c r="A594" s="275"/>
      <c r="B594" s="278"/>
      <c r="C594" s="223">
        <f t="shared" si="15"/>
        <v>222</v>
      </c>
      <c r="D594" s="223" t="s">
        <v>2870</v>
      </c>
      <c r="E594" s="223" t="s">
        <v>2871</v>
      </c>
      <c r="F594" s="223" t="s">
        <v>2872</v>
      </c>
      <c r="G594" s="254" t="s">
        <v>2873</v>
      </c>
      <c r="H594" s="223" t="s">
        <v>2627</v>
      </c>
      <c r="I594" s="223" t="s">
        <v>2688</v>
      </c>
      <c r="J594" s="223" t="s">
        <v>2629</v>
      </c>
      <c r="K594" s="261" t="s">
        <v>2874</v>
      </c>
      <c r="L594" s="256"/>
      <c r="M594" s="256"/>
      <c r="N594" s="262"/>
      <c r="O594" s="256"/>
      <c r="P594" s="261" t="s">
        <v>2875</v>
      </c>
      <c r="Q594" s="261"/>
      <c r="R594" s="254" t="s">
        <v>2825</v>
      </c>
      <c r="S594" s="306"/>
      <c r="T594" s="242"/>
      <c r="U594" s="242"/>
    </row>
    <row r="595" spans="1:21" s="240" customFormat="1" ht="47.25" customHeight="1" x14ac:dyDescent="0.25">
      <c r="A595" s="735" t="s">
        <v>2876</v>
      </c>
      <c r="B595" s="736"/>
      <c r="C595" s="223">
        <f t="shared" si="15"/>
        <v>223</v>
      </c>
      <c r="D595" s="223" t="s">
        <v>2877</v>
      </c>
      <c r="E595" s="223" t="s">
        <v>2878</v>
      </c>
      <c r="F595" s="223" t="s">
        <v>2879</v>
      </c>
      <c r="G595" s="309" t="s">
        <v>2880</v>
      </c>
      <c r="H595" s="223" t="s">
        <v>2830</v>
      </c>
      <c r="I595" s="223" t="s">
        <v>2688</v>
      </c>
      <c r="J595" s="223" t="s">
        <v>2629</v>
      </c>
      <c r="K595" s="261" t="s">
        <v>2881</v>
      </c>
      <c r="L595" s="256"/>
      <c r="M595" s="256"/>
      <c r="N595" s="262"/>
      <c r="O595" s="256"/>
      <c r="P595" s="261" t="s">
        <v>2882</v>
      </c>
      <c r="Q595" s="261"/>
      <c r="R595" s="254" t="s">
        <v>2883</v>
      </c>
      <c r="S595" s="303"/>
      <c r="T595" s="242"/>
      <c r="U595" s="242"/>
    </row>
    <row r="596" spans="1:21" s="240" customFormat="1" ht="47.25" customHeight="1" x14ac:dyDescent="0.25">
      <c r="A596" s="275"/>
      <c r="B596" s="278"/>
      <c r="C596" s="223">
        <f t="shared" si="15"/>
        <v>224</v>
      </c>
      <c r="D596" s="223" t="s">
        <v>2884</v>
      </c>
      <c r="E596" s="223" t="s">
        <v>2885</v>
      </c>
      <c r="F596" s="223" t="s">
        <v>2886</v>
      </c>
      <c r="G596" s="254" t="s">
        <v>2887</v>
      </c>
      <c r="H596" s="223" t="s">
        <v>2888</v>
      </c>
      <c r="I596" s="223" t="s">
        <v>2889</v>
      </c>
      <c r="J596" s="223"/>
      <c r="K596" s="261" t="s">
        <v>2890</v>
      </c>
      <c r="L596" s="256"/>
      <c r="M596" s="256"/>
      <c r="N596" s="262"/>
      <c r="O596" s="256"/>
      <c r="P596" s="261" t="s">
        <v>2891</v>
      </c>
      <c r="Q596" s="261"/>
      <c r="R596" s="265" t="s">
        <v>2892</v>
      </c>
      <c r="S596" s="306"/>
      <c r="T596" s="242"/>
      <c r="U596" s="242"/>
    </row>
    <row r="597" spans="1:21" s="240" customFormat="1" ht="47.25" customHeight="1" x14ac:dyDescent="0.25">
      <c r="A597" s="275"/>
      <c r="B597" s="278"/>
      <c r="C597" s="223">
        <f t="shared" ref="C597:C609" si="16">C596+1</f>
        <v>225</v>
      </c>
      <c r="D597" s="223" t="s">
        <v>2893</v>
      </c>
      <c r="E597" s="223" t="s">
        <v>2894</v>
      </c>
      <c r="F597" s="223" t="s">
        <v>2895</v>
      </c>
      <c r="G597" s="254" t="s">
        <v>2896</v>
      </c>
      <c r="H597" s="223" t="s">
        <v>2627</v>
      </c>
      <c r="I597" s="223" t="s">
        <v>2897</v>
      </c>
      <c r="J597" s="223" t="s">
        <v>2898</v>
      </c>
      <c r="K597" s="261" t="s">
        <v>2899</v>
      </c>
      <c r="L597" s="256"/>
      <c r="M597" s="256"/>
      <c r="N597" s="262"/>
      <c r="O597" s="256"/>
      <c r="P597" s="280" t="s">
        <v>2900</v>
      </c>
      <c r="Q597" s="280"/>
      <c r="R597" s="254" t="s">
        <v>2901</v>
      </c>
      <c r="S597" s="279"/>
      <c r="T597" s="242"/>
      <c r="U597" s="242"/>
    </row>
    <row r="598" spans="1:21" s="240" customFormat="1" ht="47.25" customHeight="1" x14ac:dyDescent="0.25">
      <c r="A598" s="741" t="s">
        <v>2902</v>
      </c>
      <c r="B598" s="742"/>
      <c r="C598" s="223">
        <f t="shared" si="16"/>
        <v>226</v>
      </c>
      <c r="D598" s="223" t="s">
        <v>2903</v>
      </c>
      <c r="E598" s="223" t="s">
        <v>2904</v>
      </c>
      <c r="F598" s="223" t="s">
        <v>2905</v>
      </c>
      <c r="G598" s="254" t="s">
        <v>2906</v>
      </c>
      <c r="H598" s="223" t="s">
        <v>2627</v>
      </c>
      <c r="I598" s="223" t="s">
        <v>2907</v>
      </c>
      <c r="J598" s="223" t="s">
        <v>608</v>
      </c>
      <c r="K598" s="261" t="s">
        <v>2908</v>
      </c>
      <c r="L598" s="256"/>
      <c r="M598" s="256"/>
      <c r="N598" s="262"/>
      <c r="O598" s="256"/>
      <c r="P598" s="223" t="s">
        <v>2909</v>
      </c>
      <c r="Q598" s="223"/>
      <c r="R598" s="254" t="s">
        <v>2910</v>
      </c>
      <c r="S598" s="272"/>
      <c r="T598" s="242"/>
      <c r="U598" s="242"/>
    </row>
    <row r="599" spans="1:21" s="240" customFormat="1" ht="47.25" customHeight="1" x14ac:dyDescent="0.25">
      <c r="A599" s="276"/>
      <c r="B599" s="310"/>
      <c r="C599" s="223">
        <f t="shared" si="16"/>
        <v>227</v>
      </c>
      <c r="D599" s="223" t="s">
        <v>2911</v>
      </c>
      <c r="E599" s="223" t="s">
        <v>2847</v>
      </c>
      <c r="F599" s="223" t="s">
        <v>2912</v>
      </c>
      <c r="G599" s="254" t="s">
        <v>2913</v>
      </c>
      <c r="H599" s="223" t="s">
        <v>2627</v>
      </c>
      <c r="I599" s="223" t="s">
        <v>607</v>
      </c>
      <c r="J599" s="223" t="s">
        <v>2629</v>
      </c>
      <c r="K599" s="261" t="s">
        <v>2914</v>
      </c>
      <c r="L599" s="256"/>
      <c r="M599" s="256"/>
      <c r="N599" s="262"/>
      <c r="O599" s="256"/>
      <c r="P599" s="223" t="s">
        <v>2915</v>
      </c>
      <c r="Q599" s="223"/>
      <c r="R599" s="254" t="s">
        <v>2916</v>
      </c>
      <c r="S599" s="303"/>
      <c r="T599" s="242"/>
      <c r="U599" s="242"/>
    </row>
    <row r="600" spans="1:21" s="240" customFormat="1" ht="47.25" customHeight="1" x14ac:dyDescent="0.25">
      <c r="A600" s="276"/>
      <c r="B600" s="310"/>
      <c r="C600" s="223">
        <f t="shared" si="16"/>
        <v>228</v>
      </c>
      <c r="D600" s="223" t="s">
        <v>2917</v>
      </c>
      <c r="E600" s="223" t="s">
        <v>2918</v>
      </c>
      <c r="F600" s="223" t="s">
        <v>411</v>
      </c>
      <c r="G600" s="254" t="s">
        <v>2919</v>
      </c>
      <c r="H600" s="223" t="s">
        <v>2627</v>
      </c>
      <c r="I600" s="223" t="s">
        <v>607</v>
      </c>
      <c r="J600" s="223" t="s">
        <v>2629</v>
      </c>
      <c r="K600" s="261" t="s">
        <v>2920</v>
      </c>
      <c r="L600" s="256"/>
      <c r="M600" s="256"/>
      <c r="N600" s="262"/>
      <c r="O600" s="256"/>
      <c r="P600" s="261" t="s">
        <v>2921</v>
      </c>
      <c r="Q600" s="311"/>
      <c r="R600" s="294" t="s">
        <v>2922</v>
      </c>
      <c r="S600" s="303"/>
      <c r="T600" s="242"/>
      <c r="U600" s="242"/>
    </row>
    <row r="601" spans="1:21" s="240" customFormat="1" ht="47.25" customHeight="1" x14ac:dyDescent="0.25">
      <c r="A601" s="735" t="s">
        <v>2923</v>
      </c>
      <c r="B601" s="736"/>
      <c r="C601" s="223">
        <f t="shared" si="16"/>
        <v>229</v>
      </c>
      <c r="D601" s="259" t="s">
        <v>2924</v>
      </c>
      <c r="E601" s="223" t="s">
        <v>2925</v>
      </c>
      <c r="F601" s="223" t="s">
        <v>540</v>
      </c>
      <c r="G601" s="254" t="s">
        <v>2926</v>
      </c>
      <c r="H601" s="223" t="s">
        <v>1181</v>
      </c>
      <c r="I601" s="223" t="s">
        <v>607</v>
      </c>
      <c r="J601" s="223" t="s">
        <v>2629</v>
      </c>
      <c r="K601" s="261" t="s">
        <v>2927</v>
      </c>
      <c r="L601" s="256"/>
      <c r="M601" s="256"/>
      <c r="N601" s="262"/>
      <c r="O601" s="256"/>
      <c r="P601" s="261" t="s">
        <v>2928</v>
      </c>
      <c r="Q601" s="261"/>
      <c r="R601" s="312" t="s">
        <v>2929</v>
      </c>
      <c r="S601" s="303"/>
      <c r="T601" s="274"/>
      <c r="U601" s="274"/>
    </row>
    <row r="602" spans="1:21" s="240" customFormat="1" ht="47.25" customHeight="1" x14ac:dyDescent="0.25">
      <c r="A602" s="313"/>
      <c r="B602" s="310"/>
      <c r="C602" s="223">
        <f t="shared" si="16"/>
        <v>230</v>
      </c>
      <c r="D602" s="223" t="s">
        <v>2930</v>
      </c>
      <c r="E602" s="223" t="s">
        <v>2931</v>
      </c>
      <c r="F602" s="223" t="s">
        <v>2932</v>
      </c>
      <c r="G602" s="254" t="s">
        <v>2880</v>
      </c>
      <c r="H602" s="223" t="s">
        <v>2627</v>
      </c>
      <c r="I602" s="223" t="s">
        <v>607</v>
      </c>
      <c r="J602" s="223" t="s">
        <v>2629</v>
      </c>
      <c r="K602" s="261" t="s">
        <v>2933</v>
      </c>
      <c r="L602" s="256"/>
      <c r="M602" s="256"/>
      <c r="N602" s="262"/>
      <c r="O602" s="256"/>
      <c r="P602" s="261" t="s">
        <v>2934</v>
      </c>
      <c r="Q602" s="261"/>
      <c r="R602" s="254" t="s">
        <v>2935</v>
      </c>
      <c r="S602" s="272"/>
      <c r="T602" s="242"/>
      <c r="U602" s="242"/>
    </row>
    <row r="603" spans="1:21" s="240" customFormat="1" ht="47.25" customHeight="1" x14ac:dyDescent="0.25">
      <c r="A603" s="735" t="s">
        <v>2936</v>
      </c>
      <c r="B603" s="736"/>
      <c r="C603" s="223">
        <f t="shared" si="16"/>
        <v>231</v>
      </c>
      <c r="D603" s="223" t="s">
        <v>2937</v>
      </c>
      <c r="E603" s="223" t="s">
        <v>2878</v>
      </c>
      <c r="F603" s="223" t="s">
        <v>2938</v>
      </c>
      <c r="G603" s="254" t="s">
        <v>2939</v>
      </c>
      <c r="H603" s="223" t="s">
        <v>2627</v>
      </c>
      <c r="I603" s="223" t="s">
        <v>2897</v>
      </c>
      <c r="J603" s="223" t="s">
        <v>2898</v>
      </c>
      <c r="K603" s="261" t="s">
        <v>2940</v>
      </c>
      <c r="L603" s="256"/>
      <c r="M603" s="256"/>
      <c r="N603" s="262"/>
      <c r="O603" s="256"/>
      <c r="P603" s="223" t="s">
        <v>2941</v>
      </c>
      <c r="Q603" s="223"/>
      <c r="R603" s="312" t="s">
        <v>2942</v>
      </c>
      <c r="S603" s="279"/>
      <c r="T603" s="242"/>
      <c r="U603" s="242"/>
    </row>
    <row r="604" spans="1:21" s="240" customFormat="1" ht="47.25" customHeight="1" x14ac:dyDescent="0.25">
      <c r="A604" s="313"/>
      <c r="B604" s="310"/>
      <c r="C604" s="223">
        <f t="shared" si="16"/>
        <v>232</v>
      </c>
      <c r="D604" s="293" t="s">
        <v>2943</v>
      </c>
      <c r="E604" s="293" t="s">
        <v>2944</v>
      </c>
      <c r="F604" s="293" t="s">
        <v>2945</v>
      </c>
      <c r="G604" s="294" t="s">
        <v>2946</v>
      </c>
      <c r="H604" s="293" t="s">
        <v>2947</v>
      </c>
      <c r="I604" s="293" t="s">
        <v>2897</v>
      </c>
      <c r="J604" s="293" t="s">
        <v>2898</v>
      </c>
      <c r="K604" s="311" t="s">
        <v>2948</v>
      </c>
      <c r="L604" s="256"/>
      <c r="M604" s="256"/>
      <c r="N604" s="262"/>
      <c r="O604" s="256"/>
      <c r="P604" s="293" t="s">
        <v>2949</v>
      </c>
      <c r="Q604" s="293"/>
      <c r="R604" s="294" t="s">
        <v>2950</v>
      </c>
      <c r="S604" s="314"/>
      <c r="T604" s="242"/>
      <c r="U604" s="242"/>
    </row>
    <row r="605" spans="1:21" s="240" customFormat="1" ht="47.25" customHeight="1" x14ac:dyDescent="0.25">
      <c r="A605" s="735" t="s">
        <v>2951</v>
      </c>
      <c r="B605" s="736"/>
      <c r="C605" s="223">
        <f t="shared" si="16"/>
        <v>233</v>
      </c>
      <c r="D605" s="223" t="s">
        <v>2952</v>
      </c>
      <c r="E605" s="242"/>
      <c r="F605" s="223" t="s">
        <v>2953</v>
      </c>
      <c r="G605" s="254" t="s">
        <v>2954</v>
      </c>
      <c r="H605" s="242"/>
      <c r="I605" s="254" t="s">
        <v>2955</v>
      </c>
      <c r="J605" s="223" t="s">
        <v>2956</v>
      </c>
      <c r="K605" s="261" t="s">
        <v>2957</v>
      </c>
      <c r="L605" s="256"/>
      <c r="M605" s="256"/>
      <c r="N605" s="262"/>
      <c r="O605" s="256"/>
      <c r="P605" s="277" t="s">
        <v>2958</v>
      </c>
      <c r="Q605" s="277"/>
      <c r="R605" s="254" t="s">
        <v>2959</v>
      </c>
      <c r="S605" s="242"/>
      <c r="T605" s="242"/>
      <c r="U605" s="242"/>
    </row>
    <row r="606" spans="1:21" s="240" customFormat="1" ht="47.25" customHeight="1" x14ac:dyDescent="0.25">
      <c r="A606" s="313"/>
      <c r="B606" s="310"/>
      <c r="C606" s="223">
        <f t="shared" si="16"/>
        <v>234</v>
      </c>
      <c r="D606" s="223" t="s">
        <v>2960</v>
      </c>
      <c r="E606" s="242"/>
      <c r="F606" s="223" t="s">
        <v>2961</v>
      </c>
      <c r="G606" s="254" t="s">
        <v>2962</v>
      </c>
      <c r="H606" s="242"/>
      <c r="I606" s="254" t="s">
        <v>2963</v>
      </c>
      <c r="J606" s="223" t="s">
        <v>2956</v>
      </c>
      <c r="K606" s="261" t="s">
        <v>2964</v>
      </c>
      <c r="L606" s="256"/>
      <c r="M606" s="256"/>
      <c r="N606" s="262"/>
      <c r="O606" s="256"/>
      <c r="P606" s="280" t="s">
        <v>2965</v>
      </c>
      <c r="Q606" s="280"/>
      <c r="R606" s="315" t="s">
        <v>2966</v>
      </c>
      <c r="S606" s="242"/>
      <c r="T606" s="242"/>
      <c r="U606" s="242"/>
    </row>
    <row r="607" spans="1:21" s="240" customFormat="1" ht="47.25" customHeight="1" x14ac:dyDescent="0.25">
      <c r="A607" s="313"/>
      <c r="B607" s="310"/>
      <c r="C607" s="223">
        <f t="shared" si="16"/>
        <v>235</v>
      </c>
      <c r="D607" s="223" t="s">
        <v>2967</v>
      </c>
      <c r="E607" s="223" t="s">
        <v>2968</v>
      </c>
      <c r="F607" s="223" t="s">
        <v>2879</v>
      </c>
      <c r="G607" s="254" t="s">
        <v>2969</v>
      </c>
      <c r="H607" s="242"/>
      <c r="I607" s="223" t="s">
        <v>2688</v>
      </c>
      <c r="J607" s="223" t="s">
        <v>2627</v>
      </c>
      <c r="K607" s="261" t="s">
        <v>2970</v>
      </c>
      <c r="L607" s="256"/>
      <c r="M607" s="256"/>
      <c r="N607" s="262"/>
      <c r="O607" s="256"/>
      <c r="P607" s="301" t="s">
        <v>2971</v>
      </c>
      <c r="Q607" s="301"/>
      <c r="R607" s="254" t="s">
        <v>2972</v>
      </c>
      <c r="S607" s="316"/>
      <c r="U607" s="317"/>
    </row>
    <row r="608" spans="1:21" s="240" customFormat="1" ht="47.25" customHeight="1" x14ac:dyDescent="0.25">
      <c r="A608" s="313"/>
      <c r="B608" s="310"/>
      <c r="C608" s="223">
        <f t="shared" si="16"/>
        <v>236</v>
      </c>
      <c r="D608" s="223" t="s">
        <v>2973</v>
      </c>
      <c r="E608" s="254" t="s">
        <v>2974</v>
      </c>
      <c r="F608" s="223" t="s">
        <v>2975</v>
      </c>
      <c r="G608" s="254" t="s">
        <v>2976</v>
      </c>
      <c r="H608" s="242"/>
      <c r="I608" s="223" t="s">
        <v>2977</v>
      </c>
      <c r="J608" s="223" t="s">
        <v>1054</v>
      </c>
      <c r="K608" s="261" t="s">
        <v>2978</v>
      </c>
      <c r="L608" s="256"/>
      <c r="M608" s="256"/>
      <c r="N608" s="262"/>
      <c r="O608" s="256"/>
      <c r="P608" s="280" t="s">
        <v>2979</v>
      </c>
      <c r="Q608" s="280"/>
      <c r="R608" s="260" t="s">
        <v>2980</v>
      </c>
      <c r="S608" s="318"/>
      <c r="T608" s="242"/>
      <c r="U608" s="243"/>
    </row>
    <row r="609" spans="1:21" s="240" customFormat="1" ht="47.25" customHeight="1" x14ac:dyDescent="0.25">
      <c r="A609" s="313"/>
      <c r="B609" s="310"/>
      <c r="C609" s="223">
        <f t="shared" si="16"/>
        <v>237</v>
      </c>
      <c r="D609" s="223" t="s">
        <v>2981</v>
      </c>
      <c r="E609" s="223" t="s">
        <v>2841</v>
      </c>
      <c r="F609" s="223" t="s">
        <v>411</v>
      </c>
      <c r="G609" s="254" t="s">
        <v>2982</v>
      </c>
      <c r="H609" s="242"/>
      <c r="I609" s="223" t="s">
        <v>2983</v>
      </c>
      <c r="J609" s="293" t="s">
        <v>2635</v>
      </c>
      <c r="K609" s="311" t="s">
        <v>2984</v>
      </c>
      <c r="L609" s="256"/>
      <c r="M609" s="256"/>
      <c r="N609" s="262"/>
      <c r="O609" s="256"/>
      <c r="P609" s="311" t="s">
        <v>2985</v>
      </c>
      <c r="Q609" s="311"/>
      <c r="R609" s="294" t="s">
        <v>2986</v>
      </c>
      <c r="S609" s="294"/>
      <c r="T609" s="242"/>
      <c r="U609" s="243"/>
    </row>
    <row r="610" spans="1:21" s="240" customFormat="1" ht="47.25" customHeight="1" x14ac:dyDescent="0.25">
      <c r="A610" s="313"/>
      <c r="B610" s="310"/>
      <c r="C610" s="319"/>
      <c r="D610" s="320"/>
      <c r="E610" s="320"/>
      <c r="F610" s="747" t="s">
        <v>2987</v>
      </c>
      <c r="G610" s="747"/>
      <c r="H610" s="747"/>
      <c r="I610" s="747"/>
      <c r="J610" s="747"/>
      <c r="K610" s="747"/>
      <c r="L610" s="321"/>
      <c r="M610" s="321"/>
      <c r="N610" s="322"/>
      <c r="O610" s="323"/>
      <c r="P610" s="320"/>
      <c r="Q610" s="320"/>
      <c r="R610" s="324"/>
      <c r="T610" s="242"/>
      <c r="U610" s="243"/>
    </row>
    <row r="611" spans="1:21" s="240" customFormat="1" ht="47.25" customHeight="1" x14ac:dyDescent="0.25">
      <c r="A611" s="748" t="s">
        <v>2988</v>
      </c>
      <c r="B611" s="749"/>
      <c r="C611" s="256">
        <f>C609+1</f>
        <v>238</v>
      </c>
      <c r="D611" s="223" t="s">
        <v>2989</v>
      </c>
      <c r="E611" s="254" t="s">
        <v>2990</v>
      </c>
      <c r="F611" s="223" t="s">
        <v>2580</v>
      </c>
      <c r="G611" s="254" t="s">
        <v>2991</v>
      </c>
      <c r="H611" s="223" t="s">
        <v>2992</v>
      </c>
      <c r="I611" s="223" t="s">
        <v>2993</v>
      </c>
      <c r="J611" s="254"/>
      <c r="K611" s="223"/>
      <c r="L611" s="325"/>
      <c r="M611" s="325"/>
      <c r="N611" s="255"/>
      <c r="O611" s="254"/>
      <c r="P611" s="223"/>
      <c r="Q611" s="223"/>
      <c r="R611" s="254"/>
      <c r="S611" s="242"/>
      <c r="T611" s="242"/>
      <c r="U611" s="243"/>
    </row>
    <row r="612" spans="1:21" s="240" customFormat="1" ht="47.25" customHeight="1" x14ac:dyDescent="0.25">
      <c r="A612" s="324"/>
      <c r="B612" s="320"/>
      <c r="C612" s="256">
        <f>C611+1</f>
        <v>239</v>
      </c>
      <c r="D612" s="223" t="s">
        <v>2994</v>
      </c>
      <c r="E612" s="223" t="s">
        <v>2995</v>
      </c>
      <c r="F612" s="223" t="s">
        <v>411</v>
      </c>
      <c r="G612" s="254" t="s">
        <v>2996</v>
      </c>
      <c r="H612" s="223" t="s">
        <v>2627</v>
      </c>
      <c r="I612" s="223" t="s">
        <v>2997</v>
      </c>
      <c r="J612" s="223" t="s">
        <v>2583</v>
      </c>
      <c r="K612" s="223" t="s">
        <v>2998</v>
      </c>
      <c r="L612" s="223"/>
      <c r="M612" s="543"/>
      <c r="N612" s="255">
        <v>3387060</v>
      </c>
      <c r="O612" s="223">
        <v>912004</v>
      </c>
      <c r="P612" s="223" t="s">
        <v>2999</v>
      </c>
      <c r="Q612" s="223"/>
      <c r="R612" s="254" t="s">
        <v>3000</v>
      </c>
      <c r="S612" s="242"/>
      <c r="T612" s="242"/>
      <c r="U612" s="243"/>
    </row>
    <row r="613" spans="1:21" s="240" customFormat="1" ht="47.25" customHeight="1" x14ac:dyDescent="0.25">
      <c r="A613" s="326"/>
      <c r="B613" s="326"/>
      <c r="C613" s="256">
        <f t="shared" ref="C613:C624" si="17">C612+1</f>
        <v>240</v>
      </c>
      <c r="D613" s="242"/>
      <c r="E613" s="242"/>
      <c r="F613" s="242"/>
      <c r="G613" s="242"/>
      <c r="H613" s="242"/>
      <c r="I613" s="223" t="s">
        <v>2629</v>
      </c>
      <c r="J613" s="223"/>
      <c r="K613" s="223" t="s">
        <v>3001</v>
      </c>
      <c r="L613" s="325"/>
      <c r="M613" s="325"/>
      <c r="N613" s="255">
        <v>0</v>
      </c>
      <c r="O613" s="268"/>
      <c r="P613" s="223" t="s">
        <v>3002</v>
      </c>
      <c r="Q613" s="223"/>
      <c r="R613" s="254" t="s">
        <v>3003</v>
      </c>
      <c r="S613" s="242"/>
      <c r="T613" s="242"/>
      <c r="U613" s="243"/>
    </row>
    <row r="614" spans="1:21" s="240" customFormat="1" ht="47.25" customHeight="1" x14ac:dyDescent="0.25">
      <c r="A614" s="327"/>
      <c r="B614" s="327"/>
      <c r="C614" s="256">
        <f t="shared" si="17"/>
        <v>241</v>
      </c>
      <c r="D614" s="223" t="s">
        <v>3004</v>
      </c>
      <c r="E614" s="223" t="s">
        <v>2878</v>
      </c>
      <c r="F614" s="223" t="s">
        <v>3005</v>
      </c>
      <c r="G614" s="254" t="s">
        <v>3006</v>
      </c>
      <c r="H614" s="223" t="s">
        <v>2842</v>
      </c>
      <c r="I614" s="223" t="s">
        <v>607</v>
      </c>
      <c r="J614" s="242"/>
      <c r="K614" s="242"/>
      <c r="L614" s="256"/>
      <c r="M614" s="256"/>
      <c r="N614" s="262"/>
      <c r="O614" s="256"/>
      <c r="P614" s="242"/>
      <c r="Q614" s="242"/>
      <c r="R614" s="242"/>
      <c r="S614" s="242"/>
      <c r="T614" s="242"/>
      <c r="U614" s="243"/>
    </row>
    <row r="615" spans="1:21" s="240" customFormat="1" ht="47.25" customHeight="1" x14ac:dyDescent="0.25">
      <c r="A615" s="327"/>
      <c r="B615" s="327"/>
      <c r="C615" s="256">
        <f t="shared" si="17"/>
        <v>242</v>
      </c>
      <c r="D615" s="223" t="s">
        <v>3007</v>
      </c>
      <c r="E615" s="223" t="s">
        <v>3008</v>
      </c>
      <c r="F615" s="223" t="s">
        <v>3009</v>
      </c>
      <c r="G615" s="254" t="s">
        <v>3010</v>
      </c>
      <c r="H615" s="223" t="s">
        <v>2627</v>
      </c>
      <c r="I615" s="223" t="s">
        <v>607</v>
      </c>
      <c r="J615" s="223" t="s">
        <v>2629</v>
      </c>
      <c r="K615" s="223" t="s">
        <v>3011</v>
      </c>
      <c r="L615" s="325"/>
      <c r="M615" s="325"/>
      <c r="N615" s="255">
        <v>0</v>
      </c>
      <c r="O615" s="268"/>
      <c r="P615" s="223" t="s">
        <v>3012</v>
      </c>
      <c r="Q615" s="223"/>
      <c r="R615" s="254" t="s">
        <v>3013</v>
      </c>
      <c r="S615" s="242"/>
      <c r="T615" s="242"/>
      <c r="U615" s="243"/>
    </row>
    <row r="616" spans="1:21" s="240" customFormat="1" ht="47.25" customHeight="1" x14ac:dyDescent="0.25">
      <c r="A616" s="327"/>
      <c r="B616" s="328"/>
      <c r="C616" s="256">
        <f t="shared" si="17"/>
        <v>243</v>
      </c>
      <c r="D616" s="223" t="s">
        <v>3014</v>
      </c>
      <c r="E616" s="223" t="s">
        <v>3015</v>
      </c>
      <c r="F616" s="223" t="s">
        <v>3016</v>
      </c>
      <c r="G616" s="254" t="s">
        <v>3017</v>
      </c>
      <c r="H616" s="223" t="s">
        <v>2627</v>
      </c>
      <c r="I616" s="223" t="s">
        <v>607</v>
      </c>
      <c r="J616" s="223" t="s">
        <v>2629</v>
      </c>
      <c r="K616" s="223" t="s">
        <v>3018</v>
      </c>
      <c r="L616" s="325"/>
      <c r="M616" s="325"/>
      <c r="N616" s="255">
        <v>0</v>
      </c>
      <c r="O616" s="268"/>
      <c r="P616" s="223" t="s">
        <v>3019</v>
      </c>
      <c r="Q616" s="223"/>
      <c r="R616" s="254" t="s">
        <v>3013</v>
      </c>
      <c r="S616" s="242"/>
      <c r="T616" s="242"/>
      <c r="U616" s="243"/>
    </row>
    <row r="617" spans="1:21" s="240" customFormat="1" ht="47.25" customHeight="1" x14ac:dyDescent="0.25">
      <c r="A617" s="327"/>
      <c r="B617" s="327"/>
      <c r="C617" s="256">
        <f t="shared" si="17"/>
        <v>244</v>
      </c>
      <c r="D617" s="223" t="s">
        <v>3020</v>
      </c>
      <c r="E617" s="223" t="s">
        <v>3015</v>
      </c>
      <c r="F617" s="223" t="s">
        <v>540</v>
      </c>
      <c r="G617" s="254" t="s">
        <v>3021</v>
      </c>
      <c r="H617" s="223" t="s">
        <v>2627</v>
      </c>
      <c r="I617" s="223" t="s">
        <v>607</v>
      </c>
      <c r="J617" s="223" t="s">
        <v>2629</v>
      </c>
      <c r="K617" s="223" t="s">
        <v>3022</v>
      </c>
      <c r="L617" s="325"/>
      <c r="M617" s="325"/>
      <c r="N617" s="255">
        <v>0</v>
      </c>
      <c r="O617" s="268"/>
      <c r="P617" s="223" t="s">
        <v>3023</v>
      </c>
      <c r="Q617" s="223"/>
      <c r="R617" s="254" t="s">
        <v>3013</v>
      </c>
      <c r="S617" s="242"/>
      <c r="T617" s="242"/>
      <c r="U617" s="243"/>
    </row>
    <row r="618" spans="1:21" s="240" customFormat="1" ht="47.25" customHeight="1" x14ac:dyDescent="0.25">
      <c r="A618" s="329" t="s">
        <v>3024</v>
      </c>
      <c r="B618" s="327"/>
      <c r="C618" s="256">
        <f t="shared" si="17"/>
        <v>245</v>
      </c>
      <c r="D618" s="223" t="s">
        <v>3025</v>
      </c>
      <c r="E618" s="223" t="s">
        <v>2508</v>
      </c>
      <c r="F618" s="223" t="s">
        <v>3026</v>
      </c>
      <c r="G618" s="254" t="s">
        <v>3027</v>
      </c>
      <c r="H618" s="223" t="s">
        <v>2643</v>
      </c>
      <c r="I618" s="254" t="s">
        <v>3028</v>
      </c>
      <c r="J618" s="223" t="s">
        <v>2629</v>
      </c>
      <c r="K618" s="223" t="s">
        <v>3029</v>
      </c>
      <c r="L618" s="325"/>
      <c r="M618" s="325"/>
      <c r="N618" s="255">
        <v>0</v>
      </c>
      <c r="O618" s="268"/>
      <c r="P618" s="223" t="s">
        <v>3030</v>
      </c>
      <c r="Q618" s="223"/>
      <c r="R618" s="254" t="s">
        <v>3013</v>
      </c>
      <c r="S618" s="242"/>
      <c r="T618" s="242"/>
      <c r="U618" s="243"/>
    </row>
    <row r="619" spans="1:21" s="240" customFormat="1" ht="47.25" customHeight="1" x14ac:dyDescent="0.25">
      <c r="A619" s="328"/>
      <c r="B619" s="327"/>
      <c r="C619" s="256">
        <f t="shared" si="17"/>
        <v>246</v>
      </c>
      <c r="D619" s="242"/>
      <c r="E619" s="242"/>
      <c r="F619" s="242"/>
      <c r="G619" s="242"/>
      <c r="H619" s="242"/>
      <c r="I619" s="223" t="s">
        <v>3031</v>
      </c>
      <c r="J619" s="255">
        <v>49333039</v>
      </c>
      <c r="K619" s="223" t="s">
        <v>3032</v>
      </c>
      <c r="L619" s="256"/>
      <c r="M619" s="256"/>
      <c r="N619" s="262"/>
      <c r="O619" s="256"/>
      <c r="P619" s="242"/>
      <c r="Q619" s="242"/>
      <c r="R619" s="242"/>
      <c r="S619" s="242"/>
      <c r="T619" s="242"/>
      <c r="U619" s="243"/>
    </row>
    <row r="620" spans="1:21" s="240" customFormat="1" ht="47.25" customHeight="1" x14ac:dyDescent="0.25">
      <c r="A620" s="327"/>
      <c r="B620" s="330"/>
      <c r="C620" s="256">
        <f t="shared" si="17"/>
        <v>247</v>
      </c>
      <c r="D620" s="223" t="s">
        <v>3033</v>
      </c>
      <c r="E620" s="223" t="s">
        <v>3034</v>
      </c>
      <c r="F620" s="223" t="s">
        <v>3035</v>
      </c>
      <c r="G620" s="254" t="s">
        <v>3036</v>
      </c>
      <c r="H620" s="223" t="s">
        <v>2494</v>
      </c>
      <c r="I620" s="223" t="s">
        <v>3034</v>
      </c>
      <c r="J620" s="242"/>
      <c r="K620" s="242"/>
      <c r="L620" s="256"/>
      <c r="M620" s="256"/>
      <c r="N620" s="262"/>
      <c r="O620" s="256"/>
      <c r="P620" s="242"/>
      <c r="Q620" s="242"/>
      <c r="R620" s="242"/>
      <c r="S620" s="242"/>
      <c r="T620" s="242"/>
      <c r="U620" s="296" t="s">
        <v>74</v>
      </c>
    </row>
    <row r="621" spans="1:21" s="240" customFormat="1" ht="47.25" customHeight="1" x14ac:dyDescent="0.25">
      <c r="A621" s="327"/>
      <c r="B621" s="331"/>
      <c r="C621" s="256">
        <f t="shared" si="17"/>
        <v>248</v>
      </c>
      <c r="D621" s="223" t="s">
        <v>3037</v>
      </c>
      <c r="E621" s="223" t="s">
        <v>3038</v>
      </c>
      <c r="F621" s="223" t="s">
        <v>3039</v>
      </c>
      <c r="G621" s="254" t="s">
        <v>3040</v>
      </c>
      <c r="H621" s="223" t="s">
        <v>2494</v>
      </c>
      <c r="I621" s="254" t="s">
        <v>3041</v>
      </c>
      <c r="J621" s="242"/>
      <c r="K621" s="254" t="s">
        <v>3042</v>
      </c>
      <c r="L621" s="332">
        <v>33594186</v>
      </c>
      <c r="M621" s="332"/>
      <c r="N621" s="223">
        <v>912004</v>
      </c>
      <c r="O621" s="256"/>
      <c r="P621" s="223" t="s">
        <v>3043</v>
      </c>
      <c r="Q621" s="223"/>
      <c r="R621" s="254" t="s">
        <v>3044</v>
      </c>
      <c r="S621" s="242"/>
      <c r="T621" s="242"/>
      <c r="U621" s="243"/>
    </row>
    <row r="622" spans="1:21" s="240" customFormat="1" ht="47.25" customHeight="1" x14ac:dyDescent="0.25">
      <c r="A622" s="327"/>
      <c r="B622" s="331"/>
      <c r="C622" s="256">
        <f t="shared" si="17"/>
        <v>249</v>
      </c>
      <c r="D622" s="223" t="s">
        <v>3045</v>
      </c>
      <c r="E622" s="242"/>
      <c r="F622" s="223" t="s">
        <v>3046</v>
      </c>
      <c r="G622" s="254" t="s">
        <v>3047</v>
      </c>
      <c r="H622" s="223" t="s">
        <v>2643</v>
      </c>
      <c r="I622" s="223" t="s">
        <v>3048</v>
      </c>
      <c r="J622" s="242"/>
      <c r="K622" s="223" t="s">
        <v>3049</v>
      </c>
      <c r="L622" s="255">
        <v>0</v>
      </c>
      <c r="M622" s="255"/>
      <c r="N622" s="262"/>
      <c r="O622" s="256"/>
      <c r="P622" s="223" t="s">
        <v>3050</v>
      </c>
      <c r="Q622" s="223"/>
      <c r="R622" s="242"/>
      <c r="S622" s="242"/>
      <c r="T622" s="333"/>
      <c r="U622" s="333"/>
    </row>
    <row r="623" spans="1:21" s="240" customFormat="1" ht="47.25" customHeight="1" x14ac:dyDescent="0.25">
      <c r="A623" s="329"/>
      <c r="B623" s="330"/>
      <c r="C623" s="256">
        <f t="shared" si="17"/>
        <v>250</v>
      </c>
      <c r="D623" s="223" t="s">
        <v>3051</v>
      </c>
      <c r="E623" s="223" t="s">
        <v>2704</v>
      </c>
      <c r="F623" s="242"/>
      <c r="G623" s="298" t="s">
        <v>3052</v>
      </c>
      <c r="H623" s="296" t="s">
        <v>1173</v>
      </c>
      <c r="I623" s="298" t="s">
        <v>3053</v>
      </c>
      <c r="J623" s="334"/>
      <c r="K623" s="296" t="s">
        <v>3054</v>
      </c>
      <c r="L623" s="334">
        <f>3089660565/3</f>
        <v>1029886855</v>
      </c>
      <c r="M623" s="334"/>
      <c r="N623" s="296">
        <v>912004</v>
      </c>
      <c r="O623" s="335"/>
      <c r="P623" s="296" t="s">
        <v>3055</v>
      </c>
      <c r="Q623" s="296"/>
      <c r="R623" s="298" t="s">
        <v>3056</v>
      </c>
      <c r="S623" s="242"/>
      <c r="T623" s="242"/>
      <c r="U623" s="243"/>
    </row>
    <row r="624" spans="1:21" s="240" customFormat="1" ht="47.25" customHeight="1" x14ac:dyDescent="0.25">
      <c r="A624" s="329" t="s">
        <v>3057</v>
      </c>
      <c r="B624" s="330"/>
      <c r="C624" s="256">
        <f t="shared" si="17"/>
        <v>251</v>
      </c>
      <c r="D624" s="223" t="s">
        <v>3058</v>
      </c>
      <c r="E624" s="254" t="s">
        <v>3059</v>
      </c>
      <c r="F624" s="223" t="s">
        <v>3060</v>
      </c>
      <c r="G624" s="254" t="s">
        <v>3061</v>
      </c>
      <c r="H624" s="223" t="s">
        <v>3062</v>
      </c>
      <c r="I624" s="332">
        <v>15000000</v>
      </c>
      <c r="J624" s="286">
        <v>271005</v>
      </c>
      <c r="K624" s="332">
        <v>52285036.869999997</v>
      </c>
      <c r="L624" s="256"/>
      <c r="M624" s="256"/>
      <c r="N624" s="256"/>
      <c r="O624" s="223"/>
      <c r="P624" s="280" t="s">
        <v>3063</v>
      </c>
      <c r="Q624" s="280"/>
      <c r="R624" s="254" t="s">
        <v>3064</v>
      </c>
      <c r="S624" s="242"/>
      <c r="T624" s="242"/>
      <c r="U624" s="223" t="s">
        <v>107</v>
      </c>
    </row>
    <row r="625" spans="1:21" s="240" customFormat="1" ht="47.25" customHeight="1" x14ac:dyDescent="0.25">
      <c r="A625" s="328"/>
      <c r="B625" s="330"/>
      <c r="C625" s="336">
        <v>2011</v>
      </c>
      <c r="D625" s="333"/>
      <c r="E625" s="333"/>
      <c r="F625" s="333"/>
      <c r="G625" s="333"/>
      <c r="H625" s="333"/>
      <c r="I625" s="333"/>
      <c r="J625" s="333"/>
      <c r="K625" s="333"/>
      <c r="L625" s="337"/>
      <c r="M625" s="337"/>
      <c r="N625" s="337"/>
      <c r="O625" s="337"/>
      <c r="P625" s="333"/>
      <c r="Q625" s="333"/>
      <c r="R625" s="333"/>
      <c r="S625" s="333"/>
      <c r="T625" s="242"/>
      <c r="U625" s="243"/>
    </row>
    <row r="626" spans="1:21" s="240" customFormat="1" ht="47.25" customHeight="1" x14ac:dyDescent="0.25">
      <c r="A626" s="327"/>
      <c r="B626" s="328"/>
      <c r="C626" s="256">
        <f>C624+1</f>
        <v>252</v>
      </c>
      <c r="D626" s="223" t="s">
        <v>3065</v>
      </c>
      <c r="E626" s="223" t="s">
        <v>3066</v>
      </c>
      <c r="F626" s="223" t="s">
        <v>551</v>
      </c>
      <c r="G626" s="254" t="s">
        <v>3067</v>
      </c>
      <c r="H626" s="223" t="s">
        <v>2627</v>
      </c>
      <c r="I626" s="223" t="s">
        <v>2688</v>
      </c>
      <c r="J626" s="242"/>
      <c r="K626" s="242"/>
      <c r="L626" s="268"/>
      <c r="M626" s="268"/>
      <c r="N626" s="280"/>
      <c r="O626" s="256"/>
      <c r="P626" s="280" t="s">
        <v>3068</v>
      </c>
      <c r="Q626" s="280"/>
      <c r="R626" s="254" t="s">
        <v>3069</v>
      </c>
      <c r="S626" s="242"/>
      <c r="T626" s="242"/>
      <c r="U626" s="243"/>
    </row>
    <row r="627" spans="1:21" s="240" customFormat="1" ht="47.25" customHeight="1" x14ac:dyDescent="0.25">
      <c r="A627" s="327"/>
      <c r="B627" s="328"/>
      <c r="C627" s="256">
        <f>C626+1</f>
        <v>253</v>
      </c>
      <c r="D627" s="223" t="s">
        <v>3070</v>
      </c>
      <c r="E627" s="223" t="s">
        <v>2762</v>
      </c>
      <c r="F627" s="242"/>
      <c r="G627" s="254" t="s">
        <v>3071</v>
      </c>
      <c r="H627" s="223" t="s">
        <v>1308</v>
      </c>
      <c r="I627" s="223" t="s">
        <v>2656</v>
      </c>
      <c r="J627" s="223"/>
      <c r="K627" s="223" t="s">
        <v>3072</v>
      </c>
      <c r="L627" s="266"/>
      <c r="M627" s="266"/>
      <c r="N627" s="255">
        <v>0</v>
      </c>
      <c r="O627" s="277"/>
      <c r="P627" s="223" t="s">
        <v>3073</v>
      </c>
      <c r="Q627" s="223"/>
      <c r="R627" s="254" t="s">
        <v>3074</v>
      </c>
      <c r="S627" s="242"/>
      <c r="T627" s="242"/>
      <c r="U627" s="243"/>
    </row>
    <row r="628" spans="1:21" s="240" customFormat="1" ht="47.25" customHeight="1" x14ac:dyDescent="0.25">
      <c r="A628" s="327"/>
      <c r="B628" s="327"/>
      <c r="C628" s="256">
        <f t="shared" ref="C628:C644" si="18">C627+1</f>
        <v>254</v>
      </c>
      <c r="D628" s="223" t="s">
        <v>3075</v>
      </c>
      <c r="E628" s="254" t="s">
        <v>3076</v>
      </c>
      <c r="F628" s="223" t="s">
        <v>3077</v>
      </c>
      <c r="G628" s="254" t="s">
        <v>3078</v>
      </c>
      <c r="H628" s="223" t="s">
        <v>2956</v>
      </c>
      <c r="I628" s="223" t="s">
        <v>1278</v>
      </c>
      <c r="J628" s="242"/>
      <c r="K628" s="223" t="s">
        <v>3079</v>
      </c>
      <c r="L628" s="223"/>
      <c r="M628" s="543"/>
      <c r="N628" s="223"/>
      <c r="O628" s="256"/>
      <c r="P628" s="223" t="s">
        <v>3080</v>
      </c>
      <c r="Q628" s="223"/>
      <c r="R628" s="254" t="s">
        <v>3081</v>
      </c>
      <c r="S628" s="242"/>
      <c r="T628" s="242"/>
      <c r="U628" s="243"/>
    </row>
    <row r="629" spans="1:21" s="240" customFormat="1" ht="47.25" customHeight="1" x14ac:dyDescent="0.25">
      <c r="A629" s="327"/>
      <c r="B629" s="327"/>
      <c r="C629" s="256">
        <f t="shared" si="18"/>
        <v>255</v>
      </c>
      <c r="D629" s="223" t="s">
        <v>3082</v>
      </c>
      <c r="E629" s="223" t="s">
        <v>3083</v>
      </c>
      <c r="F629" s="223" t="s">
        <v>3084</v>
      </c>
      <c r="G629" s="254" t="s">
        <v>3085</v>
      </c>
      <c r="H629" s="223" t="s">
        <v>2494</v>
      </c>
      <c r="I629" s="223" t="s">
        <v>3086</v>
      </c>
      <c r="J629" s="242"/>
      <c r="K629" s="242"/>
      <c r="L629" s="268" t="s">
        <v>3087</v>
      </c>
      <c r="M629" s="268"/>
      <c r="N629" s="268">
        <v>3777589</v>
      </c>
      <c r="O629" s="280">
        <v>912004</v>
      </c>
      <c r="P629" s="223" t="s">
        <v>3088</v>
      </c>
      <c r="Q629" s="223"/>
      <c r="R629" s="315" t="s">
        <v>3089</v>
      </c>
      <c r="S629" s="242"/>
      <c r="T629" s="242"/>
      <c r="U629" s="243"/>
    </row>
    <row r="630" spans="1:21" s="240" customFormat="1" ht="47.25" customHeight="1" x14ac:dyDescent="0.25">
      <c r="A630" s="327"/>
      <c r="B630" s="338"/>
      <c r="C630" s="256">
        <f t="shared" si="18"/>
        <v>256</v>
      </c>
      <c r="D630" s="223" t="s">
        <v>3090</v>
      </c>
      <c r="E630" s="242"/>
      <c r="F630" s="223" t="s">
        <v>3084</v>
      </c>
      <c r="G630" s="254" t="s">
        <v>3091</v>
      </c>
      <c r="H630" s="223" t="s">
        <v>2494</v>
      </c>
      <c r="I630" s="223" t="s">
        <v>3092</v>
      </c>
      <c r="J630" s="242"/>
      <c r="K630" s="223" t="s">
        <v>3093</v>
      </c>
      <c r="L630" s="256"/>
      <c r="M630" s="256"/>
      <c r="N630" s="256"/>
      <c r="O630" s="256"/>
      <c r="P630" s="223" t="s">
        <v>3094</v>
      </c>
      <c r="Q630" s="223"/>
      <c r="R630" s="242"/>
      <c r="S630" s="242"/>
      <c r="T630" s="242"/>
      <c r="U630" s="243"/>
    </row>
    <row r="631" spans="1:21" s="240" customFormat="1" ht="47.25" customHeight="1" x14ac:dyDescent="0.25">
      <c r="A631" s="339"/>
      <c r="B631" s="327"/>
      <c r="C631" s="256">
        <f t="shared" si="18"/>
        <v>257</v>
      </c>
      <c r="D631" s="223" t="s">
        <v>3095</v>
      </c>
      <c r="E631" s="223" t="s">
        <v>3096</v>
      </c>
      <c r="F631" s="242"/>
      <c r="G631" s="254" t="s">
        <v>3097</v>
      </c>
      <c r="H631" s="223" t="s">
        <v>2494</v>
      </c>
      <c r="I631" s="223" t="s">
        <v>3098</v>
      </c>
      <c r="J631" s="242"/>
      <c r="K631" s="223" t="s">
        <v>3099</v>
      </c>
      <c r="L631" s="256"/>
      <c r="M631" s="256"/>
      <c r="N631" s="262"/>
      <c r="O631" s="256"/>
      <c r="P631" s="223" t="s">
        <v>3100</v>
      </c>
      <c r="Q631" s="223"/>
      <c r="R631" s="242"/>
      <c r="S631" s="242"/>
      <c r="T631" s="242"/>
      <c r="U631" s="243"/>
    </row>
    <row r="632" spans="1:21" s="240" customFormat="1" ht="47.25" customHeight="1" x14ac:dyDescent="0.25">
      <c r="A632" s="340" t="s">
        <v>3101</v>
      </c>
      <c r="B632" s="341"/>
      <c r="C632" s="256">
        <f t="shared" si="18"/>
        <v>258</v>
      </c>
      <c r="D632" s="223" t="s">
        <v>3102</v>
      </c>
      <c r="E632" s="223" t="s">
        <v>3103</v>
      </c>
      <c r="F632" s="223" t="s">
        <v>3104</v>
      </c>
      <c r="G632" s="254" t="s">
        <v>3105</v>
      </c>
      <c r="H632" s="223" t="s">
        <v>2627</v>
      </c>
      <c r="I632" s="223" t="s">
        <v>3106</v>
      </c>
      <c r="J632" s="223" t="s">
        <v>3107</v>
      </c>
      <c r="K632" s="223" t="s">
        <v>3108</v>
      </c>
      <c r="L632" s="256"/>
      <c r="M632" s="256"/>
      <c r="N632" s="255">
        <v>6000000</v>
      </c>
      <c r="O632" s="255">
        <v>6000000</v>
      </c>
      <c r="P632" s="243"/>
      <c r="Q632" s="243"/>
      <c r="R632" s="242"/>
      <c r="S632" s="242"/>
      <c r="T632" s="242"/>
      <c r="U632" s="223" t="s">
        <v>107</v>
      </c>
    </row>
    <row r="633" spans="1:21" s="240" customFormat="1" ht="47.25" customHeight="1" x14ac:dyDescent="0.25">
      <c r="A633" s="339"/>
      <c r="B633" s="330"/>
      <c r="C633" s="256">
        <f t="shared" si="18"/>
        <v>259</v>
      </c>
      <c r="D633" s="223" t="s">
        <v>3109</v>
      </c>
      <c r="E633" s="223" t="s">
        <v>3110</v>
      </c>
      <c r="F633" s="223" t="s">
        <v>3111</v>
      </c>
      <c r="G633" s="254" t="s">
        <v>3112</v>
      </c>
      <c r="H633" s="223" t="s">
        <v>2627</v>
      </c>
      <c r="I633" s="223" t="s">
        <v>2688</v>
      </c>
      <c r="J633" s="223" t="s">
        <v>2629</v>
      </c>
      <c r="K633" s="223" t="s">
        <v>3113</v>
      </c>
      <c r="L633" s="342"/>
      <c r="M633" s="342"/>
      <c r="N633" s="262"/>
      <c r="O633" s="266">
        <v>0</v>
      </c>
      <c r="P633" s="243"/>
      <c r="Q633" s="243"/>
      <c r="R633" s="242"/>
      <c r="S633" s="242"/>
      <c r="T633" s="242"/>
      <c r="U633" s="243"/>
    </row>
    <row r="634" spans="1:21" s="240" customFormat="1" ht="47.25" customHeight="1" x14ac:dyDescent="0.25">
      <c r="A634" s="340" t="s">
        <v>3114</v>
      </c>
      <c r="B634" s="341"/>
      <c r="C634" s="256">
        <f t="shared" si="18"/>
        <v>260</v>
      </c>
      <c r="D634" s="223" t="s">
        <v>3115</v>
      </c>
      <c r="E634" s="223"/>
      <c r="F634" s="223" t="s">
        <v>3116</v>
      </c>
      <c r="G634" s="254" t="s">
        <v>3117</v>
      </c>
      <c r="H634" s="223" t="s">
        <v>2627</v>
      </c>
      <c r="I634" s="223" t="s">
        <v>2688</v>
      </c>
      <c r="J634" s="223" t="s">
        <v>2629</v>
      </c>
      <c r="K634" s="223" t="s">
        <v>3118</v>
      </c>
      <c r="L634" s="342"/>
      <c r="M634" s="342"/>
      <c r="N634" s="262"/>
      <c r="O634" s="325">
        <v>0</v>
      </c>
      <c r="P634" s="343">
        <v>912004</v>
      </c>
      <c r="Q634" s="343"/>
      <c r="R634" s="223" t="s">
        <v>3119</v>
      </c>
      <c r="S634" s="242"/>
      <c r="T634" s="242"/>
      <c r="U634" s="243"/>
    </row>
    <row r="635" spans="1:21" s="240" customFormat="1" ht="47.25" customHeight="1" x14ac:dyDescent="0.25">
      <c r="A635" s="327"/>
      <c r="B635" s="330"/>
      <c r="C635" s="256">
        <f t="shared" si="18"/>
        <v>261</v>
      </c>
      <c r="D635" s="223" t="s">
        <v>3120</v>
      </c>
      <c r="E635" s="223" t="s">
        <v>2668</v>
      </c>
      <c r="F635" s="242"/>
      <c r="G635" s="254" t="s">
        <v>3121</v>
      </c>
      <c r="H635" s="223" t="s">
        <v>1308</v>
      </c>
      <c r="I635" s="223" t="s">
        <v>2656</v>
      </c>
      <c r="J635" s="242"/>
      <c r="K635" s="223" t="s">
        <v>3072</v>
      </c>
      <c r="L635" s="342"/>
      <c r="M635" s="342"/>
      <c r="N635" s="255">
        <v>0</v>
      </c>
      <c r="O635" s="277"/>
      <c r="P635" s="223" t="s">
        <v>3122</v>
      </c>
      <c r="Q635" s="223"/>
      <c r="R635" s="254" t="s">
        <v>3123</v>
      </c>
      <c r="S635" s="242"/>
      <c r="T635" s="242"/>
      <c r="U635" s="243"/>
    </row>
    <row r="636" spans="1:21" s="240" customFormat="1" ht="47.25" customHeight="1" x14ac:dyDescent="0.25">
      <c r="A636" s="327"/>
      <c r="B636" s="330"/>
      <c r="C636" s="256">
        <f t="shared" si="18"/>
        <v>262</v>
      </c>
      <c r="D636" s="223" t="s">
        <v>3124</v>
      </c>
      <c r="E636" s="254" t="s">
        <v>3125</v>
      </c>
      <c r="F636" s="223" t="s">
        <v>3126</v>
      </c>
      <c r="G636" s="254" t="s">
        <v>3127</v>
      </c>
      <c r="H636" s="223" t="s">
        <v>2806</v>
      </c>
      <c r="I636" s="223" t="s">
        <v>3128</v>
      </c>
      <c r="J636" s="223" t="s">
        <v>3129</v>
      </c>
      <c r="K636" s="223" t="s">
        <v>3130</v>
      </c>
      <c r="L636" s="254" t="s">
        <v>3131</v>
      </c>
      <c r="M636" s="544"/>
      <c r="N636" s="268">
        <v>0</v>
      </c>
      <c r="O636" s="316"/>
      <c r="P636" s="223" t="s">
        <v>3132</v>
      </c>
      <c r="Q636" s="223"/>
      <c r="R636" s="254" t="s">
        <v>3133</v>
      </c>
      <c r="S636" s="242"/>
      <c r="T636" s="242"/>
      <c r="U636" s="243"/>
    </row>
    <row r="637" spans="1:21" s="240" customFormat="1" ht="47.25" customHeight="1" x14ac:dyDescent="0.25">
      <c r="A637" s="329" t="s">
        <v>3134</v>
      </c>
      <c r="B637" s="330"/>
      <c r="C637" s="256">
        <f t="shared" si="18"/>
        <v>263</v>
      </c>
      <c r="D637" s="223" t="s">
        <v>3135</v>
      </c>
      <c r="E637" s="223" t="s">
        <v>3136</v>
      </c>
      <c r="F637" s="223" t="s">
        <v>3137</v>
      </c>
      <c r="G637" s="254" t="s">
        <v>3138</v>
      </c>
      <c r="H637" s="223" t="s">
        <v>2494</v>
      </c>
      <c r="I637" s="223" t="s">
        <v>3139</v>
      </c>
      <c r="J637" s="223" t="s">
        <v>3140</v>
      </c>
      <c r="K637" s="268"/>
      <c r="L637" s="268" t="s">
        <v>3141</v>
      </c>
      <c r="M637" s="268"/>
      <c r="N637" s="255">
        <v>0</v>
      </c>
      <c r="O637" s="277"/>
      <c r="P637" s="259" t="s">
        <v>3142</v>
      </c>
      <c r="Q637" s="259"/>
      <c r="R637" s="254" t="s">
        <v>3143</v>
      </c>
      <c r="S637" s="242"/>
      <c r="T637" s="242"/>
      <c r="U637" s="243"/>
    </row>
    <row r="638" spans="1:21" s="240" customFormat="1" ht="47.25" customHeight="1" x14ac:dyDescent="0.25">
      <c r="A638" s="327"/>
      <c r="B638" s="338"/>
      <c r="C638" s="256">
        <f t="shared" si="18"/>
        <v>264</v>
      </c>
      <c r="D638" s="223" t="s">
        <v>3144</v>
      </c>
      <c r="E638" s="223" t="s">
        <v>3145</v>
      </c>
      <c r="F638" s="254" t="s">
        <v>540</v>
      </c>
      <c r="G638" s="254" t="s">
        <v>3146</v>
      </c>
      <c r="H638" s="223" t="s">
        <v>985</v>
      </c>
      <c r="I638" s="242"/>
      <c r="J638" s="242"/>
      <c r="K638" s="254" t="s">
        <v>3147</v>
      </c>
      <c r="L638" s="255">
        <v>3460418</v>
      </c>
      <c r="M638" s="255"/>
      <c r="N638" s="262"/>
      <c r="O638" s="255">
        <v>3460418</v>
      </c>
      <c r="P638" s="223">
        <v>912004</v>
      </c>
      <c r="Q638" s="223"/>
      <c r="R638" s="223"/>
      <c r="S638" s="242"/>
      <c r="T638" s="242"/>
      <c r="U638" s="243"/>
    </row>
    <row r="639" spans="1:21" s="240" customFormat="1" ht="47.25" customHeight="1" x14ac:dyDescent="0.25">
      <c r="A639" s="340" t="s">
        <v>3148</v>
      </c>
      <c r="B639" s="344"/>
      <c r="C639" s="256">
        <f t="shared" si="18"/>
        <v>265</v>
      </c>
      <c r="D639" s="223" t="s">
        <v>3149</v>
      </c>
      <c r="E639" s="223" t="s">
        <v>3150</v>
      </c>
      <c r="F639" s="223" t="s">
        <v>540</v>
      </c>
      <c r="G639" s="254" t="s">
        <v>3151</v>
      </c>
      <c r="H639" s="223" t="s">
        <v>2627</v>
      </c>
      <c r="I639" s="223" t="s">
        <v>2688</v>
      </c>
      <c r="J639" s="242"/>
      <c r="K639" s="254"/>
      <c r="L639" s="223" t="s">
        <v>3152</v>
      </c>
      <c r="M639" s="543"/>
      <c r="N639" s="262"/>
      <c r="O639" s="280" t="s">
        <v>3153</v>
      </c>
      <c r="P639" s="345">
        <v>63384602</v>
      </c>
      <c r="Q639" s="345"/>
      <c r="R639" s="242"/>
      <c r="S639" s="242"/>
      <c r="T639" s="242"/>
      <c r="U639" s="223" t="s">
        <v>2183</v>
      </c>
    </row>
    <row r="640" spans="1:21" s="240" customFormat="1" ht="47.25" customHeight="1" x14ac:dyDescent="0.25">
      <c r="A640" s="329"/>
      <c r="B640" s="327"/>
      <c r="C640" s="256">
        <f t="shared" si="18"/>
        <v>266</v>
      </c>
      <c r="D640" s="223" t="s">
        <v>3154</v>
      </c>
      <c r="E640" s="223" t="s">
        <v>3155</v>
      </c>
      <c r="F640" s="223" t="s">
        <v>3156</v>
      </c>
      <c r="G640" s="254" t="s">
        <v>3157</v>
      </c>
      <c r="H640" s="223" t="s">
        <v>2627</v>
      </c>
      <c r="I640" s="223" t="s">
        <v>2688</v>
      </c>
      <c r="J640" s="242"/>
      <c r="K640" s="223" t="s">
        <v>2629</v>
      </c>
      <c r="L640" s="223" t="s">
        <v>3158</v>
      </c>
      <c r="M640" s="543"/>
      <c r="N640" s="262"/>
      <c r="O640" s="256"/>
      <c r="P640" s="325"/>
      <c r="Q640" s="325"/>
      <c r="R640" s="242"/>
      <c r="S640" s="242"/>
      <c r="T640" s="242"/>
      <c r="U640" s="243"/>
    </row>
    <row r="641" spans="1:21" s="240" customFormat="1" ht="47.25" customHeight="1" x14ac:dyDescent="0.25">
      <c r="A641" s="327"/>
      <c r="B641" s="327"/>
      <c r="C641" s="256">
        <f t="shared" si="18"/>
        <v>267</v>
      </c>
      <c r="D641" s="223" t="s">
        <v>3159</v>
      </c>
      <c r="E641" s="254" t="s">
        <v>3160</v>
      </c>
      <c r="F641" s="223" t="s">
        <v>3161</v>
      </c>
      <c r="G641" s="254" t="s">
        <v>3162</v>
      </c>
      <c r="H641" s="223" t="s">
        <v>2956</v>
      </c>
      <c r="I641" s="223" t="s">
        <v>3163</v>
      </c>
      <c r="J641" s="242"/>
      <c r="K641" s="223" t="s">
        <v>2629</v>
      </c>
      <c r="L641" s="223" t="s">
        <v>3164</v>
      </c>
      <c r="M641" s="543"/>
      <c r="N641" s="262"/>
      <c r="O641" s="256"/>
      <c r="P641" s="325"/>
      <c r="Q641" s="325"/>
      <c r="R641" s="223"/>
      <c r="S641" s="242"/>
      <c r="T641" s="242"/>
      <c r="U641" s="243"/>
    </row>
    <row r="642" spans="1:21" s="240" customFormat="1" ht="47.25" customHeight="1" x14ac:dyDescent="0.25">
      <c r="A642" s="338"/>
      <c r="B642" s="327"/>
      <c r="C642" s="256">
        <f t="shared" si="18"/>
        <v>268</v>
      </c>
      <c r="D642" s="223" t="s">
        <v>3165</v>
      </c>
      <c r="E642" s="223" t="s">
        <v>2762</v>
      </c>
      <c r="F642" s="254" t="s">
        <v>3166</v>
      </c>
      <c r="G642" s="223" t="s">
        <v>1308</v>
      </c>
      <c r="H642" s="223" t="s">
        <v>2656</v>
      </c>
      <c r="I642" s="242"/>
      <c r="J642" s="242"/>
      <c r="K642" s="268">
        <v>3328866</v>
      </c>
      <c r="L642" s="268">
        <v>3328866</v>
      </c>
      <c r="M642" s="268"/>
      <c r="N642" s="262"/>
      <c r="O642" s="280">
        <v>912004</v>
      </c>
      <c r="P642" s="280" t="s">
        <v>3167</v>
      </c>
      <c r="Q642" s="280"/>
      <c r="R642" s="223"/>
      <c r="S642" s="242"/>
      <c r="U642" s="317"/>
    </row>
    <row r="643" spans="1:21" s="240" customFormat="1" ht="47.25" customHeight="1" x14ac:dyDescent="0.25">
      <c r="A643" s="340" t="s">
        <v>3168</v>
      </c>
      <c r="B643" s="344"/>
      <c r="C643" s="256">
        <f t="shared" si="18"/>
        <v>269</v>
      </c>
      <c r="D643" s="223" t="s">
        <v>3169</v>
      </c>
      <c r="E643" s="223"/>
      <c r="F643" s="223" t="s">
        <v>2580</v>
      </c>
      <c r="G643" s="254" t="s">
        <v>3170</v>
      </c>
      <c r="H643" s="223" t="s">
        <v>2992</v>
      </c>
      <c r="I643" s="223" t="s">
        <v>3171</v>
      </c>
      <c r="J643" s="223" t="s">
        <v>3172</v>
      </c>
      <c r="K643" s="223" t="s">
        <v>3173</v>
      </c>
      <c r="L643" s="254" t="s">
        <v>3174</v>
      </c>
      <c r="M643" s="544"/>
      <c r="N643" s="223">
        <v>0</v>
      </c>
      <c r="O643" s="223">
        <v>0</v>
      </c>
      <c r="P643" s="223" t="s">
        <v>3175</v>
      </c>
      <c r="Q643" s="223"/>
      <c r="R643" s="345" t="s">
        <v>3176</v>
      </c>
      <c r="S643" s="242"/>
      <c r="U643" s="317"/>
    </row>
    <row r="644" spans="1:21" s="240" customFormat="1" ht="47.25" customHeight="1" x14ac:dyDescent="0.25">
      <c r="A644" s="327"/>
      <c r="B644" s="327"/>
      <c r="C644" s="256">
        <f t="shared" si="18"/>
        <v>270</v>
      </c>
      <c r="D644" s="223"/>
      <c r="E644" s="254"/>
      <c r="F644" s="254"/>
      <c r="G644" s="223"/>
      <c r="H644" s="223"/>
      <c r="I644" s="223" t="s">
        <v>2583</v>
      </c>
      <c r="J644" s="332">
        <v>12227305</v>
      </c>
      <c r="K644" s="346">
        <v>12227305</v>
      </c>
      <c r="L644" s="223">
        <v>912004</v>
      </c>
      <c r="M644" s="543"/>
      <c r="N644" s="223" t="s">
        <v>3177</v>
      </c>
      <c r="O644" s="347" t="s">
        <v>3178</v>
      </c>
      <c r="P644" s="347"/>
      <c r="Q644" s="347"/>
      <c r="R644" s="223"/>
      <c r="S644" s="242"/>
      <c r="U644" s="317"/>
    </row>
    <row r="645" spans="1:21" s="240" customFormat="1" ht="47.25" customHeight="1" x14ac:dyDescent="0.25">
      <c r="A645" s="327"/>
      <c r="B645" s="330"/>
      <c r="C645" s="57"/>
      <c r="D645" s="57"/>
      <c r="E645" s="348"/>
      <c r="F645" s="348"/>
      <c r="G645" s="57"/>
      <c r="H645" s="57"/>
      <c r="I645" s="348"/>
      <c r="J645" s="57"/>
      <c r="K645" s="349"/>
      <c r="L645" s="350"/>
      <c r="M645" s="350"/>
      <c r="N645" s="351">
        <v>271005</v>
      </c>
      <c r="O645" s="296" t="s">
        <v>3179</v>
      </c>
      <c r="P645" s="298" t="s">
        <v>3180</v>
      </c>
      <c r="Q645" s="352"/>
      <c r="R645" s="51"/>
      <c r="U645" s="317"/>
    </row>
    <row r="646" spans="1:21" s="240" customFormat="1" ht="47.25" customHeight="1" x14ac:dyDescent="0.25">
      <c r="A646" s="327"/>
      <c r="B646" s="330"/>
      <c r="C646" s="57"/>
      <c r="D646" s="57"/>
      <c r="E646" s="348"/>
      <c r="F646" s="348"/>
      <c r="G646" s="57"/>
      <c r="H646" s="57"/>
      <c r="I646" s="348"/>
      <c r="J646" s="57"/>
      <c r="K646" s="349"/>
      <c r="L646" s="350"/>
      <c r="M646" s="350"/>
      <c r="N646" s="268">
        <v>0</v>
      </c>
      <c r="O646" s="316"/>
      <c r="P646" s="261" t="s">
        <v>3181</v>
      </c>
      <c r="Q646" s="261"/>
      <c r="R646" s="254" t="s">
        <v>3182</v>
      </c>
      <c r="U646" s="317"/>
    </row>
    <row r="647" spans="1:21" s="240" customFormat="1" ht="47.25" customHeight="1" x14ac:dyDescent="0.25">
      <c r="A647" s="327"/>
      <c r="B647" s="327"/>
      <c r="C647" s="57"/>
      <c r="D647" s="57"/>
      <c r="E647" s="348"/>
      <c r="F647" s="348"/>
      <c r="G647" s="57"/>
      <c r="H647" s="57"/>
      <c r="I647" s="348"/>
      <c r="J647" s="57"/>
      <c r="K647" s="349"/>
      <c r="L647" s="350"/>
      <c r="M647" s="350"/>
      <c r="N647" s="255">
        <v>0</v>
      </c>
      <c r="O647" s="316"/>
      <c r="P647" s="261" t="s">
        <v>3183</v>
      </c>
      <c r="Q647" s="261"/>
      <c r="R647" s="254" t="s">
        <v>3182</v>
      </c>
      <c r="U647" s="317"/>
    </row>
    <row r="648" spans="1:21" s="240" customFormat="1" ht="47.25" customHeight="1" x14ac:dyDescent="0.25">
      <c r="A648" s="327"/>
      <c r="B648" s="327"/>
      <c r="C648" s="57"/>
      <c r="D648" s="57"/>
      <c r="E648" s="348"/>
      <c r="F648" s="348"/>
      <c r="G648" s="57"/>
      <c r="H648" s="57"/>
      <c r="I648" s="348"/>
      <c r="J648" s="57"/>
      <c r="K648" s="349"/>
      <c r="L648" s="350"/>
      <c r="M648" s="350"/>
      <c r="N648" s="254" t="s">
        <v>3184</v>
      </c>
      <c r="O648" s="353"/>
      <c r="P648" s="57"/>
      <c r="Q648" s="57"/>
      <c r="R648" s="57"/>
      <c r="U648" s="317"/>
    </row>
    <row r="649" spans="1:21" s="240" customFormat="1" ht="47.25" customHeight="1" x14ac:dyDescent="0.25">
      <c r="A649" s="338"/>
      <c r="B649" s="327"/>
      <c r="C649" s="57"/>
      <c r="D649" s="57"/>
      <c r="E649" s="348"/>
      <c r="F649" s="348"/>
      <c r="G649" s="57"/>
      <c r="H649" s="57"/>
      <c r="I649" s="348"/>
      <c r="J649" s="57"/>
      <c r="K649" s="349"/>
      <c r="L649" s="350"/>
      <c r="M649" s="350"/>
      <c r="N649" s="354"/>
      <c r="O649" s="354"/>
      <c r="P649" s="51"/>
      <c r="Q649" s="51"/>
      <c r="R649" s="51"/>
      <c r="U649" s="317"/>
    </row>
    <row r="650" spans="1:21" s="240" customFormat="1" ht="47.25" customHeight="1" x14ac:dyDescent="0.25">
      <c r="A650" s="338"/>
      <c r="B650" s="327"/>
      <c r="C650" s="57"/>
      <c r="D650" s="57"/>
      <c r="E650" s="348"/>
      <c r="F650" s="348"/>
      <c r="G650" s="57"/>
      <c r="H650" s="57"/>
      <c r="I650" s="348"/>
      <c r="J650" s="57"/>
      <c r="K650" s="349"/>
      <c r="L650" s="350"/>
      <c r="M650" s="350"/>
      <c r="N650" s="355" t="s">
        <v>3185</v>
      </c>
      <c r="O650" s="254" t="s">
        <v>3186</v>
      </c>
      <c r="P650" s="60" t="s">
        <v>3187</v>
      </c>
      <c r="Q650" s="60"/>
      <c r="R650" s="51"/>
      <c r="U650" s="317"/>
    </row>
    <row r="651" spans="1:21" s="240" customFormat="1" ht="47.25" customHeight="1" x14ac:dyDescent="0.25">
      <c r="A651" s="356"/>
      <c r="B651" s="327"/>
      <c r="C651" s="357" t="s">
        <v>3188</v>
      </c>
      <c r="D651" s="357" t="s">
        <v>3189</v>
      </c>
      <c r="E651" s="357" t="s">
        <v>3190</v>
      </c>
      <c r="F651" s="358" t="s">
        <v>3191</v>
      </c>
      <c r="G651" s="357" t="s">
        <v>2627</v>
      </c>
      <c r="H651" s="357" t="s">
        <v>2688</v>
      </c>
      <c r="I651" s="91"/>
      <c r="J651" s="91"/>
      <c r="K651" s="91"/>
      <c r="L651" s="359"/>
      <c r="M651" s="359"/>
      <c r="N651" s="360"/>
      <c r="O651" s="57"/>
      <c r="P651" s="348"/>
      <c r="Q651" s="348"/>
      <c r="R651" s="51"/>
      <c r="U651" s="317"/>
    </row>
    <row r="652" spans="1:21" s="240" customFormat="1" ht="47.25" customHeight="1" x14ac:dyDescent="0.25">
      <c r="A652" s="356"/>
      <c r="B652" s="326"/>
      <c r="C652" s="357" t="s">
        <v>3192</v>
      </c>
      <c r="D652" s="357" t="s">
        <v>3193</v>
      </c>
      <c r="E652" s="357" t="s">
        <v>3194</v>
      </c>
      <c r="F652" s="358" t="s">
        <v>3195</v>
      </c>
      <c r="G652" s="357" t="s">
        <v>2627</v>
      </c>
      <c r="H652" s="357" t="s">
        <v>622</v>
      </c>
      <c r="I652" s="357" t="s">
        <v>2629</v>
      </c>
      <c r="J652" s="357"/>
      <c r="K652" s="357" t="s">
        <v>3196</v>
      </c>
      <c r="L652" s="361"/>
      <c r="M652" s="551"/>
      <c r="N652" s="360"/>
      <c r="O652" s="57"/>
      <c r="P652" s="348"/>
      <c r="Q652" s="348"/>
      <c r="R652" s="51"/>
      <c r="U652" s="317"/>
    </row>
    <row r="653" spans="1:21" s="240" customFormat="1" ht="47.25" customHeight="1" x14ac:dyDescent="0.25">
      <c r="A653" s="362"/>
      <c r="B653" s="326"/>
      <c r="C653" s="363" t="s">
        <v>3197</v>
      </c>
      <c r="D653" s="47" t="s">
        <v>3198</v>
      </c>
      <c r="E653" s="4" t="s">
        <v>1308</v>
      </c>
      <c r="F653" s="4" t="s">
        <v>2656</v>
      </c>
      <c r="G653" s="4"/>
      <c r="H653" s="363" t="s">
        <v>3199</v>
      </c>
      <c r="I653" s="357" t="s">
        <v>2629</v>
      </c>
      <c r="J653" s="357"/>
      <c r="K653" s="357" t="s">
        <v>3200</v>
      </c>
      <c r="L653" s="361"/>
      <c r="M653" s="551"/>
      <c r="N653" s="360"/>
      <c r="O653" s="57"/>
      <c r="P653" s="348"/>
      <c r="Q653" s="348"/>
      <c r="R653" s="51"/>
      <c r="U653" s="317"/>
    </row>
    <row r="654" spans="1:21" s="240" customFormat="1" ht="47.25" customHeight="1" x14ac:dyDescent="0.25">
      <c r="A654" s="362"/>
      <c r="B654" s="364">
        <v>29</v>
      </c>
      <c r="C654" s="365"/>
      <c r="I654" s="363" t="s">
        <v>3201</v>
      </c>
      <c r="J654" s="366" t="s">
        <v>3202</v>
      </c>
      <c r="K654" s="51"/>
      <c r="L654" s="51"/>
      <c r="M654" s="51"/>
      <c r="N654" s="360"/>
      <c r="O654" s="57"/>
      <c r="P654" s="348"/>
      <c r="Q654" s="348"/>
      <c r="R654" s="51"/>
      <c r="U654" s="317"/>
    </row>
    <row r="655" spans="1:21" s="240" customFormat="1" ht="47.25" customHeight="1" x14ac:dyDescent="0.25">
      <c r="A655" s="362"/>
      <c r="B655" s="364">
        <v>9</v>
      </c>
      <c r="C655" s="223" t="s">
        <v>3203</v>
      </c>
      <c r="D655" s="254" t="s">
        <v>3204</v>
      </c>
      <c r="E655" s="223" t="s">
        <v>3126</v>
      </c>
      <c r="F655" s="254" t="s">
        <v>3205</v>
      </c>
      <c r="G655" s="223" t="s">
        <v>2806</v>
      </c>
      <c r="H655" s="223" t="s">
        <v>3140</v>
      </c>
      <c r="L655" s="365"/>
      <c r="M655" s="365"/>
      <c r="N655" s="360"/>
      <c r="O655" s="57"/>
      <c r="P655" s="348"/>
      <c r="Q655" s="348"/>
      <c r="R655" s="51"/>
      <c r="U655" s="317"/>
    </row>
    <row r="656" spans="1:21" s="240" customFormat="1" ht="47.25" customHeight="1" x14ac:dyDescent="0.25">
      <c r="A656" s="367" t="s">
        <v>3206</v>
      </c>
      <c r="B656" s="364" t="s">
        <v>3207</v>
      </c>
      <c r="C656" s="368" t="s">
        <v>3208</v>
      </c>
      <c r="D656" s="358" t="s">
        <v>3209</v>
      </c>
      <c r="E656" s="357" t="s">
        <v>1308</v>
      </c>
      <c r="F656" s="357" t="s">
        <v>2656</v>
      </c>
      <c r="G656" s="357" t="s">
        <v>107</v>
      </c>
      <c r="H656" s="368" t="s">
        <v>3210</v>
      </c>
      <c r="I656" s="268">
        <v>3943836</v>
      </c>
      <c r="J656" s="268">
        <v>3943836</v>
      </c>
      <c r="K656" s="280">
        <v>912004</v>
      </c>
      <c r="L656" s="223" t="s">
        <v>3211</v>
      </c>
      <c r="M656" s="353"/>
      <c r="N656" s="369"/>
      <c r="O656" s="359"/>
      <c r="P656" s="91"/>
      <c r="Q656" s="91"/>
      <c r="R656" s="91"/>
      <c r="U656" s="317"/>
    </row>
    <row r="657" spans="1:21" s="240" customFormat="1" ht="47.25" customHeight="1" x14ac:dyDescent="0.25">
      <c r="A657" s="338"/>
      <c r="B657" s="326"/>
      <c r="C657" s="368" t="s">
        <v>2654</v>
      </c>
      <c r="D657" s="358" t="s">
        <v>3212</v>
      </c>
      <c r="E657" s="357" t="s">
        <v>1308</v>
      </c>
      <c r="F657" s="357" t="s">
        <v>2656</v>
      </c>
      <c r="G657" s="357" t="s">
        <v>107</v>
      </c>
      <c r="H657" s="368" t="s">
        <v>3213</v>
      </c>
      <c r="I657" s="368" t="s">
        <v>3214</v>
      </c>
      <c r="J657" s="370" t="s">
        <v>3215</v>
      </c>
      <c r="K657" s="51"/>
      <c r="L657" s="51"/>
      <c r="M657" s="51"/>
      <c r="N657" s="369"/>
      <c r="O657" s="359"/>
      <c r="P657" s="91"/>
      <c r="Q657" s="91"/>
      <c r="R657" s="91"/>
      <c r="U657" s="317"/>
    </row>
    <row r="658" spans="1:21" s="240" customFormat="1" ht="47.25" customHeight="1" x14ac:dyDescent="0.25">
      <c r="A658" s="356"/>
      <c r="B658" s="364">
        <v>2</v>
      </c>
      <c r="C658" s="365"/>
      <c r="I658" s="368" t="s">
        <v>3216</v>
      </c>
      <c r="J658" s="370" t="s">
        <v>3217</v>
      </c>
      <c r="K658" s="51"/>
      <c r="L658" s="51"/>
      <c r="M658" s="51"/>
      <c r="N658" s="371">
        <v>0</v>
      </c>
      <c r="O658" s="372"/>
      <c r="P658" s="373" t="s">
        <v>3218</v>
      </c>
      <c r="Q658" s="373"/>
      <c r="R658" s="358" t="s">
        <v>3219</v>
      </c>
      <c r="U658" s="317"/>
    </row>
    <row r="659" spans="1:21" s="240" customFormat="1" ht="47.25" customHeight="1" x14ac:dyDescent="0.25">
      <c r="A659" s="356"/>
      <c r="B659" s="364" t="s">
        <v>3220</v>
      </c>
      <c r="C659" s="365"/>
      <c r="L659" s="365"/>
      <c r="M659" s="365"/>
      <c r="N659" s="374"/>
      <c r="O659" s="375"/>
      <c r="P659" s="373" t="s">
        <v>3221</v>
      </c>
      <c r="Q659" s="373"/>
      <c r="R659" s="358" t="s">
        <v>3222</v>
      </c>
      <c r="U659" s="317"/>
    </row>
    <row r="660" spans="1:21" s="240" customFormat="1" ht="47.25" customHeight="1" x14ac:dyDescent="0.25">
      <c r="A660" s="356">
        <v>6</v>
      </c>
      <c r="B660" s="364" t="s">
        <v>3223</v>
      </c>
      <c r="C660" s="365"/>
      <c r="L660" s="365"/>
      <c r="M660" s="365"/>
      <c r="N660" s="51"/>
      <c r="O660" s="51"/>
      <c r="P660" s="51"/>
      <c r="Q660" s="51"/>
      <c r="R660" s="51"/>
      <c r="U660" s="317"/>
    </row>
    <row r="661" spans="1:21" s="240" customFormat="1" ht="47.25" customHeight="1" x14ac:dyDescent="0.25">
      <c r="A661" s="327"/>
      <c r="B661" s="326"/>
      <c r="C661" s="4" t="s">
        <v>3224</v>
      </c>
      <c r="D661" s="4" t="s">
        <v>3225</v>
      </c>
      <c r="E661" s="4" t="s">
        <v>3226</v>
      </c>
      <c r="F661" s="376" t="s">
        <v>3227</v>
      </c>
      <c r="G661" s="4" t="s">
        <v>2956</v>
      </c>
      <c r="H661" s="4" t="s">
        <v>3228</v>
      </c>
      <c r="L661" s="365"/>
      <c r="M661" s="365"/>
      <c r="N661" s="377" t="s">
        <v>3229</v>
      </c>
      <c r="O661" s="51"/>
      <c r="P661" s="51"/>
      <c r="Q661" s="51"/>
      <c r="R661" s="51"/>
      <c r="U661" s="317"/>
    </row>
    <row r="662" spans="1:21" s="240" customFormat="1" ht="47.25" customHeight="1" x14ac:dyDescent="0.25">
      <c r="A662" s="338"/>
      <c r="B662" s="326"/>
      <c r="C662" s="363" t="s">
        <v>3230</v>
      </c>
      <c r="D662" s="376" t="s">
        <v>3231</v>
      </c>
      <c r="E662" s="4" t="s">
        <v>1308</v>
      </c>
      <c r="F662" s="4" t="s">
        <v>2656</v>
      </c>
      <c r="G662" s="4" t="s">
        <v>107</v>
      </c>
      <c r="H662" s="363" t="s">
        <v>3232</v>
      </c>
      <c r="I662" s="4" t="s">
        <v>3233</v>
      </c>
      <c r="J662" s="51"/>
      <c r="K662" s="75">
        <v>0</v>
      </c>
      <c r="L662" s="76">
        <v>912004</v>
      </c>
      <c r="M662" s="349"/>
      <c r="N662" s="51"/>
      <c r="O662" s="51"/>
      <c r="P662" s="51"/>
      <c r="Q662" s="51"/>
      <c r="R662" s="51"/>
      <c r="U662" s="317"/>
    </row>
    <row r="663" spans="1:21" s="240" customFormat="1" ht="47.25" customHeight="1" x14ac:dyDescent="0.25">
      <c r="A663" s="338"/>
      <c r="B663" s="326"/>
      <c r="C663" s="363" t="s">
        <v>3197</v>
      </c>
      <c r="D663" s="376" t="s">
        <v>3234</v>
      </c>
      <c r="E663" s="4" t="s">
        <v>1308</v>
      </c>
      <c r="F663" s="4" t="s">
        <v>2656</v>
      </c>
      <c r="G663" s="4" t="s">
        <v>2733</v>
      </c>
      <c r="H663" s="363" t="s">
        <v>3235</v>
      </c>
      <c r="I663" s="363" t="s">
        <v>3236</v>
      </c>
      <c r="J663" s="378" t="s">
        <v>3237</v>
      </c>
      <c r="K663" s="60" t="s">
        <v>357</v>
      </c>
      <c r="L663" s="51"/>
      <c r="M663" s="51"/>
      <c r="N663" s="51"/>
      <c r="O663" s="51"/>
      <c r="P663" s="51"/>
      <c r="Q663" s="51"/>
      <c r="R663" s="51"/>
      <c r="U663" s="317"/>
    </row>
    <row r="664" spans="1:21" s="240" customFormat="1" ht="47.25" customHeight="1" x14ac:dyDescent="0.25">
      <c r="A664" s="338"/>
      <c r="B664" s="364">
        <v>4</v>
      </c>
      <c r="C664" s="363" t="s">
        <v>3238</v>
      </c>
      <c r="D664" s="376" t="s">
        <v>3239</v>
      </c>
      <c r="E664" s="4" t="s">
        <v>1308</v>
      </c>
      <c r="F664" s="4" t="s">
        <v>2656</v>
      </c>
      <c r="G664" s="4" t="s">
        <v>2733</v>
      </c>
      <c r="H664" s="363" t="s">
        <v>3240</v>
      </c>
      <c r="I664" s="363" t="s">
        <v>3241</v>
      </c>
      <c r="J664" s="366" t="s">
        <v>3242</v>
      </c>
      <c r="K664" s="60"/>
      <c r="L664" s="51"/>
      <c r="M664" s="51"/>
      <c r="N664" s="379"/>
      <c r="O664" s="365"/>
      <c r="U664" s="317"/>
    </row>
    <row r="665" spans="1:21" s="240" customFormat="1" ht="47.25" customHeight="1" x14ac:dyDescent="0.25">
      <c r="A665" s="338"/>
      <c r="B665" s="364" t="s">
        <v>3243</v>
      </c>
      <c r="C665" s="4" t="s">
        <v>3244</v>
      </c>
      <c r="D665" s="47" t="s">
        <v>3245</v>
      </c>
      <c r="E665" s="4" t="s">
        <v>3246</v>
      </c>
      <c r="F665" s="376" t="s">
        <v>595</v>
      </c>
      <c r="G665" s="4" t="s">
        <v>3247</v>
      </c>
      <c r="H665" s="4"/>
      <c r="I665" s="363" t="s">
        <v>3248</v>
      </c>
      <c r="J665" s="366" t="s">
        <v>3249</v>
      </c>
      <c r="K665" s="60"/>
      <c r="L665" s="51"/>
      <c r="M665" s="51"/>
      <c r="N665" s="379"/>
      <c r="O665" s="365"/>
      <c r="U665" s="317"/>
    </row>
    <row r="666" spans="1:21" s="240" customFormat="1" ht="47.25" customHeight="1" x14ac:dyDescent="0.25">
      <c r="A666" s="338"/>
      <c r="B666" s="364" t="s">
        <v>3250</v>
      </c>
      <c r="C666" s="4" t="s">
        <v>3251</v>
      </c>
      <c r="D666" s="4" t="s">
        <v>3252</v>
      </c>
      <c r="E666" s="4" t="s">
        <v>3253</v>
      </c>
      <c r="F666" s="376" t="s">
        <v>3254</v>
      </c>
      <c r="G666" s="4" t="s">
        <v>1102</v>
      </c>
      <c r="H666" s="4" t="s">
        <v>3255</v>
      </c>
      <c r="I666" s="75"/>
      <c r="J666" s="380">
        <v>0</v>
      </c>
      <c r="K666" s="381"/>
      <c r="L666" s="4"/>
      <c r="M666" s="57"/>
      <c r="N666" s="379"/>
      <c r="O666" s="365"/>
      <c r="U666" s="317"/>
    </row>
    <row r="667" spans="1:21" s="240" customFormat="1" ht="47.25" customHeight="1" x14ac:dyDescent="0.25">
      <c r="A667" s="329"/>
      <c r="B667" s="364" t="s">
        <v>3256</v>
      </c>
      <c r="C667" s="4" t="s">
        <v>3257</v>
      </c>
      <c r="D667" s="4" t="s">
        <v>3258</v>
      </c>
      <c r="E667" s="4" t="s">
        <v>3259</v>
      </c>
      <c r="F667" s="382" t="s">
        <v>3260</v>
      </c>
      <c r="G667" s="4" t="s">
        <v>2627</v>
      </c>
      <c r="H667" s="4" t="s">
        <v>2688</v>
      </c>
      <c r="I667" s="75">
        <v>0</v>
      </c>
      <c r="J667" s="380">
        <v>0</v>
      </c>
      <c r="K667" s="381"/>
      <c r="L667" s="4"/>
      <c r="M667" s="57"/>
      <c r="N667" s="379"/>
      <c r="O667" s="365"/>
      <c r="U667" s="317"/>
    </row>
    <row r="668" spans="1:21" s="240" customFormat="1" ht="47.25" customHeight="1" x14ac:dyDescent="0.25">
      <c r="A668" s="329"/>
      <c r="B668" s="364"/>
      <c r="C668" s="363" t="s">
        <v>3261</v>
      </c>
      <c r="D668" s="55" t="s">
        <v>2847</v>
      </c>
      <c r="E668" s="4" t="s">
        <v>3262</v>
      </c>
      <c r="F668" s="382" t="s">
        <v>3263</v>
      </c>
      <c r="G668" s="4" t="s">
        <v>2627</v>
      </c>
      <c r="H668" s="4" t="s">
        <v>607</v>
      </c>
      <c r="I668" s="4" t="s">
        <v>2629</v>
      </c>
      <c r="J668" s="4"/>
      <c r="K668" s="4" t="s">
        <v>3264</v>
      </c>
      <c r="L668" s="75"/>
      <c r="M668" s="75"/>
      <c r="N668" s="383" t="s">
        <v>3265</v>
      </c>
      <c r="O668" s="47" t="s">
        <v>3266</v>
      </c>
      <c r="P668" s="4"/>
      <c r="Q668" s="57"/>
      <c r="R668" s="51"/>
      <c r="U668" s="317"/>
    </row>
    <row r="669" spans="1:21" s="240" customFormat="1" ht="47.25" customHeight="1" x14ac:dyDescent="0.25">
      <c r="A669" s="329"/>
      <c r="B669" s="364"/>
      <c r="C669" s="4" t="s">
        <v>3267</v>
      </c>
      <c r="D669" s="4" t="s">
        <v>3268</v>
      </c>
      <c r="E669" s="4" t="s">
        <v>3269</v>
      </c>
      <c r="F669" s="382" t="s">
        <v>3270</v>
      </c>
      <c r="G669" s="4" t="s">
        <v>3271</v>
      </c>
      <c r="H669" s="47" t="s">
        <v>3272</v>
      </c>
      <c r="I669" s="4" t="s">
        <v>2629</v>
      </c>
      <c r="J669" s="4"/>
      <c r="K669" s="4" t="s">
        <v>3273</v>
      </c>
      <c r="L669" s="384"/>
      <c r="M669" s="552"/>
      <c r="N669" s="51"/>
      <c r="O669" s="51"/>
      <c r="P669" s="51"/>
      <c r="Q669" s="51"/>
      <c r="R669" s="51"/>
      <c r="U669" s="317"/>
    </row>
    <row r="670" spans="1:21" s="240" customFormat="1" ht="47.25" customHeight="1" x14ac:dyDescent="0.25">
      <c r="A670" s="329"/>
      <c r="B670" s="364"/>
      <c r="C670" s="4" t="s">
        <v>3274</v>
      </c>
      <c r="D670" s="4" t="s">
        <v>3275</v>
      </c>
      <c r="E670" s="4" t="s">
        <v>3276</v>
      </c>
      <c r="F670" s="382" t="s">
        <v>3277</v>
      </c>
      <c r="G670" s="4" t="s">
        <v>2806</v>
      </c>
      <c r="H670" s="47" t="s">
        <v>3278</v>
      </c>
      <c r="I670" s="4" t="s">
        <v>3228</v>
      </c>
      <c r="J670" s="4" t="s">
        <v>3279</v>
      </c>
      <c r="K670" s="4" t="s">
        <v>3280</v>
      </c>
      <c r="L670" s="385">
        <v>12000000</v>
      </c>
      <c r="M670" s="553"/>
      <c r="N670" s="51"/>
      <c r="O670" s="51"/>
      <c r="P670" s="51"/>
      <c r="Q670" s="51"/>
      <c r="R670" s="51"/>
      <c r="U670" s="317"/>
    </row>
    <row r="671" spans="1:21" s="240" customFormat="1" ht="47.25" customHeight="1" x14ac:dyDescent="0.25">
      <c r="A671" s="329"/>
      <c r="B671" s="364"/>
      <c r="C671" s="4" t="s">
        <v>3281</v>
      </c>
      <c r="D671" s="4" t="s">
        <v>3282</v>
      </c>
      <c r="E671" s="386" t="s">
        <v>3283</v>
      </c>
      <c r="F671" s="382" t="s">
        <v>3284</v>
      </c>
      <c r="G671" s="4" t="s">
        <v>3285</v>
      </c>
      <c r="H671" s="4" t="s">
        <v>3286</v>
      </c>
      <c r="I671" s="4" t="s">
        <v>3228</v>
      </c>
      <c r="J671" s="4" t="s">
        <v>3287</v>
      </c>
      <c r="K671" s="4" t="s">
        <v>3288</v>
      </c>
      <c r="L671" s="384">
        <v>2985501</v>
      </c>
      <c r="M671" s="552"/>
      <c r="N671" s="51"/>
      <c r="O671" s="51"/>
      <c r="P671" s="51"/>
      <c r="Q671" s="51"/>
      <c r="R671" s="51"/>
      <c r="U671" s="317"/>
    </row>
    <row r="672" spans="1:21" s="240" customFormat="1" ht="47.25" customHeight="1" x14ac:dyDescent="0.25">
      <c r="A672" s="329"/>
      <c r="B672" s="364"/>
      <c r="C672" s="365"/>
      <c r="I672" s="4"/>
      <c r="J672" s="4"/>
      <c r="K672" s="386" t="s">
        <v>3289</v>
      </c>
      <c r="L672" s="385"/>
      <c r="M672" s="540"/>
      <c r="N672" s="383" t="s">
        <v>3290</v>
      </c>
      <c r="O672" s="47" t="s">
        <v>3291</v>
      </c>
      <c r="P672" s="348"/>
      <c r="Q672" s="348"/>
      <c r="R672" s="57"/>
      <c r="U672" s="317"/>
    </row>
    <row r="673" spans="1:21" s="240" customFormat="1" ht="47.25" customHeight="1" x14ac:dyDescent="0.25">
      <c r="A673" s="326"/>
      <c r="B673" s="364"/>
      <c r="C673" s="365"/>
      <c r="L673" s="365"/>
      <c r="M673" s="365"/>
      <c r="N673" s="383" t="s">
        <v>3292</v>
      </c>
      <c r="O673" s="47" t="s">
        <v>3293</v>
      </c>
      <c r="P673" s="348"/>
      <c r="Q673" s="348"/>
      <c r="R673" s="57"/>
      <c r="U673" s="317"/>
    </row>
    <row r="674" spans="1:21" s="240" customFormat="1" ht="47.25" customHeight="1" x14ac:dyDescent="0.25">
      <c r="A674" s="326"/>
      <c r="B674" s="364"/>
      <c r="C674" s="365"/>
      <c r="L674" s="365"/>
      <c r="M674" s="365"/>
      <c r="N674" s="75">
        <v>0</v>
      </c>
      <c r="O674" s="86"/>
      <c r="P674" s="56" t="s">
        <v>3294</v>
      </c>
      <c r="Q674" s="56"/>
      <c r="R674" s="47" t="s">
        <v>3295</v>
      </c>
      <c r="U674" s="317"/>
    </row>
    <row r="675" spans="1:21" s="240" customFormat="1" ht="47.25" customHeight="1" x14ac:dyDescent="0.25">
      <c r="A675" s="367" t="s">
        <v>3296</v>
      </c>
      <c r="C675" s="365"/>
      <c r="L675" s="365"/>
      <c r="M675" s="365"/>
      <c r="N675" s="77">
        <v>0</v>
      </c>
      <c r="O675" s="75"/>
      <c r="P675" s="56" t="s">
        <v>3297</v>
      </c>
      <c r="Q675" s="387"/>
      <c r="R675" s="378" t="s">
        <v>3298</v>
      </c>
      <c r="U675" s="317"/>
    </row>
    <row r="676" spans="1:21" s="240" customFormat="1" ht="47.25" customHeight="1" x14ac:dyDescent="0.25">
      <c r="A676" s="348" t="s">
        <v>21</v>
      </c>
      <c r="C676" s="365"/>
      <c r="L676" s="365"/>
      <c r="M676" s="365"/>
      <c r="N676" s="77">
        <v>12000000</v>
      </c>
      <c r="O676" s="388">
        <v>912004</v>
      </c>
      <c r="P676" s="56" t="s">
        <v>3299</v>
      </c>
      <c r="Q676" s="56"/>
      <c r="R676" s="47" t="s">
        <v>3300</v>
      </c>
      <c r="U676" s="317"/>
    </row>
    <row r="677" spans="1:21" s="240" customFormat="1" ht="47.25" customHeight="1" x14ac:dyDescent="0.25">
      <c r="A677" s="348" t="s">
        <v>21</v>
      </c>
      <c r="C677" s="365"/>
      <c r="L677" s="365"/>
      <c r="M677" s="365"/>
      <c r="N677" s="75">
        <v>2985501</v>
      </c>
      <c r="O677" s="76">
        <v>912004</v>
      </c>
      <c r="P677" s="76" t="s">
        <v>3301</v>
      </c>
      <c r="Q677" s="76"/>
      <c r="R677" s="389" t="s">
        <v>3302</v>
      </c>
      <c r="U677" s="317"/>
    </row>
    <row r="678" spans="1:21" s="240" customFormat="1" ht="47.25" customHeight="1" x14ac:dyDescent="0.25">
      <c r="A678" s="51"/>
      <c r="C678" s="365"/>
      <c r="L678" s="365"/>
      <c r="M678" s="365"/>
      <c r="N678" s="77">
        <v>0</v>
      </c>
      <c r="O678" s="77"/>
      <c r="P678" s="4" t="s">
        <v>3303</v>
      </c>
      <c r="Q678" s="4"/>
      <c r="R678" s="47" t="s">
        <v>3304</v>
      </c>
      <c r="U678" s="317"/>
    </row>
    <row r="679" spans="1:21" s="240" customFormat="1" ht="47.25" customHeight="1" x14ac:dyDescent="0.25">
      <c r="A679" s="51"/>
      <c r="C679" s="390"/>
      <c r="D679" s="391"/>
      <c r="E679" s="391"/>
      <c r="F679" s="391">
        <v>2</v>
      </c>
      <c r="G679" s="391">
        <v>0</v>
      </c>
      <c r="H679" s="391">
        <v>1</v>
      </c>
      <c r="I679" s="391">
        <v>0</v>
      </c>
      <c r="J679" s="391"/>
      <c r="K679" s="391"/>
      <c r="L679" s="390"/>
      <c r="M679" s="390"/>
      <c r="N679" s="379"/>
      <c r="O679" s="365"/>
      <c r="U679" s="317"/>
    </row>
    <row r="680" spans="1:21" s="240" customFormat="1" ht="47.25" customHeight="1" x14ac:dyDescent="0.25">
      <c r="A680" s="51"/>
      <c r="C680" s="59" t="s">
        <v>3305</v>
      </c>
      <c r="D680" s="47" t="s">
        <v>3306</v>
      </c>
      <c r="E680" s="4" t="s">
        <v>2710</v>
      </c>
      <c r="F680" s="392" t="s">
        <v>3307</v>
      </c>
      <c r="G680" s="4" t="s">
        <v>1173</v>
      </c>
      <c r="H680" s="4" t="s">
        <v>1173</v>
      </c>
      <c r="L680" s="365"/>
      <c r="M680" s="365"/>
      <c r="N680" s="379"/>
      <c r="O680" s="365"/>
      <c r="U680" s="317"/>
    </row>
    <row r="681" spans="1:21" s="240" customFormat="1" ht="47.25" customHeight="1" x14ac:dyDescent="0.25">
      <c r="A681" s="51"/>
      <c r="B681" s="391"/>
      <c r="C681" s="58" t="s">
        <v>3308</v>
      </c>
      <c r="D681" s="393" t="s">
        <v>3309</v>
      </c>
      <c r="E681" s="58" t="s">
        <v>2704</v>
      </c>
      <c r="F681" s="393" t="s">
        <v>3310</v>
      </c>
      <c r="G681" s="58" t="s">
        <v>1173</v>
      </c>
      <c r="H681" s="58" t="s">
        <v>3311</v>
      </c>
      <c r="I681" s="73">
        <v>10000000</v>
      </c>
      <c r="J681" s="394" t="s">
        <v>357</v>
      </c>
      <c r="K681" s="73">
        <v>0</v>
      </c>
      <c r="L681" s="76" t="s">
        <v>3312</v>
      </c>
      <c r="M681" s="349"/>
      <c r="N681" s="379"/>
      <c r="O681" s="365"/>
      <c r="U681" s="317"/>
    </row>
    <row r="682" spans="1:21" s="240" customFormat="1" ht="47.25" customHeight="1" x14ac:dyDescent="0.25">
      <c r="A682" s="51"/>
      <c r="C682" s="55" t="s">
        <v>3313</v>
      </c>
      <c r="D682" s="47" t="s">
        <v>3314</v>
      </c>
      <c r="E682" s="4" t="s">
        <v>2694</v>
      </c>
      <c r="F682" s="47" t="s">
        <v>3315</v>
      </c>
      <c r="G682" s="4" t="s">
        <v>1173</v>
      </c>
      <c r="H682" s="4" t="s">
        <v>3316</v>
      </c>
      <c r="I682" s="395">
        <v>0</v>
      </c>
      <c r="J682" s="396">
        <v>271005</v>
      </c>
      <c r="K682" s="395">
        <v>0</v>
      </c>
      <c r="L682" s="58" t="s">
        <v>3317</v>
      </c>
      <c r="M682" s="57"/>
      <c r="N682" s="379"/>
      <c r="O682" s="365"/>
      <c r="U682" s="317"/>
    </row>
    <row r="683" spans="1:21" s="240" customFormat="1" ht="47.25" customHeight="1" x14ac:dyDescent="0.25">
      <c r="A683" s="51"/>
      <c r="B683" s="492">
        <v>9</v>
      </c>
      <c r="C683" s="4" t="s">
        <v>3318</v>
      </c>
      <c r="D683" s="4" t="s">
        <v>3319</v>
      </c>
      <c r="E683" s="4" t="s">
        <v>3320</v>
      </c>
      <c r="F683" s="47" t="s">
        <v>3321</v>
      </c>
      <c r="G683" s="4" t="s">
        <v>2494</v>
      </c>
      <c r="H683" s="4" t="s">
        <v>3322</v>
      </c>
      <c r="I683" s="4" t="s">
        <v>2722</v>
      </c>
      <c r="J683" s="73" t="s">
        <v>3323</v>
      </c>
      <c r="K683" s="397">
        <v>39813</v>
      </c>
      <c r="L683" s="398" t="s">
        <v>3324</v>
      </c>
      <c r="M683" s="554"/>
      <c r="N683" s="379"/>
      <c r="O683" s="365"/>
      <c r="U683" s="317"/>
    </row>
    <row r="684" spans="1:21" s="240" customFormat="1" ht="47.25" customHeight="1" x14ac:dyDescent="0.25">
      <c r="A684" s="51"/>
      <c r="B684" s="58">
        <v>16</v>
      </c>
      <c r="C684" s="4" t="s">
        <v>3325</v>
      </c>
      <c r="D684" s="4" t="s">
        <v>3326</v>
      </c>
      <c r="E684" s="4" t="s">
        <v>3327</v>
      </c>
      <c r="F684" s="47" t="s">
        <v>3328</v>
      </c>
      <c r="G684" s="4" t="s">
        <v>2494</v>
      </c>
      <c r="H684" s="4" t="s">
        <v>3322</v>
      </c>
      <c r="I684" s="4" t="s">
        <v>3329</v>
      </c>
      <c r="J684" s="4"/>
      <c r="K684" s="124">
        <v>0</v>
      </c>
      <c r="L684" s="4">
        <v>912004</v>
      </c>
      <c r="M684" s="57"/>
      <c r="N684" s="379"/>
      <c r="O684" s="365"/>
      <c r="U684" s="317"/>
    </row>
    <row r="685" spans="1:21" s="240" customFormat="1" ht="47.25" customHeight="1" x14ac:dyDescent="0.25">
      <c r="A685" s="51"/>
      <c r="B685" s="492">
        <v>4</v>
      </c>
      <c r="C685" s="4" t="s">
        <v>3330</v>
      </c>
      <c r="D685" s="4"/>
      <c r="E685" s="4" t="s">
        <v>3320</v>
      </c>
      <c r="F685" s="47" t="s">
        <v>3331</v>
      </c>
      <c r="G685" s="4" t="s">
        <v>2494</v>
      </c>
      <c r="H685" s="4" t="s">
        <v>3332</v>
      </c>
      <c r="I685" s="4" t="s">
        <v>3333</v>
      </c>
      <c r="J685" s="4" t="s">
        <v>3334</v>
      </c>
      <c r="K685" s="124">
        <v>17489470</v>
      </c>
      <c r="L685" s="4">
        <v>912004</v>
      </c>
      <c r="M685" s="57"/>
      <c r="N685" s="399"/>
      <c r="O685" s="390"/>
      <c r="P685" s="391"/>
      <c r="Q685" s="391"/>
      <c r="R685" s="391"/>
      <c r="U685" s="317"/>
    </row>
    <row r="686" spans="1:21" s="240" customFormat="1" ht="47.25" customHeight="1" x14ac:dyDescent="0.25">
      <c r="A686" s="51"/>
      <c r="B686" s="492">
        <v>3</v>
      </c>
      <c r="C686" s="4" t="s">
        <v>3335</v>
      </c>
      <c r="D686" s="4"/>
      <c r="E686" s="4" t="s">
        <v>3336</v>
      </c>
      <c r="F686" s="47" t="s">
        <v>3337</v>
      </c>
      <c r="G686" s="4" t="s">
        <v>2494</v>
      </c>
      <c r="H686" s="4">
        <v>24</v>
      </c>
      <c r="I686" s="4" t="s">
        <v>3338</v>
      </c>
      <c r="J686" s="4"/>
      <c r="K686" s="112">
        <v>0</v>
      </c>
      <c r="L686" s="4"/>
      <c r="M686" s="57"/>
      <c r="N686" s="379"/>
      <c r="O686" s="365"/>
      <c r="U686" s="317"/>
    </row>
    <row r="687" spans="1:21" s="240" customFormat="1" ht="47.25" customHeight="1" x14ac:dyDescent="0.25">
      <c r="A687" s="57"/>
      <c r="B687" s="492">
        <v>4</v>
      </c>
      <c r="C687" s="58" t="s">
        <v>3339</v>
      </c>
      <c r="D687" s="58" t="s">
        <v>3340</v>
      </c>
      <c r="E687" s="58" t="s">
        <v>3336</v>
      </c>
      <c r="F687" s="400" t="s">
        <v>3341</v>
      </c>
      <c r="G687" s="58" t="s">
        <v>2494</v>
      </c>
      <c r="H687" s="58">
        <v>24</v>
      </c>
      <c r="I687" s="4" t="s">
        <v>3342</v>
      </c>
      <c r="J687" s="4" t="s">
        <v>3343</v>
      </c>
      <c r="K687" s="124">
        <v>19784139.100000001</v>
      </c>
      <c r="L687" s="4">
        <v>912004</v>
      </c>
      <c r="M687" s="542"/>
      <c r="N687" s="392" t="s">
        <v>3344</v>
      </c>
      <c r="O687" s="401" t="s">
        <v>3345</v>
      </c>
      <c r="P687" s="402" t="s">
        <v>3346</v>
      </c>
      <c r="Q687" s="360"/>
      <c r="R687" s="51"/>
      <c r="U687" s="317"/>
    </row>
    <row r="688" spans="1:21" s="240" customFormat="1" ht="47.25" customHeight="1" x14ac:dyDescent="0.25">
      <c r="A688" s="57"/>
      <c r="B688" s="492">
        <v>5</v>
      </c>
      <c r="C688" s="4" t="s">
        <v>3347</v>
      </c>
      <c r="D688" s="4"/>
      <c r="E688" s="4" t="s">
        <v>3348</v>
      </c>
      <c r="F688" s="47" t="s">
        <v>3349</v>
      </c>
      <c r="G688" s="4" t="s">
        <v>2494</v>
      </c>
      <c r="H688" s="4" t="s">
        <v>3350</v>
      </c>
      <c r="I688" s="58" t="s">
        <v>3342</v>
      </c>
      <c r="J688" s="58" t="s">
        <v>3351</v>
      </c>
      <c r="K688" s="128">
        <v>27378147.960000001</v>
      </c>
      <c r="L688" s="58">
        <v>912004</v>
      </c>
      <c r="M688" s="58"/>
      <c r="N688" s="400" t="s">
        <v>3352</v>
      </c>
      <c r="O688" s="400"/>
      <c r="P688" s="55" t="s">
        <v>3353</v>
      </c>
      <c r="Q688" s="57"/>
      <c r="R688" s="51"/>
      <c r="U688" s="317"/>
    </row>
    <row r="689" spans="1:21" s="240" customFormat="1" ht="47.25" customHeight="1" x14ac:dyDescent="0.25">
      <c r="A689" s="57"/>
      <c r="B689" s="492">
        <v>7</v>
      </c>
      <c r="C689" s="4" t="s">
        <v>3354</v>
      </c>
      <c r="D689" s="4"/>
      <c r="E689" s="4" t="s">
        <v>3355</v>
      </c>
      <c r="F689" s="47" t="s">
        <v>3356</v>
      </c>
      <c r="G689" s="4" t="s">
        <v>2643</v>
      </c>
      <c r="H689" s="4" t="s">
        <v>3357</v>
      </c>
      <c r="I689" s="4" t="s">
        <v>3358</v>
      </c>
      <c r="J689" s="77">
        <v>26010000</v>
      </c>
      <c r="K689" s="124">
        <v>26010000</v>
      </c>
      <c r="L689" s="4">
        <v>912004</v>
      </c>
      <c r="M689" s="542"/>
      <c r="N689" s="47" t="s">
        <v>3359</v>
      </c>
      <c r="O689" s="75">
        <v>0</v>
      </c>
      <c r="P689" s="394">
        <v>271005</v>
      </c>
      <c r="Q689" s="394"/>
      <c r="R689" s="394"/>
      <c r="U689" s="317"/>
    </row>
    <row r="690" spans="1:21" s="240" customFormat="1" ht="47.25" customHeight="1" x14ac:dyDescent="0.25">
      <c r="A690" s="363"/>
      <c r="B690" s="58">
        <v>8</v>
      </c>
      <c r="C690" s="4" t="s">
        <v>3360</v>
      </c>
      <c r="D690" s="4"/>
      <c r="E690" s="4" t="s">
        <v>3361</v>
      </c>
      <c r="F690" s="47" t="s">
        <v>3362</v>
      </c>
      <c r="G690" s="4" t="s">
        <v>2643</v>
      </c>
      <c r="H690" s="4" t="s">
        <v>3363</v>
      </c>
      <c r="I690" s="4"/>
      <c r="J690" s="77" t="s">
        <v>3364</v>
      </c>
      <c r="K690" s="124">
        <v>0</v>
      </c>
      <c r="L690" s="4"/>
      <c r="M690" s="542"/>
      <c r="N690" s="47" t="s">
        <v>3365</v>
      </c>
      <c r="O690" s="47"/>
      <c r="P690" s="51"/>
      <c r="Q690" s="51"/>
      <c r="R690" s="51"/>
      <c r="U690" s="317"/>
    </row>
    <row r="691" spans="1:21" s="240" customFormat="1" ht="47.25" customHeight="1" x14ac:dyDescent="0.25">
      <c r="A691" s="57"/>
      <c r="B691" s="492">
        <v>9</v>
      </c>
      <c r="C691" s="4" t="s">
        <v>3366</v>
      </c>
      <c r="D691" s="4" t="s">
        <v>3367</v>
      </c>
      <c r="E691" s="4" t="s">
        <v>2580</v>
      </c>
      <c r="F691" s="47" t="s">
        <v>3368</v>
      </c>
      <c r="G691" s="4" t="s">
        <v>2992</v>
      </c>
      <c r="H691" s="4" t="s">
        <v>3369</v>
      </c>
      <c r="I691" s="4"/>
      <c r="J691" s="77" t="s">
        <v>3370</v>
      </c>
      <c r="K691" s="124">
        <v>32528624</v>
      </c>
      <c r="L691" s="4">
        <v>912004</v>
      </c>
      <c r="M691" s="542"/>
      <c r="N691" s="47" t="s">
        <v>3371</v>
      </c>
      <c r="O691" s="47"/>
      <c r="P691" s="51"/>
      <c r="Q691" s="51"/>
      <c r="R691" s="51"/>
      <c r="U691" s="317"/>
    </row>
    <row r="692" spans="1:21" s="240" customFormat="1" ht="47.25" customHeight="1" x14ac:dyDescent="0.25">
      <c r="A692" s="51"/>
      <c r="B692" s="492">
        <v>15</v>
      </c>
      <c r="C692" s="4" t="s">
        <v>3372</v>
      </c>
      <c r="D692" s="4" t="s">
        <v>3373</v>
      </c>
      <c r="E692" s="4" t="s">
        <v>3374</v>
      </c>
      <c r="F692" s="47" t="s">
        <v>3375</v>
      </c>
      <c r="G692" s="4" t="s">
        <v>2992</v>
      </c>
      <c r="H692" s="4" t="s">
        <v>3376</v>
      </c>
      <c r="I692" s="4" t="s">
        <v>2583</v>
      </c>
      <c r="J692" s="4" t="s">
        <v>2998</v>
      </c>
      <c r="K692" s="124">
        <v>3387060</v>
      </c>
      <c r="L692" s="4">
        <v>912004</v>
      </c>
      <c r="M692" s="542"/>
      <c r="N692" s="47" t="s">
        <v>3377</v>
      </c>
      <c r="O692" s="47"/>
      <c r="P692" s="51"/>
      <c r="Q692" s="51"/>
      <c r="R692" s="51"/>
      <c r="U692" s="317"/>
    </row>
    <row r="693" spans="1:21" s="240" customFormat="1" ht="47.25" customHeight="1" x14ac:dyDescent="0.25">
      <c r="A693" s="51"/>
      <c r="B693" s="492">
        <v>18</v>
      </c>
      <c r="C693" s="4" t="s">
        <v>3378</v>
      </c>
      <c r="D693" s="4" t="s">
        <v>3379</v>
      </c>
      <c r="E693" s="4" t="s">
        <v>3380</v>
      </c>
      <c r="F693" s="47" t="s">
        <v>3381</v>
      </c>
      <c r="G693" s="4" t="s">
        <v>3382</v>
      </c>
      <c r="H693" s="4" t="s">
        <v>3383</v>
      </c>
      <c r="I693" s="4" t="s">
        <v>3384</v>
      </c>
      <c r="J693" s="4" t="s">
        <v>3385</v>
      </c>
      <c r="K693" s="403">
        <v>928067</v>
      </c>
      <c r="L693" s="4">
        <v>912004</v>
      </c>
      <c r="M693" s="542"/>
      <c r="N693" s="47" t="s">
        <v>3386</v>
      </c>
      <c r="O693" s="47" t="s">
        <v>3387</v>
      </c>
      <c r="P693" s="51"/>
      <c r="Q693" s="51"/>
      <c r="R693" s="51"/>
      <c r="U693" s="317"/>
    </row>
    <row r="694" spans="1:21" s="240" customFormat="1" ht="47.25" customHeight="1" x14ac:dyDescent="0.25">
      <c r="A694" s="51"/>
      <c r="B694" s="492">
        <v>2</v>
      </c>
      <c r="C694" s="4" t="s">
        <v>3388</v>
      </c>
      <c r="D694" s="4" t="s">
        <v>3389</v>
      </c>
      <c r="E694" s="4" t="s">
        <v>3390</v>
      </c>
      <c r="F694" s="47" t="s">
        <v>3391</v>
      </c>
      <c r="G694" s="4" t="s">
        <v>2956</v>
      </c>
      <c r="H694" s="4" t="s">
        <v>3392</v>
      </c>
      <c r="I694" s="4" t="s">
        <v>3393</v>
      </c>
      <c r="J694" s="77">
        <v>60000000</v>
      </c>
      <c r="K694" s="123">
        <v>60000000</v>
      </c>
      <c r="L694" s="4">
        <v>912004</v>
      </c>
      <c r="M694" s="58"/>
      <c r="N694" s="400" t="s">
        <v>3394</v>
      </c>
      <c r="O694" s="47" t="s">
        <v>3395</v>
      </c>
      <c r="P694" s="51"/>
      <c r="Q694" s="51"/>
      <c r="R694" s="51"/>
      <c r="U694" s="317"/>
    </row>
    <row r="695" spans="1:21" s="240" customFormat="1" ht="47.25" customHeight="1" x14ac:dyDescent="0.25">
      <c r="A695" s="51"/>
      <c r="B695" s="492">
        <v>14</v>
      </c>
      <c r="C695" s="363" t="s">
        <v>3396</v>
      </c>
      <c r="D695" s="47" t="s">
        <v>3397</v>
      </c>
      <c r="E695" s="4" t="s">
        <v>1308</v>
      </c>
      <c r="F695" s="4" t="s">
        <v>2656</v>
      </c>
      <c r="G695" s="4" t="s">
        <v>107</v>
      </c>
      <c r="H695" s="363" t="s">
        <v>3398</v>
      </c>
      <c r="I695" s="75">
        <v>4341271</v>
      </c>
      <c r="J695" s="380">
        <f>11008298/4</f>
        <v>2752074.5</v>
      </c>
      <c r="K695" s="381">
        <v>912004</v>
      </c>
      <c r="L695" s="389"/>
      <c r="M695" s="389"/>
      <c r="N695" s="4" t="s">
        <v>74</v>
      </c>
      <c r="O695" s="59">
        <v>39638</v>
      </c>
      <c r="P695" s="4" t="s">
        <v>3399</v>
      </c>
      <c r="Q695" s="4"/>
      <c r="R695" s="47" t="s">
        <v>3400</v>
      </c>
      <c r="U695" s="317"/>
    </row>
    <row r="696" spans="1:21" s="240" customFormat="1" ht="47.25" customHeight="1" x14ac:dyDescent="0.25">
      <c r="A696" s="51"/>
      <c r="B696" s="492">
        <v>18</v>
      </c>
      <c r="C696" s="4" t="s">
        <v>3401</v>
      </c>
      <c r="D696" s="4" t="s">
        <v>2925</v>
      </c>
      <c r="E696" s="4" t="s">
        <v>411</v>
      </c>
      <c r="F696" s="47" t="s">
        <v>3402</v>
      </c>
      <c r="G696" s="4" t="s">
        <v>1181</v>
      </c>
      <c r="H696" s="4" t="s">
        <v>607</v>
      </c>
      <c r="I696" s="363" t="s">
        <v>3403</v>
      </c>
      <c r="J696" s="378" t="s">
        <v>3404</v>
      </c>
      <c r="K696" s="60"/>
      <c r="L696" s="51"/>
      <c r="M696" s="51"/>
      <c r="N696" s="4" t="s">
        <v>74</v>
      </c>
      <c r="O696" s="59">
        <v>39638</v>
      </c>
      <c r="P696" s="4" t="s">
        <v>3405</v>
      </c>
      <c r="Q696" s="4"/>
      <c r="R696" s="47" t="s">
        <v>3406</v>
      </c>
      <c r="U696" s="317"/>
    </row>
    <row r="697" spans="1:21" s="240" customFormat="1" ht="47.25" customHeight="1" x14ac:dyDescent="0.25">
      <c r="A697" s="51"/>
      <c r="B697" s="492">
        <v>11</v>
      </c>
      <c r="C697" s="4" t="s">
        <v>3407</v>
      </c>
      <c r="D697" s="4" t="s">
        <v>2878</v>
      </c>
      <c r="E697" s="4" t="s">
        <v>3408</v>
      </c>
      <c r="F697" s="47" t="s">
        <v>3409</v>
      </c>
      <c r="G697" s="4" t="s">
        <v>2627</v>
      </c>
      <c r="H697" s="4" t="s">
        <v>3128</v>
      </c>
      <c r="I697" s="4" t="s">
        <v>2629</v>
      </c>
      <c r="J697" s="4"/>
      <c r="K697" s="4" t="s">
        <v>3410</v>
      </c>
      <c r="L697" s="384"/>
      <c r="M697" s="384"/>
      <c r="N697" s="4" t="s">
        <v>74</v>
      </c>
      <c r="O697" s="59">
        <v>39638</v>
      </c>
      <c r="P697" s="4" t="s">
        <v>3411</v>
      </c>
      <c r="Q697" s="4"/>
      <c r="R697" s="47" t="s">
        <v>3412</v>
      </c>
      <c r="U697" s="317"/>
    </row>
    <row r="698" spans="1:21" s="240" customFormat="1" ht="47.25" customHeight="1" x14ac:dyDescent="0.25">
      <c r="A698" s="51"/>
      <c r="B698" s="492" t="s">
        <v>3413</v>
      </c>
      <c r="C698" s="4" t="s">
        <v>3414</v>
      </c>
      <c r="D698" s="4" t="s">
        <v>3415</v>
      </c>
      <c r="E698" s="4" t="s">
        <v>916</v>
      </c>
      <c r="F698" s="47" t="s">
        <v>3416</v>
      </c>
      <c r="G698" s="4" t="s">
        <v>2627</v>
      </c>
      <c r="H698" s="4" t="s">
        <v>3128</v>
      </c>
      <c r="I698" s="4" t="s">
        <v>2629</v>
      </c>
      <c r="J698" s="4"/>
      <c r="K698" s="4" t="s">
        <v>3417</v>
      </c>
      <c r="L698" s="384"/>
      <c r="M698" s="384"/>
      <c r="N698" s="4" t="s">
        <v>3418</v>
      </c>
      <c r="O698" s="47" t="s">
        <v>3419</v>
      </c>
      <c r="P698" s="51"/>
      <c r="Q698" s="51"/>
      <c r="R698" s="51"/>
      <c r="U698" s="317"/>
    </row>
    <row r="699" spans="1:21" s="240" customFormat="1" ht="47.25" customHeight="1" x14ac:dyDescent="0.25">
      <c r="A699" s="51"/>
      <c r="B699" s="491">
        <v>60</v>
      </c>
      <c r="C699" s="4" t="s">
        <v>3420</v>
      </c>
      <c r="D699" s="4" t="s">
        <v>2918</v>
      </c>
      <c r="E699" s="4" t="s">
        <v>2821</v>
      </c>
      <c r="F699" s="47" t="s">
        <v>3421</v>
      </c>
      <c r="G699" s="4" t="s">
        <v>2627</v>
      </c>
      <c r="H699" s="4" t="s">
        <v>3128</v>
      </c>
      <c r="I699" s="4" t="s">
        <v>2629</v>
      </c>
      <c r="J699" s="4"/>
      <c r="K699" s="4" t="s">
        <v>3422</v>
      </c>
      <c r="L699" s="384"/>
      <c r="M699" s="384"/>
      <c r="N699" s="4" t="s">
        <v>3423</v>
      </c>
      <c r="O699" s="404"/>
      <c r="P699" s="57"/>
      <c r="Q699" s="57"/>
      <c r="R699" s="57"/>
      <c r="U699" s="317"/>
    </row>
    <row r="700" spans="1:21" s="240" customFormat="1" ht="47.25" customHeight="1" x14ac:dyDescent="0.25">
      <c r="A700" s="47"/>
      <c r="B700" s="491">
        <v>62</v>
      </c>
      <c r="C700" s="4" t="s">
        <v>3424</v>
      </c>
      <c r="D700" s="4" t="s">
        <v>2624</v>
      </c>
      <c r="E700" s="4" t="s">
        <v>3425</v>
      </c>
      <c r="F700" s="47" t="s">
        <v>3426</v>
      </c>
      <c r="G700" s="4" t="s">
        <v>2627</v>
      </c>
      <c r="H700" s="4" t="s">
        <v>3128</v>
      </c>
      <c r="I700" s="4" t="s">
        <v>2629</v>
      </c>
      <c r="J700" s="4"/>
      <c r="K700" s="4" t="s">
        <v>3427</v>
      </c>
      <c r="L700" s="385"/>
      <c r="M700" s="540"/>
      <c r="N700" s="4" t="s">
        <v>3428</v>
      </c>
      <c r="O700" s="404"/>
      <c r="P700" s="57"/>
      <c r="Q700" s="57"/>
      <c r="R700" s="57"/>
      <c r="U700" s="317"/>
    </row>
    <row r="701" spans="1:21" s="240" customFormat="1" ht="47.25" customHeight="1" x14ac:dyDescent="0.25">
      <c r="A701" s="57"/>
      <c r="B701" s="491">
        <v>66</v>
      </c>
      <c r="C701" s="58" t="s">
        <v>3429</v>
      </c>
      <c r="D701" s="4" t="s">
        <v>3008</v>
      </c>
      <c r="E701" s="4" t="s">
        <v>411</v>
      </c>
      <c r="F701" s="47" t="s">
        <v>3430</v>
      </c>
      <c r="G701" s="4" t="s">
        <v>1181</v>
      </c>
      <c r="H701" s="4" t="s">
        <v>106</v>
      </c>
      <c r="I701" s="4" t="s">
        <v>2629</v>
      </c>
      <c r="J701" s="4"/>
      <c r="K701" s="4" t="s">
        <v>3011</v>
      </c>
      <c r="L701" s="384"/>
      <c r="M701" s="384"/>
      <c r="N701" s="383" t="s">
        <v>3431</v>
      </c>
      <c r="O701" s="47" t="s">
        <v>3432</v>
      </c>
      <c r="P701" s="57"/>
      <c r="Q701" s="57"/>
      <c r="R701" s="57"/>
      <c r="U701" s="317"/>
    </row>
    <row r="702" spans="1:21" s="240" customFormat="1" ht="47.25" customHeight="1" x14ac:dyDescent="0.25">
      <c r="A702" s="51"/>
      <c r="B702" s="491">
        <v>69</v>
      </c>
      <c r="C702" s="58" t="s">
        <v>3433</v>
      </c>
      <c r="D702" s="750" t="s">
        <v>3434</v>
      </c>
      <c r="E702" s="737" t="s">
        <v>3435</v>
      </c>
      <c r="F702" s="47" t="s">
        <v>458</v>
      </c>
      <c r="G702" s="737" t="s">
        <v>2627</v>
      </c>
      <c r="H702" s="737" t="s">
        <v>607</v>
      </c>
      <c r="I702" s="4" t="s">
        <v>2629</v>
      </c>
      <c r="J702" s="4"/>
      <c r="K702" s="4" t="s">
        <v>3436</v>
      </c>
      <c r="L702" s="385"/>
      <c r="M702" s="553"/>
      <c r="N702" s="51"/>
      <c r="O702" s="51"/>
      <c r="P702" s="51"/>
      <c r="Q702" s="51"/>
      <c r="R702" s="51"/>
      <c r="U702" s="317"/>
    </row>
    <row r="703" spans="1:21" s="240" customFormat="1" ht="47.25" customHeight="1" x14ac:dyDescent="0.25">
      <c r="A703" s="51"/>
      <c r="B703" s="491">
        <v>70</v>
      </c>
      <c r="C703" s="405" t="s">
        <v>3437</v>
      </c>
      <c r="D703" s="750"/>
      <c r="E703" s="737"/>
      <c r="F703" s="47" t="s">
        <v>3438</v>
      </c>
      <c r="G703" s="737"/>
      <c r="H703" s="737"/>
      <c r="I703" s="737" t="s">
        <v>2629</v>
      </c>
      <c r="J703" s="4"/>
      <c r="K703" s="737" t="s">
        <v>3439</v>
      </c>
      <c r="L703" s="752">
        <v>0</v>
      </c>
      <c r="M703" s="540"/>
      <c r="N703" s="77">
        <v>0</v>
      </c>
      <c r="O703" s="75"/>
      <c r="P703" s="57" t="s">
        <v>3440</v>
      </c>
      <c r="Q703" s="57"/>
      <c r="R703" s="47" t="s">
        <v>3441</v>
      </c>
      <c r="U703" s="317"/>
    </row>
    <row r="704" spans="1:21" s="240" customFormat="1" ht="47.25" customHeight="1" x14ac:dyDescent="0.25">
      <c r="A704" s="51"/>
      <c r="B704" s="491">
        <v>76</v>
      </c>
      <c r="C704" s="363" t="s">
        <v>3442</v>
      </c>
      <c r="D704" s="750"/>
      <c r="E704" s="737"/>
      <c r="F704" s="47" t="s">
        <v>3443</v>
      </c>
      <c r="G704" s="737"/>
      <c r="H704" s="737"/>
      <c r="I704" s="737"/>
      <c r="J704" s="4"/>
      <c r="K704" s="737"/>
      <c r="L704" s="752"/>
      <c r="M704" s="540"/>
      <c r="N704" s="77">
        <v>0</v>
      </c>
      <c r="O704" s="75"/>
      <c r="P704" s="51" t="s">
        <v>3444</v>
      </c>
      <c r="Q704" s="51"/>
      <c r="R704" s="389" t="s">
        <v>3445</v>
      </c>
      <c r="U704" s="317"/>
    </row>
    <row r="705" spans="1:21" s="240" customFormat="1" ht="47.25" customHeight="1" x14ac:dyDescent="0.25">
      <c r="A705" s="47">
        <v>101</v>
      </c>
      <c r="B705" s="406">
        <v>77</v>
      </c>
      <c r="C705" s="4" t="s">
        <v>3446</v>
      </c>
      <c r="D705" s="4" t="s">
        <v>411</v>
      </c>
      <c r="E705" s="47" t="s">
        <v>3447</v>
      </c>
      <c r="F705" s="4" t="s">
        <v>2627</v>
      </c>
      <c r="G705" s="4" t="s">
        <v>3448</v>
      </c>
      <c r="H705" s="4" t="s">
        <v>2629</v>
      </c>
      <c r="I705" s="737"/>
      <c r="J705" s="4"/>
      <c r="K705" s="737"/>
      <c r="L705" s="752"/>
      <c r="M705" s="540"/>
      <c r="N705" s="75">
        <v>0</v>
      </c>
      <c r="O705" s="75"/>
      <c r="P705" s="407" t="s">
        <v>3449</v>
      </c>
      <c r="Q705" s="407"/>
      <c r="R705" s="389" t="s">
        <v>3450</v>
      </c>
      <c r="U705" s="317"/>
    </row>
    <row r="706" spans="1:21" s="240" customFormat="1" ht="47.25" customHeight="1" x14ac:dyDescent="0.25">
      <c r="A706" s="51"/>
      <c r="B706" s="406">
        <v>78</v>
      </c>
      <c r="C706" s="4" t="s">
        <v>3451</v>
      </c>
      <c r="D706" s="4" t="s">
        <v>3452</v>
      </c>
      <c r="E706" s="4" t="s">
        <v>411</v>
      </c>
      <c r="F706" s="47" t="s">
        <v>3453</v>
      </c>
      <c r="G706" s="4" t="s">
        <v>2830</v>
      </c>
      <c r="H706" s="4" t="s">
        <v>3454</v>
      </c>
      <c r="I706" s="4"/>
      <c r="J706" s="4" t="s">
        <v>3455</v>
      </c>
      <c r="K706" s="384"/>
      <c r="L706" s="77">
        <v>0</v>
      </c>
      <c r="M706" s="77"/>
      <c r="N706" s="75">
        <v>0</v>
      </c>
      <c r="O706" s="77"/>
      <c r="P706" s="56" t="s">
        <v>3456</v>
      </c>
      <c r="Q706" s="56"/>
      <c r="R706" s="47" t="s">
        <v>3450</v>
      </c>
      <c r="U706" s="317"/>
    </row>
    <row r="707" spans="1:21" s="240" customFormat="1" ht="47.25" customHeight="1" x14ac:dyDescent="0.25">
      <c r="A707" s="348"/>
      <c r="B707" s="406">
        <v>79</v>
      </c>
      <c r="C707" s="4" t="s">
        <v>3457</v>
      </c>
      <c r="D707" s="4" t="s">
        <v>3458</v>
      </c>
      <c r="E707" s="4" t="s">
        <v>3459</v>
      </c>
      <c r="F707" s="47" t="s">
        <v>3460</v>
      </c>
      <c r="G707" s="4" t="s">
        <v>1181</v>
      </c>
      <c r="H707" s="4" t="s">
        <v>3461</v>
      </c>
      <c r="I707" s="4" t="s">
        <v>2629</v>
      </c>
      <c r="J707" s="4"/>
      <c r="K707" s="4" t="s">
        <v>3462</v>
      </c>
      <c r="L707" s="384"/>
      <c r="M707" s="384"/>
      <c r="N707" s="75">
        <v>0</v>
      </c>
      <c r="O707" s="75"/>
      <c r="P707" s="407" t="s">
        <v>3463</v>
      </c>
      <c r="Q707" s="407"/>
      <c r="R707" s="47" t="s">
        <v>3450</v>
      </c>
      <c r="U707" s="317"/>
    </row>
    <row r="708" spans="1:21" s="240" customFormat="1" ht="47.25" customHeight="1" x14ac:dyDescent="0.25">
      <c r="A708" s="91"/>
      <c r="B708" s="492" t="s">
        <v>3464</v>
      </c>
      <c r="C708" s="4" t="s">
        <v>3465</v>
      </c>
      <c r="D708" s="4" t="s">
        <v>3466</v>
      </c>
      <c r="E708" s="4" t="s">
        <v>3467</v>
      </c>
      <c r="F708" s="47" t="s">
        <v>3468</v>
      </c>
      <c r="G708" s="4" t="s">
        <v>3469</v>
      </c>
      <c r="H708" s="4" t="s">
        <v>3470</v>
      </c>
      <c r="I708" s="4" t="s">
        <v>2629</v>
      </c>
      <c r="J708" s="4"/>
      <c r="K708" s="4" t="s">
        <v>3471</v>
      </c>
      <c r="L708" s="385"/>
      <c r="M708" s="540"/>
      <c r="N708" s="77">
        <v>0</v>
      </c>
      <c r="O708" s="77"/>
      <c r="P708" s="51" t="s">
        <v>3472</v>
      </c>
      <c r="Q708" s="51"/>
      <c r="R708" s="47" t="s">
        <v>3450</v>
      </c>
      <c r="U708" s="317"/>
    </row>
    <row r="709" spans="1:21" s="240" customFormat="1" ht="47.25" customHeight="1" x14ac:dyDescent="0.25">
      <c r="A709" s="408" t="s">
        <v>3473</v>
      </c>
      <c r="B709" s="491">
        <v>87</v>
      </c>
      <c r="C709" s="4" t="s">
        <v>3474</v>
      </c>
      <c r="D709" s="4" t="s">
        <v>3475</v>
      </c>
      <c r="E709" s="4" t="s">
        <v>3476</v>
      </c>
      <c r="F709" s="47" t="s">
        <v>3477</v>
      </c>
      <c r="G709" s="4" t="s">
        <v>3469</v>
      </c>
      <c r="H709" s="4" t="s">
        <v>3478</v>
      </c>
      <c r="I709" s="4" t="s">
        <v>2629</v>
      </c>
      <c r="J709" s="4"/>
      <c r="K709" s="4" t="s">
        <v>3479</v>
      </c>
      <c r="L709" s="385"/>
      <c r="M709" s="540"/>
      <c r="N709" s="77">
        <v>0</v>
      </c>
      <c r="O709" s="77"/>
      <c r="P709" s="738" t="s">
        <v>3480</v>
      </c>
      <c r="Q709" s="56"/>
      <c r="R709" s="743" t="s">
        <v>3481</v>
      </c>
      <c r="U709" s="317"/>
    </row>
    <row r="710" spans="1:21" s="240" customFormat="1" ht="47.25" customHeight="1" x14ac:dyDescent="0.25">
      <c r="A710" s="363">
        <v>7</v>
      </c>
      <c r="B710" s="491">
        <v>89</v>
      </c>
      <c r="C710" s="4" t="s">
        <v>3475</v>
      </c>
      <c r="D710" s="4" t="s">
        <v>3482</v>
      </c>
      <c r="E710" s="47" t="s">
        <v>3483</v>
      </c>
      <c r="F710" s="4" t="s">
        <v>2627</v>
      </c>
      <c r="G710" s="4" t="s">
        <v>3484</v>
      </c>
      <c r="H710" s="4" t="s">
        <v>2629</v>
      </c>
      <c r="I710" s="4" t="s">
        <v>2629</v>
      </c>
      <c r="J710" s="4"/>
      <c r="K710" s="4" t="s">
        <v>3485</v>
      </c>
      <c r="L710" s="385"/>
      <c r="M710" s="540"/>
      <c r="N710" s="77">
        <v>0</v>
      </c>
      <c r="O710" s="77"/>
      <c r="P710" s="738"/>
      <c r="Q710" s="56"/>
      <c r="R710" s="743"/>
      <c r="U710" s="317"/>
    </row>
    <row r="711" spans="1:21" s="240" customFormat="1" ht="47.25" customHeight="1" x14ac:dyDescent="0.25">
      <c r="A711" s="363">
        <v>3</v>
      </c>
      <c r="B711" s="491">
        <v>96</v>
      </c>
      <c r="C711" s="4" t="s">
        <v>3486</v>
      </c>
      <c r="D711" s="4" t="s">
        <v>3487</v>
      </c>
      <c r="E711" s="51" t="s">
        <v>3488</v>
      </c>
      <c r="F711" s="47" t="s">
        <v>3489</v>
      </c>
      <c r="G711" s="4" t="s">
        <v>2888</v>
      </c>
      <c r="H711" s="4" t="s">
        <v>3490</v>
      </c>
      <c r="I711" s="4"/>
      <c r="J711" s="4" t="s">
        <v>3491</v>
      </c>
      <c r="K711" s="384"/>
      <c r="L711" s="77">
        <v>0</v>
      </c>
      <c r="M711" s="77"/>
      <c r="N711" s="77">
        <v>0</v>
      </c>
      <c r="O711" s="77"/>
      <c r="P711" s="738"/>
      <c r="Q711" s="56"/>
      <c r="R711" s="743"/>
      <c r="U711" s="317"/>
    </row>
    <row r="712" spans="1:21" s="240" customFormat="1" ht="47.25" customHeight="1" x14ac:dyDescent="0.25">
      <c r="A712" s="51"/>
      <c r="B712" s="491">
        <v>97</v>
      </c>
      <c r="C712" s="359"/>
      <c r="D712" s="91"/>
      <c r="E712" s="91"/>
      <c r="F712" s="91"/>
      <c r="G712" s="91"/>
      <c r="H712" s="91"/>
      <c r="I712" s="4"/>
      <c r="J712" s="4"/>
      <c r="K712" s="4" t="s">
        <v>3492</v>
      </c>
      <c r="L712" s="385"/>
      <c r="M712" s="540"/>
      <c r="N712" s="75"/>
      <c r="O712" s="56" t="s">
        <v>3493</v>
      </c>
      <c r="P712" s="378" t="s">
        <v>3450</v>
      </c>
      <c r="Q712" s="348"/>
      <c r="R712" s="91"/>
      <c r="U712" s="317"/>
    </row>
    <row r="713" spans="1:21" s="240" customFormat="1" ht="47.25" customHeight="1" x14ac:dyDescent="0.25">
      <c r="A713" s="363">
        <v>1</v>
      </c>
      <c r="B713" s="492" t="s">
        <v>3494</v>
      </c>
      <c r="C713" s="365"/>
      <c r="I713" s="91"/>
      <c r="J713" s="91"/>
      <c r="K713" s="91"/>
      <c r="L713" s="359"/>
      <c r="M713" s="359"/>
      <c r="N713" s="77">
        <v>0</v>
      </c>
      <c r="O713" s="75"/>
      <c r="P713" s="56" t="s">
        <v>3495</v>
      </c>
      <c r="Q713" s="56"/>
      <c r="R713" s="47" t="s">
        <v>3496</v>
      </c>
      <c r="U713" s="317"/>
    </row>
    <row r="714" spans="1:21" s="240" customFormat="1" ht="47.25" customHeight="1" x14ac:dyDescent="0.25">
      <c r="A714" s="47" t="s">
        <v>3114</v>
      </c>
      <c r="B714" s="492">
        <v>118</v>
      </c>
      <c r="C714" s="254" t="s">
        <v>3497</v>
      </c>
      <c r="D714" s="223" t="s">
        <v>3498</v>
      </c>
      <c r="E714" s="254" t="s">
        <v>3499</v>
      </c>
      <c r="F714" s="223" t="s">
        <v>2956</v>
      </c>
      <c r="G714" s="223" t="s">
        <v>3500</v>
      </c>
      <c r="H714" s="268" t="s">
        <v>3501</v>
      </c>
      <c r="L714" s="365"/>
      <c r="M714" s="365"/>
      <c r="N714" s="77">
        <v>0</v>
      </c>
      <c r="O714" s="77"/>
      <c r="P714" s="56" t="s">
        <v>3502</v>
      </c>
      <c r="Q714" s="56"/>
      <c r="R714" s="47" t="s">
        <v>3450</v>
      </c>
      <c r="U714" s="317"/>
    </row>
    <row r="715" spans="1:21" s="240" customFormat="1" ht="47.25" customHeight="1" x14ac:dyDescent="0.25">
      <c r="A715" s="363">
        <v>3</v>
      </c>
      <c r="B715" s="91"/>
      <c r="C715" s="296" t="s">
        <v>3503</v>
      </c>
      <c r="D715" s="254" t="s">
        <v>3504</v>
      </c>
      <c r="E715" s="223" t="s">
        <v>1308</v>
      </c>
      <c r="F715" s="223" t="s">
        <v>2656</v>
      </c>
      <c r="G715" s="223" t="s">
        <v>107</v>
      </c>
      <c r="H715" s="296" t="s">
        <v>3505</v>
      </c>
      <c r="I715" s="409">
        <v>6394045</v>
      </c>
      <c r="J715" s="410">
        <v>912004</v>
      </c>
      <c r="K715" s="411"/>
      <c r="L715" s="411" t="s">
        <v>3506</v>
      </c>
      <c r="M715" s="411"/>
      <c r="N715" s="77">
        <v>0</v>
      </c>
      <c r="O715" s="77"/>
      <c r="P715" s="56" t="s">
        <v>3507</v>
      </c>
      <c r="Q715" s="56"/>
      <c r="R715" s="47" t="s">
        <v>3450</v>
      </c>
      <c r="U715" s="317"/>
    </row>
    <row r="716" spans="1:21" s="240" customFormat="1" ht="47.25" customHeight="1" x14ac:dyDescent="0.25">
      <c r="A716" s="363">
        <v>4</v>
      </c>
      <c r="C716" s="296" t="s">
        <v>3208</v>
      </c>
      <c r="D716" s="254" t="s">
        <v>3508</v>
      </c>
      <c r="E716" s="223" t="s">
        <v>1308</v>
      </c>
      <c r="F716" s="223" t="s">
        <v>2656</v>
      </c>
      <c r="G716" s="223" t="s">
        <v>107</v>
      </c>
      <c r="H716" s="296" t="s">
        <v>3509</v>
      </c>
      <c r="I716" s="296" t="s">
        <v>3510</v>
      </c>
      <c r="J716" s="412" t="s">
        <v>3511</v>
      </c>
      <c r="K716" s="60"/>
      <c r="L716" s="51"/>
      <c r="M716" s="51"/>
      <c r="N716" s="77">
        <v>0</v>
      </c>
      <c r="O716" s="77"/>
      <c r="P716" s="56" t="s">
        <v>3512</v>
      </c>
      <c r="Q716" s="56"/>
      <c r="R716" s="47" t="s">
        <v>3450</v>
      </c>
      <c r="U716" s="317"/>
    </row>
    <row r="717" spans="1:21" s="240" customFormat="1" ht="47.25" customHeight="1" x14ac:dyDescent="0.25">
      <c r="A717" s="363">
        <v>5</v>
      </c>
      <c r="B717" s="413" t="s">
        <v>3513</v>
      </c>
      <c r="C717" s="223" t="s">
        <v>3258</v>
      </c>
      <c r="D717" s="223" t="s">
        <v>3194</v>
      </c>
      <c r="E717" s="254" t="s">
        <v>3514</v>
      </c>
      <c r="F717" s="223" t="s">
        <v>2627</v>
      </c>
      <c r="G717" s="223" t="s">
        <v>2688</v>
      </c>
      <c r="H717" s="223" t="s">
        <v>2629</v>
      </c>
      <c r="I717" s="296" t="s">
        <v>3515</v>
      </c>
      <c r="J717" s="254" t="s">
        <v>3516</v>
      </c>
      <c r="K717" s="51"/>
      <c r="L717" s="51"/>
      <c r="M717" s="51"/>
      <c r="N717" s="75"/>
      <c r="O717" s="56" t="s">
        <v>3517</v>
      </c>
      <c r="P717" s="47" t="s">
        <v>3450</v>
      </c>
      <c r="Q717" s="348"/>
      <c r="R717" s="91"/>
      <c r="U717" s="317"/>
    </row>
    <row r="718" spans="1:21" s="240" customFormat="1" ht="47.25" customHeight="1" x14ac:dyDescent="0.25">
      <c r="A718" s="57"/>
      <c r="B718" s="490" t="s">
        <v>3518</v>
      </c>
      <c r="C718" s="296" t="s">
        <v>2752</v>
      </c>
      <c r="D718" s="254" t="s">
        <v>3284</v>
      </c>
      <c r="E718" s="223" t="s">
        <v>1308</v>
      </c>
      <c r="F718" s="223" t="s">
        <v>2656</v>
      </c>
      <c r="G718" s="223" t="s">
        <v>107</v>
      </c>
      <c r="H718" s="223" t="s">
        <v>3519</v>
      </c>
      <c r="I718" s="223"/>
      <c r="J718" s="223" t="s">
        <v>3520</v>
      </c>
      <c r="K718" s="266"/>
      <c r="L718" s="261" t="s">
        <v>3521</v>
      </c>
      <c r="M718" s="261"/>
      <c r="N718" s="77"/>
      <c r="O718" s="77"/>
      <c r="P718" s="4" t="s">
        <v>3522</v>
      </c>
      <c r="Q718" s="4"/>
      <c r="R718" s="47" t="s">
        <v>3450</v>
      </c>
      <c r="U718" s="317"/>
    </row>
    <row r="719" spans="1:21" s="240" customFormat="1" ht="47.25" customHeight="1" x14ac:dyDescent="0.25">
      <c r="A719" s="57"/>
      <c r="B719" s="490" t="s">
        <v>3523</v>
      </c>
      <c r="C719" s="4" t="s">
        <v>2668</v>
      </c>
      <c r="D719" s="47" t="s">
        <v>3524</v>
      </c>
      <c r="E719" s="4" t="s">
        <v>1308</v>
      </c>
      <c r="F719" s="4" t="s">
        <v>2656</v>
      </c>
      <c r="G719" s="4"/>
      <c r="H719" s="363" t="s">
        <v>3525</v>
      </c>
      <c r="I719" s="223" t="s">
        <v>3526</v>
      </c>
      <c r="J719" s="298" t="s">
        <v>3527</v>
      </c>
      <c r="K719" s="51"/>
      <c r="L719" s="51"/>
      <c r="M719" s="51"/>
      <c r="N719" s="369"/>
      <c r="O719" s="359"/>
      <c r="P719" s="91"/>
      <c r="Q719" s="91"/>
      <c r="R719" s="91"/>
      <c r="U719" s="317"/>
    </row>
    <row r="720" spans="1:21" s="240" customFormat="1" ht="47.25" customHeight="1" x14ac:dyDescent="0.25">
      <c r="A720" s="51"/>
      <c r="B720" s="490" t="s">
        <v>3528</v>
      </c>
      <c r="C720" s="363" t="s">
        <v>2668</v>
      </c>
      <c r="D720" s="47" t="s">
        <v>3529</v>
      </c>
      <c r="E720" s="4" t="s">
        <v>1308</v>
      </c>
      <c r="F720" s="4" t="s">
        <v>2656</v>
      </c>
      <c r="G720" s="4" t="s">
        <v>107</v>
      </c>
      <c r="H720" s="363" t="s">
        <v>3530</v>
      </c>
      <c r="I720" s="363" t="s">
        <v>3531</v>
      </c>
      <c r="J720" s="378" t="s">
        <v>3532</v>
      </c>
      <c r="K720" s="348"/>
      <c r="L720" s="51"/>
      <c r="M720" s="51"/>
      <c r="N720" s="379"/>
      <c r="O720" s="365"/>
      <c r="U720" s="317"/>
    </row>
    <row r="721" spans="1:21" s="240" customFormat="1" ht="47.25" customHeight="1" x14ac:dyDescent="0.25">
      <c r="A721" s="51"/>
      <c r="B721" s="490" t="s">
        <v>3533</v>
      </c>
      <c r="C721" s="363" t="s">
        <v>2654</v>
      </c>
      <c r="D721" s="47" t="s">
        <v>3534</v>
      </c>
      <c r="E721" s="4" t="s">
        <v>1308</v>
      </c>
      <c r="F721" s="4" t="s">
        <v>2656</v>
      </c>
      <c r="G721" s="4" t="s">
        <v>107</v>
      </c>
      <c r="H721" s="363" t="s">
        <v>3535</v>
      </c>
      <c r="I721" s="363" t="s">
        <v>3536</v>
      </c>
      <c r="J721" s="47" t="s">
        <v>3537</v>
      </c>
      <c r="K721" s="4"/>
      <c r="L721" s="51"/>
      <c r="M721" s="51"/>
      <c r="N721" s="254" t="s">
        <v>3538</v>
      </c>
      <c r="O721" s="348"/>
      <c r="P721" s="57"/>
      <c r="Q721" s="57"/>
      <c r="R721" s="57"/>
      <c r="U721" s="317"/>
    </row>
    <row r="722" spans="1:21" s="240" customFormat="1" ht="47.25" customHeight="1" x14ac:dyDescent="0.25">
      <c r="A722" s="51"/>
      <c r="B722" s="492" t="s">
        <v>3539</v>
      </c>
      <c r="C722" s="363" t="s">
        <v>3238</v>
      </c>
      <c r="D722" s="47" t="s">
        <v>3540</v>
      </c>
      <c r="E722" s="4" t="s">
        <v>1308</v>
      </c>
      <c r="F722" s="4" t="s">
        <v>2656</v>
      </c>
      <c r="G722" s="4" t="s">
        <v>2733</v>
      </c>
      <c r="H722" s="363" t="s">
        <v>3541</v>
      </c>
      <c r="I722" s="363" t="s">
        <v>3542</v>
      </c>
      <c r="J722" s="47" t="s">
        <v>3543</v>
      </c>
      <c r="K722" s="348"/>
      <c r="L722" s="51"/>
      <c r="M722" s="51"/>
      <c r="N722" s="51"/>
      <c r="O722" s="51"/>
      <c r="P722" s="51"/>
      <c r="Q722" s="51"/>
      <c r="R722" s="51"/>
      <c r="U722" s="317"/>
    </row>
    <row r="723" spans="1:21" s="240" customFormat="1" ht="47.25" customHeight="1" x14ac:dyDescent="0.25">
      <c r="A723" s="51"/>
      <c r="B723" s="492" t="s">
        <v>3544</v>
      </c>
      <c r="C723" s="4" t="s">
        <v>3545</v>
      </c>
      <c r="D723" s="4" t="s">
        <v>3546</v>
      </c>
      <c r="E723" s="4" t="s">
        <v>3547</v>
      </c>
      <c r="F723" s="47" t="s">
        <v>3548</v>
      </c>
      <c r="G723" s="4" t="s">
        <v>2956</v>
      </c>
      <c r="H723" s="4" t="s">
        <v>3549</v>
      </c>
      <c r="I723" s="363" t="s">
        <v>3550</v>
      </c>
      <c r="J723" s="378" t="s">
        <v>3551</v>
      </c>
      <c r="K723" s="348"/>
      <c r="L723" s="51"/>
      <c r="M723" s="51"/>
      <c r="N723" s="51"/>
      <c r="O723" s="51"/>
      <c r="P723" s="51"/>
      <c r="Q723" s="51"/>
      <c r="R723" s="51"/>
      <c r="U723" s="317"/>
    </row>
    <row r="724" spans="1:21" s="240" customFormat="1" ht="47.25" customHeight="1" x14ac:dyDescent="0.25">
      <c r="A724" s="51"/>
      <c r="B724" s="492" t="s">
        <v>3552</v>
      </c>
      <c r="C724" s="4" t="s">
        <v>3553</v>
      </c>
      <c r="D724" s="47" t="s">
        <v>3554</v>
      </c>
      <c r="E724" s="4" t="s">
        <v>3555</v>
      </c>
      <c r="F724" s="47" t="s">
        <v>3556</v>
      </c>
      <c r="G724" s="47" t="s">
        <v>1365</v>
      </c>
      <c r="H724" s="4" t="s">
        <v>3557</v>
      </c>
      <c r="I724" s="75">
        <v>9253173</v>
      </c>
      <c r="J724" s="380">
        <v>9253173</v>
      </c>
      <c r="K724" s="381">
        <v>912004</v>
      </c>
      <c r="L724" s="76" t="s">
        <v>3558</v>
      </c>
      <c r="M724" s="76"/>
      <c r="N724" s="254" t="s">
        <v>3559</v>
      </c>
      <c r="O724" s="51"/>
      <c r="P724" s="51"/>
      <c r="Q724" s="51"/>
      <c r="R724" s="51"/>
      <c r="U724" s="317"/>
    </row>
    <row r="725" spans="1:21" s="240" customFormat="1" ht="47.25" customHeight="1" x14ac:dyDescent="0.25">
      <c r="A725" s="47" t="s">
        <v>3560</v>
      </c>
      <c r="B725" s="492" t="s">
        <v>3561</v>
      </c>
      <c r="C725" s="4" t="s">
        <v>3562</v>
      </c>
      <c r="D725" s="4" t="s">
        <v>3563</v>
      </c>
      <c r="E725" s="4" t="s">
        <v>3564</v>
      </c>
      <c r="F725" s="47" t="s">
        <v>3565</v>
      </c>
      <c r="G725" s="4" t="s">
        <v>3566</v>
      </c>
      <c r="H725" s="4" t="s">
        <v>3567</v>
      </c>
      <c r="I725" s="75"/>
      <c r="J725" s="380">
        <v>0</v>
      </c>
      <c r="K725" s="381"/>
      <c r="L725" s="76"/>
      <c r="M725" s="349"/>
      <c r="N725" s="51"/>
      <c r="O725" s="51"/>
      <c r="P725" s="51"/>
      <c r="Q725" s="51"/>
      <c r="R725" s="51"/>
      <c r="U725" s="317"/>
    </row>
    <row r="726" spans="1:21" s="240" customFormat="1" ht="47.25" customHeight="1" x14ac:dyDescent="0.25">
      <c r="A726" s="47" t="s">
        <v>3568</v>
      </c>
      <c r="B726" s="492">
        <v>1</v>
      </c>
      <c r="C726" s="4" t="s">
        <v>3569</v>
      </c>
      <c r="D726" s="4" t="s">
        <v>3415</v>
      </c>
      <c r="E726" s="4" t="s">
        <v>3570</v>
      </c>
      <c r="F726" s="47" t="s">
        <v>3571</v>
      </c>
      <c r="G726" s="4" t="s">
        <v>3566</v>
      </c>
      <c r="H726" s="4" t="s">
        <v>3572</v>
      </c>
      <c r="I726" s="4" t="s">
        <v>3228</v>
      </c>
      <c r="J726" s="4" t="s">
        <v>3573</v>
      </c>
      <c r="K726" s="4"/>
      <c r="L726" s="384"/>
      <c r="M726" s="552"/>
      <c r="N726" s="51"/>
      <c r="O726" s="51"/>
      <c r="P726" s="51"/>
      <c r="Q726" s="51"/>
      <c r="R726" s="51"/>
      <c r="U726" s="317"/>
    </row>
    <row r="727" spans="1:21" s="240" customFormat="1" ht="47.25" customHeight="1" x14ac:dyDescent="0.25">
      <c r="A727" s="51"/>
      <c r="B727" s="492"/>
      <c r="C727" s="4" t="s">
        <v>3574</v>
      </c>
      <c r="D727" s="4" t="s">
        <v>3110</v>
      </c>
      <c r="E727" s="4" t="s">
        <v>3575</v>
      </c>
      <c r="F727" s="47" t="s">
        <v>3576</v>
      </c>
      <c r="G727" s="4" t="s">
        <v>2627</v>
      </c>
      <c r="H727" s="4" t="s">
        <v>2688</v>
      </c>
      <c r="I727" s="4" t="s">
        <v>3228</v>
      </c>
      <c r="J727" s="4"/>
      <c r="K727" s="4" t="s">
        <v>3577</v>
      </c>
      <c r="L727" s="384">
        <v>4436760</v>
      </c>
      <c r="M727" s="552"/>
      <c r="N727" s="51"/>
      <c r="O727" s="51"/>
      <c r="P727" s="51"/>
      <c r="Q727" s="51"/>
      <c r="R727" s="51"/>
      <c r="U727" s="317"/>
    </row>
    <row r="728" spans="1:21" s="240" customFormat="1" ht="47.25" customHeight="1" x14ac:dyDescent="0.25">
      <c r="A728" s="51"/>
      <c r="B728" s="492">
        <v>110</v>
      </c>
      <c r="C728" s="4" t="s">
        <v>3578</v>
      </c>
      <c r="D728" s="4" t="s">
        <v>3258</v>
      </c>
      <c r="E728" s="4" t="s">
        <v>3579</v>
      </c>
      <c r="F728" s="47" t="s">
        <v>3105</v>
      </c>
      <c r="G728" s="4" t="s">
        <v>2627</v>
      </c>
      <c r="H728" s="4" t="s">
        <v>2688</v>
      </c>
      <c r="I728" s="4" t="s">
        <v>2629</v>
      </c>
      <c r="J728" s="4"/>
      <c r="K728" s="4" t="s">
        <v>3580</v>
      </c>
      <c r="L728" s="384">
        <v>0</v>
      </c>
      <c r="M728" s="552"/>
      <c r="N728" s="51"/>
      <c r="O728" s="51"/>
      <c r="P728" s="51"/>
      <c r="Q728" s="51"/>
      <c r="R728" s="51"/>
      <c r="U728" s="317"/>
    </row>
    <row r="729" spans="1:21" s="240" customFormat="1" ht="47.25" customHeight="1" x14ac:dyDescent="0.25">
      <c r="A729" s="51"/>
      <c r="B729" s="492">
        <v>109</v>
      </c>
      <c r="C729" s="58" t="s">
        <v>3581</v>
      </c>
      <c r="D729" s="400" t="s">
        <v>3582</v>
      </c>
      <c r="E729" s="58" t="s">
        <v>540</v>
      </c>
      <c r="F729" s="400" t="s">
        <v>3583</v>
      </c>
      <c r="G729" s="58" t="s">
        <v>985</v>
      </c>
      <c r="H729" s="58"/>
      <c r="I729" s="4" t="s">
        <v>2629</v>
      </c>
      <c r="J729" s="4"/>
      <c r="K729" s="4" t="s">
        <v>3584</v>
      </c>
      <c r="L729" s="385">
        <v>0</v>
      </c>
      <c r="M729" s="553"/>
      <c r="N729" s="51"/>
      <c r="O729" s="51"/>
      <c r="P729" s="51"/>
      <c r="Q729" s="51"/>
      <c r="R729" s="51"/>
      <c r="U729" s="317"/>
    </row>
    <row r="730" spans="1:21" s="240" customFormat="1" ht="47.25" customHeight="1" x14ac:dyDescent="0.25">
      <c r="A730" s="51"/>
      <c r="B730" s="492">
        <v>28</v>
      </c>
      <c r="C730" s="363" t="s">
        <v>2780</v>
      </c>
      <c r="D730" s="47" t="s">
        <v>3585</v>
      </c>
      <c r="E730" s="4" t="s">
        <v>1308</v>
      </c>
      <c r="F730" s="4" t="s">
        <v>2656</v>
      </c>
      <c r="G730" s="4" t="s">
        <v>107</v>
      </c>
      <c r="H730" s="363" t="s">
        <v>3586</v>
      </c>
      <c r="I730" s="58" t="s">
        <v>3587</v>
      </c>
      <c r="J730" s="414">
        <v>2895172</v>
      </c>
      <c r="K730" s="414">
        <v>0</v>
      </c>
      <c r="L730" s="415">
        <v>271005</v>
      </c>
      <c r="M730" s="415"/>
      <c r="N730" s="76" t="s">
        <v>3588</v>
      </c>
      <c r="O730" s="47" t="s">
        <v>3589</v>
      </c>
      <c r="P730" s="348"/>
      <c r="Q730" s="348"/>
      <c r="R730" s="57"/>
      <c r="U730" s="317"/>
    </row>
    <row r="731" spans="1:21" s="240" customFormat="1" ht="47.25" customHeight="1" x14ac:dyDescent="0.25">
      <c r="A731" s="51"/>
      <c r="B731" s="492">
        <v>10</v>
      </c>
      <c r="C731" s="4" t="s">
        <v>3590</v>
      </c>
      <c r="D731" s="47" t="s">
        <v>3591</v>
      </c>
      <c r="E731" s="4" t="s">
        <v>3592</v>
      </c>
      <c r="F731" s="47" t="s">
        <v>3593</v>
      </c>
      <c r="G731" s="4" t="s">
        <v>3566</v>
      </c>
      <c r="H731" s="4" t="s">
        <v>3594</v>
      </c>
      <c r="I731" s="363" t="s">
        <v>3595</v>
      </c>
      <c r="J731" s="47" t="s">
        <v>3596</v>
      </c>
      <c r="K731" s="4"/>
      <c r="L731" s="51"/>
      <c r="M731" s="51"/>
      <c r="N731" s="76" t="s">
        <v>3597</v>
      </c>
      <c r="O731" s="47" t="s">
        <v>3598</v>
      </c>
      <c r="P731" s="348"/>
      <c r="Q731" s="348"/>
      <c r="R731" s="57"/>
      <c r="U731" s="317"/>
    </row>
    <row r="732" spans="1:21" s="240" customFormat="1" ht="47.25" customHeight="1" x14ac:dyDescent="0.25">
      <c r="A732" s="51"/>
      <c r="B732" s="58">
        <v>1</v>
      </c>
      <c r="C732" s="4" t="s">
        <v>3599</v>
      </c>
      <c r="D732" s="363" t="s">
        <v>3600</v>
      </c>
      <c r="E732" s="47" t="s">
        <v>3601</v>
      </c>
      <c r="F732" s="4" t="s">
        <v>1308</v>
      </c>
      <c r="G732" s="4" t="s">
        <v>2656</v>
      </c>
      <c r="H732" s="4" t="s">
        <v>107</v>
      </c>
      <c r="I732" s="4" t="s">
        <v>3228</v>
      </c>
      <c r="J732" s="4" t="s">
        <v>3573</v>
      </c>
      <c r="K732" s="4" t="s">
        <v>3602</v>
      </c>
      <c r="L732" s="385">
        <v>0</v>
      </c>
      <c r="M732" s="540"/>
      <c r="N732" s="75">
        <v>0</v>
      </c>
      <c r="O732" s="416"/>
      <c r="P732" s="56" t="s">
        <v>3603</v>
      </c>
      <c r="Q732" s="56"/>
      <c r="R732" s="417" t="s">
        <v>3604</v>
      </c>
      <c r="U732" s="317"/>
    </row>
    <row r="733" spans="1:21" s="240" customFormat="1" ht="47.25" customHeight="1" x14ac:dyDescent="0.25">
      <c r="A733" s="51"/>
      <c r="B733" s="492" t="s">
        <v>3605</v>
      </c>
      <c r="C733" s="4" t="s">
        <v>3606</v>
      </c>
      <c r="D733" s="363" t="s">
        <v>3607</v>
      </c>
      <c r="E733" s="47" t="s">
        <v>3608</v>
      </c>
      <c r="F733" s="4" t="s">
        <v>1308</v>
      </c>
      <c r="G733" s="4" t="s">
        <v>2656</v>
      </c>
      <c r="H733" s="4" t="s">
        <v>2733</v>
      </c>
      <c r="I733" s="4" t="s">
        <v>3609</v>
      </c>
      <c r="J733" s="4" t="s">
        <v>3610</v>
      </c>
      <c r="K733" s="378" t="s">
        <v>3611</v>
      </c>
      <c r="L733" s="51"/>
      <c r="M733" s="51"/>
      <c r="N733" s="75">
        <v>4436760</v>
      </c>
      <c r="O733" s="416">
        <v>912004</v>
      </c>
      <c r="P733" s="418" t="s">
        <v>3612</v>
      </c>
      <c r="Q733" s="418"/>
      <c r="R733" s="47" t="s">
        <v>3613</v>
      </c>
      <c r="U733" s="317"/>
    </row>
    <row r="734" spans="1:21" s="240" customFormat="1" ht="47.25" customHeight="1" x14ac:dyDescent="0.25">
      <c r="A734" s="51"/>
      <c r="B734" s="492">
        <v>111</v>
      </c>
      <c r="C734" s="4" t="s">
        <v>3614</v>
      </c>
      <c r="D734" s="363" t="s">
        <v>3615</v>
      </c>
      <c r="E734" s="47" t="s">
        <v>3616</v>
      </c>
      <c r="F734" s="4" t="s">
        <v>1308</v>
      </c>
      <c r="G734" s="4" t="s">
        <v>2656</v>
      </c>
      <c r="H734" s="4" t="s">
        <v>107</v>
      </c>
      <c r="I734" s="4" t="s">
        <v>3617</v>
      </c>
      <c r="J734" s="4" t="s">
        <v>3618</v>
      </c>
      <c r="K734" s="378" t="s">
        <v>3619</v>
      </c>
      <c r="L734" s="60"/>
      <c r="M734" s="60"/>
      <c r="N734" s="75">
        <v>0</v>
      </c>
      <c r="O734" s="86"/>
      <c r="P734" s="56" t="s">
        <v>3620</v>
      </c>
      <c r="Q734" s="56"/>
      <c r="R734" s="47" t="s">
        <v>3559</v>
      </c>
      <c r="U734" s="317"/>
    </row>
    <row r="735" spans="1:21" s="240" customFormat="1" ht="47.25" customHeight="1" x14ac:dyDescent="0.25">
      <c r="A735" s="51"/>
      <c r="B735" s="363">
        <v>1</v>
      </c>
      <c r="C735" s="4" t="s">
        <v>3621</v>
      </c>
      <c r="D735" s="363" t="s">
        <v>3622</v>
      </c>
      <c r="E735" s="47" t="s">
        <v>3623</v>
      </c>
      <c r="F735" s="4" t="s">
        <v>1308</v>
      </c>
      <c r="G735" s="4" t="s">
        <v>2656</v>
      </c>
      <c r="H735" s="4" t="s">
        <v>3624</v>
      </c>
      <c r="I735" s="47" t="s">
        <v>3625</v>
      </c>
      <c r="J735" s="4" t="s">
        <v>3626</v>
      </c>
      <c r="K735" s="378" t="s">
        <v>3627</v>
      </c>
      <c r="L735" s="51"/>
      <c r="M735" s="51"/>
      <c r="N735" s="77">
        <v>0</v>
      </c>
      <c r="O735" s="383"/>
      <c r="P735" s="56" t="s">
        <v>3628</v>
      </c>
      <c r="Q735" s="56"/>
      <c r="R735" s="47" t="s">
        <v>3559</v>
      </c>
      <c r="U735" s="317"/>
    </row>
    <row r="736" spans="1:21" s="240" customFormat="1" ht="47.25" customHeight="1" x14ac:dyDescent="0.25">
      <c r="A736" s="51"/>
      <c r="B736" s="363">
        <v>3</v>
      </c>
      <c r="C736" s="4" t="s">
        <v>3629</v>
      </c>
      <c r="D736" s="363" t="s">
        <v>3630</v>
      </c>
      <c r="E736" s="47" t="s">
        <v>3631</v>
      </c>
      <c r="F736" s="4" t="s">
        <v>1308</v>
      </c>
      <c r="G736" s="4" t="s">
        <v>2656</v>
      </c>
      <c r="H736" s="4" t="s">
        <v>107</v>
      </c>
      <c r="I736" s="4" t="s">
        <v>3632</v>
      </c>
      <c r="J736" s="4" t="s">
        <v>3633</v>
      </c>
      <c r="K736" s="378" t="s">
        <v>3634</v>
      </c>
      <c r="L736" s="51"/>
      <c r="M736" s="51"/>
      <c r="N736" s="419" t="s">
        <v>3635</v>
      </c>
      <c r="O736" s="420" t="s">
        <v>3636</v>
      </c>
      <c r="P736" s="51"/>
      <c r="Q736" s="51"/>
      <c r="R736" s="51"/>
      <c r="U736" s="317"/>
    </row>
    <row r="737" spans="1:21" s="240" customFormat="1" ht="47.25" customHeight="1" x14ac:dyDescent="0.25">
      <c r="A737" s="51"/>
      <c r="B737" s="363">
        <v>4</v>
      </c>
      <c r="C737" s="4" t="s">
        <v>3637</v>
      </c>
      <c r="D737" s="363" t="s">
        <v>3638</v>
      </c>
      <c r="E737" s="47" t="s">
        <v>3639</v>
      </c>
      <c r="F737" s="4" t="s">
        <v>1308</v>
      </c>
      <c r="G737" s="4" t="s">
        <v>2656</v>
      </c>
      <c r="H737" s="4" t="s">
        <v>3640</v>
      </c>
      <c r="I737" s="47" t="s">
        <v>3505</v>
      </c>
      <c r="J737" s="421" t="s">
        <v>3641</v>
      </c>
      <c r="K737" s="378" t="s">
        <v>3642</v>
      </c>
      <c r="L737" s="57"/>
      <c r="M737" s="57"/>
      <c r="N737" s="51"/>
      <c r="O737" s="51"/>
      <c r="P737" s="51"/>
      <c r="Q737" s="51"/>
      <c r="R737" s="51"/>
      <c r="U737" s="317"/>
    </row>
    <row r="738" spans="1:21" s="240" customFormat="1" ht="47.25" customHeight="1" x14ac:dyDescent="0.25">
      <c r="A738" s="47" t="s">
        <v>3643</v>
      </c>
      <c r="B738" s="363">
        <v>5</v>
      </c>
      <c r="C738" s="4" t="s">
        <v>3644</v>
      </c>
      <c r="D738" s="363" t="s">
        <v>3645</v>
      </c>
      <c r="E738" s="47" t="s">
        <v>3646</v>
      </c>
      <c r="F738" s="4" t="s">
        <v>1308</v>
      </c>
      <c r="G738" s="4" t="s">
        <v>2656</v>
      </c>
      <c r="H738" s="4" t="s">
        <v>107</v>
      </c>
      <c r="I738" s="363" t="s">
        <v>3647</v>
      </c>
      <c r="J738" s="363" t="s">
        <v>3648</v>
      </c>
      <c r="K738" s="378" t="s">
        <v>3649</v>
      </c>
      <c r="L738" s="57"/>
      <c r="M738" s="57"/>
      <c r="N738" s="77">
        <v>0</v>
      </c>
      <c r="O738" s="383"/>
      <c r="P738" s="418" t="s">
        <v>3650</v>
      </c>
      <c r="Q738" s="418"/>
      <c r="R738" s="47" t="s">
        <v>3651</v>
      </c>
      <c r="U738" s="317"/>
    </row>
    <row r="739" spans="1:21" s="240" customFormat="1" ht="47.25" customHeight="1" x14ac:dyDescent="0.25">
      <c r="A739" s="51"/>
      <c r="B739" s="363">
        <v>6</v>
      </c>
      <c r="C739" s="4" t="s">
        <v>3652</v>
      </c>
      <c r="D739" s="363" t="s">
        <v>2668</v>
      </c>
      <c r="E739" s="47" t="s">
        <v>2880</v>
      </c>
      <c r="F739" s="4" t="s">
        <v>1308</v>
      </c>
      <c r="G739" s="4" t="s">
        <v>2656</v>
      </c>
      <c r="H739" s="4" t="s">
        <v>107</v>
      </c>
      <c r="I739" s="363" t="s">
        <v>3653</v>
      </c>
      <c r="J739" s="4" t="s">
        <v>3654</v>
      </c>
      <c r="K739" s="60" t="s">
        <v>3655</v>
      </c>
      <c r="L739" s="4"/>
      <c r="M739" s="57"/>
      <c r="N739" s="51"/>
      <c r="O739" s="51"/>
      <c r="P739" s="51"/>
      <c r="Q739" s="51"/>
      <c r="R739" s="51"/>
      <c r="U739" s="317"/>
    </row>
    <row r="740" spans="1:21" s="240" customFormat="1" ht="47.25" customHeight="1" x14ac:dyDescent="0.25">
      <c r="A740" s="51"/>
      <c r="B740" s="363">
        <v>7</v>
      </c>
      <c r="C740" s="4" t="s">
        <v>3656</v>
      </c>
      <c r="D740" s="363" t="s">
        <v>3657</v>
      </c>
      <c r="E740" s="47" t="s">
        <v>3658</v>
      </c>
      <c r="F740" s="4" t="s">
        <v>1308</v>
      </c>
      <c r="G740" s="4" t="s">
        <v>2656</v>
      </c>
      <c r="H740" s="4" t="s">
        <v>107</v>
      </c>
      <c r="I740" s="363" t="s">
        <v>3659</v>
      </c>
      <c r="J740" s="363" t="s">
        <v>3660</v>
      </c>
      <c r="K740" s="47" t="s">
        <v>3661</v>
      </c>
      <c r="L740" s="4"/>
      <c r="M740" s="57"/>
      <c r="N740" s="51"/>
      <c r="O740" s="51"/>
      <c r="P740" s="51"/>
      <c r="Q740" s="51"/>
      <c r="R740" s="51"/>
      <c r="U740" s="317"/>
    </row>
    <row r="741" spans="1:21" s="240" customFormat="1" ht="47.25" customHeight="1" x14ac:dyDescent="0.25">
      <c r="A741" s="91"/>
      <c r="B741" s="363">
        <v>8</v>
      </c>
      <c r="C741" s="4" t="s">
        <v>3662</v>
      </c>
      <c r="D741" s="363" t="s">
        <v>3663</v>
      </c>
      <c r="E741" s="47" t="s">
        <v>3664</v>
      </c>
      <c r="F741" s="4" t="s">
        <v>1308</v>
      </c>
      <c r="G741" s="4" t="s">
        <v>2656</v>
      </c>
      <c r="H741" s="4" t="s">
        <v>107</v>
      </c>
      <c r="I741" s="363" t="s">
        <v>3665</v>
      </c>
      <c r="J741" s="363" t="s">
        <v>3666</v>
      </c>
      <c r="K741" s="422" t="s">
        <v>3667</v>
      </c>
      <c r="L741" s="4"/>
      <c r="M741" s="57"/>
      <c r="N741" s="51"/>
      <c r="O741" s="51"/>
      <c r="P741" s="51"/>
      <c r="Q741" s="51"/>
      <c r="R741" s="51"/>
      <c r="U741" s="317"/>
    </row>
    <row r="742" spans="1:21" s="240" customFormat="1" ht="47.25" customHeight="1" x14ac:dyDescent="0.25">
      <c r="A742" s="91"/>
      <c r="B742" s="363">
        <v>9</v>
      </c>
      <c r="C742" s="4" t="s">
        <v>3668</v>
      </c>
      <c r="D742" s="363" t="s">
        <v>2780</v>
      </c>
      <c r="E742" s="47" t="s">
        <v>3669</v>
      </c>
      <c r="F742" s="4" t="s">
        <v>1308</v>
      </c>
      <c r="G742" s="4" t="s">
        <v>2656</v>
      </c>
      <c r="H742" s="4" t="s">
        <v>107</v>
      </c>
      <c r="I742" s="363" t="s">
        <v>3505</v>
      </c>
      <c r="J742" s="363" t="s">
        <v>3670</v>
      </c>
      <c r="K742" s="422" t="s">
        <v>3671</v>
      </c>
      <c r="L742" s="4"/>
      <c r="M742" s="57"/>
      <c r="N742" s="51"/>
      <c r="O742" s="51"/>
      <c r="P742" s="51"/>
      <c r="Q742" s="51"/>
      <c r="R742" s="51"/>
      <c r="U742" s="317"/>
    </row>
    <row r="743" spans="1:21" s="240" customFormat="1" ht="47.25" customHeight="1" x14ac:dyDescent="0.25">
      <c r="A743" s="47" t="s">
        <v>3672</v>
      </c>
      <c r="B743" s="363">
        <v>11</v>
      </c>
      <c r="C743" s="4" t="s">
        <v>3673</v>
      </c>
      <c r="D743" s="363" t="s">
        <v>3674</v>
      </c>
      <c r="E743" s="47" t="s">
        <v>3675</v>
      </c>
      <c r="F743" s="4" t="s">
        <v>1308</v>
      </c>
      <c r="G743" s="4" t="s">
        <v>2656</v>
      </c>
      <c r="H743" s="4" t="s">
        <v>2733</v>
      </c>
      <c r="I743" s="363" t="s">
        <v>3505</v>
      </c>
      <c r="J743" s="363" t="s">
        <v>3676</v>
      </c>
      <c r="K743" s="47" t="s">
        <v>3677</v>
      </c>
      <c r="L743" s="4"/>
      <c r="M743" s="57"/>
      <c r="N743" s="51"/>
      <c r="O743" s="51"/>
      <c r="P743" s="51"/>
      <c r="Q743" s="51"/>
      <c r="R743" s="51"/>
      <c r="U743" s="317"/>
    </row>
    <row r="744" spans="1:21" s="240" customFormat="1" ht="47.25" customHeight="1" x14ac:dyDescent="0.25">
      <c r="A744" s="47" t="s">
        <v>3678</v>
      </c>
      <c r="B744" s="363">
        <v>12</v>
      </c>
      <c r="C744" s="55" t="s">
        <v>3679</v>
      </c>
      <c r="D744" s="47" t="s">
        <v>3680</v>
      </c>
      <c r="E744" s="4" t="s">
        <v>3681</v>
      </c>
      <c r="F744" s="47" t="s">
        <v>3682</v>
      </c>
      <c r="G744" s="4" t="s">
        <v>1173</v>
      </c>
      <c r="H744" s="4" t="s">
        <v>3683</v>
      </c>
      <c r="I744" s="4" t="s">
        <v>3684</v>
      </c>
      <c r="J744" s="4" t="s">
        <v>3685</v>
      </c>
      <c r="K744" s="378" t="s">
        <v>3686</v>
      </c>
      <c r="L744" s="51"/>
      <c r="M744" s="51"/>
      <c r="N744" s="51"/>
      <c r="O744" s="51"/>
      <c r="P744" s="51"/>
      <c r="Q744" s="51"/>
      <c r="R744" s="51"/>
      <c r="U744" s="317"/>
    </row>
    <row r="745" spans="1:21" s="240" customFormat="1" ht="47.25" customHeight="1" x14ac:dyDescent="0.25">
      <c r="A745" s="47" t="s">
        <v>3687</v>
      </c>
      <c r="B745" s="363">
        <v>13</v>
      </c>
      <c r="C745" s="386" t="s">
        <v>3688</v>
      </c>
      <c r="D745" s="4" t="s">
        <v>3689</v>
      </c>
      <c r="E745" s="4" t="s">
        <v>3690</v>
      </c>
      <c r="F745" s="47" t="s">
        <v>3691</v>
      </c>
      <c r="G745" s="464" t="s">
        <v>16</v>
      </c>
      <c r="H745" s="4" t="s">
        <v>366</v>
      </c>
      <c r="I745" s="4" t="s">
        <v>2722</v>
      </c>
      <c r="J745" s="73">
        <v>15000000</v>
      </c>
      <c r="K745" s="397">
        <v>39813</v>
      </c>
      <c r="L745" s="417" t="s">
        <v>3692</v>
      </c>
      <c r="M745" s="350"/>
      <c r="N745" s="51"/>
      <c r="O745" s="51"/>
      <c r="P745" s="51"/>
      <c r="Q745" s="51"/>
      <c r="R745" s="51"/>
      <c r="U745" s="317"/>
    </row>
    <row r="746" spans="1:21" s="240" customFormat="1" ht="47.25" customHeight="1" x14ac:dyDescent="0.25">
      <c r="A746" s="47" t="s">
        <v>3693</v>
      </c>
      <c r="B746" s="363">
        <v>4</v>
      </c>
      <c r="C746" s="365"/>
      <c r="I746" s="4" t="s">
        <v>3694</v>
      </c>
      <c r="J746" s="4"/>
      <c r="K746" s="4" t="s">
        <v>3695</v>
      </c>
      <c r="L746" s="384"/>
      <c r="M746" s="552"/>
      <c r="N746" s="51"/>
      <c r="O746" s="51"/>
      <c r="P746" s="51"/>
      <c r="Q746" s="51"/>
      <c r="R746" s="51"/>
      <c r="U746" s="317"/>
    </row>
    <row r="747" spans="1:21" s="240" customFormat="1" ht="47.25" customHeight="1" x14ac:dyDescent="0.25">
      <c r="A747" s="91"/>
      <c r="B747" s="492">
        <v>120</v>
      </c>
      <c r="C747" s="47" t="s">
        <v>3696</v>
      </c>
      <c r="D747" s="4" t="s">
        <v>3697</v>
      </c>
      <c r="E747" s="47" t="s">
        <v>3698</v>
      </c>
      <c r="F747" s="4" t="s">
        <v>2956</v>
      </c>
      <c r="G747" s="4"/>
      <c r="H747" s="4" t="s">
        <v>3699</v>
      </c>
      <c r="L747" s="365"/>
      <c r="M747" s="365"/>
      <c r="N747" s="51"/>
      <c r="O747" s="51"/>
      <c r="P747" s="51"/>
      <c r="Q747" s="51"/>
      <c r="R747" s="51"/>
      <c r="U747" s="317"/>
    </row>
    <row r="748" spans="1:21" s="240" customFormat="1" ht="47.25" customHeight="1" x14ac:dyDescent="0.25">
      <c r="A748" s="91"/>
      <c r="C748" s="4" t="s">
        <v>3700</v>
      </c>
      <c r="D748" s="4" t="s">
        <v>3701</v>
      </c>
      <c r="E748" s="47" t="s">
        <v>3702</v>
      </c>
      <c r="F748" s="4" t="s">
        <v>2494</v>
      </c>
      <c r="G748" s="4" t="s">
        <v>3703</v>
      </c>
      <c r="H748" s="4" t="s">
        <v>3704</v>
      </c>
      <c r="I748" s="75">
        <v>4341271</v>
      </c>
      <c r="J748" s="75">
        <v>4341271</v>
      </c>
      <c r="K748" s="76">
        <v>912004</v>
      </c>
      <c r="L748" s="4" t="s">
        <v>3705</v>
      </c>
      <c r="M748" s="57"/>
      <c r="N748" s="51"/>
      <c r="O748" s="51"/>
      <c r="P748" s="51"/>
      <c r="Q748" s="51"/>
      <c r="R748" s="51"/>
      <c r="U748" s="317"/>
    </row>
    <row r="749" spans="1:21" s="240" customFormat="1" ht="47.25" customHeight="1" x14ac:dyDescent="0.25">
      <c r="A749" s="91"/>
      <c r="C749" s="4" t="s">
        <v>3706</v>
      </c>
      <c r="D749" s="47" t="s">
        <v>3707</v>
      </c>
      <c r="E749" s="4" t="s">
        <v>3708</v>
      </c>
      <c r="F749" s="47" t="s">
        <v>3709</v>
      </c>
      <c r="G749" s="4" t="s">
        <v>3566</v>
      </c>
      <c r="H749" s="4" t="s">
        <v>3710</v>
      </c>
      <c r="I749" s="4" t="s">
        <v>3711</v>
      </c>
      <c r="J749" s="77">
        <v>10000000</v>
      </c>
      <c r="K749" s="4">
        <v>912004</v>
      </c>
      <c r="L749" s="4" t="s">
        <v>3712</v>
      </c>
      <c r="M749" s="57"/>
      <c r="N749" s="51"/>
      <c r="O749" s="51"/>
      <c r="P749" s="51"/>
      <c r="Q749" s="51"/>
      <c r="R749" s="51"/>
      <c r="U749" s="317"/>
    </row>
    <row r="750" spans="1:21" s="240" customFormat="1" ht="47.25" customHeight="1" x14ac:dyDescent="0.25">
      <c r="A750" s="91"/>
      <c r="B750" s="492" t="s">
        <v>3713</v>
      </c>
      <c r="C750" s="4" t="s">
        <v>3714</v>
      </c>
      <c r="D750" s="4" t="s">
        <v>3715</v>
      </c>
      <c r="E750" s="4" t="s">
        <v>3716</v>
      </c>
      <c r="F750" s="47" t="s">
        <v>3717</v>
      </c>
      <c r="G750" s="4" t="s">
        <v>2956</v>
      </c>
      <c r="H750" s="4" t="s">
        <v>3140</v>
      </c>
      <c r="I750" s="4" t="s">
        <v>3228</v>
      </c>
      <c r="J750" s="4" t="s">
        <v>3573</v>
      </c>
      <c r="K750" s="4"/>
      <c r="L750" s="384">
        <v>4664320</v>
      </c>
      <c r="M750" s="384"/>
      <c r="N750" s="73" t="s">
        <v>74</v>
      </c>
      <c r="O750" s="73" t="s">
        <v>3718</v>
      </c>
      <c r="P750" s="123">
        <v>0</v>
      </c>
      <c r="Q750" s="123"/>
      <c r="R750" s="394">
        <v>271005</v>
      </c>
      <c r="U750" s="317"/>
    </row>
    <row r="751" spans="1:21" s="240" customFormat="1" ht="47.25" customHeight="1" x14ac:dyDescent="0.25">
      <c r="A751" s="91"/>
      <c r="B751" s="492" t="s">
        <v>3719</v>
      </c>
      <c r="C751" s="359"/>
      <c r="D751" s="91"/>
      <c r="E751" s="91"/>
      <c r="F751" s="91"/>
      <c r="G751" s="91"/>
      <c r="H751" s="91"/>
      <c r="I751" s="75"/>
      <c r="J751" s="380">
        <v>0</v>
      </c>
      <c r="K751" s="381">
        <v>912004</v>
      </c>
      <c r="L751" s="389" t="s">
        <v>3720</v>
      </c>
      <c r="M751" s="389"/>
      <c r="N751" s="75">
        <v>0</v>
      </c>
      <c r="O751" s="423"/>
      <c r="P751" s="383" t="s">
        <v>3721</v>
      </c>
      <c r="Q751" s="383"/>
      <c r="R751" s="47" t="s">
        <v>3722</v>
      </c>
      <c r="U751" s="317"/>
    </row>
    <row r="752" spans="1:21" s="240" customFormat="1" ht="47.25" customHeight="1" x14ac:dyDescent="0.25">
      <c r="A752" s="91"/>
      <c r="B752" s="91"/>
      <c r="C752" s="359"/>
      <c r="D752" s="91"/>
      <c r="E752" s="91"/>
      <c r="F752" s="91"/>
      <c r="G752" s="91"/>
      <c r="H752" s="91"/>
      <c r="I752" s="91"/>
      <c r="J752" s="91"/>
      <c r="K752" s="91"/>
      <c r="L752" s="359"/>
      <c r="M752" s="359"/>
      <c r="N752" s="424" t="s">
        <v>3723</v>
      </c>
      <c r="O752" s="359"/>
      <c r="P752" s="91"/>
      <c r="Q752" s="91"/>
      <c r="R752" s="91"/>
      <c r="U752" s="317"/>
    </row>
    <row r="753" spans="1:21" s="240" customFormat="1" ht="47.25" customHeight="1" x14ac:dyDescent="0.25">
      <c r="A753" s="91"/>
      <c r="B753" s="91"/>
      <c r="C753" s="359"/>
      <c r="D753" s="91"/>
      <c r="E753" s="91"/>
      <c r="F753" s="91"/>
      <c r="G753" s="91"/>
      <c r="H753" s="91"/>
      <c r="I753" s="91"/>
      <c r="J753" s="91"/>
      <c r="K753" s="91"/>
      <c r="L753" s="359"/>
      <c r="M753" s="359"/>
      <c r="N753" s="4" t="s">
        <v>3724</v>
      </c>
      <c r="O753" s="359"/>
      <c r="P753" s="91"/>
      <c r="Q753" s="91"/>
      <c r="R753" s="91"/>
      <c r="U753" s="317"/>
    </row>
    <row r="754" spans="1:21" s="240" customFormat="1" ht="47.25" customHeight="1" x14ac:dyDescent="0.25">
      <c r="A754" s="91"/>
      <c r="B754" s="91"/>
      <c r="C754" s="359"/>
      <c r="D754" s="91"/>
      <c r="E754" s="91"/>
      <c r="F754" s="91"/>
      <c r="G754" s="91"/>
      <c r="H754" s="91"/>
      <c r="I754" s="91"/>
      <c r="J754" s="91"/>
      <c r="K754" s="91"/>
      <c r="L754" s="359"/>
      <c r="M754" s="359"/>
      <c r="N754" s="75">
        <v>4664320</v>
      </c>
      <c r="O754" s="416">
        <v>912004</v>
      </c>
      <c r="P754" s="418" t="s">
        <v>3725</v>
      </c>
      <c r="Q754" s="418"/>
      <c r="R754" s="47" t="s">
        <v>3726</v>
      </c>
      <c r="U754" s="317"/>
    </row>
    <row r="755" spans="1:21" s="240" customFormat="1" ht="47.25" customHeight="1" x14ac:dyDescent="0.25">
      <c r="A755" s="91"/>
      <c r="B755" s="91"/>
      <c r="C755" s="359"/>
      <c r="D755" s="91"/>
      <c r="E755" s="91"/>
      <c r="F755" s="91"/>
      <c r="G755" s="91"/>
      <c r="H755" s="91"/>
      <c r="I755" s="91"/>
      <c r="J755" s="91"/>
      <c r="K755" s="91"/>
      <c r="L755" s="359"/>
      <c r="M755" s="359"/>
      <c r="N755" s="4" t="s">
        <v>3727</v>
      </c>
      <c r="O755" s="47" t="s">
        <v>3728</v>
      </c>
      <c r="P755" s="348"/>
      <c r="Q755" s="348"/>
      <c r="R755" s="57"/>
      <c r="U755" s="317"/>
    </row>
    <row r="756" spans="1:21" s="240" customFormat="1" ht="47.25" customHeight="1" x14ac:dyDescent="0.25">
      <c r="A756" s="91"/>
      <c r="C756" s="223" t="s">
        <v>3706</v>
      </c>
      <c r="D756" s="254" t="s">
        <v>3707</v>
      </c>
      <c r="E756" s="223" t="s">
        <v>3708</v>
      </c>
      <c r="F756" s="254" t="s">
        <v>3709</v>
      </c>
      <c r="G756" s="223" t="s">
        <v>3566</v>
      </c>
      <c r="H756" s="223" t="s">
        <v>3710</v>
      </c>
      <c r="L756" s="365"/>
      <c r="M756" s="365"/>
      <c r="N756" s="379"/>
      <c r="O756" s="365"/>
      <c r="U756" s="317"/>
    </row>
    <row r="757" spans="1:21" ht="47.25" customHeight="1" x14ac:dyDescent="0.25">
      <c r="A757" s="91"/>
      <c r="B757" s="240"/>
      <c r="C757" s="223" t="s">
        <v>3714</v>
      </c>
      <c r="D757" s="223" t="s">
        <v>3715</v>
      </c>
      <c r="E757" s="223" t="s">
        <v>3716</v>
      </c>
      <c r="F757" s="254" t="s">
        <v>3717</v>
      </c>
      <c r="G757" s="223" t="s">
        <v>2956</v>
      </c>
      <c r="H757" s="223" t="s">
        <v>3140</v>
      </c>
      <c r="I757" s="223" t="s">
        <v>3228</v>
      </c>
      <c r="J757" s="223" t="s">
        <v>3573</v>
      </c>
      <c r="K757" s="223"/>
      <c r="L757" s="325">
        <v>4664320</v>
      </c>
      <c r="M757" s="555"/>
      <c r="N757" s="379"/>
      <c r="O757" s="365"/>
      <c r="P757" s="240"/>
      <c r="Q757" s="240"/>
      <c r="R757" s="240"/>
      <c r="S757" s="240"/>
    </row>
    <row r="758" spans="1:21" ht="47.25" customHeight="1" x14ac:dyDescent="0.25">
      <c r="A758" s="91"/>
      <c r="B758" s="240"/>
      <c r="C758" s="365"/>
      <c r="D758" s="240"/>
      <c r="E758" s="240"/>
      <c r="F758" s="240"/>
      <c r="G758" s="240"/>
      <c r="H758" s="240"/>
      <c r="I758" s="268"/>
      <c r="J758" s="409">
        <v>0</v>
      </c>
      <c r="K758" s="410">
        <v>912004</v>
      </c>
      <c r="L758" s="425" t="s">
        <v>3720</v>
      </c>
      <c r="M758" s="556"/>
      <c r="N758" s="379"/>
      <c r="O758" s="365"/>
      <c r="P758" s="240"/>
      <c r="Q758" s="240"/>
      <c r="R758" s="240"/>
      <c r="S758" s="240"/>
    </row>
    <row r="759" spans="1:21" ht="47.25" customHeight="1" x14ac:dyDescent="0.25">
      <c r="A759" s="91"/>
      <c r="B759" s="240"/>
      <c r="C759" s="365"/>
      <c r="D759" s="240"/>
      <c r="E759" s="240"/>
      <c r="F759" s="240"/>
      <c r="G759" s="240"/>
      <c r="H759" s="240"/>
      <c r="I759" s="240"/>
      <c r="J759" s="240"/>
      <c r="K759" s="240"/>
      <c r="L759" s="365"/>
      <c r="M759" s="365"/>
      <c r="N759" s="426">
        <v>4664320</v>
      </c>
      <c r="O759" s="427">
        <v>912004</v>
      </c>
      <c r="P759" s="428" t="s">
        <v>3725</v>
      </c>
      <c r="Q759" s="428"/>
      <c r="R759" s="254" t="s">
        <v>3726</v>
      </c>
      <c r="S759" s="240"/>
    </row>
  </sheetData>
  <mergeCells count="51">
    <mergeCell ref="R709:R711"/>
    <mergeCell ref="K703:K705"/>
    <mergeCell ref="I703:I705"/>
    <mergeCell ref="N123:N125"/>
    <mergeCell ref="A346:S346"/>
    <mergeCell ref="A345:S345"/>
    <mergeCell ref="A340:S340"/>
    <mergeCell ref="G702:G704"/>
    <mergeCell ref="H702:H704"/>
    <mergeCell ref="F610:K610"/>
    <mergeCell ref="A611:B611"/>
    <mergeCell ref="D702:D704"/>
    <mergeCell ref="A587:B587"/>
    <mergeCell ref="A592:B592"/>
    <mergeCell ref="E548:E554"/>
    <mergeCell ref="L703:L705"/>
    <mergeCell ref="P709:P711"/>
    <mergeCell ref="A557:B557"/>
    <mergeCell ref="A561:B561"/>
    <mergeCell ref="A565:B565"/>
    <mergeCell ref="A595:B595"/>
    <mergeCell ref="A598:B598"/>
    <mergeCell ref="A601:B601"/>
    <mergeCell ref="F548:F554"/>
    <mergeCell ref="A550:B550"/>
    <mergeCell ref="A603:B603"/>
    <mergeCell ref="A605:B605"/>
    <mergeCell ref="E702:E704"/>
    <mergeCell ref="A1:S5"/>
    <mergeCell ref="A74:S74"/>
    <mergeCell ref="A26:S26"/>
    <mergeCell ref="A123:A125"/>
    <mergeCell ref="K123:K125"/>
    <mergeCell ref="O31:O32"/>
    <mergeCell ref="I31:I32"/>
    <mergeCell ref="H31:H32"/>
    <mergeCell ref="A6:S6"/>
    <mergeCell ref="F542:F547"/>
    <mergeCell ref="J123:J125"/>
    <mergeCell ref="C460:C461"/>
    <mergeCell ref="A531:B531"/>
    <mergeCell ref="E542:E547"/>
    <mergeCell ref="H153:H154"/>
    <mergeCell ref="A363:O363"/>
    <mergeCell ref="A360:S360"/>
    <mergeCell ref="A352:S352"/>
    <mergeCell ref="A349:S349"/>
    <mergeCell ref="J257:L257"/>
    <mergeCell ref="A254:S254"/>
    <mergeCell ref="A253:S253"/>
    <mergeCell ref="A177:S177"/>
  </mergeCells>
  <dataValidations count="90">
    <dataValidation type="list" allowBlank="1" showInputMessage="1" showErrorMessage="1" sqref="O38 I37">
      <formula1>#REF!</formula1>
    </dataValidation>
    <dataValidation type="list" allowBlank="1" showInputMessage="1" showErrorMessage="1" sqref="I120:I122">
      <formula1>$W$81:$W$84</formula1>
    </dataValidation>
    <dataValidation type="list" allowBlank="1" showInputMessage="1" showErrorMessage="1" sqref="S120:S122">
      <formula1>$Z$81:$Z$84</formula1>
    </dataValidation>
    <dataValidation type="list" allowBlank="1" showInputMessage="1" showErrorMessage="1" sqref="G120:G122">
      <formula1>$V$81:$V$92</formula1>
    </dataValidation>
    <dataValidation type="list" allowBlank="1" showInputMessage="1" showErrorMessage="1" sqref="O121:O122 O126:O175">
      <formula1>$AA$81:$AA$103</formula1>
    </dataValidation>
    <dataValidation type="list" allowBlank="1" showInputMessage="1" showErrorMessage="1" sqref="I79:I84">
      <formula1>$W$93:$W$97</formula1>
    </dataValidation>
    <dataValidation type="list" allowBlank="1" showInputMessage="1" showErrorMessage="1" sqref="I86">
      <formula1>$W$93:$W$96</formula1>
    </dataValidation>
    <dataValidation type="list" allowBlank="1" showInputMessage="1" showErrorMessage="1" sqref="I96:I97 I93 I190:I191 I85 I87:I91">
      <formula1>$W$106:$W$109</formula1>
    </dataValidation>
    <dataValidation type="list" allowBlank="1" showInputMessage="1" showErrorMessage="1" sqref="I113 I95 I92 I104 I223">
      <formula1>$W$106:$W$108</formula1>
    </dataValidation>
    <dataValidation type="list" allowBlank="1" showInputMessage="1" showErrorMessage="1" sqref="S98:S103 S105">
      <formula1>$Z$98:$Z$98</formula1>
    </dataValidation>
    <dataValidation type="list" allowBlank="1" showInputMessage="1" showErrorMessage="1" sqref="I98:I103 I105">
      <formula1>$W$98:$W$98</formula1>
    </dataValidation>
    <dataValidation type="list" allowBlank="1" showInputMessage="1" showErrorMessage="1" sqref="I188">
      <formula1>$W$114:$W$117</formula1>
    </dataValidation>
    <dataValidation type="list" allowBlank="1" showInputMessage="1" showErrorMessage="1" sqref="T188">
      <formula1>$Z$114:$Z$117</formula1>
    </dataValidation>
    <dataValidation type="list" allowBlank="1" showInputMessage="1" showErrorMessage="1" sqref="G110:G111">
      <formula1>$V$98:$V$103</formula1>
    </dataValidation>
    <dataValidation type="list" allowBlank="1" showInputMessage="1" showErrorMessage="1" sqref="G118">
      <formula1>$V$98:$V$102</formula1>
    </dataValidation>
    <dataValidation type="list" allowBlank="1" showInputMessage="1" showErrorMessage="1" sqref="T190:T191 S95:S97 S87:S93 S113 S104 S85 T223">
      <formula1>$Z$106:$Z$109</formula1>
    </dataValidation>
    <dataValidation type="list" allowBlank="1" showInputMessage="1" showErrorMessage="1" sqref="G190:G191 G95:G97 G87:G93 G113 G104 G85 G223">
      <formula1>$V$106:$V$118</formula1>
    </dataValidation>
    <dataValidation type="list" allowBlank="1" showInputMessage="1" showErrorMessage="1" sqref="R190:R191 Q95:Q97 Q87:Q93 Q113 Q104 Q85 R223">
      <formula1>$X$106:$X$119</formula1>
    </dataValidation>
    <dataValidation type="list" allowBlank="1" showInputMessage="1" showErrorMessage="1" sqref="T189">
      <formula1>$Z$98:$Z$109</formula1>
    </dataValidation>
    <dataValidation type="list" allowBlank="1" showInputMessage="1" showErrorMessage="1" sqref="I189">
      <formula1>$W$98:$W$109</formula1>
    </dataValidation>
    <dataValidation type="list" allowBlank="1" showInputMessage="1" showErrorMessage="1" sqref="S106">
      <formula1>$Z$98:$Z$106</formula1>
    </dataValidation>
    <dataValidation type="list" allowBlank="1" showInputMessage="1" showErrorMessage="1" sqref="I106">
      <formula1>$W$98:$W$106</formula1>
    </dataValidation>
    <dataValidation type="list" allowBlank="1" showInputMessage="1" showErrorMessage="1" sqref="G102:G103 G105">
      <formula1>$V$98:$V$106</formula1>
    </dataValidation>
    <dataValidation type="list" allowBlank="1" showInputMessage="1" showErrorMessage="1" sqref="I187">
      <formula1>$W$98:$W$107</formula1>
    </dataValidation>
    <dataValidation type="list" allowBlank="1" showInputMessage="1" showErrorMessage="1" sqref="T187">
      <formula1>$Z$98:$Z$107</formula1>
    </dataValidation>
    <dataValidation type="list" allowBlank="1" showInputMessage="1" showErrorMessage="1" sqref="I110:I111 I118">
      <formula1>$W$98:$W$108</formula1>
    </dataValidation>
    <dataValidation type="list" allowBlank="1" showInputMessage="1" showErrorMessage="1" sqref="S188">
      <formula1>$Y$98:$Y$110</formula1>
    </dataValidation>
    <dataValidation type="list" allowBlank="1" showInputMessage="1" showErrorMessage="1" sqref="G188">
      <formula1>$V$98:$V$109</formula1>
    </dataValidation>
    <dataValidation type="list" allowBlank="1" showInputMessage="1" showErrorMessage="1" sqref="G187">
      <formula1>$V$98:$V$105</formula1>
    </dataValidation>
    <dataValidation type="list" allowBlank="1" showInputMessage="1" showErrorMessage="1" sqref="S118">
      <formula1>$Z$98:$Z$108</formula1>
    </dataValidation>
    <dataValidation type="list" allowBlank="1" showInputMessage="1" showErrorMessage="1" sqref="S79:S84 S86">
      <formula1>$Z$93:$Z$97</formula1>
    </dataValidation>
    <dataValidation type="list" allowBlank="1" showInputMessage="1" showErrorMessage="1" sqref="R79:R84 R86">
      <formula1>$Y$93:$Y$109</formula1>
    </dataValidation>
    <dataValidation type="list" allowBlank="1" showInputMessage="1" showErrorMessage="1" sqref="Q79:Q84 Q86">
      <formula1>$X$93:$X$111</formula1>
    </dataValidation>
    <dataValidation type="list" allowBlank="1" showInputMessage="1" showErrorMessage="1" sqref="G79:G84 G86">
      <formula1>$V$93:$V$105</formula1>
    </dataValidation>
    <dataValidation type="list" allowBlank="1" showInputMessage="1" showErrorMessage="1" sqref="O79:O80 O86">
      <formula1>$AA$93:$AA$115</formula1>
    </dataValidation>
    <dataValidation type="list" allowBlank="1" showInputMessage="1" showErrorMessage="1" sqref="P190:P191 O85 O87:O93 O95">
      <formula1>$AA$106:$AA$190</formula1>
    </dataValidation>
    <dataValidation type="list" allowBlank="1" showInputMessage="1" showErrorMessage="1" sqref="S223 S190:S191 R113 R104 R85 R87:R93 R95:R97">
      <formula1>$Y$106:$Y$189</formula1>
    </dataValidation>
    <dataValidation type="list" allowBlank="1" showInputMessage="1" showErrorMessage="1" sqref="P223">
      <formula1>$AA$106:$AA$179</formula1>
    </dataValidation>
    <dataValidation type="list" allowBlank="1" showInputMessage="1" showErrorMessage="1" sqref="P187">
      <formula1>$AA$115:$AA$183</formula1>
    </dataValidation>
    <dataValidation type="list" allowBlank="1" showInputMessage="1" showErrorMessage="1" sqref="S187">
      <formula1>$Y$115:$Y$177</formula1>
    </dataValidation>
    <dataValidation type="list" allowBlank="1" showInputMessage="1" showErrorMessage="1" sqref="R187">
      <formula1>$X$115:$X$179</formula1>
    </dataValidation>
    <dataValidation type="list" allowBlank="1" showInputMessage="1" showErrorMessage="1" sqref="S189">
      <formula1>$Y$98:$Y$196</formula1>
    </dataValidation>
    <dataValidation type="list" allowBlank="1" showInputMessage="1" showErrorMessage="1" sqref="R189">
      <formula1>$X$98:$X$198</formula1>
    </dataValidation>
    <dataValidation type="list" allowBlank="1" showInputMessage="1" showErrorMessage="1" sqref="G189">
      <formula1>$V$98:$V$183</formula1>
    </dataValidation>
    <dataValidation type="list" allowBlank="1" showInputMessage="1" showErrorMessage="1" sqref="P188">
      <formula1>$AA$98:$AA$182</formula1>
    </dataValidation>
    <dataValidation type="list" allowBlank="1" showInputMessage="1" showErrorMessage="1" sqref="R188">
      <formula1>$X$98:$X$178</formula1>
    </dataValidation>
    <dataValidation type="list" allowBlank="1" showInputMessage="1" showErrorMessage="1" sqref="O97">
      <formula1>$AA$106:$AA$177</formula1>
    </dataValidation>
    <dataValidation type="list" allowBlank="1" showInputMessage="1" showErrorMessage="1" sqref="O96">
      <formula1>$AA$106:$AA$178</formula1>
    </dataValidation>
    <dataValidation type="list" allowBlank="1" showInputMessage="1" showErrorMessage="1" sqref="S110:S111">
      <formula1>$Z$117:$Z$189</formula1>
    </dataValidation>
    <dataValidation type="list" allowBlank="1" showInputMessage="1" showErrorMessage="1" sqref="O118">
      <formula1>$AA$116:$AA$184</formula1>
    </dataValidation>
    <dataValidation type="list" allowBlank="1" showInputMessage="1" showErrorMessage="1" sqref="R118">
      <formula1>$Y$116:$Y$178</formula1>
    </dataValidation>
    <dataValidation type="list" allowBlank="1" showInputMessage="1" showErrorMessage="1" sqref="Q118">
      <formula1>$X$116:$X$180</formula1>
    </dataValidation>
    <dataValidation type="list" allowBlank="1" showInputMessage="1" showErrorMessage="1" sqref="O110">
      <formula1>$AA$117:$AA$186</formula1>
    </dataValidation>
    <dataValidation type="list" allowBlank="1" showInputMessage="1" showErrorMessage="1" sqref="R110">
      <formula1>$Y$117:$Y$180</formula1>
    </dataValidation>
    <dataValidation type="list" allowBlank="1" showInputMessage="1" showErrorMessage="1" sqref="Q110">
      <formula1>$X$117:$X$182</formula1>
    </dataValidation>
    <dataValidation type="list" allowBlank="1" showInputMessage="1" showErrorMessage="1" sqref="O111">
      <formula1>$AA$117:$AA$185</formula1>
    </dataValidation>
    <dataValidation type="list" allowBlank="1" showInputMessage="1" showErrorMessage="1" sqref="R111">
      <formula1>$Y$117:$Y$179</formula1>
    </dataValidation>
    <dataValidation type="list" allowBlank="1" showInputMessage="1" showErrorMessage="1" sqref="Q111">
      <formula1>$X$117:$X$181</formula1>
    </dataValidation>
    <dataValidation type="list" allowBlank="1" showInputMessage="1" showErrorMessage="1" sqref="S108:S109">
      <formula1>$Z$98:$Z$177</formula1>
    </dataValidation>
    <dataValidation type="list" allowBlank="1" showInputMessage="1" showErrorMessage="1" sqref="R108:R109">
      <formula1>$Y$98:$Y$198</formula1>
    </dataValidation>
    <dataValidation type="list" allowBlank="1" showInputMessage="1" showErrorMessage="1" sqref="Q108:Q109">
      <formula1>$X$98:$X$200</formula1>
    </dataValidation>
    <dataValidation type="list" allowBlank="1" showInputMessage="1" showErrorMessage="1" sqref="I108:I109">
      <formula1>$W$98:$W$177</formula1>
    </dataValidation>
    <dataValidation type="list" allowBlank="1" showInputMessage="1" showErrorMessage="1" sqref="G108:G109">
      <formula1>$V$98:$V$185</formula1>
    </dataValidation>
    <dataValidation type="list" allowBlank="1" showInputMessage="1" showErrorMessage="1" sqref="S107">
      <formula1>$Z$98:$Z$179</formula1>
    </dataValidation>
    <dataValidation type="list" allowBlank="1" showInputMessage="1" showErrorMessage="1" sqref="R107">
      <formula1>$Y$98:$Y$200</formula1>
    </dataValidation>
    <dataValidation type="list" allowBlank="1" showInputMessage="1" showErrorMessage="1" sqref="Q107">
      <formula1>$X$98:$X$202</formula1>
    </dataValidation>
    <dataValidation type="list" allowBlank="1" showInputMessage="1" showErrorMessage="1" sqref="I107">
      <formula1>$W$98:$W$178</formula1>
    </dataValidation>
    <dataValidation type="list" allowBlank="1" showInputMessage="1" showErrorMessage="1" sqref="G107">
      <formula1>$V$98:$V$193</formula1>
    </dataValidation>
    <dataValidation type="list" allowBlank="1" showInputMessage="1" showErrorMessage="1" sqref="R102:R103 R105">
      <formula1>$Y$98:$Y$183</formula1>
    </dataValidation>
    <dataValidation type="list" allowBlank="1" showInputMessage="1" showErrorMessage="1" sqref="Q102:Q103 Q105">
      <formula1>$X$98:$X$185</formula1>
    </dataValidation>
    <dataValidation type="list" allowBlank="1" showInputMessage="1" showErrorMessage="1" sqref="R106">
      <formula1>$Y$98:$Y$197</formula1>
    </dataValidation>
    <dataValidation type="list" allowBlank="1" showInputMessage="1" showErrorMessage="1" sqref="Q106">
      <formula1>$X$98:$X$199</formula1>
    </dataValidation>
    <dataValidation type="list" allowBlank="1" showInputMessage="1" showErrorMessage="1" sqref="G106">
      <formula1>$V$98:$V$184</formula1>
    </dataValidation>
    <dataValidation type="list" allowBlank="1" showInputMessage="1" showErrorMessage="1" sqref="R101">
      <formula1>$Y$98:$Y$186</formula1>
    </dataValidation>
    <dataValidation type="list" allowBlank="1" showInputMessage="1" showErrorMessage="1" sqref="Q101">
      <formula1>$X$98:$X$194</formula1>
    </dataValidation>
    <dataValidation type="list" allowBlank="1" showInputMessage="1" showErrorMessage="1" sqref="R100">
      <formula1>$Y$98:$Y$193</formula1>
    </dataValidation>
    <dataValidation type="list" allowBlank="1" showInputMessage="1" showErrorMessage="1" sqref="Q100">
      <formula1>$X$98:$X$195</formula1>
    </dataValidation>
    <dataValidation type="list" allowBlank="1" showInputMessage="1" showErrorMessage="1" sqref="R98:R99">
      <formula1>$Y$98:$Y$194</formula1>
    </dataValidation>
    <dataValidation type="list" allowBlank="1" showInputMessage="1" showErrorMessage="1" sqref="Q98:Q99">
      <formula1>$X$98:$X$196</formula1>
    </dataValidation>
    <dataValidation type="list" allowBlank="1" showInputMessage="1" showErrorMessage="1" sqref="G98:G99">
      <formula1>$V$98:$V$181</formula1>
    </dataValidation>
    <dataValidation type="list" allowBlank="1" showInputMessage="1" showErrorMessage="1" sqref="G100">
      <formula1>$V$98:$V$180</formula1>
    </dataValidation>
    <dataValidation type="list" allowBlank="1" showInputMessage="1" showErrorMessage="1" sqref="G101">
      <formula1>$V$98:$V$179</formula1>
    </dataValidation>
    <dataValidation type="list" allowBlank="1" showInputMessage="1" showErrorMessage="1" sqref="S123:S125">
      <formula1>$AA$81:$AA$84</formula1>
    </dataValidation>
    <dataValidation type="list" allowBlank="1" showInputMessage="1" showErrorMessage="1" sqref="I123:I125 J126:J152 P153:P170">
      <formula1>$X$81:$X$83</formula1>
    </dataValidation>
    <dataValidation type="list" allowBlank="1" showInputMessage="1" showErrorMessage="1" sqref="O123:O125 S126:S152">
      <formula1>$AB$81:$AB$103</formula1>
    </dataValidation>
    <dataValidation type="list" allowBlank="1" showInputMessage="1" showErrorMessage="1" sqref="G123:G125 H126:H152 I153:I170 J171:J175">
      <formula1>$W$81:$W$92</formula1>
    </dataValidation>
    <dataValidation type="list" allowBlank="1" showInputMessage="1" showErrorMessage="1" sqref="I77">
      <formula1>#REF!</formula1>
    </dataValidation>
    <dataValidation type="list" allowBlank="1" showInputMessage="1" showErrorMessage="1" sqref="Q77:Q78">
      <formula1>$D$3:$D$90</formula1>
    </dataValidation>
    <dataValidation type="list" allowBlank="1" showInputMessage="1" showErrorMessage="1" sqref="O121 O126:O175">
      <formula1>$G$3:$G$97</formula1>
    </dataValidation>
    <dataValidation type="list" allowBlank="1" showInputMessage="1" showErrorMessage="1" sqref="Q37">
      <formula1>$D$3:$D$85</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LISTA!$E$3:$E$23</xm:f>
          </x14:formula1>
          <xm:sqref>R123:R125 R94 R28 R77:R78 R176 Q17:Q25 R8:R16</xm:sqref>
        </x14:dataValidation>
        <x14:dataValidation type="list" allowBlank="1" showInputMessage="1" showErrorMessage="1">
          <x14:formula1>
            <xm:f>LISTA!$D$3:$D$27</xm:f>
          </x14:formula1>
          <xm:sqref>Q123:Q125 Q94 Q28 Q176 Q8:Q16</xm:sqref>
        </x14:dataValidation>
        <x14:dataValidation type="list" allowBlank="1" showInputMessage="1" showErrorMessage="1">
          <x14:formula1>
            <xm:f>LISTA!$G$3:$G$25</xm:f>
          </x14:formula1>
          <xm:sqref>O94 O28 O76:O78 O176 O8:O21 O23:O25</xm:sqref>
        </x14:dataValidation>
        <x14:dataValidation type="list" allowBlank="1" showInputMessage="1" showErrorMessage="1">
          <x14:formula1>
            <xm:f>LISTA!$G$3:$G$27</xm:f>
          </x14:formula1>
          <xm:sqref>O94 O28 O76:O78 O176 O8:O21 O23:O25</xm:sqref>
        </x14:dataValidation>
        <x14:dataValidation type="list" allowBlank="1" showInputMessage="1" showErrorMessage="1">
          <x14:formula1>
            <xm:f>LISTA!$F$3:$F$6</xm:f>
          </x14:formula1>
          <xm:sqref>S94 S28 S77:S78 S176 R17:R25 S8:S16</xm:sqref>
        </x14:dataValidation>
        <x14:dataValidation type="list" allowBlank="1" showInputMessage="1" showErrorMessage="1">
          <x14:formula1>
            <xm:f>LISTA!$B$3:$B$15</xm:f>
          </x14:formula1>
          <xm:sqref>G94 G28 G77:G78 G8:G25</xm:sqref>
        </x14:dataValidation>
        <x14:dataValidation type="list" allowBlank="1" showInputMessage="1" showErrorMessage="1">
          <x14:formula1>
            <xm:f>LISTA!$C$3:$C$6</xm:f>
          </x14:formula1>
          <xm:sqref>I78 I94 I28 I176 I8:I25</xm:sqref>
        </x14:dataValidation>
        <x14:dataValidation type="list" allowBlank="1" showInputMessage="1" showErrorMessage="1">
          <x14:formula1>
            <xm:f>LISTA!$B$3:$B$16</xm:f>
          </x14:formula1>
          <xm:sqref>G176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4" workbookViewId="0">
      <selection activeCell="G23" sqref="G23"/>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8" ht="24" x14ac:dyDescent="0.25">
      <c r="B2" s="8" t="s">
        <v>4</v>
      </c>
      <c r="C2" s="8" t="s">
        <v>6</v>
      </c>
      <c r="D2" s="9" t="s">
        <v>12</v>
      </c>
      <c r="E2" s="9" t="s">
        <v>13</v>
      </c>
      <c r="F2" s="8" t="s">
        <v>14</v>
      </c>
      <c r="G2" s="10" t="s">
        <v>10</v>
      </c>
      <c r="H2" s="10" t="s">
        <v>4245</v>
      </c>
    </row>
    <row r="3" spans="2:8" x14ac:dyDescent="0.25">
      <c r="B3" s="11" t="s">
        <v>16</v>
      </c>
      <c r="C3" s="12" t="s">
        <v>29</v>
      </c>
      <c r="D3" s="13" t="s">
        <v>32</v>
      </c>
      <c r="E3" s="12" t="s">
        <v>32</v>
      </c>
      <c r="F3" s="12" t="s">
        <v>74</v>
      </c>
      <c r="G3" s="12" t="s">
        <v>79</v>
      </c>
      <c r="H3" s="12" t="s">
        <v>4246</v>
      </c>
    </row>
    <row r="4" spans="2:8" ht="24.75" x14ac:dyDescent="0.25">
      <c r="B4" s="11" t="s">
        <v>25</v>
      </c>
      <c r="C4" s="12" t="s">
        <v>30</v>
      </c>
      <c r="D4" s="13" t="s">
        <v>33</v>
      </c>
      <c r="E4" s="12" t="s">
        <v>55</v>
      </c>
      <c r="F4" s="12" t="s">
        <v>75</v>
      </c>
      <c r="G4" s="12" t="s">
        <v>80</v>
      </c>
      <c r="H4" s="12" t="s">
        <v>4247</v>
      </c>
    </row>
    <row r="5" spans="2:8" ht="24.75" x14ac:dyDescent="0.25">
      <c r="B5" s="11" t="s">
        <v>17</v>
      </c>
      <c r="C5" s="12" t="s">
        <v>31</v>
      </c>
      <c r="D5" s="13" t="s">
        <v>34</v>
      </c>
      <c r="E5" s="12" t="s">
        <v>56</v>
      </c>
      <c r="F5" s="12" t="s">
        <v>76</v>
      </c>
      <c r="G5" s="12" t="s">
        <v>81</v>
      </c>
      <c r="H5" s="12" t="s">
        <v>4248</v>
      </c>
    </row>
    <row r="6" spans="2:8" x14ac:dyDescent="0.25">
      <c r="B6" s="11" t="s">
        <v>18</v>
      </c>
      <c r="C6" s="12" t="s">
        <v>2629</v>
      </c>
      <c r="D6" s="13" t="s">
        <v>35</v>
      </c>
      <c r="E6" s="12" t="s">
        <v>57</v>
      </c>
      <c r="F6" s="12" t="s">
        <v>4287</v>
      </c>
      <c r="G6" s="12" t="s">
        <v>82</v>
      </c>
      <c r="H6" s="12" t="s">
        <v>4249</v>
      </c>
    </row>
    <row r="7" spans="2:8" x14ac:dyDescent="0.25">
      <c r="B7" s="11" t="s">
        <v>19</v>
      </c>
      <c r="C7" s="12"/>
      <c r="D7" s="13" t="s">
        <v>36</v>
      </c>
      <c r="E7" s="12" t="s">
        <v>58</v>
      </c>
      <c r="F7" s="12"/>
      <c r="G7" s="14" t="s">
        <v>809</v>
      </c>
      <c r="H7" s="12"/>
    </row>
    <row r="8" spans="2:8" x14ac:dyDescent="0.25">
      <c r="B8" s="11" t="s">
        <v>20</v>
      </c>
      <c r="C8" s="12"/>
      <c r="D8" s="13" t="s">
        <v>37</v>
      </c>
      <c r="E8" s="12" t="s">
        <v>59</v>
      </c>
      <c r="F8" s="12"/>
      <c r="G8" s="14" t="s">
        <v>810</v>
      </c>
      <c r="H8" s="12"/>
    </row>
    <row r="9" spans="2:8" x14ac:dyDescent="0.25">
      <c r="B9" s="11" t="s">
        <v>21</v>
      </c>
      <c r="C9" s="12"/>
      <c r="D9" s="13" t="s">
        <v>38</v>
      </c>
      <c r="E9" s="12" t="s">
        <v>60</v>
      </c>
      <c r="F9" s="12"/>
      <c r="G9" s="14" t="s">
        <v>77</v>
      </c>
      <c r="H9" s="12"/>
    </row>
    <row r="10" spans="2:8" ht="24.75" x14ac:dyDescent="0.25">
      <c r="B10" s="11" t="s">
        <v>22</v>
      </c>
      <c r="C10" s="12"/>
      <c r="D10" s="13" t="s">
        <v>39</v>
      </c>
      <c r="E10" s="11" t="s">
        <v>61</v>
      </c>
      <c r="F10" s="12"/>
      <c r="G10" s="14" t="s">
        <v>83</v>
      </c>
    </row>
    <row r="11" spans="2:8" x14ac:dyDescent="0.25">
      <c r="B11" s="11" t="s">
        <v>26</v>
      </c>
      <c r="C11" s="12"/>
      <c r="D11" s="13" t="s">
        <v>40</v>
      </c>
      <c r="E11" s="12" t="s">
        <v>62</v>
      </c>
      <c r="F11" s="12"/>
      <c r="G11" s="14" t="s">
        <v>86</v>
      </c>
    </row>
    <row r="12" spans="2:8" ht="17.25" customHeight="1" x14ac:dyDescent="0.25">
      <c r="B12" s="11" t="s">
        <v>23</v>
      </c>
      <c r="C12" s="12"/>
      <c r="D12" s="13" t="s">
        <v>41</v>
      </c>
      <c r="E12" s="12" t="s">
        <v>63</v>
      </c>
      <c r="F12" s="12"/>
      <c r="G12" s="14" t="s">
        <v>88</v>
      </c>
    </row>
    <row r="13" spans="2:8" x14ac:dyDescent="0.25">
      <c r="B13" s="11" t="s">
        <v>24</v>
      </c>
      <c r="C13" s="12"/>
      <c r="D13" s="13" t="s">
        <v>42</v>
      </c>
      <c r="E13" s="12" t="s">
        <v>64</v>
      </c>
      <c r="F13" s="12"/>
      <c r="G13" s="14" t="s">
        <v>84</v>
      </c>
    </row>
    <row r="14" spans="2:8" x14ac:dyDescent="0.25">
      <c r="B14" s="11" t="s">
        <v>27</v>
      </c>
      <c r="C14" s="12"/>
      <c r="D14" s="13" t="s">
        <v>43</v>
      </c>
      <c r="E14" s="12" t="s">
        <v>65</v>
      </c>
      <c r="F14" s="12"/>
      <c r="G14" s="14" t="s">
        <v>4076</v>
      </c>
    </row>
    <row r="15" spans="2:8" x14ac:dyDescent="0.25">
      <c r="B15" s="11" t="s">
        <v>28</v>
      </c>
      <c r="C15" s="12"/>
      <c r="D15" s="13" t="s">
        <v>44</v>
      </c>
      <c r="E15" s="12" t="s">
        <v>66</v>
      </c>
      <c r="F15" s="12"/>
      <c r="G15" s="14" t="s">
        <v>796</v>
      </c>
    </row>
    <row r="16" spans="2:8" x14ac:dyDescent="0.25">
      <c r="B16" s="12" t="s">
        <v>790</v>
      </c>
      <c r="C16" s="12"/>
      <c r="D16" s="13" t="s">
        <v>45</v>
      </c>
      <c r="E16" s="12" t="s">
        <v>67</v>
      </c>
      <c r="F16" s="12"/>
      <c r="G16" s="14" t="s">
        <v>793</v>
      </c>
    </row>
    <row r="17" spans="2:7" x14ac:dyDescent="0.25">
      <c r="B17" s="12"/>
      <c r="C17" s="12"/>
      <c r="D17" s="13" t="s">
        <v>4023</v>
      </c>
      <c r="E17" s="12" t="s">
        <v>4024</v>
      </c>
      <c r="F17" s="12"/>
      <c r="G17" s="14" t="s">
        <v>792</v>
      </c>
    </row>
    <row r="18" spans="2:7" x14ac:dyDescent="0.25">
      <c r="B18" s="12"/>
      <c r="C18" s="12"/>
      <c r="D18" s="13" t="s">
        <v>46</v>
      </c>
      <c r="E18" s="12" t="s">
        <v>68</v>
      </c>
      <c r="F18" s="12"/>
      <c r="G18" s="14" t="s">
        <v>85</v>
      </c>
    </row>
    <row r="19" spans="2:7" x14ac:dyDescent="0.25">
      <c r="B19" s="12"/>
      <c r="C19" s="12"/>
      <c r="D19" s="13" t="s">
        <v>47</v>
      </c>
      <c r="E19" s="12" t="s">
        <v>69</v>
      </c>
      <c r="F19" s="12"/>
      <c r="G19" s="14" t="s">
        <v>87</v>
      </c>
    </row>
    <row r="20" spans="2:7" x14ac:dyDescent="0.25">
      <c r="B20" s="12"/>
      <c r="C20" s="12"/>
      <c r="D20" s="13" t="s">
        <v>48</v>
      </c>
      <c r="E20" s="12" t="s">
        <v>70</v>
      </c>
      <c r="F20" s="12"/>
      <c r="G20" s="14" t="s">
        <v>78</v>
      </c>
    </row>
    <row r="21" spans="2:7" x14ac:dyDescent="0.25">
      <c r="B21" s="12"/>
      <c r="C21" s="12"/>
      <c r="D21" s="13" t="s">
        <v>49</v>
      </c>
      <c r="E21" s="12" t="s">
        <v>71</v>
      </c>
      <c r="F21" s="12"/>
      <c r="G21" s="14" t="s">
        <v>813</v>
      </c>
    </row>
    <row r="22" spans="2:7" x14ac:dyDescent="0.25">
      <c r="B22" s="12"/>
      <c r="C22" s="12"/>
      <c r="D22" s="13" t="s">
        <v>50</v>
      </c>
      <c r="E22" s="12" t="s">
        <v>72</v>
      </c>
      <c r="F22" s="12"/>
      <c r="G22" s="14" t="s">
        <v>4075</v>
      </c>
    </row>
    <row r="23" spans="2:7" x14ac:dyDescent="0.25">
      <c r="B23" s="12"/>
      <c r="C23" s="12"/>
      <c r="D23" s="13" t="s">
        <v>51</v>
      </c>
      <c r="E23" s="12" t="s">
        <v>73</v>
      </c>
      <c r="F23" s="12"/>
      <c r="G23" s="14" t="s">
        <v>89</v>
      </c>
    </row>
    <row r="24" spans="2:7" x14ac:dyDescent="0.25">
      <c r="B24" s="12"/>
      <c r="C24" s="12"/>
      <c r="D24" s="13" t="s">
        <v>52</v>
      </c>
      <c r="E24" s="12" t="s">
        <v>4251</v>
      </c>
      <c r="F24" s="12"/>
      <c r="G24" s="14" t="s">
        <v>90</v>
      </c>
    </row>
    <row r="25" spans="2:7" x14ac:dyDescent="0.25">
      <c r="B25" s="12"/>
      <c r="C25" s="12"/>
      <c r="D25" s="13" t="s">
        <v>53</v>
      </c>
      <c r="E25" s="12" t="s">
        <v>4065</v>
      </c>
      <c r="F25" s="12"/>
      <c r="G25" s="14" t="s">
        <v>221</v>
      </c>
    </row>
    <row r="26" spans="2:7" x14ac:dyDescent="0.25">
      <c r="B26" s="12"/>
      <c r="C26" s="12"/>
      <c r="D26" s="13" t="s">
        <v>4064</v>
      </c>
      <c r="E26" s="12"/>
      <c r="F26" s="12"/>
      <c r="G26" s="14" t="s">
        <v>811</v>
      </c>
    </row>
    <row r="27" spans="2:7" x14ac:dyDescent="0.25">
      <c r="B27" s="12"/>
      <c r="C27" s="12"/>
      <c r="D27" s="13" t="s">
        <v>54</v>
      </c>
      <c r="E27" s="12"/>
      <c r="F27" s="12"/>
      <c r="G27" s="14" t="s">
        <v>812</v>
      </c>
    </row>
    <row r="28" spans="2:7" x14ac:dyDescent="0.25">
      <c r="B28" s="12"/>
      <c r="C28" s="12"/>
      <c r="D28" s="13" t="s">
        <v>4250</v>
      </c>
      <c r="E28" s="12"/>
      <c r="F28" s="12"/>
      <c r="G28" s="14" t="s">
        <v>91</v>
      </c>
    </row>
    <row r="29" spans="2:7" x14ac:dyDescent="0.25">
      <c r="D29" s="2"/>
      <c r="G29" s="14" t="s">
        <v>4200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Gráficos</vt:lpstr>
      </vt:variant>
      <vt:variant>
        <vt:i4>2</vt:i4>
      </vt:variant>
    </vt:vector>
  </HeadingPairs>
  <TitlesOfParts>
    <vt:vector size="6" baseType="lpstr">
      <vt:lpstr>ACTIVOS</vt:lpstr>
      <vt:lpstr>C CONSTTUCIONAL</vt:lpstr>
      <vt:lpstr>ARCHIVADOS</vt:lpstr>
      <vt:lpstr>LISTA</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Johanna Marcela Sanchez Parra</cp:lastModifiedBy>
  <cp:lastPrinted>2016-03-10T19:55:00Z</cp:lastPrinted>
  <dcterms:created xsi:type="dcterms:W3CDTF">2014-10-01T20:20:27Z</dcterms:created>
  <dcterms:modified xsi:type="dcterms:W3CDTF">2018-07-13T13:53:38Z</dcterms:modified>
</cp:coreProperties>
</file>