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5" windowWidth="20370" windowHeight="9855"/>
  </bookViews>
  <sheets>
    <sheet name="Hoja1" sheetId="1" r:id="rId1"/>
    <sheet name="Hoja4" sheetId="4" r:id="rId2"/>
    <sheet name="Hoja2" sheetId="2" r:id="rId3"/>
    <sheet name="Hoja3" sheetId="3" r:id="rId4"/>
  </sheets>
  <definedNames>
    <definedName name="_xlnm._FilterDatabase" localSheetId="0" hidden="1">Hoja1!$A$20:$JL$125</definedName>
    <definedName name="_xlnm.Print_Area" localSheetId="0">Hoja1!$A$1:$N$150</definedName>
  </definedNames>
  <calcPr calcId="145621"/>
</workbook>
</file>

<file path=xl/calcChain.xml><?xml version="1.0" encoding="utf-8"?>
<calcChain xmlns="http://schemas.openxmlformats.org/spreadsheetml/2006/main">
  <c r="J128" i="1" l="1"/>
  <c r="J150" i="1" l="1"/>
  <c r="J143" i="1"/>
  <c r="J142" i="1"/>
  <c r="J141" i="1"/>
  <c r="J140" i="1"/>
  <c r="J139" i="1"/>
  <c r="J138" i="1"/>
  <c r="J137" i="1"/>
  <c r="J135" i="1"/>
  <c r="J134" i="1"/>
  <c r="J133" i="1"/>
  <c r="J132" i="1"/>
  <c r="J130" i="1"/>
  <c r="J129" i="1"/>
  <c r="J127" i="1"/>
  <c r="J126" i="1"/>
  <c r="J125" i="1"/>
  <c r="J124" i="1"/>
  <c r="J123" i="1"/>
  <c r="J120" i="1"/>
  <c r="J119" i="1"/>
  <c r="J118" i="1"/>
  <c r="J117" i="1"/>
  <c r="J116" i="1"/>
  <c r="J114" i="1"/>
  <c r="J113" i="1"/>
  <c r="J112" i="1"/>
  <c r="J111" i="1"/>
  <c r="J35" i="1" l="1"/>
  <c r="K31" i="1"/>
  <c r="J31" i="1"/>
  <c r="K30" i="1"/>
  <c r="J30" i="1"/>
</calcChain>
</file>

<file path=xl/comments1.xml><?xml version="1.0" encoding="utf-8"?>
<comments xmlns="http://schemas.openxmlformats.org/spreadsheetml/2006/main">
  <authors>
    <author>Roger Quirama Garcia</author>
    <author>Sandra Yasmin Florez Abril</author>
    <author>Hector Julio Melo Ocampo</author>
  </authors>
  <commentList>
    <comment ref="C113" authorId="0">
      <text>
        <r>
          <rPr>
            <b/>
            <sz val="9"/>
            <color indexed="81"/>
            <rFont val="Tahoma"/>
            <family val="2"/>
          </rPr>
          <t>Roger Quirama Garcia:</t>
        </r>
        <r>
          <rPr>
            <sz val="9"/>
            <color indexed="81"/>
            <rFont val="Tahoma"/>
            <family val="2"/>
          </rPr>
          <t xml:space="preserve">
Crecimiento de cores licenciados (ODA)</t>
        </r>
      </text>
    </comment>
    <comment ref="C128" authorId="1">
      <text>
        <r>
          <rPr>
            <b/>
            <sz val="9"/>
            <color indexed="81"/>
            <rFont val="Tahoma"/>
            <family val="2"/>
          </rPr>
          <t>Sandra Yasmin Florez Abril:</t>
        </r>
        <r>
          <rPr>
            <sz val="9"/>
            <color indexed="81"/>
            <rFont val="Tahoma"/>
            <family val="2"/>
          </rPr>
          <t xml:space="preserve">
Revisar el tema del licenciamiento de Desarrollo que se debe adquirir para el 2016
</t>
        </r>
        <r>
          <rPr>
            <b/>
            <sz val="9"/>
            <color indexed="81"/>
            <rFont val="Tahoma"/>
            <family val="2"/>
          </rPr>
          <t>Hector Julio Melo Ocampo:</t>
        </r>
        <r>
          <rPr>
            <sz val="9"/>
            <color indexed="81"/>
            <rFont val="Tahoma"/>
            <family val="2"/>
          </rPr>
          <t xml:space="preserve">
Adicionar capacitación
8 licencias de desarrollo
</t>
        </r>
      </text>
    </comment>
    <comment ref="C132" authorId="2">
      <text>
        <r>
          <rPr>
            <b/>
            <sz val="9"/>
            <color indexed="81"/>
            <rFont val="Tahoma"/>
            <family val="2"/>
          </rPr>
          <t>Hector Julio Melo Ocampo:</t>
        </r>
        <r>
          <rPr>
            <sz val="9"/>
            <color indexed="81"/>
            <rFont val="Tahoma"/>
            <family val="2"/>
          </rPr>
          <t xml:space="preserve">
Revisar la necesidad con las áreas para definir el monto real.</t>
        </r>
      </text>
    </comment>
    <comment ref="C133" authorId="2">
      <text>
        <r>
          <rPr>
            <b/>
            <sz val="9"/>
            <color indexed="81"/>
            <rFont val="Tahoma"/>
            <family val="2"/>
          </rPr>
          <t>Hector Julio Melo Ocampo:</t>
        </r>
        <r>
          <rPr>
            <sz val="9"/>
            <color indexed="81"/>
            <rFont val="Tahoma"/>
            <family val="2"/>
          </rPr>
          <t xml:space="preserve">
Igual que el anterior. 
</t>
        </r>
      </text>
    </comment>
  </commentList>
</comments>
</file>

<file path=xl/sharedStrings.xml><?xml version="1.0" encoding="utf-8"?>
<sst xmlns="http://schemas.openxmlformats.org/spreadsheetml/2006/main" count="1301" uniqueCount="301">
  <si>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</si>
  <si>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</si>
  <si>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</si>
  <si>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</si>
  <si>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</si>
  <si>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</si>
  <si>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</si>
  <si>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</si>
  <si>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</si>
  <si>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</si>
  <si>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</si>
  <si>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</si>
  <si>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</si>
  <si>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</si>
  <si>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Andres Felipe Gonzalez Rodriguez - Doris Atahualpa Polanco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</si>
  <si>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</si>
  <si>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</si>
  <si>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</si>
  <si>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</si>
  <si>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</si>
  <si>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</si>
  <si>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</si>
  <si>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</si>
  <si>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Descripción</t>
  </si>
  <si>
    <t>Cantidad             (Unidad de Medida)</t>
  </si>
  <si>
    <t>Fecha estimada de inicio de proceso de selección</t>
  </si>
  <si>
    <t>Duración estimada del contrato</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</si>
  <si>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</si>
  <si>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</si>
  <si>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</si>
  <si>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</si>
  <si>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</si>
  <si>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</si>
  <si>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</si>
  <si>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</si>
  <si>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</si>
  <si>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CONTRASTISTA </t>
  </si>
  <si>
    <t xml:space="preserve">FECHA DE SUSCRIPCION </t>
  </si>
  <si>
    <t>OBJETO</t>
  </si>
  <si>
    <t>TIPO DE CONTRATO</t>
  </si>
  <si>
    <t>VALOR TOTAL</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</si>
  <si>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</si>
  <si>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</si>
  <si>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</si>
  <si>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</si>
  <si>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</si>
  <si>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</si>
  <si>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</si>
  <si>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</si>
  <si>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</si>
  <si>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</si>
  <si>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</si>
  <si>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</si>
  <si>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</si>
  <si>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</si>
  <si>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</si>
  <si>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</si>
  <si>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</si>
  <si>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</si>
  <si>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</si>
  <si>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</si>
  <si>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</si>
  <si>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</si>
  <si>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</si>
  <si>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</si>
  <si>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</si>
  <si>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</si>
  <si>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</si>
  <si>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</si>
  <si>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</si>
  <si>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</si>
  <si>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Suministrar gasolina corriente para el funcionamiento de los vehículos por los cuales sea legalmente responsanble la Función Pública para garantizar de esta manera el normal funcionamiento del parque automotor de la entidad.</t>
  </si>
  <si>
    <t>2 0 4 4 1 COMBUSTIBLES Y LUBRICANTES</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</si>
  <si>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</si>
  <si>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</si>
  <si>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</si>
  <si>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</si>
  <si>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</si>
  <si>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</si>
  <si>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Oficina de Sistemas</t>
  </si>
  <si>
    <t>Roger Quirama García Tel 334 40 80 Ext. 205</t>
  </si>
  <si>
    <t>Claudia Patricia Hernandez Tel 3344080 ext 158</t>
  </si>
  <si>
    <t>11 meses</t>
  </si>
  <si>
    <t>3 meses</t>
  </si>
  <si>
    <t>Adquirir la suscripción al periodico EL TIEMPO Y PORTAFOLIO.</t>
  </si>
  <si>
    <t>2 0 4 7 5 SUSCRIPCIONES</t>
  </si>
  <si>
    <t>2 0 4 9 8 SEGURO RESPONSABILIDAD CIVIL</t>
  </si>
  <si>
    <t>Secretaría General</t>
  </si>
  <si>
    <t xml:space="preserve">Adquisición  de la Papelería, utiles de escritorio y Oficina para el uso de las dependencias de la Función Pública. </t>
  </si>
  <si>
    <t>1 mes</t>
  </si>
  <si>
    <t>2 0 4 4 15 PAPELERIA, UTILES DE ESCRITORIO Y OFICINA</t>
  </si>
  <si>
    <t>Adquirir la suscripción a la Revista SEMANA para la Función Pública.</t>
  </si>
  <si>
    <t>Grupo de Gestión Humana</t>
  </si>
  <si>
    <t>2 0 4 4 2 DOTACIONES</t>
  </si>
  <si>
    <t>Prestar el servicio de mantenimiento preventivo y correctivo de las Fotocopiadoras y duplicadoras de la Función Pública.</t>
  </si>
  <si>
    <t>2 0 4 5 2 MANTENIMIENTO DE BIENES MUEBLES, EQUIPOS Y ENSERES
2 0 4 4 20 REPUESTOS</t>
  </si>
  <si>
    <t>2 0 4 6 8 OTROS COMUNICACIONES Y TRANSPORTE</t>
  </si>
  <si>
    <t>8 meses</t>
  </si>
  <si>
    <t>Dirección General</t>
  </si>
  <si>
    <t>Juan Pablo Caicedo Montaña  Tel 3344080 ext 208</t>
  </si>
  <si>
    <t>Contratar el servicio de Mantenimiento y cargue de extintores de la Función Pública.</t>
  </si>
  <si>
    <t>2 0 4 21 4 SERVICIOS DE BIENESTAR SOCIAL</t>
  </si>
  <si>
    <t>7 meses</t>
  </si>
  <si>
    <t>María del Pilar García Tel 3344080 ext 164</t>
  </si>
  <si>
    <t>2 0 4 1 8 SOFTWARE</t>
  </si>
  <si>
    <t xml:space="preserve">Adquisición de tóner y cartuchos para impresoras acorde con las especificaciones mínimas establecidas en el presente documento. </t>
  </si>
  <si>
    <t>2 0 4 6 5 SERVICIOS DE TRANSMISION DE INFORMACION</t>
  </si>
  <si>
    <t>Grupo de Gestión Financiera</t>
  </si>
  <si>
    <t>2 0 4 4 20 REPUESTOS</t>
  </si>
  <si>
    <t>Adquisición de elementos de Ferreteria para la entidad.</t>
  </si>
  <si>
    <t>2 0 4 21 8 SERVICIOS PARA ESTIMULOS</t>
  </si>
  <si>
    <t>2 0 4 5 1 MANTENIMIENTO DE BIENES INMUEBLES</t>
  </si>
  <si>
    <t>www.funcionpublica.gov.co</t>
  </si>
  <si>
    <t>Funcionamiento: 1767304110 Inversión CSF: xxxxxx SSF: xxxxxx</t>
  </si>
  <si>
    <t>Adquisición del Licenciamiento y soporte de la Herramienta de Antivirus AVIRA, de conformidad con las condiciones descritas en el Anexo de Especificaciones Técnicas.</t>
  </si>
  <si>
    <t>GLOBAL</t>
  </si>
  <si>
    <t>CONTRATACION DIRECTA</t>
  </si>
  <si>
    <t>SI</t>
  </si>
  <si>
    <t>Para trámite</t>
  </si>
  <si>
    <t>Grupo de Gestión Administrativa y Documental</t>
  </si>
  <si>
    <t>12 meses</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</si>
  <si>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</si>
  <si>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</si>
  <si>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</si>
  <si>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</si>
  <si>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</si>
  <si>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</si>
  <si>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</si>
  <si>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</si>
  <si>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2 meses</t>
  </si>
  <si>
    <t>SELECCIÓN ABREVIADA MENOR CUANTIA</t>
  </si>
  <si>
    <t>Adquisición de elementos de aseo</t>
  </si>
  <si>
    <t>2 0 4 4 17 PRODUCTOS DE ASEO Y LIMPIEZA</t>
  </si>
  <si>
    <t>MÍNIMA CUANTÍA</t>
  </si>
  <si>
    <t>Adquisición productos de cafetería</t>
  </si>
  <si>
    <t>2 0 4 4 18 PRODUCTOS DE CAFETERIA Y RESTAURANTE</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</si>
  <si>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</si>
  <si>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7.5 meses</t>
  </si>
  <si>
    <t>Contratar la suscripción al soporte y mantenimiento para el Sistema de Turnos Web, de conformidad con las especificaciones técnicas.</t>
  </si>
  <si>
    <t>Prestar de los servicios de soporte y mantenimiento de Hardware y Software para la Función Pública, y bolsa de horas de soporte de red según las especificaciones que se describen en el Anexo Técnico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</si>
  <si>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</si>
  <si>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</si>
  <si>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</si>
  <si>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</si>
  <si>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Adquisición de doce (12) dispositivos de firma digital para los servidores del Departamento que son  usuarios del SIIF.</t>
  </si>
  <si>
    <t>Prestar el servicio de custodia, transporte y almacenamiento externo de los medios magnéticos que contienen las copias de respaldo de la información del Departamento, de acuerdo con las condiciones técnicas establecidas en los Estudios Previos</t>
  </si>
  <si>
    <t>Transporte de un vehículo en camabaja desde la ciudad de Ibague</t>
  </si>
  <si>
    <t>UNIDAD</t>
  </si>
  <si>
    <t>Dirección Jurídica</t>
  </si>
  <si>
    <t>Suscripción al servicio de actualización jurídica vía internet</t>
  </si>
  <si>
    <t>CONTRATACIÓN DIRECTA</t>
  </si>
  <si>
    <t>2 0 4 7 6 OTROS GASTOS POR IMPRESOS Y PUBLICACIONES</t>
  </si>
  <si>
    <t>Publicación aviso Banco de Exitos.</t>
  </si>
  <si>
    <t>Publicación aviso Convocatoria CNSC</t>
  </si>
  <si>
    <t>Dirección de Control Interno</t>
  </si>
  <si>
    <t>Adquisición de SOAT</t>
  </si>
  <si>
    <t>Adquisición del programa de seguros y poliza de resposabilidad civil de servidores públicos</t>
  </si>
  <si>
    <t>2 0 4 9 4 SEGURO DE INCENDIO
2 0 4 9 7 SEGUROS EQUIPOS ELECTRICOS
2 0 4 9 8 SEGURO RESPONSABILIDAD CIVIL
2 0 4 9 9 SEGURO SUSTRACCION Y HURTO
2 0 4 9 13 OTROS SEGUROS</t>
  </si>
  <si>
    <t>Adquisición de tíquetes aéreos nacionales e internacionales</t>
  </si>
  <si>
    <t xml:space="preserve">2 0 4 11 1 VIATICOS Y GASTOS DE VIAJE AL EXTERIOR
2 0 4 11 1 VIATICOS Y GASTOS DE VIAJE AL EXTERIOR </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</si>
  <si>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</si>
  <si>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</si>
  <si>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</si>
  <si>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</si>
  <si>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</si>
  <si>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</si>
  <si>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Contratar los servicio profesionales de un diseñador para la Dirección General</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</si>
  <si>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</si>
  <si>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</si>
  <si>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</si>
  <si>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 xml:space="preserve"> Realización de los estudios necesarios, para la adquisición y puesta en funcionamiento de dos ascensores para el edificio sede la función pública</t>
  </si>
  <si>
    <t>UND</t>
  </si>
  <si>
    <t>CONCURSO DE MERITOS</t>
  </si>
  <si>
    <t>Julian Mauricio Martinez Tel 3344080 Ext. 124</t>
  </si>
  <si>
    <t>72101510 72101511 72101509</t>
  </si>
  <si>
    <t>81112201 81112202 81112204</t>
  </si>
  <si>
    <t>78111502 90121502</t>
  </si>
  <si>
    <t xml:space="preserve">44122101 44121503 44121605 44121612 44121615 44121618 44121619 44121621 44121630 44121634 44121701 44121702 44121704 44121706 44121716 44121804 44121902 44121905 44122003 44122011 44122104 44122107 </t>
  </si>
  <si>
    <t>53101902 53102102 53101904 53111501 53111601 53111601</t>
  </si>
  <si>
    <t>39101605 39111801</t>
  </si>
  <si>
    <t>80141625 80111502</t>
  </si>
  <si>
    <t>50161814 50201706</t>
  </si>
  <si>
    <t>53131608 14111704 42132205 70141504</t>
  </si>
  <si>
    <t>Subdireccion</t>
  </si>
  <si>
    <t>Prestar los Servicios Profesionales para apoyar la definición de planes y actividades a adelantar por Función Pública para la implementación de la estrategia de Enlace Estado-Ciudadano en los temas  relacionados con Participación Ciudadana en la Gestión Pública, Transparencia, Racionalización de Trámites y Servicio al Ciudadano durante el año 2016.</t>
  </si>
  <si>
    <t>Prestar los Servicios Profesionales para apoyar el proceso de elaboración del Plan de Acción Institucional 2016 en los temas relacionados con: Participación, Transparencia y Servicio al Ciudadano</t>
  </si>
  <si>
    <t>Prestar servicios profesionales en la Dirección para apoyar la sistematización y la generación de reportes relacionados con  la implementación de la Estrategia de Gestión Internacional al interior de la entidad.</t>
  </si>
  <si>
    <t xml:space="preserve">Prestar los Servicios Profesionales en la Dirección, para coordinar el diseño y la implementación de la segunda fase de la estrategia  de pedagogía y construcción de paz en la administración pública, en el marco del Proyecto de Inversión </t>
  </si>
  <si>
    <t>Prestar los Servicios Profesionales, para apoyar el desarrollo de la estrategia de comunicaciones interna y externa, del Departamento Administrativo de la Función Pública, en el marco del Proyecto de Inversión</t>
  </si>
  <si>
    <t xml:space="preserve">Prestar los Servicios Profesionales para apoyar la implementación de la estrategia de comunicaciones externa y territorial del Departamento Administrativo de la Función Pública, en el marco del Proyecto de Inversión </t>
  </si>
  <si>
    <t xml:space="preserve">Prestar los Servicios Profesionales para apoyar la implementación de la estrategia de comunicaciones interinstitucional del Departamento Administrativo de la Función Pública, en el marco del Proyecto de Inversión </t>
  </si>
  <si>
    <t xml:space="preserve">Prestar los servicios profesionales para el diseño y diagramación de las publicaciones técnicas generadas y aprobadas por la Entidad, en el marco del Proyecto de Inversión </t>
  </si>
  <si>
    <t xml:space="preserve">Prestar los Servicios Profesionales en la Dirección, para apoyar el diseño y la implementación de la segunda fase de la estrategia  de pedagogía y construcción de paz en la administración pública, en el marco del Proyecto de Inversión </t>
  </si>
  <si>
    <t>Prestar los Servicios Profesionales en la Subdirección para apoyar la planeación, producción de reportes e informes sobre la propuesta del modelo de servicio al ciudadano, la estrategia de racionalización de trámites y el Espacio Virtual de Asesoría</t>
  </si>
  <si>
    <t xml:space="preserve">Prestar los servicios profesionales en la Función Pública para apoyar en la articulación de las actividades encaminadas a fortalecer las políticas públicas del Sector en el marco del Proyecto de Inversión </t>
  </si>
  <si>
    <t>Prestar los Servicios Profesionales en la Función Pública, para el mantenimiento, soporte y monitoreo del Micrositio web, “Espacio Virtual de Asesoría” del Departamento Administrativo de la Función Pública</t>
  </si>
  <si>
    <t>Prestar los Servicios Profesionales en la FUNCIÓN PÚBLICA, para adelantar el diseño del gestor normativo Web y actualizaciones del Micrositio denominado Espacio Virtual de Asesoría - EVA del Departamento Administrativo de la Función</t>
  </si>
  <si>
    <t xml:space="preserve">Prestar servicios profesionales para administrar contenidos, atender requerimientos y solicitudes recibidas a través de EVA de acuerdo a los lineamientos establecidos por la estrategia de comunicaciones, en el marco del proyecto de Inversión </t>
  </si>
  <si>
    <t>Prestar los servicios profesionales en la Función Pública, para la implementación y mantenimiento de un Micrositio Web, denominado Espacio Virtual de Asesoría - EVA del Departamento Administrativo de la Función Pública, teniendo en cuenta los lineamientos de Gobierno en Línea, en el marco del Proyecto de Inversión.</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</si>
  <si>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</si>
  <si>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para apoyar la ejecución del Proyecto “Pedagogía de paz y cambio cultural”,</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</si>
  <si>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</si>
  <si>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</si>
  <si>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</si>
  <si>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Apoyar a la Dirección de Control Interno en la revisión de los aplicativos y herramientas que soportan el MECI, el MIPG, el Banco de Éxitos, entre otros, realizar las mejoras que permitan potencializar su uso y acceso web y brindar el soporte que los mismos requieren.</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</si>
  <si>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</si>
  <si>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</si>
  <si>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Prestar los Servicios Profesionales en el Grupo de Gestión Contractual, para apoyar jurídicamente los procesos de contratación en el marco del Proyecto de Inversión</t>
  </si>
  <si>
    <t xml:space="preserve">Prestar los servicios de Apoyo a la Gestión en el Grupo de Gestión Contractual, para la organización de la documentación generada en el marco del Proyecto de Inversión </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</si>
  <si>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</si>
  <si>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</si>
  <si>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los Servicios Profesionales en la Subdirección para apoyar la Estrategia de Gestión Territorial al interior de la entidad, dar orientaciones y lineamientos para su implementación y seguimiento, en el marco del Proyecto de Inversión</t>
  </si>
  <si>
    <t>Adecuación funcional y documental del Sistema de Gestión Integrado de la Función Pública</t>
  </si>
  <si>
    <t xml:space="preserve">Apoyar a la Oficina Asesora de Planeación, en el levantamiento documental de la actualización del Sistema de Gestión Integrado de la Función Pública, </t>
  </si>
  <si>
    <t>Seguimiento y evaluación a los planes estratégicos Sectorial e Institucional y del Plan Anual de Acción 2015</t>
  </si>
  <si>
    <t xml:space="preserve">
Prestar los Servicios Profesionales en la Oficina Asesora de Planeación para asesorar el proceso de reingeniería </t>
  </si>
  <si>
    <t>Consolidación de la oferta de información estadística al interior de la entidad y del sector Función Pública</t>
  </si>
  <si>
    <t>Prestar los servicios profesionales en la Dirección de Empleo Público, para apoyar la planificación, el desarrollo y el seguimiento del proyecto de servidores públicos innovadores y competentes y el plan operativo anual de la Dirección, en el marco del Proyecto de Inversión</t>
  </si>
  <si>
    <t>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t>
  </si>
  <si>
    <t>Prestar los servicios profesionales en la Dirección de Empleo Público, para apoyar en la actualización e implementación  de  la política de empleo público, en el marco del Proyecto de Inversión</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</si>
  <si>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</si>
  <si>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</si>
  <si>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Apoyar a la Dirección de Control Interno en la realización de la minería de datos, a través de la información que se genera en los diferentes aplicativos utilizados en los procesos de la Dirección de Control Interno y proponer mejoras en la captura de la información y las mediciones.</t>
  </si>
  <si>
    <t>Prestar los Servicios Profesionales en la Dirección Jurídica de la Función Pública, como relator y coordinador del Gestor Normativo.</t>
  </si>
  <si>
    <t>Apoyar el desarrollo de las actividades de estructuración de concordancias y enlaces, a partir del análisis de la información que se sea suministrada, ya sean conceptos, jurisprudencia, doctrina y normatividad.</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</si>
  <si>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</si>
  <si>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</si>
  <si>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</si>
  <si>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Ingeniero de Soporte - Prestar los Servicios Profesionales como Desarrollador, para apoyar y brindar el soporte técnico a la Dirección Jurídica, para la puesta en funcionamiento e implementación del Gestor Normativo y de Conceptos</t>
  </si>
  <si>
    <t>Dirección de Control Interno y Racionalización de Trámtes</t>
  </si>
  <si>
    <t>Secretaria General</t>
  </si>
  <si>
    <t>Subdirección</t>
  </si>
  <si>
    <t>Oficina Asesora de Planeación</t>
  </si>
  <si>
    <t>Dirección de Empleo Publico</t>
  </si>
  <si>
    <t>Dirección de Control Interno y Racionalización de Trámites</t>
  </si>
  <si>
    <t xml:space="preserve"> UNIDAD</t>
  </si>
  <si>
    <t>Adriana Daza Tel 3344080 Ett. 192</t>
  </si>
  <si>
    <t>Prestar los Servicios Profesionales en la trasferencia de conocimiento y búsqueda de estrategias exitosas adquiridas en la estructuración técnica de gestores normativos para el fortalecimiento del procesamiento de datos que cuenta la entidad, de tal manera que le permita a la Función Pública, conocer, manipular, entender, dominar y utilizar la tecnología y el conocimiento que posee para el mantenimiento, ajustes y estructuración del gestor normativo</t>
  </si>
  <si>
    <t>C-123-1000-4 Recurso10</t>
  </si>
  <si>
    <t>C-123-1000-4 Recurso 10</t>
  </si>
  <si>
    <t>C-520-1403-1 Recurso 10</t>
  </si>
  <si>
    <r>
      <t>C-520-1000- 10</t>
    </r>
    <r>
      <rPr>
        <sz val="11"/>
        <color rgb="FFFF0000"/>
        <rFont val="Arial"/>
        <family val="2"/>
      </rPr>
      <t xml:space="preserve"> </t>
    </r>
    <r>
      <rPr>
        <sz val="11"/>
        <rFont val="Arial"/>
        <family val="2"/>
      </rPr>
      <t>Recurso 11</t>
    </r>
  </si>
  <si>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</si>
  <si>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</si>
  <si>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</si>
  <si>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</si>
  <si>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</si>
  <si>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</si>
  <si>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 xml:space="preserve">Adquisición del licenciamiento Oracle Database Enterprise Edition y Oracle Real Application Clusters - Processor Perpetual, con el respectivo soporte.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</si>
  <si>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</si>
  <si>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</si>
  <si>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</si>
  <si>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</si>
  <si>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 xml:space="preserve">Realizar capacitación para fortalecer el desarrollo de competencias técnicas del equipo de la oficina de sistemas </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</si>
  <si>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</si>
  <si>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</si>
  <si>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</si>
  <si>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</si>
  <si>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</si>
  <si>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</si>
  <si>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</si>
  <si>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de una consultoría integral para el diseño, planificación, implementación y seguimiento de la estrategia de Gobierno en línea de la Función Pública, seguridad  y la implementación del Plan estrategico de TI, incluida la primera iteración de la Arquitectura Empresarial de la entidadsegún las caractarísricas señaladas en el ánexo técnico. </t>
  </si>
  <si>
    <t>Prestar los servicios de soporte y derechos de actualizacion de versiones, para la correcta operación de la mesa de servicio de la herramienta proactivaNET.</t>
  </si>
  <si>
    <t>Suscripción al licenciamiento y servicios de  soporte para las licencias del software Liferay Portal Enterprise Edition y nuevas licencias de desarrollo, conforme lo especificado en la ficha técnica.</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</si>
  <si>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</si>
  <si>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</si>
  <si>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 xml:space="preserve">Suscripción, uso y soporte al servicio de Email Marketing para la Función Pública. </t>
  </si>
  <si>
    <t xml:space="preserve">Adquirir el Licenciamiento de office 365 Enterprise E1, conforme a las especificaciones del anexo técnico. </t>
  </si>
  <si>
    <t>Adquisición e instalación de 70 puntos de red con el fin de ampliar la capacidad actual y cubrir las necesidades de la entidad.</t>
  </si>
  <si>
    <t>Adquisición de impresoras multifuncionales a color, con sus respectivos toners según las especificaciones mínimas establecidas en la Ficha Técnica.</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</si>
  <si>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</si>
  <si>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</si>
  <si>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</si>
  <si>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</si>
  <si>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</si>
  <si>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Suscripción al sistema Global Suite</t>
  </si>
  <si>
    <t>Prestar los Servicios Profesionales en LA FUNCIÓN PÚBLICA, para el mejoramiento, actualización, soporte y monitoreo del procedimiento de construcción y mantenimiento del Micrositio Web, denominado  Espacio Virtual de Asesoría – EVA del Departamento Administrativo de la Función Pública.</t>
  </si>
  <si>
    <t>Prestar los servicios profesionales en LA FUNCIÓN PÚBLICA, para el ajuste, mantenimiento, soporte, actualización y monitoreo del Micrositio Web, denominado Espacio Virtual de Asesoría – EVA del Departamento Administrativo de la Función Pública, teniendo en cuenta los lineamientos de Gobierno en Línea.</t>
  </si>
  <si>
    <t>Prestar los Servicios Profesionales en LA FUNCIÓN PÚBLICA, para realizar los ajustes y actualizaciones en el diseño del Gestor Normativo y del micrositio denominado Espacio Virtual de Asesoría - EVA del Departamento Administrativo de la Función.</t>
  </si>
  <si>
    <t>Prestar los servicios profesionales en la Función Pública, para revisión, ajuste, aplicación de diseño instruccional y cargue de contenidos educativos en el  Micrositio Web, denominado Espacio Virtual de Asesoría - EVA del Departamento Administrativo de la Función Pública, teniendo en cuenta los lineamientos de Gobierno en Línea, en el marco del Proyecto de Inversión.</t>
  </si>
  <si>
    <t>Planta Temporal</t>
  </si>
  <si>
    <t>ENERO/2016</t>
  </si>
  <si>
    <t>marzo de 2016</t>
  </si>
  <si>
    <t>Mayo 2016</t>
  </si>
  <si>
    <t>Agosto 2016</t>
  </si>
  <si>
    <t>Abril de 2016</t>
  </si>
  <si>
    <t>Julio de 2016</t>
  </si>
  <si>
    <t>Junio 2016</t>
  </si>
  <si>
    <t>Enero de 2016</t>
  </si>
  <si>
    <t>febrero de 2016</t>
  </si>
  <si>
    <t xml:space="preserve">Selección Abreviada por subasta </t>
  </si>
  <si>
    <t>Colombia Compra Eficiente</t>
  </si>
  <si>
    <t>Licitación Pública</t>
  </si>
  <si>
    <t>Selección Abreviada de Menor Cuantía</t>
  </si>
  <si>
    <t>Mínima Cuantía</t>
  </si>
  <si>
    <t>Concurso de Méritos</t>
  </si>
  <si>
    <t>Contratación Directa</t>
  </si>
  <si>
    <t>MINIMA CUANTIA</t>
  </si>
  <si>
    <t>1mes</t>
  </si>
  <si>
    <t>6 meses</t>
  </si>
  <si>
    <t>INVERSION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</si>
</sst>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44" formatCode="_(&quot;$&quot;\ * #,##0.00_);_(&quot;$&quot;\ * \(#,##0.00\);_(&quot;$&quot;\ *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2"/>
      <color theme="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1"/>
      <color rgb="FF000000"/>
      <name val="Arial"/>
      <family val="2"/>
    </font>
    <font>
      <sz val="10"/>
      <name val="Arial"/>
      <family val="2"/>
    </font>
    <font>
      <sz val="11"/>
      <name val="Calibri"/>
      <family val="2"/>
      <scheme val="minor"/>
    </font>
    <font>
      <sz val="11"/>
      <color rgb="FFFF0000"/>
      <name val="Arial"/>
      <family val="2"/>
    </font>
    <font>
      <sz val="10"/>
      <color theme="1"/>
      <name val="Arial Narrow"/>
      <family val="2"/>
    </font>
    <font>
      <sz val="10"/>
      <name val="Arial Narrow"/>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5" fillId="0" borderId="0"/>
    <xf numFmtId="0" fontId="15" fillId="0" borderId="0"/>
    <xf numFmtId="165" fontId="1" fillId="0" borderId="0" applyFont="0" applyFill="0" applyBorder="0" applyAlignment="0" applyProtection="0"/>
  </cellStyleXfs>
  <cellXfs count="145">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xf numFmtId="0" fontId="4" fillId="0" borderId="0" xfId="0" applyFont="1"/>
    <xf numFmtId="0" fontId="0" fillId="0" borderId="0" xfId="0" applyFont="1" applyFill="1"/>
    <xf numFmtId="0" fontId="2"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3" borderId="0" xfId="0" applyFont="1" applyFill="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3" fillId="2" borderId="15" xfId="2" applyFont="1" applyBorder="1" applyAlignment="1">
      <alignment horizontal="center" vertical="center" wrapText="1"/>
    </xf>
    <xf numFmtId="0" fontId="3" fillId="2" borderId="16" xfId="2" applyFont="1" applyBorder="1" applyAlignment="1">
      <alignment horizontal="center" vertical="center" wrapText="1"/>
    </xf>
    <xf numFmtId="0" fontId="3" fillId="2" borderId="17" xfId="2" applyFont="1" applyBorder="1" applyAlignment="1">
      <alignment horizontal="center" vertical="center" wrapText="1"/>
    </xf>
    <xf numFmtId="0" fontId="0" fillId="0" borderId="0" xfId="0" applyFont="1" applyAlignment="1">
      <alignment horizontal="center" vertical="center"/>
    </xf>
    <xf numFmtId="0" fontId="6" fillId="2" borderId="17" xfId="2" applyFont="1" applyBorder="1" applyAlignment="1">
      <alignment horizontal="center" vertical="center" wrapText="1"/>
    </xf>
    <xf numFmtId="0" fontId="0" fillId="3" borderId="0" xfId="0" applyFill="1" applyAlignment="1">
      <alignment vertical="center" wrapText="1"/>
    </xf>
    <xf numFmtId="0" fontId="0" fillId="3" borderId="0" xfId="0" applyFont="1" applyFill="1" applyAlignment="1">
      <alignment vertical="center" wrapText="1"/>
    </xf>
    <xf numFmtId="0" fontId="7" fillId="3" borderId="1" xfId="0" applyFont="1" applyFill="1" applyBorder="1" applyAlignment="1">
      <alignment horizontal="center" vertical="center" wrapText="1"/>
    </xf>
    <xf numFmtId="0" fontId="7" fillId="3" borderId="7" xfId="0" applyFont="1" applyFill="1" applyBorder="1" applyAlignment="1">
      <alignment vertical="center" wrapText="1"/>
    </xf>
    <xf numFmtId="14" fontId="8"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44" fontId="7" fillId="3" borderId="1" xfId="1" applyFont="1" applyFill="1" applyBorder="1" applyAlignment="1">
      <alignment vertical="center" wrapText="1"/>
    </xf>
    <xf numFmtId="0" fontId="7" fillId="3" borderId="18" xfId="0" applyFont="1" applyFill="1" applyBorder="1" applyAlignment="1">
      <alignment vertical="center" wrapText="1"/>
    </xf>
    <xf numFmtId="0" fontId="7" fillId="3" borderId="0" xfId="0" applyFont="1" applyFill="1"/>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6" fontId="7" fillId="3" borderId="19" xfId="0" applyNumberFormat="1" applyFont="1" applyFill="1" applyBorder="1" applyAlignment="1">
      <alignment horizontal="right" vertical="center" wrapText="1"/>
    </xf>
    <xf numFmtId="2" fontId="7" fillId="3" borderId="1" xfId="0" applyNumberFormat="1" applyFont="1" applyFill="1" applyBorder="1" applyAlignment="1">
      <alignment horizontal="right" vertical="center" wrapText="1"/>
    </xf>
    <xf numFmtId="6" fontId="7" fillId="3" borderId="1" xfId="0" applyNumberFormat="1" applyFont="1" applyFill="1" applyBorder="1" applyAlignment="1">
      <alignment horizontal="right" vertical="center" wrapText="1"/>
    </xf>
    <xf numFmtId="166" fontId="11" fillId="3" borderId="1" xfId="1" applyNumberFormat="1" applyFont="1" applyFill="1" applyBorder="1" applyAlignment="1">
      <alignment horizontal="center" vertical="center" wrapText="1"/>
    </xf>
    <xf numFmtId="0" fontId="7" fillId="3" borderId="6" xfId="0" applyFont="1" applyFill="1" applyBorder="1" applyAlignment="1">
      <alignment horizontal="right" vertical="center" wrapText="1"/>
    </xf>
    <xf numFmtId="0" fontId="7" fillId="3" borderId="1" xfId="0" applyFont="1" applyFill="1" applyBorder="1" applyAlignment="1">
      <alignment horizontal="right" vertical="center" wrapText="1"/>
    </xf>
    <xf numFmtId="6" fontId="7" fillId="3" borderId="1" xfId="0" applyNumberFormat="1" applyFont="1" applyFill="1" applyBorder="1" applyAlignment="1">
      <alignment horizontal="center" vertical="center" wrapText="1"/>
    </xf>
    <xf numFmtId="166" fontId="7" fillId="3" borderId="19" xfId="1" applyNumberFormat="1" applyFont="1" applyFill="1" applyBorder="1" applyAlignment="1">
      <alignment horizontal="center" vertical="center" wrapText="1"/>
    </xf>
    <xf numFmtId="166" fontId="7" fillId="3" borderId="1" xfId="1" applyNumberFormat="1" applyFont="1" applyFill="1" applyBorder="1" applyAlignment="1">
      <alignment horizontal="center" vertical="center" wrapText="1"/>
    </xf>
    <xf numFmtId="6" fontId="7" fillId="3" borderId="1" xfId="0" applyNumberFormat="1" applyFont="1" applyFill="1" applyBorder="1" applyAlignment="1">
      <alignment vertical="center" wrapText="1"/>
    </xf>
    <xf numFmtId="6" fontId="11" fillId="3" borderId="1" xfId="0" applyNumberFormat="1" applyFont="1" applyFill="1" applyBorder="1" applyAlignment="1">
      <alignment vertical="center" wrapText="1"/>
    </xf>
    <xf numFmtId="6" fontId="7" fillId="3" borderId="6" xfId="0" applyNumberFormat="1" applyFont="1" applyFill="1" applyBorder="1" applyAlignment="1">
      <alignment horizontal="right"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3" borderId="6" xfId="0" applyFont="1" applyFill="1" applyBorder="1" applyAlignment="1">
      <alignment vertical="center" wrapText="1"/>
    </xf>
    <xf numFmtId="0" fontId="7" fillId="3" borderId="1" xfId="0" applyFont="1" applyFill="1" applyBorder="1" applyAlignment="1">
      <alignment horizontal="left" vertical="center" wrapText="1"/>
    </xf>
    <xf numFmtId="17" fontId="9" fillId="3" borderId="1" xfId="0" applyNumberFormat="1" applyFont="1" applyFill="1" applyBorder="1" applyAlignment="1">
      <alignment horizontal="center" vertical="center" wrapText="1"/>
    </xf>
    <xf numFmtId="166" fontId="11" fillId="3" borderId="1" xfId="0" applyNumberFormat="1" applyFont="1" applyFill="1" applyBorder="1" applyAlignment="1">
      <alignmen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166" fontId="8" fillId="3" borderId="1" xfId="1" applyNumberFormat="1" applyFont="1" applyFill="1" applyBorder="1" applyAlignment="1">
      <alignment horizontal="center" vertical="center" wrapText="1"/>
    </xf>
    <xf numFmtId="15" fontId="8" fillId="3" borderId="1" xfId="0" applyNumberFormat="1" applyFont="1" applyFill="1" applyBorder="1" applyAlignment="1">
      <alignment horizontal="center" vertical="center" wrapText="1"/>
    </xf>
    <xf numFmtId="166" fontId="7" fillId="3" borderId="6" xfId="1" applyNumberFormat="1" applyFont="1" applyFill="1" applyBorder="1" applyAlignment="1">
      <alignment horizontal="center" vertical="center" wrapText="1"/>
    </xf>
    <xf numFmtId="0" fontId="14" fillId="3" borderId="0" xfId="0" applyFont="1" applyFill="1" applyAlignment="1">
      <alignment horizontal="center" vertical="center" wrapText="1"/>
    </xf>
    <xf numFmtId="0" fontId="7" fillId="3" borderId="0" xfId="0" applyFont="1" applyFill="1" applyBorder="1" applyAlignment="1">
      <alignment horizontal="center" vertical="center" wrapText="1"/>
    </xf>
    <xf numFmtId="0" fontId="7" fillId="3" borderId="19" xfId="0" applyFont="1" applyFill="1" applyBorder="1"/>
    <xf numFmtId="0" fontId="7" fillId="3" borderId="1" xfId="0" applyFont="1" applyFill="1" applyBorder="1" applyAlignment="1">
      <alignment horizontal="center"/>
    </xf>
    <xf numFmtId="0" fontId="7" fillId="3" borderId="20" xfId="0" applyFont="1" applyFill="1" applyBorder="1" applyAlignment="1">
      <alignment horizontal="center" vertical="center" wrapText="1"/>
    </xf>
    <xf numFmtId="44" fontId="8" fillId="3" borderId="1" xfId="1" applyFont="1" applyFill="1" applyBorder="1" applyAlignment="1">
      <alignment vertical="center" wrapText="1"/>
    </xf>
    <xf numFmtId="166" fontId="7" fillId="3" borderId="21"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1" xfId="0" applyNumberFormat="1"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vertical="center" wrapText="1"/>
    </xf>
    <xf numFmtId="14" fontId="8" fillId="3" borderId="1" xfId="0" applyNumberFormat="1" applyFont="1" applyFill="1" applyBorder="1" applyAlignment="1">
      <alignment horizontal="left" vertical="center" wrapText="1"/>
    </xf>
    <xf numFmtId="0" fontId="0" fillId="3" borderId="7" xfId="0" applyFill="1" applyBorder="1" applyAlignment="1">
      <alignment vertical="center" wrapText="1"/>
    </xf>
    <xf numFmtId="166" fontId="7" fillId="3" borderId="22" xfId="1"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166" fontId="12" fillId="3" borderId="1" xfId="1" applyNumberFormat="1" applyFont="1" applyFill="1" applyBorder="1" applyAlignment="1">
      <alignment horizontal="center" vertical="center" wrapText="1"/>
    </xf>
    <xf numFmtId="15" fontId="12" fillId="3" borderId="1" xfId="0"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8" fillId="3" borderId="7" xfId="0" applyFont="1" applyFill="1" applyBorder="1" applyAlignment="1">
      <alignment vertical="center" wrapText="1"/>
    </xf>
    <xf numFmtId="0" fontId="7" fillId="3" borderId="23" xfId="0" applyFont="1" applyFill="1" applyBorder="1" applyAlignment="1">
      <alignment horizontal="center" vertical="center" wrapText="1"/>
    </xf>
    <xf numFmtId="0" fontId="7" fillId="3" borderId="1" xfId="0" applyFont="1" applyFill="1" applyBorder="1"/>
    <xf numFmtId="0" fontId="0" fillId="3" borderId="0" xfId="0" applyFill="1"/>
    <xf numFmtId="14"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66" fontId="9" fillId="3" borderId="1" xfId="1"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0" xfId="0" applyFont="1" applyFill="1"/>
    <xf numFmtId="0" fontId="16" fillId="3" borderId="0" xfId="0" applyFont="1" applyFill="1" applyAlignment="1">
      <alignment vertical="center" wrapText="1"/>
    </xf>
    <xf numFmtId="0" fontId="7" fillId="3" borderId="1" xfId="1" applyNumberFormat="1" applyFont="1" applyFill="1" applyBorder="1" applyAlignment="1">
      <alignment horizontal="left" vertical="center" wrapText="1"/>
    </xf>
    <xf numFmtId="0" fontId="7" fillId="3" borderId="0" xfId="0" applyFont="1" applyFill="1" applyAlignment="1">
      <alignment vertical="center" wrapText="1"/>
    </xf>
    <xf numFmtId="0" fontId="7" fillId="3" borderId="0" xfId="0" applyFont="1" applyFill="1" applyAlignment="1">
      <alignment wrapText="1"/>
    </xf>
    <xf numFmtId="3" fontId="12" fillId="3" borderId="1" xfId="0" applyNumberFormat="1" applyFont="1" applyFill="1" applyBorder="1" applyAlignment="1">
      <alignment horizontal="lef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7" fillId="3" borderId="18" xfId="0" applyFont="1" applyFill="1" applyBorder="1" applyAlignment="1">
      <alignment horizontal="center" vertical="center" wrapText="1"/>
    </xf>
    <xf numFmtId="0" fontId="18" fillId="3" borderId="1" xfId="0" applyFont="1" applyFill="1" applyBorder="1" applyAlignment="1">
      <alignment horizontal="justify" vertical="center"/>
    </xf>
    <xf numFmtId="166" fontId="19" fillId="3" borderId="1" xfId="1" applyNumberFormat="1" applyFont="1" applyFill="1" applyBorder="1" applyAlignment="1">
      <alignment vertical="center" wrapText="1"/>
    </xf>
    <xf numFmtId="0" fontId="0" fillId="3" borderId="1" xfId="0" applyFont="1" applyFill="1" applyBorder="1" applyAlignment="1" applyProtection="1">
      <alignment horizontal="left" vertical="top" wrapText="1"/>
      <protection locked="0"/>
    </xf>
    <xf numFmtId="37" fontId="19" fillId="3" borderId="1" xfId="1" applyNumberFormat="1" applyFont="1" applyFill="1" applyBorder="1" applyAlignment="1">
      <alignment horizontal="center" vertical="center" wrapText="1"/>
    </xf>
    <xf numFmtId="6" fontId="0" fillId="3" borderId="1" xfId="0" applyNumberFormat="1" applyFont="1" applyFill="1" applyBorder="1" applyAlignment="1" applyProtection="1">
      <alignment horizontal="right" vertical="top" wrapText="1"/>
      <protection locked="0"/>
    </xf>
    <xf numFmtId="166" fontId="0" fillId="3" borderId="1" xfId="1" applyNumberFormat="1" applyFont="1" applyFill="1" applyBorder="1" applyAlignment="1" applyProtection="1">
      <alignment horizontal="right" vertical="top" wrapText="1"/>
      <protection locked="0"/>
    </xf>
    <xf numFmtId="0" fontId="0" fillId="3" borderId="1" xfId="0" applyFill="1" applyBorder="1"/>
    <xf numFmtId="0" fontId="9" fillId="3" borderId="1" xfId="0" applyNumberFormat="1" applyFont="1" applyFill="1" applyBorder="1" applyAlignment="1" applyProtection="1">
      <alignment horizontal="center" vertical="center" wrapText="1"/>
      <protection locked="0"/>
    </xf>
    <xf numFmtId="15" fontId="9" fillId="3" borderId="6" xfId="0" applyNumberFormat="1" applyFont="1" applyFill="1" applyBorder="1" applyAlignment="1" applyProtection="1">
      <alignment horizontal="center" vertical="center" wrapText="1"/>
      <protection locked="0"/>
    </xf>
    <xf numFmtId="0" fontId="4" fillId="3" borderId="6" xfId="0" applyFont="1" applyFill="1" applyBorder="1" applyProtection="1">
      <protection locked="0"/>
    </xf>
    <xf numFmtId="164" fontId="7" fillId="3" borderId="1" xfId="0" applyNumberFormat="1" applyFont="1" applyFill="1" applyBorder="1" applyAlignment="1">
      <alignment horizontal="center" vertical="center" wrapText="1"/>
    </xf>
    <xf numFmtId="17" fontId="7" fillId="3" borderId="1" xfId="0" applyNumberFormat="1" applyFont="1" applyFill="1" applyBorder="1" applyAlignment="1">
      <alignment horizontal="center" vertical="center" wrapText="1"/>
    </xf>
    <xf numFmtId="165" fontId="0" fillId="0" borderId="0" xfId="6" applyFont="1" applyBorder="1" applyAlignment="1">
      <alignment vertical="center" wrapText="1"/>
    </xf>
    <xf numFmtId="165" fontId="0" fillId="0" borderId="0" xfId="6" applyFont="1" applyFill="1" applyAlignment="1">
      <alignment vertical="center" wrapText="1"/>
    </xf>
    <xf numFmtId="165" fontId="0" fillId="0" borderId="0" xfId="6" applyFont="1" applyFill="1" applyBorder="1" applyAlignment="1">
      <alignment horizontal="center" vertical="center" wrapText="1"/>
    </xf>
    <xf numFmtId="165" fontId="0" fillId="3" borderId="0" xfId="6" applyFont="1" applyFill="1" applyBorder="1" applyAlignment="1">
      <alignment horizontal="left" vertical="center" wrapText="1"/>
    </xf>
    <xf numFmtId="165" fontId="0" fillId="0" borderId="0" xfId="6" applyFont="1" applyAlignment="1">
      <alignment vertical="center" wrapText="1"/>
    </xf>
    <xf numFmtId="165" fontId="3" fillId="2" borderId="16" xfId="6" applyFont="1" applyFill="1" applyBorder="1" applyAlignment="1">
      <alignment horizontal="center" vertical="center" wrapText="1"/>
    </xf>
    <xf numFmtId="165" fontId="7" fillId="3" borderId="1" xfId="6" applyFont="1" applyFill="1" applyBorder="1" applyAlignment="1">
      <alignment vertical="center" wrapText="1"/>
    </xf>
    <xf numFmtId="165" fontId="8" fillId="3" borderId="1" xfId="6" applyFont="1" applyFill="1" applyBorder="1" applyAlignment="1">
      <alignment vertical="center" wrapText="1"/>
    </xf>
    <xf numFmtId="165" fontId="0" fillId="3" borderId="0" xfId="6" applyFont="1" applyFill="1"/>
    <xf numFmtId="0" fontId="2" fillId="0" borderId="14"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center" vertical="center" wrapText="1"/>
    </xf>
    <xf numFmtId="166" fontId="0" fillId="0" borderId="7" xfId="0" applyNumberFormat="1" applyFont="1" applyFill="1" applyBorder="1" applyAlignment="1">
      <alignment horizontal="center" vertical="center" wrapText="1"/>
    </xf>
    <xf numFmtId="167" fontId="0" fillId="0" borderId="1" xfId="0" applyNumberFormat="1" applyFont="1" applyFill="1" applyBorder="1" applyAlignment="1">
      <alignment horizontal="right" vertical="center" wrapText="1"/>
    </xf>
    <xf numFmtId="14" fontId="0" fillId="0" borderId="6" xfId="0" applyNumberFormat="1" applyFont="1" applyBorder="1" applyAlignment="1">
      <alignment horizontal="right" vertical="center" wrapText="1"/>
    </xf>
    <xf numFmtId="14" fontId="0" fillId="0" borderId="7" xfId="0" applyNumberFormat="1" applyFont="1" applyBorder="1" applyAlignment="1">
      <alignment horizontal="right" vertical="center" wrapText="1"/>
    </xf>
  </cellXfs>
  <cellStyles count="7">
    <cellStyle name="Énfasis1" xfId="2" builtinId="29"/>
    <cellStyle name="Hipervínculo" xfId="3" builtinId="8"/>
    <cellStyle name="Millares [0]" xfId="6" builtinId="6"/>
    <cellStyle name="Moneda" xfId="1" builtinId="4"/>
    <cellStyle name="Normal" xfId="0" builtinId="0"/>
    <cellStyle name="Normal 3" xfId="5"/>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L151"/>
  <sheetViews>
    <sheetView tabSelected="1" view="pageBreakPreview" zoomScale="10" zoomScaleNormal="10" zoomScaleSheetLayoutView="10" workbookViewId="0">
      <selection activeCell="K146" sqref="K146"/>
    </sheetView>
  </sheetViews>
  <sheetFormatPr baseColWidth="10" defaultColWidth="0" defaultRowHeight="15" x14ac:dyDescent="0.25"/>
  <cols>
    <col min="1" max="1" width="21.85546875" style="87" customWidth="1"/>
    <col min="2" max="2" width="37.28515625" style="87" customWidth="1"/>
    <col min="3" max="3" width="61.85546875" style="87" customWidth="1"/>
    <col min="4" max="4" width="23.85546875" style="87" customWidth="1"/>
    <col min="5" max="5" width="24.5703125" style="87" bestFit="1" customWidth="1"/>
    <col min="6" max="6" width="14.7109375" style="87" customWidth="1"/>
    <col min="7" max="7" width="18" style="87" customWidth="1"/>
    <col min="8" max="8" width="32.28515625" style="87" customWidth="1"/>
    <col min="9" max="9" width="25.28515625" style="87" customWidth="1"/>
    <col min="10" max="10" width="24.7109375" style="122" customWidth="1"/>
    <col min="11" max="11" width="23.140625" style="87" customWidth="1"/>
    <col min="12" max="12" width="11.5703125" style="87" customWidth="1"/>
    <col min="13" max="13" width="10.85546875" style="87" customWidth="1"/>
    <col min="14" max="14" width="36.140625" style="87" customWidth="1"/>
    <col min="15" max="15" width="3.140625" style="87" customWidth="1"/>
    <col min="16" max="16" width="15.5703125" style="87" customWidth="1"/>
    <col min="17" max="17" width="33.7109375" style="87" customWidth="1"/>
    <col min="18" max="18" width="17.85546875" style="87" customWidth="1"/>
    <col min="19" max="19" width="50.5703125" style="87" customWidth="1"/>
    <col min="20" max="20" width="26" style="87" customWidth="1"/>
    <col min="21" max="21" width="25.28515625" style="87" customWidth="1"/>
    <col min="22" max="22" width="64.28515625" style="87" customWidth="1"/>
    <col min="23" max="23" width="25" style="87" customWidth="1"/>
    <col min="24" max="24" width="40.42578125" style="87" customWidth="1"/>
    <col min="25" max="25" width="32.140625" style="87" customWidth="1"/>
    <col min="26" max="26" width="36.28515625" style="87" customWidth="1"/>
    <col min="27" max="27" width="21.28515625" style="87" customWidth="1"/>
    <col min="28" max="28" width="22.7109375" style="87" customWidth="1"/>
    <col min="29" max="29" width="24.7109375" style="87" customWidth="1"/>
    <col min="30" max="30" width="19.28515625" style="87" customWidth="1"/>
    <col min="31" max="31" width="17.85546875" style="87" customWidth="1"/>
    <col min="32" max="32" width="41.140625" style="87" customWidth="1"/>
    <col min="33" max="33" width="20.7109375" style="87" customWidth="1"/>
    <col min="34" max="34" width="18.42578125" style="87" customWidth="1"/>
    <col min="35" max="35" width="29.140625" style="87" customWidth="1"/>
    <col min="36" max="36" width="30.5703125" style="87" customWidth="1"/>
    <col min="37" max="37" width="24.5703125" style="87" customWidth="1"/>
    <col min="38" max="38" width="25.7109375" style="87" customWidth="1"/>
    <col min="39" max="39" width="26.28515625" style="87" customWidth="1"/>
    <col min="40" max="40" width="30.85546875" style="87" customWidth="1"/>
    <col min="41" max="41" width="29.42578125" style="87" customWidth="1"/>
    <col min="42" max="42" width="26.5703125" style="87" customWidth="1"/>
    <col min="43" max="43" width="28.140625" style="87" customWidth="1"/>
    <col min="44" max="44" width="29" style="87" customWidth="1"/>
    <col min="45" max="45" width="23.5703125" style="87" customWidth="1"/>
    <col min="46" max="46" width="23.85546875" style="87" customWidth="1"/>
    <col min="47" max="48" width="23.28515625" style="87" customWidth="1"/>
    <col min="49" max="49" width="23.85546875" style="87" customWidth="1"/>
    <col min="50" max="50" width="23" style="87" customWidth="1"/>
    <col min="51" max="51" width="28.28515625" style="87" customWidth="1"/>
    <col min="52" max="272" width="0" style="87" hidden="1" customWidth="1"/>
    <col min="273" max="16384" width="0" style="87" hidden="1"/>
  </cols>
  <sheetData>
    <row r="1" spans="1:204" s="5" customFormat="1" ht="15.75" x14ac:dyDescent="0.25">
      <c r="A1" s="1"/>
      <c r="B1" s="2"/>
      <c r="C1" s="3"/>
      <c r="D1" s="2"/>
      <c r="E1" s="2"/>
      <c r="F1" s="2"/>
      <c r="G1" s="2"/>
      <c r="H1" s="4"/>
      <c r="I1" s="3"/>
      <c r="J1" s="114"/>
      <c r="K1" s="3"/>
      <c r="L1" s="3"/>
      <c r="M1" s="3"/>
      <c r="N1" s="3"/>
      <c r="P1" s="6"/>
      <c r="Q1" s="6"/>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row>
    <row r="2" spans="1:204" s="5" customFormat="1" ht="15.75" x14ac:dyDescent="0.25">
      <c r="A2" s="124" t="s">
        <v>0</v>
      </c>
      <c r="B2" s="124"/>
      <c r="C2" s="124"/>
      <c r="D2" s="124"/>
      <c r="E2" s="124"/>
      <c r="F2" s="124"/>
      <c r="G2" s="124"/>
      <c r="H2" s="124"/>
      <c r="I2" s="124"/>
      <c r="J2" s="124"/>
      <c r="K2" s="124"/>
      <c r="L2" s="124"/>
      <c r="M2" s="124"/>
      <c r="N2" s="124"/>
      <c r="P2" s="6"/>
      <c r="Q2" s="6"/>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row>
    <row r="3" spans="1:204" s="5" customFormat="1" ht="15.75" x14ac:dyDescent="0.25">
      <c r="A3" s="1"/>
      <c r="B3" s="8"/>
      <c r="C3" s="9"/>
      <c r="D3" s="2"/>
      <c r="E3" s="2"/>
      <c r="F3" s="2"/>
      <c r="G3" s="2"/>
      <c r="H3" s="4"/>
      <c r="I3" s="3"/>
      <c r="J3" s="114"/>
      <c r="K3" s="3"/>
      <c r="L3" s="3"/>
      <c r="M3" s="3"/>
      <c r="N3" s="3"/>
      <c r="P3" s="6"/>
      <c r="Q3" s="6"/>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row>
    <row r="4" spans="1:204" s="5" customFormat="1" ht="15.75" x14ac:dyDescent="0.25">
      <c r="A4" s="1"/>
      <c r="B4" s="125" t="s">
        <v>1</v>
      </c>
      <c r="C4" s="125"/>
      <c r="D4" s="2"/>
      <c r="E4" s="2"/>
      <c r="F4" s="2"/>
      <c r="G4" s="2"/>
      <c r="H4" s="4"/>
      <c r="I4" s="3"/>
      <c r="J4" s="114"/>
      <c r="K4" s="3"/>
      <c r="L4" s="3"/>
      <c r="M4" s="3"/>
      <c r="N4" s="3"/>
      <c r="P4" s="6"/>
      <c r="Q4" s="6"/>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row>
    <row r="5" spans="1:204" s="5" customFormat="1" ht="15.75" x14ac:dyDescent="0.25">
      <c r="A5" s="10"/>
      <c r="B5" s="11" t="s">
        <v>2</v>
      </c>
      <c r="C5" s="126" t="s">
        <v>3</v>
      </c>
      <c r="D5" s="126"/>
      <c r="E5" s="12"/>
      <c r="F5" s="12"/>
      <c r="G5" s="127" t="s">
        <v>4</v>
      </c>
      <c r="H5" s="127"/>
      <c r="I5" s="127"/>
      <c r="J5" s="127"/>
      <c r="K5" s="127"/>
      <c r="L5" s="13"/>
      <c r="M5" s="13"/>
      <c r="N5" s="13"/>
      <c r="P5" s="6"/>
      <c r="Q5" s="6"/>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row>
    <row r="6" spans="1:204" s="5" customFormat="1" ht="15.75" x14ac:dyDescent="0.25">
      <c r="A6" s="10"/>
      <c r="B6" s="14" t="s">
        <v>5</v>
      </c>
      <c r="C6" s="126" t="s">
        <v>6</v>
      </c>
      <c r="D6" s="126"/>
      <c r="E6" s="12"/>
      <c r="F6" s="12"/>
      <c r="G6" s="127"/>
      <c r="H6" s="127"/>
      <c r="I6" s="127"/>
      <c r="J6" s="127"/>
      <c r="K6" s="127"/>
      <c r="L6" s="13"/>
      <c r="M6" s="13"/>
      <c r="N6" s="13"/>
      <c r="P6" s="6"/>
      <c r="Q6" s="6"/>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row>
    <row r="7" spans="1:204" s="5" customFormat="1" ht="15.75" x14ac:dyDescent="0.25">
      <c r="A7" s="10"/>
      <c r="B7" s="14" t="s">
        <v>7</v>
      </c>
      <c r="C7" s="128">
        <v>3344080</v>
      </c>
      <c r="D7" s="128"/>
      <c r="E7" s="12"/>
      <c r="F7" s="12"/>
      <c r="G7" s="127"/>
      <c r="H7" s="127"/>
      <c r="I7" s="127"/>
      <c r="J7" s="127"/>
      <c r="K7" s="127"/>
      <c r="L7" s="13"/>
      <c r="M7" s="13"/>
      <c r="N7" s="13"/>
      <c r="P7" s="6"/>
      <c r="Q7" s="6"/>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row>
    <row r="8" spans="1:204" s="5" customFormat="1" ht="15.75" x14ac:dyDescent="0.25">
      <c r="A8" s="10"/>
      <c r="B8" s="14" t="s">
        <v>8</v>
      </c>
      <c r="C8" s="129" t="s">
        <v>112</v>
      </c>
      <c r="D8" s="129"/>
      <c r="E8" s="12"/>
      <c r="F8" s="12"/>
      <c r="G8" s="127"/>
      <c r="H8" s="127"/>
      <c r="I8" s="127"/>
      <c r="J8" s="127"/>
      <c r="K8" s="127"/>
      <c r="L8" s="13"/>
      <c r="M8" s="13"/>
      <c r="N8" s="13"/>
      <c r="P8" s="6"/>
      <c r="Q8" s="6"/>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row>
    <row r="9" spans="1:204" s="5" customFormat="1" ht="15.75" x14ac:dyDescent="0.25">
      <c r="A9" s="10"/>
      <c r="B9" s="14" t="s">
        <v>9</v>
      </c>
      <c r="C9" s="126" t="s">
        <v>10</v>
      </c>
      <c r="D9" s="126"/>
      <c r="E9" s="12"/>
      <c r="F9" s="12"/>
      <c r="G9" s="127"/>
      <c r="H9" s="127"/>
      <c r="I9" s="127"/>
      <c r="J9" s="127"/>
      <c r="K9" s="127"/>
      <c r="L9" s="13"/>
      <c r="M9" s="13"/>
      <c r="N9" s="13"/>
      <c r="P9" s="6"/>
      <c r="Q9" s="6"/>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row>
    <row r="10" spans="1:204" s="5" customFormat="1" ht="15.75" x14ac:dyDescent="0.25">
      <c r="A10" s="10"/>
      <c r="B10" s="14" t="s">
        <v>11</v>
      </c>
      <c r="C10" s="130" t="s">
        <v>12</v>
      </c>
      <c r="D10" s="130"/>
      <c r="E10" s="12"/>
      <c r="F10" s="12"/>
      <c r="G10" s="15"/>
      <c r="H10" s="16"/>
      <c r="I10" s="16"/>
      <c r="J10" s="115"/>
      <c r="K10" s="16"/>
      <c r="L10" s="13"/>
      <c r="M10" s="13"/>
      <c r="N10" s="13"/>
      <c r="P10" s="6"/>
      <c r="Q10" s="6"/>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row>
    <row r="11" spans="1:204" s="5" customFormat="1" ht="15.75" x14ac:dyDescent="0.25">
      <c r="A11" s="10"/>
      <c r="B11" s="14" t="s">
        <v>13</v>
      </c>
      <c r="C11" s="126" t="s">
        <v>14</v>
      </c>
      <c r="D11" s="126"/>
      <c r="E11" s="12"/>
      <c r="F11" s="12"/>
      <c r="G11" s="131" t="s">
        <v>15</v>
      </c>
      <c r="H11" s="132"/>
      <c r="I11" s="132"/>
      <c r="J11" s="132"/>
      <c r="K11" s="133"/>
      <c r="L11" s="13"/>
      <c r="M11" s="13"/>
      <c r="N11" s="13"/>
      <c r="P11" s="6"/>
      <c r="Q11" s="6"/>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row>
    <row r="12" spans="1:204" s="5" customFormat="1" ht="15.75" x14ac:dyDescent="0.25">
      <c r="A12" s="10"/>
      <c r="B12" s="14" t="s">
        <v>16</v>
      </c>
      <c r="C12" s="140" t="s">
        <v>113</v>
      </c>
      <c r="D12" s="141"/>
      <c r="E12" s="12"/>
      <c r="F12" s="12"/>
      <c r="G12" s="134"/>
      <c r="H12" s="135"/>
      <c r="I12" s="135"/>
      <c r="J12" s="135"/>
      <c r="K12" s="136"/>
      <c r="L12" s="13"/>
      <c r="M12" s="13"/>
      <c r="N12" s="13"/>
      <c r="P12" s="6"/>
      <c r="Q12" s="6"/>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row>
    <row r="13" spans="1:204" s="5" customFormat="1" ht="15.75" x14ac:dyDescent="0.25">
      <c r="A13" s="10"/>
      <c r="B13" s="14" t="s">
        <v>17</v>
      </c>
      <c r="C13" s="142">
        <v>193047400</v>
      </c>
      <c r="D13" s="142"/>
      <c r="E13" s="12"/>
      <c r="F13" s="12"/>
      <c r="G13" s="134"/>
      <c r="H13" s="135"/>
      <c r="I13" s="135"/>
      <c r="J13" s="135"/>
      <c r="K13" s="136"/>
      <c r="L13" s="13"/>
      <c r="M13" s="13"/>
      <c r="N13" s="13"/>
      <c r="P13" s="6"/>
      <c r="Q13" s="6"/>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row>
    <row r="14" spans="1:204" s="5" customFormat="1" ht="15.75" x14ac:dyDescent="0.25">
      <c r="A14" s="10"/>
      <c r="B14" s="14" t="s">
        <v>18</v>
      </c>
      <c r="C14" s="142">
        <v>19304740</v>
      </c>
      <c r="D14" s="142"/>
      <c r="E14" s="12"/>
      <c r="F14" s="12"/>
      <c r="G14" s="134"/>
      <c r="H14" s="135"/>
      <c r="I14" s="135"/>
      <c r="J14" s="135"/>
      <c r="K14" s="136"/>
      <c r="L14" s="13"/>
      <c r="M14" s="13"/>
      <c r="N14" s="13"/>
      <c r="P14" s="6"/>
      <c r="Q14" s="6"/>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row>
    <row r="15" spans="1:204" s="5" customFormat="1" ht="16.5" thickBot="1" x14ac:dyDescent="0.3">
      <c r="A15" s="10"/>
      <c r="B15" s="17" t="s">
        <v>19</v>
      </c>
      <c r="C15" s="143">
        <v>42376</v>
      </c>
      <c r="D15" s="144"/>
      <c r="E15" s="12"/>
      <c r="F15" s="12"/>
      <c r="G15" s="137"/>
      <c r="H15" s="138"/>
      <c r="I15" s="138"/>
      <c r="J15" s="138"/>
      <c r="K15" s="139"/>
      <c r="L15" s="13"/>
      <c r="M15" s="13"/>
      <c r="N15" s="13"/>
      <c r="P15" s="6"/>
      <c r="Q15" s="6"/>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row>
    <row r="16" spans="1:204" s="5" customFormat="1" ht="15.75" x14ac:dyDescent="0.25">
      <c r="A16" s="10"/>
      <c r="B16" s="2"/>
      <c r="C16" s="18"/>
      <c r="D16" s="18"/>
      <c r="E16" s="12"/>
      <c r="F16" s="12"/>
      <c r="G16" s="19"/>
      <c r="H16" s="19"/>
      <c r="I16" s="19"/>
      <c r="J16" s="116"/>
      <c r="K16" s="19"/>
      <c r="L16" s="13"/>
      <c r="M16" s="13"/>
      <c r="N16" s="13"/>
      <c r="P16" s="6"/>
      <c r="Q16" s="6"/>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row>
    <row r="17" spans="1:272" s="5" customFormat="1" ht="15.75" x14ac:dyDescent="0.25">
      <c r="A17" s="1"/>
      <c r="B17" s="20"/>
      <c r="C17" s="20"/>
      <c r="D17" s="1"/>
      <c r="E17" s="1"/>
      <c r="F17" s="1"/>
      <c r="G17" s="1"/>
      <c r="H17" s="1"/>
      <c r="I17" s="20"/>
      <c r="J17" s="117"/>
      <c r="K17" s="20"/>
      <c r="L17" s="20"/>
      <c r="M17" s="20"/>
      <c r="N17" s="20"/>
      <c r="P17" s="6"/>
      <c r="Q17" s="6"/>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row>
    <row r="18" spans="1:272" s="5" customFormat="1" ht="16.5" thickBot="1" x14ac:dyDescent="0.3">
      <c r="A18" s="10"/>
      <c r="B18" s="123" t="s">
        <v>20</v>
      </c>
      <c r="C18" s="123"/>
      <c r="D18" s="12"/>
      <c r="E18" s="12"/>
      <c r="F18" s="12"/>
      <c r="G18" s="12"/>
      <c r="H18" s="16"/>
      <c r="I18" s="13"/>
      <c r="J18" s="118"/>
      <c r="K18" s="13"/>
      <c r="L18" s="13"/>
      <c r="M18" s="13"/>
      <c r="N18" s="13"/>
      <c r="P18" s="6"/>
      <c r="Q18" s="6"/>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row>
    <row r="19" spans="1:272" s="5" customFormat="1" ht="16.5" thickBot="1" x14ac:dyDescent="0.3">
      <c r="A19" s="10"/>
      <c r="B19" s="8"/>
      <c r="C19" s="8"/>
      <c r="D19" s="12"/>
      <c r="E19" s="12"/>
      <c r="F19" s="12"/>
      <c r="G19" s="12"/>
      <c r="H19" s="16"/>
      <c r="I19" s="13"/>
      <c r="J19" s="118"/>
      <c r="K19" s="13"/>
      <c r="L19" s="13"/>
      <c r="M19" s="13"/>
      <c r="N19" s="13"/>
      <c r="P19" s="6"/>
      <c r="Q19" s="6"/>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row>
    <row r="20" spans="1:272" s="12" customFormat="1" ht="75" x14ac:dyDescent="0.25">
      <c r="A20" s="21" t="s">
        <v>21</v>
      </c>
      <c r="B20" s="21" t="s">
        <v>22</v>
      </c>
      <c r="C20" s="22" t="s">
        <v>23</v>
      </c>
      <c r="D20" s="22" t="s">
        <v>24</v>
      </c>
      <c r="E20" s="22" t="s">
        <v>25</v>
      </c>
      <c r="F20" s="22" t="s">
        <v>26</v>
      </c>
      <c r="G20" s="22" t="s">
        <v>27</v>
      </c>
      <c r="H20" s="22" t="s">
        <v>28</v>
      </c>
      <c r="I20" s="22" t="s">
        <v>29</v>
      </c>
      <c r="J20" s="119" t="s">
        <v>30</v>
      </c>
      <c r="K20" s="22" t="s">
        <v>31</v>
      </c>
      <c r="L20" s="22" t="s">
        <v>32</v>
      </c>
      <c r="M20" s="22" t="s">
        <v>33</v>
      </c>
      <c r="N20" s="23" t="s">
        <v>34</v>
      </c>
      <c r="O20" s="24"/>
      <c r="P20" s="25" t="s">
        <v>35</v>
      </c>
      <c r="Q20" s="25" t="s">
        <v>36</v>
      </c>
      <c r="R20" s="23" t="s">
        <v>37</v>
      </c>
      <c r="S20" s="23" t="s">
        <v>38</v>
      </c>
      <c r="T20" s="23" t="s">
        <v>39</v>
      </c>
      <c r="U20" s="23" t="s">
        <v>40</v>
      </c>
      <c r="V20" s="23" t="s">
        <v>41</v>
      </c>
      <c r="W20" s="23" t="s">
        <v>42</v>
      </c>
      <c r="X20" s="23" t="s">
        <v>43</v>
      </c>
      <c r="Y20" s="23" t="s">
        <v>44</v>
      </c>
      <c r="Z20" s="23" t="s">
        <v>45</v>
      </c>
      <c r="AA20" s="23" t="s">
        <v>46</v>
      </c>
      <c r="AB20" s="23" t="s">
        <v>47</v>
      </c>
      <c r="AC20" s="23" t="s">
        <v>48</v>
      </c>
      <c r="AD20" s="23" t="s">
        <v>49</v>
      </c>
      <c r="AE20" s="23" t="s">
        <v>50</v>
      </c>
      <c r="AF20" s="23" t="s">
        <v>51</v>
      </c>
      <c r="AG20" s="23" t="s">
        <v>52</v>
      </c>
      <c r="AH20" s="23" t="s">
        <v>53</v>
      </c>
      <c r="AI20" s="23" t="s">
        <v>54</v>
      </c>
      <c r="AJ20" s="23" t="s">
        <v>55</v>
      </c>
      <c r="AK20" s="23" t="s">
        <v>56</v>
      </c>
      <c r="AL20" s="23" t="s">
        <v>57</v>
      </c>
      <c r="AM20" s="23" t="s">
        <v>58</v>
      </c>
      <c r="AN20" s="23" t="s">
        <v>59</v>
      </c>
      <c r="AO20" s="23" t="s">
        <v>60</v>
      </c>
      <c r="AP20" s="23" t="s">
        <v>61</v>
      </c>
      <c r="AQ20" s="23" t="s">
        <v>62</v>
      </c>
      <c r="AR20" s="23" t="s">
        <v>63</v>
      </c>
      <c r="AS20" s="23" t="s">
        <v>64</v>
      </c>
      <c r="AT20" s="23" t="s">
        <v>65</v>
      </c>
      <c r="AU20" s="23" t="s">
        <v>66</v>
      </c>
      <c r="AV20" s="23" t="s">
        <v>67</v>
      </c>
      <c r="AW20" s="23" t="s">
        <v>68</v>
      </c>
      <c r="AX20" s="23" t="s">
        <v>69</v>
      </c>
      <c r="AY20" s="23" t="s">
        <v>70</v>
      </c>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row>
    <row r="21" spans="1:272" s="26" customFormat="1" ht="42.75" x14ac:dyDescent="0.2">
      <c r="A21" s="28" t="s">
        <v>79</v>
      </c>
      <c r="B21" s="28" t="s">
        <v>175</v>
      </c>
      <c r="C21" s="29" t="s">
        <v>114</v>
      </c>
      <c r="D21" s="28" t="s">
        <v>115</v>
      </c>
      <c r="E21" s="30">
        <v>42644</v>
      </c>
      <c r="F21" s="28" t="s">
        <v>120</v>
      </c>
      <c r="G21" s="28" t="s">
        <v>116</v>
      </c>
      <c r="H21" s="31" t="s">
        <v>104</v>
      </c>
      <c r="I21" s="31" t="s">
        <v>73</v>
      </c>
      <c r="J21" s="120">
        <v>41428538.399999999</v>
      </c>
      <c r="K21" s="32">
        <v>1000000</v>
      </c>
      <c r="L21" s="28" t="s">
        <v>117</v>
      </c>
      <c r="M21" s="28" t="s">
        <v>118</v>
      </c>
      <c r="N21" s="33" t="s">
        <v>80</v>
      </c>
      <c r="O21" s="34"/>
      <c r="P21" s="35"/>
      <c r="Q21" s="36"/>
      <c r="R21" s="37"/>
      <c r="S21" s="31"/>
      <c r="T21" s="28"/>
      <c r="U21" s="28"/>
      <c r="V21" s="28"/>
      <c r="W21" s="28"/>
      <c r="X21" s="28"/>
      <c r="Y21" s="28"/>
      <c r="Z21" s="28"/>
      <c r="AA21" s="28"/>
      <c r="AB21" s="28"/>
      <c r="AC21" s="28"/>
      <c r="AD21" s="28"/>
      <c r="AE21" s="28"/>
      <c r="AF21" s="28"/>
      <c r="AG21" s="38"/>
      <c r="AH21" s="38"/>
      <c r="AI21" s="28"/>
      <c r="AJ21" s="39"/>
      <c r="AK21" s="40"/>
      <c r="AL21" s="41"/>
      <c r="AM21" s="42"/>
      <c r="AN21" s="43"/>
      <c r="AO21" s="41"/>
      <c r="AP21" s="41"/>
      <c r="AQ21" s="41"/>
      <c r="AR21" s="43"/>
      <c r="AS21" s="41"/>
      <c r="AT21" s="44"/>
      <c r="AU21" s="45"/>
      <c r="AV21" s="31"/>
      <c r="AW21" s="45"/>
      <c r="AX21" s="45"/>
      <c r="AY21" s="45"/>
    </row>
    <row r="22" spans="1:272" s="26" customFormat="1" ht="57" x14ac:dyDescent="0.2">
      <c r="A22" s="28" t="s">
        <v>119</v>
      </c>
      <c r="B22" s="28">
        <v>78181701</v>
      </c>
      <c r="C22" s="29" t="s">
        <v>71</v>
      </c>
      <c r="D22" s="28" t="s">
        <v>115</v>
      </c>
      <c r="E22" s="30">
        <v>42376</v>
      </c>
      <c r="F22" s="28" t="s">
        <v>120</v>
      </c>
      <c r="G22" s="28" t="s">
        <v>121</v>
      </c>
      <c r="H22" s="31" t="s">
        <v>72</v>
      </c>
      <c r="I22" s="31" t="s">
        <v>73</v>
      </c>
      <c r="J22" s="120">
        <v>37000000</v>
      </c>
      <c r="K22" s="32">
        <v>37000000</v>
      </c>
      <c r="L22" s="28" t="s">
        <v>122</v>
      </c>
      <c r="M22" s="28" t="s">
        <v>74</v>
      </c>
      <c r="N22" s="33" t="s">
        <v>123</v>
      </c>
      <c r="O22" s="34"/>
      <c r="P22" s="35"/>
      <c r="Q22" s="36"/>
      <c r="R22" s="37"/>
      <c r="S22" s="31"/>
      <c r="T22" s="28"/>
      <c r="U22" s="46"/>
      <c r="V22" s="28"/>
      <c r="W22" s="28"/>
      <c r="X22" s="28"/>
      <c r="Y22" s="28"/>
      <c r="Z22" s="28"/>
      <c r="AA22" s="28"/>
      <c r="AB22" s="28"/>
      <c r="AC22" s="28"/>
      <c r="AD22" s="38"/>
      <c r="AE22" s="38"/>
      <c r="AF22" s="38"/>
      <c r="AG22" s="38"/>
      <c r="AH22" s="38"/>
      <c r="AI22" s="28"/>
      <c r="AJ22" s="39"/>
      <c r="AK22" s="47"/>
      <c r="AL22" s="48"/>
      <c r="AM22" s="49"/>
      <c r="AN22" s="50"/>
      <c r="AO22" s="42"/>
      <c r="AP22" s="48"/>
      <c r="AQ22" s="51"/>
      <c r="AR22" s="50"/>
      <c r="AS22" s="51"/>
      <c r="AT22" s="51"/>
      <c r="AU22" s="51"/>
      <c r="AV22" s="31"/>
      <c r="AW22" s="51"/>
      <c r="AX22" s="51"/>
      <c r="AY22" s="51"/>
    </row>
    <row r="23" spans="1:272" s="26" customFormat="1" ht="42.75" x14ac:dyDescent="0.2">
      <c r="A23" s="28" t="s">
        <v>92</v>
      </c>
      <c r="B23" s="28" t="s">
        <v>178</v>
      </c>
      <c r="C23" s="29" t="s">
        <v>124</v>
      </c>
      <c r="D23" s="28" t="s">
        <v>115</v>
      </c>
      <c r="E23" s="30">
        <v>42430</v>
      </c>
      <c r="F23" s="28" t="s">
        <v>120</v>
      </c>
      <c r="G23" s="28" t="s">
        <v>297</v>
      </c>
      <c r="H23" s="31" t="s">
        <v>93</v>
      </c>
      <c r="I23" s="31" t="s">
        <v>73</v>
      </c>
      <c r="J23" s="120">
        <v>16000000</v>
      </c>
      <c r="K23" s="32">
        <v>16000000</v>
      </c>
      <c r="L23" s="28" t="s">
        <v>122</v>
      </c>
      <c r="M23" s="28" t="s">
        <v>74</v>
      </c>
      <c r="N23" s="33" t="s">
        <v>125</v>
      </c>
      <c r="O23" s="34"/>
      <c r="P23" s="35"/>
      <c r="Q23" s="36"/>
      <c r="R23" s="37"/>
      <c r="S23" s="31"/>
      <c r="T23" s="28"/>
      <c r="U23" s="46"/>
      <c r="V23" s="28"/>
      <c r="W23" s="28"/>
      <c r="X23" s="28"/>
      <c r="Y23" s="28"/>
      <c r="Z23" s="28"/>
      <c r="AA23" s="28"/>
      <c r="AB23" s="28"/>
      <c r="AC23" s="28"/>
      <c r="AD23" s="38"/>
      <c r="AE23" s="38"/>
      <c r="AF23" s="38"/>
      <c r="AG23" s="38"/>
      <c r="AH23" s="38"/>
      <c r="AI23" s="28"/>
      <c r="AJ23" s="39"/>
      <c r="AK23" s="47"/>
      <c r="AL23" s="48"/>
      <c r="AM23" s="42"/>
      <c r="AN23" s="50"/>
      <c r="AO23" s="42"/>
      <c r="AP23" s="42"/>
      <c r="AQ23" s="42"/>
      <c r="AR23" s="50"/>
      <c r="AS23" s="42"/>
      <c r="AT23" s="42"/>
      <c r="AU23" s="42"/>
      <c r="AV23" s="31"/>
      <c r="AW23" s="42"/>
      <c r="AX23" s="42"/>
      <c r="AY23" s="42"/>
    </row>
    <row r="24" spans="1:272" s="27" customFormat="1" ht="42.75" x14ac:dyDescent="0.2">
      <c r="A24" s="28" t="s">
        <v>119</v>
      </c>
      <c r="B24" s="28">
        <v>25172504</v>
      </c>
      <c r="C24" s="29" t="s">
        <v>126</v>
      </c>
      <c r="D24" s="28" t="s">
        <v>115</v>
      </c>
      <c r="E24" s="30">
        <v>42415</v>
      </c>
      <c r="F24" s="28" t="s">
        <v>89</v>
      </c>
      <c r="G24" s="28" t="s">
        <v>127</v>
      </c>
      <c r="H24" s="31" t="s">
        <v>128</v>
      </c>
      <c r="I24" s="31" t="s">
        <v>73</v>
      </c>
      <c r="J24" s="120">
        <v>1000000</v>
      </c>
      <c r="K24" s="32">
        <v>1000000</v>
      </c>
      <c r="L24" s="28" t="s">
        <v>122</v>
      </c>
      <c r="M24" s="28" t="s">
        <v>74</v>
      </c>
      <c r="N24" s="33" t="s">
        <v>123</v>
      </c>
      <c r="O24" s="34"/>
      <c r="P24" s="52"/>
      <c r="Q24" s="53"/>
      <c r="R24" s="37"/>
      <c r="S24" s="31"/>
      <c r="T24" s="28"/>
      <c r="U24" s="46"/>
      <c r="V24" s="28"/>
      <c r="W24" s="28"/>
      <c r="X24" s="28"/>
      <c r="Y24" s="28"/>
      <c r="Z24" s="28"/>
      <c r="AA24" s="28"/>
      <c r="AB24" s="28"/>
      <c r="AC24" s="28"/>
      <c r="AD24" s="38"/>
      <c r="AE24" s="38"/>
      <c r="AF24" s="37"/>
      <c r="AG24" s="38"/>
      <c r="AH24" s="38"/>
      <c r="AI24" s="28"/>
      <c r="AJ24" s="39"/>
      <c r="AK24" s="47"/>
      <c r="AL24" s="48"/>
      <c r="AM24" s="48"/>
      <c r="AN24" s="48"/>
      <c r="AO24" s="42"/>
      <c r="AP24" s="31"/>
      <c r="AQ24" s="54"/>
      <c r="AR24" s="31"/>
      <c r="AS24" s="29"/>
      <c r="AT24" s="54"/>
      <c r="AU24" s="31"/>
      <c r="AV24" s="31"/>
      <c r="AW24" s="31"/>
      <c r="AX24" s="31"/>
      <c r="AY24" s="31"/>
    </row>
    <row r="25" spans="1:272" s="26" customFormat="1" ht="114" x14ac:dyDescent="0.2">
      <c r="A25" s="28" t="s">
        <v>119</v>
      </c>
      <c r="B25" s="28" t="s">
        <v>177</v>
      </c>
      <c r="C25" s="29" t="s">
        <v>88</v>
      </c>
      <c r="D25" s="28" t="s">
        <v>115</v>
      </c>
      <c r="E25" s="30">
        <v>42444</v>
      </c>
      <c r="F25" s="28" t="s">
        <v>97</v>
      </c>
      <c r="G25" s="28" t="s">
        <v>121</v>
      </c>
      <c r="H25" s="31" t="s">
        <v>90</v>
      </c>
      <c r="I25" s="31" t="s">
        <v>73</v>
      </c>
      <c r="J25" s="120">
        <v>15000000</v>
      </c>
      <c r="K25" s="32">
        <v>15000000</v>
      </c>
      <c r="L25" s="28" t="s">
        <v>122</v>
      </c>
      <c r="M25" s="28" t="s">
        <v>74</v>
      </c>
      <c r="N25" s="33" t="s">
        <v>123</v>
      </c>
      <c r="O25" s="34"/>
      <c r="P25" s="35"/>
      <c r="Q25" s="53"/>
      <c r="R25" s="37"/>
      <c r="S25" s="55"/>
      <c r="T25" s="28"/>
      <c r="U25" s="46"/>
      <c r="V25" s="55"/>
      <c r="W25" s="28"/>
      <c r="X25" s="28"/>
      <c r="Y25" s="28"/>
      <c r="Z25" s="28"/>
      <c r="AA25" s="28"/>
      <c r="AB25" s="28"/>
      <c r="AC25" s="28"/>
      <c r="AD25" s="38"/>
      <c r="AE25" s="38"/>
      <c r="AF25" s="38"/>
      <c r="AG25" s="38"/>
      <c r="AH25" s="38"/>
      <c r="AI25" s="28"/>
      <c r="AJ25" s="39"/>
      <c r="AK25" s="47"/>
      <c r="AL25" s="48"/>
      <c r="AM25" s="48"/>
      <c r="AN25" s="43"/>
      <c r="AO25" s="48"/>
      <c r="AP25" s="48"/>
      <c r="AQ25" s="48"/>
      <c r="AR25" s="31"/>
      <c r="AS25" s="48"/>
      <c r="AT25" s="48"/>
      <c r="AU25" s="48"/>
      <c r="AV25" s="31"/>
      <c r="AW25" s="48"/>
      <c r="AX25" s="48"/>
      <c r="AY25" s="48"/>
    </row>
    <row r="26" spans="1:272" s="27" customFormat="1" ht="57" x14ac:dyDescent="0.2">
      <c r="A26" s="28" t="s">
        <v>119</v>
      </c>
      <c r="B26" s="28">
        <v>44103103</v>
      </c>
      <c r="C26" s="29" t="s">
        <v>105</v>
      </c>
      <c r="D26" s="28" t="s">
        <v>115</v>
      </c>
      <c r="E26" s="30">
        <v>42444</v>
      </c>
      <c r="F26" s="28" t="s">
        <v>83</v>
      </c>
      <c r="G26" s="28" t="s">
        <v>130</v>
      </c>
      <c r="H26" s="31" t="s">
        <v>90</v>
      </c>
      <c r="I26" s="31" t="s">
        <v>73</v>
      </c>
      <c r="J26" s="120">
        <v>25000000</v>
      </c>
      <c r="K26" s="32">
        <v>25000000</v>
      </c>
      <c r="L26" s="28" t="s">
        <v>122</v>
      </c>
      <c r="M26" s="28" t="s">
        <v>74</v>
      </c>
      <c r="N26" s="33" t="s">
        <v>123</v>
      </c>
      <c r="O26" s="34"/>
      <c r="P26" s="35"/>
      <c r="Q26" s="53"/>
      <c r="R26" s="37"/>
      <c r="S26" s="31"/>
      <c r="T26" s="28"/>
      <c r="U26" s="46"/>
      <c r="V26" s="31"/>
      <c r="W26" s="28"/>
      <c r="X26" s="28"/>
      <c r="Y26" s="28"/>
      <c r="Z26" s="28"/>
      <c r="AA26" s="28"/>
      <c r="AB26" s="28"/>
      <c r="AC26" s="28"/>
      <c r="AD26" s="38"/>
      <c r="AE26" s="38"/>
      <c r="AF26" s="38"/>
      <c r="AG26" s="38"/>
      <c r="AH26" s="38"/>
      <c r="AI26" s="31"/>
      <c r="AJ26" s="39"/>
      <c r="AK26" s="47"/>
      <c r="AL26" s="48"/>
      <c r="AM26" s="48"/>
      <c r="AN26" s="43"/>
      <c r="AO26" s="48"/>
      <c r="AP26" s="48"/>
      <c r="AQ26" s="48"/>
      <c r="AR26" s="43"/>
      <c r="AS26" s="48"/>
      <c r="AT26" s="48"/>
      <c r="AU26" s="48"/>
      <c r="AV26" s="31"/>
      <c r="AW26" s="48"/>
      <c r="AX26" s="48"/>
      <c r="AY26" s="48"/>
    </row>
    <row r="27" spans="1:272" s="27" customFormat="1" ht="42.75" x14ac:dyDescent="0.2">
      <c r="A27" s="28" t="s">
        <v>119</v>
      </c>
      <c r="B27" s="28" t="s">
        <v>182</v>
      </c>
      <c r="C27" s="29" t="s">
        <v>131</v>
      </c>
      <c r="D27" s="28" t="s">
        <v>115</v>
      </c>
      <c r="E27" s="30">
        <v>42376</v>
      </c>
      <c r="F27" s="28" t="s">
        <v>89</v>
      </c>
      <c r="G27" s="28" t="s">
        <v>133</v>
      </c>
      <c r="H27" s="31" t="s">
        <v>132</v>
      </c>
      <c r="I27" s="31" t="s">
        <v>73</v>
      </c>
      <c r="J27" s="120">
        <v>6500000</v>
      </c>
      <c r="K27" s="32">
        <v>6500000</v>
      </c>
      <c r="L27" s="28" t="s">
        <v>122</v>
      </c>
      <c r="M27" s="28" t="s">
        <v>74</v>
      </c>
      <c r="N27" s="33" t="s">
        <v>123</v>
      </c>
      <c r="O27" s="34"/>
      <c r="P27" s="35"/>
      <c r="Q27" s="53"/>
      <c r="R27" s="37"/>
      <c r="S27" s="31"/>
      <c r="T27" s="28"/>
      <c r="U27" s="46"/>
      <c r="V27" s="55"/>
      <c r="W27" s="28"/>
      <c r="X27" s="28"/>
      <c r="Y27" s="28"/>
      <c r="Z27" s="28"/>
      <c r="AA27" s="28"/>
      <c r="AB27" s="28"/>
      <c r="AC27" s="28"/>
      <c r="AD27" s="38"/>
      <c r="AE27" s="38"/>
      <c r="AF27" s="38"/>
      <c r="AG27" s="38"/>
      <c r="AH27" s="38"/>
      <c r="AI27" s="33"/>
      <c r="AJ27" s="39"/>
      <c r="AK27" s="47"/>
      <c r="AL27" s="48"/>
      <c r="AM27" s="48"/>
      <c r="AN27" s="43"/>
      <c r="AO27" s="48"/>
      <c r="AP27" s="31"/>
      <c r="AQ27" s="54"/>
      <c r="AR27" s="31"/>
      <c r="AS27" s="29"/>
      <c r="AT27" s="54"/>
      <c r="AU27" s="31"/>
      <c r="AV27" s="31"/>
      <c r="AW27" s="31"/>
      <c r="AX27" s="31"/>
      <c r="AY27" s="31"/>
    </row>
    <row r="28" spans="1:272" s="27" customFormat="1" ht="42.75" x14ac:dyDescent="0.2">
      <c r="A28" s="28" t="s">
        <v>119</v>
      </c>
      <c r="B28" s="28" t="s">
        <v>181</v>
      </c>
      <c r="C28" s="29" t="s">
        <v>134</v>
      </c>
      <c r="D28" s="28" t="s">
        <v>115</v>
      </c>
      <c r="E28" s="30">
        <v>42376</v>
      </c>
      <c r="F28" s="28" t="s">
        <v>89</v>
      </c>
      <c r="G28" s="28" t="s">
        <v>133</v>
      </c>
      <c r="H28" s="31" t="s">
        <v>135</v>
      </c>
      <c r="I28" s="31" t="s">
        <v>73</v>
      </c>
      <c r="J28" s="120">
        <v>7000000</v>
      </c>
      <c r="K28" s="32">
        <v>7000000</v>
      </c>
      <c r="L28" s="28" t="s">
        <v>122</v>
      </c>
      <c r="M28" s="28" t="s">
        <v>74</v>
      </c>
      <c r="N28" s="33" t="s">
        <v>123</v>
      </c>
      <c r="O28" s="34"/>
      <c r="P28" s="52"/>
      <c r="Q28" s="53"/>
      <c r="R28" s="37"/>
      <c r="S28" s="55"/>
      <c r="T28" s="28"/>
      <c r="U28" s="46"/>
      <c r="V28" s="55"/>
      <c r="W28" s="28"/>
      <c r="X28" s="28"/>
      <c r="Y28" s="28"/>
      <c r="Z28" s="28"/>
      <c r="AA28" s="28"/>
      <c r="AB28" s="28"/>
      <c r="AC28" s="28"/>
      <c r="AD28" s="38"/>
      <c r="AE28" s="38"/>
      <c r="AF28" s="37"/>
      <c r="AG28" s="38"/>
      <c r="AH28" s="38"/>
      <c r="AI28" s="28"/>
      <c r="AJ28" s="39"/>
      <c r="AK28" s="47"/>
      <c r="AL28" s="48"/>
      <c r="AM28" s="48"/>
      <c r="AN28" s="48"/>
      <c r="AO28" s="48"/>
      <c r="AP28" s="31"/>
      <c r="AQ28" s="54"/>
      <c r="AR28" s="31"/>
      <c r="AS28" s="29"/>
      <c r="AT28" s="54"/>
      <c r="AU28" s="31"/>
      <c r="AV28" s="31"/>
      <c r="AW28" s="31"/>
      <c r="AX28" s="31"/>
      <c r="AY28" s="31"/>
    </row>
    <row r="29" spans="1:272" s="26" customFormat="1" ht="42.75" x14ac:dyDescent="0.2">
      <c r="A29" s="28" t="s">
        <v>119</v>
      </c>
      <c r="B29" s="28" t="s">
        <v>179</v>
      </c>
      <c r="C29" s="29" t="s">
        <v>109</v>
      </c>
      <c r="D29" s="28" t="s">
        <v>115</v>
      </c>
      <c r="E29" s="30">
        <v>42444</v>
      </c>
      <c r="F29" s="28" t="s">
        <v>89</v>
      </c>
      <c r="G29" s="28" t="s">
        <v>133</v>
      </c>
      <c r="H29" s="31" t="s">
        <v>108</v>
      </c>
      <c r="I29" s="31" t="s">
        <v>73</v>
      </c>
      <c r="J29" s="120">
        <v>5500000</v>
      </c>
      <c r="K29" s="32">
        <v>5500000</v>
      </c>
      <c r="L29" s="28" t="s">
        <v>122</v>
      </c>
      <c r="M29" s="28" t="s">
        <v>74</v>
      </c>
      <c r="N29" s="33" t="s">
        <v>123</v>
      </c>
      <c r="O29" s="34"/>
      <c r="P29" s="56"/>
      <c r="Q29" s="53"/>
      <c r="R29" s="37"/>
      <c r="S29" s="31"/>
      <c r="T29" s="28"/>
      <c r="U29" s="46"/>
      <c r="V29" s="55"/>
      <c r="W29" s="28"/>
      <c r="X29" s="28"/>
      <c r="Y29" s="28"/>
      <c r="Z29" s="28"/>
      <c r="AA29" s="28"/>
      <c r="AB29" s="28"/>
      <c r="AC29" s="28"/>
      <c r="AD29" s="38"/>
      <c r="AE29" s="38"/>
      <c r="AF29" s="38"/>
      <c r="AG29" s="38"/>
      <c r="AH29" s="38"/>
      <c r="AI29" s="28"/>
      <c r="AJ29" s="39"/>
      <c r="AK29" s="47"/>
      <c r="AL29" s="48"/>
      <c r="AM29" s="48"/>
      <c r="AN29" s="57"/>
      <c r="AO29" s="48"/>
      <c r="AP29" s="31"/>
      <c r="AQ29" s="54"/>
      <c r="AR29" s="31"/>
      <c r="AS29" s="29"/>
      <c r="AT29" s="54"/>
      <c r="AU29" s="31"/>
      <c r="AV29" s="31"/>
      <c r="AW29" s="31"/>
      <c r="AX29" s="31"/>
      <c r="AY29" s="31"/>
    </row>
    <row r="30" spans="1:272" s="26" customFormat="1" ht="57" x14ac:dyDescent="0.2">
      <c r="A30" s="28" t="s">
        <v>119</v>
      </c>
      <c r="B30" s="28">
        <v>72101516</v>
      </c>
      <c r="C30" s="29" t="s">
        <v>100</v>
      </c>
      <c r="D30" s="28" t="s">
        <v>115</v>
      </c>
      <c r="E30" s="37">
        <v>42491</v>
      </c>
      <c r="F30" s="28" t="s">
        <v>89</v>
      </c>
      <c r="G30" s="28" t="s">
        <v>133</v>
      </c>
      <c r="H30" s="31" t="s">
        <v>95</v>
      </c>
      <c r="I30" s="31" t="s">
        <v>73</v>
      </c>
      <c r="J30" s="120">
        <f>1000000+100000</f>
        <v>1100000</v>
      </c>
      <c r="K30" s="32">
        <f>1000000+100000</f>
        <v>1100000</v>
      </c>
      <c r="L30" s="28" t="s">
        <v>122</v>
      </c>
      <c r="M30" s="28" t="s">
        <v>74</v>
      </c>
      <c r="N30" s="33" t="s">
        <v>123</v>
      </c>
      <c r="O30" s="34"/>
      <c r="P30" s="52"/>
      <c r="Q30" s="53"/>
      <c r="R30" s="30"/>
      <c r="S30" s="58"/>
      <c r="T30" s="59"/>
      <c r="U30" s="60"/>
      <c r="V30" s="58"/>
      <c r="W30" s="59"/>
      <c r="X30" s="59"/>
      <c r="Y30" s="59"/>
      <c r="Z30" s="59"/>
      <c r="AA30" s="59"/>
      <c r="AB30" s="59"/>
      <c r="AC30" s="59"/>
      <c r="AD30" s="61"/>
      <c r="AE30" s="61"/>
      <c r="AF30" s="61"/>
      <c r="AG30" s="61"/>
      <c r="AH30" s="61"/>
      <c r="AI30" s="59"/>
      <c r="AJ30" s="59"/>
      <c r="AK30" s="47"/>
      <c r="AL30" s="48"/>
      <c r="AM30" s="48"/>
      <c r="AN30" s="57"/>
      <c r="AO30" s="48"/>
      <c r="AP30" s="31"/>
      <c r="AQ30" s="54"/>
      <c r="AR30" s="31"/>
      <c r="AS30" s="29"/>
      <c r="AT30" s="54"/>
      <c r="AU30" s="31"/>
      <c r="AV30" s="31"/>
      <c r="AW30" s="31"/>
      <c r="AX30" s="31"/>
      <c r="AY30" s="31"/>
    </row>
    <row r="31" spans="1:272" s="26" customFormat="1" ht="57" x14ac:dyDescent="0.2">
      <c r="A31" s="28" t="s">
        <v>119</v>
      </c>
      <c r="B31" s="28">
        <v>72154065</v>
      </c>
      <c r="C31" s="29" t="s">
        <v>94</v>
      </c>
      <c r="D31" s="28" t="s">
        <v>115</v>
      </c>
      <c r="E31" s="37">
        <v>42384</v>
      </c>
      <c r="F31" s="28" t="s">
        <v>82</v>
      </c>
      <c r="G31" s="28" t="s">
        <v>133</v>
      </c>
      <c r="H31" s="31" t="s">
        <v>95</v>
      </c>
      <c r="I31" s="31" t="s">
        <v>73</v>
      </c>
      <c r="J31" s="120">
        <f>1700000+500000</f>
        <v>2200000</v>
      </c>
      <c r="K31" s="32">
        <f>1700000+500000</f>
        <v>2200000</v>
      </c>
      <c r="L31" s="28" t="s">
        <v>122</v>
      </c>
      <c r="M31" s="28" t="s">
        <v>74</v>
      </c>
      <c r="N31" s="33" t="s">
        <v>123</v>
      </c>
      <c r="O31" s="34"/>
      <c r="P31" s="52"/>
      <c r="Q31" s="53"/>
      <c r="R31" s="30"/>
      <c r="S31" s="58"/>
      <c r="T31" s="59"/>
      <c r="U31" s="60"/>
      <c r="V31" s="58"/>
      <c r="W31" s="59"/>
      <c r="X31" s="59"/>
      <c r="Y31" s="59"/>
      <c r="Z31" s="59"/>
      <c r="AA31" s="59"/>
      <c r="AB31" s="59"/>
      <c r="AC31" s="59"/>
      <c r="AD31" s="61"/>
      <c r="AE31" s="61"/>
      <c r="AF31" s="61"/>
      <c r="AG31" s="61"/>
      <c r="AH31" s="61"/>
      <c r="AI31" s="59"/>
      <c r="AJ31" s="59"/>
      <c r="AK31" s="47"/>
      <c r="AL31" s="48"/>
      <c r="AM31" s="48"/>
      <c r="AN31" s="57"/>
      <c r="AO31" s="48"/>
      <c r="AP31" s="31"/>
      <c r="AQ31" s="54"/>
      <c r="AR31" s="31"/>
      <c r="AS31" s="29"/>
      <c r="AT31" s="54"/>
      <c r="AU31" s="31"/>
      <c r="AV31" s="31"/>
      <c r="AW31" s="31"/>
      <c r="AX31" s="31"/>
      <c r="AY31" s="31"/>
    </row>
    <row r="32" spans="1:272" s="26" customFormat="1" ht="71.25" x14ac:dyDescent="0.2">
      <c r="A32" s="28" t="s">
        <v>119</v>
      </c>
      <c r="B32" s="28">
        <v>72101506</v>
      </c>
      <c r="C32" s="29" t="s">
        <v>136</v>
      </c>
      <c r="D32" s="28" t="s">
        <v>115</v>
      </c>
      <c r="E32" s="37">
        <v>42430</v>
      </c>
      <c r="F32" s="28" t="s">
        <v>137</v>
      </c>
      <c r="G32" s="28" t="s">
        <v>133</v>
      </c>
      <c r="H32" s="31" t="s">
        <v>111</v>
      </c>
      <c r="I32" s="31" t="s">
        <v>73</v>
      </c>
      <c r="J32" s="120">
        <v>8719500</v>
      </c>
      <c r="K32" s="32">
        <v>8719500</v>
      </c>
      <c r="L32" s="28" t="s">
        <v>122</v>
      </c>
      <c r="M32" s="28" t="s">
        <v>74</v>
      </c>
      <c r="N32" s="33" t="s">
        <v>123</v>
      </c>
      <c r="O32" s="34"/>
      <c r="P32" s="52"/>
      <c r="Q32" s="53"/>
      <c r="R32" s="30"/>
      <c r="S32" s="58"/>
      <c r="T32" s="59"/>
      <c r="U32" s="60"/>
      <c r="V32" s="58"/>
      <c r="W32" s="59"/>
      <c r="X32" s="59"/>
      <c r="Y32" s="59"/>
      <c r="Z32" s="59"/>
      <c r="AA32" s="59"/>
      <c r="AB32" s="59"/>
      <c r="AC32" s="59"/>
      <c r="AD32" s="61"/>
      <c r="AE32" s="61"/>
      <c r="AF32" s="61"/>
      <c r="AG32" s="61"/>
      <c r="AH32" s="61"/>
      <c r="AI32" s="59"/>
      <c r="AJ32" s="59"/>
      <c r="AK32" s="47"/>
      <c r="AL32" s="48"/>
      <c r="AM32" s="48"/>
      <c r="AN32" s="57"/>
      <c r="AO32" s="48"/>
      <c r="AP32" s="31"/>
      <c r="AQ32" s="54"/>
      <c r="AR32" s="31"/>
      <c r="AS32" s="29"/>
      <c r="AT32" s="54"/>
      <c r="AU32" s="31"/>
      <c r="AV32" s="31"/>
      <c r="AW32" s="31"/>
      <c r="AX32" s="31"/>
      <c r="AY32" s="31"/>
    </row>
    <row r="33" spans="1:51" s="26" customFormat="1" ht="42.75" x14ac:dyDescent="0.2">
      <c r="A33" s="28" t="s">
        <v>119</v>
      </c>
      <c r="B33" s="28" t="s">
        <v>174</v>
      </c>
      <c r="C33" s="29" t="s">
        <v>75</v>
      </c>
      <c r="D33" s="28" t="s">
        <v>115</v>
      </c>
      <c r="E33" s="37">
        <v>42376</v>
      </c>
      <c r="F33" s="28" t="s">
        <v>82</v>
      </c>
      <c r="G33" s="28" t="s">
        <v>133</v>
      </c>
      <c r="H33" s="31" t="s">
        <v>76</v>
      </c>
      <c r="I33" s="31" t="s">
        <v>73</v>
      </c>
      <c r="J33" s="120">
        <v>5880000</v>
      </c>
      <c r="K33" s="32">
        <v>5880000</v>
      </c>
      <c r="L33" s="28" t="s">
        <v>122</v>
      </c>
      <c r="M33" s="28" t="s">
        <v>74</v>
      </c>
      <c r="N33" s="33" t="s">
        <v>123</v>
      </c>
      <c r="O33" s="34"/>
      <c r="P33" s="52"/>
      <c r="Q33" s="53"/>
      <c r="R33" s="37"/>
      <c r="S33" s="55"/>
      <c r="T33" s="28"/>
      <c r="U33" s="46"/>
      <c r="V33" s="55"/>
      <c r="W33" s="28"/>
      <c r="X33" s="28"/>
      <c r="Y33" s="28"/>
      <c r="Z33" s="28"/>
      <c r="AA33" s="28"/>
      <c r="AB33" s="28"/>
      <c r="AC33" s="28"/>
      <c r="AD33" s="38"/>
      <c r="AE33" s="38"/>
      <c r="AF33" s="38"/>
      <c r="AG33" s="38"/>
      <c r="AH33" s="38"/>
      <c r="AI33" s="28"/>
      <c r="AJ33" s="39"/>
      <c r="AK33" s="47"/>
      <c r="AL33" s="48"/>
      <c r="AM33" s="48"/>
      <c r="AN33" s="57"/>
      <c r="AO33" s="48"/>
      <c r="AP33" s="31"/>
      <c r="AQ33" s="54"/>
      <c r="AR33" s="31"/>
      <c r="AS33" s="29"/>
      <c r="AT33" s="54"/>
      <c r="AU33" s="31"/>
      <c r="AV33" s="31"/>
      <c r="AW33" s="31"/>
      <c r="AX33" s="31"/>
      <c r="AY33" s="31"/>
    </row>
    <row r="34" spans="1:51" s="26" customFormat="1" ht="57" x14ac:dyDescent="0.2">
      <c r="A34" s="28" t="s">
        <v>119</v>
      </c>
      <c r="B34" s="28">
        <v>72103302</v>
      </c>
      <c r="C34" s="29" t="s">
        <v>77</v>
      </c>
      <c r="D34" s="28" t="s">
        <v>115</v>
      </c>
      <c r="E34" s="37">
        <v>42376</v>
      </c>
      <c r="F34" s="28" t="s">
        <v>82</v>
      </c>
      <c r="G34" s="28" t="s">
        <v>133</v>
      </c>
      <c r="H34" s="31" t="s">
        <v>78</v>
      </c>
      <c r="I34" s="31" t="s">
        <v>73</v>
      </c>
      <c r="J34" s="120">
        <v>3990000</v>
      </c>
      <c r="K34" s="32">
        <v>3990000</v>
      </c>
      <c r="L34" s="28" t="s">
        <v>122</v>
      </c>
      <c r="M34" s="28" t="s">
        <v>74</v>
      </c>
      <c r="N34" s="33" t="s">
        <v>123</v>
      </c>
      <c r="O34" s="34"/>
      <c r="P34" s="52"/>
      <c r="Q34" s="53"/>
      <c r="R34" s="37"/>
      <c r="S34" s="55"/>
      <c r="T34" s="28"/>
      <c r="U34" s="46"/>
      <c r="V34" s="55"/>
      <c r="W34" s="28"/>
      <c r="X34" s="28"/>
      <c r="Y34" s="28"/>
      <c r="Z34" s="28"/>
      <c r="AA34" s="28"/>
      <c r="AB34" s="28"/>
      <c r="AC34" s="28"/>
      <c r="AD34" s="38"/>
      <c r="AE34" s="38"/>
      <c r="AF34" s="38"/>
      <c r="AG34" s="38"/>
      <c r="AH34" s="38"/>
      <c r="AI34" s="28"/>
      <c r="AJ34" s="39"/>
      <c r="AK34" s="47"/>
      <c r="AL34" s="48"/>
      <c r="AM34" s="48"/>
      <c r="AN34" s="57"/>
      <c r="AO34" s="48"/>
      <c r="AP34" s="31"/>
      <c r="AQ34" s="54"/>
      <c r="AR34" s="31"/>
      <c r="AS34" s="29"/>
      <c r="AT34" s="54"/>
      <c r="AU34" s="31"/>
      <c r="AV34" s="31"/>
      <c r="AW34" s="31"/>
      <c r="AX34" s="31"/>
      <c r="AY34" s="31"/>
    </row>
    <row r="35" spans="1:51" s="26" customFormat="1" ht="42.75" x14ac:dyDescent="0.2">
      <c r="A35" s="28" t="s">
        <v>79</v>
      </c>
      <c r="B35" s="28"/>
      <c r="C35" s="29" t="s">
        <v>138</v>
      </c>
      <c r="D35" s="28" t="s">
        <v>115</v>
      </c>
      <c r="E35" s="37">
        <v>42614</v>
      </c>
      <c r="F35" s="28" t="s">
        <v>120</v>
      </c>
      <c r="G35" s="28" t="s">
        <v>116</v>
      </c>
      <c r="H35" s="31" t="s">
        <v>78</v>
      </c>
      <c r="I35" s="31" t="s">
        <v>73</v>
      </c>
      <c r="J35" s="120">
        <f>+K35+5000000</f>
        <v>5702746</v>
      </c>
      <c r="K35" s="32">
        <v>702746</v>
      </c>
      <c r="L35" s="28" t="s">
        <v>117</v>
      </c>
      <c r="M35" s="28" t="s">
        <v>118</v>
      </c>
      <c r="N35" s="33" t="s">
        <v>80</v>
      </c>
      <c r="O35" s="34"/>
      <c r="P35" s="52"/>
      <c r="Q35" s="53"/>
      <c r="R35" s="37"/>
      <c r="S35" s="55"/>
      <c r="T35" s="28"/>
      <c r="U35" s="46"/>
      <c r="V35" s="55"/>
      <c r="W35" s="28"/>
      <c r="X35" s="28"/>
      <c r="Y35" s="28"/>
      <c r="Z35" s="28"/>
      <c r="AA35" s="28"/>
      <c r="AB35" s="28"/>
      <c r="AC35" s="28"/>
      <c r="AD35" s="38"/>
      <c r="AE35" s="38"/>
      <c r="AF35" s="38"/>
      <c r="AG35" s="38"/>
      <c r="AH35" s="38"/>
      <c r="AI35" s="28"/>
      <c r="AJ35" s="39"/>
      <c r="AK35" s="47"/>
      <c r="AL35" s="48"/>
      <c r="AM35" s="48"/>
      <c r="AN35" s="57"/>
      <c r="AO35" s="48"/>
      <c r="AP35" s="31"/>
      <c r="AQ35" s="54"/>
      <c r="AR35" s="31"/>
      <c r="AS35" s="29"/>
      <c r="AT35" s="54"/>
      <c r="AU35" s="31"/>
      <c r="AV35" s="31"/>
      <c r="AW35" s="31"/>
      <c r="AX35" s="31"/>
      <c r="AY35" s="31"/>
    </row>
    <row r="36" spans="1:51" s="26" customFormat="1" ht="57" x14ac:dyDescent="0.2">
      <c r="A36" s="28" t="s">
        <v>79</v>
      </c>
      <c r="B36" s="28"/>
      <c r="C36" s="29" t="s">
        <v>139</v>
      </c>
      <c r="D36" s="28" t="s">
        <v>115</v>
      </c>
      <c r="E36" s="37">
        <v>42461</v>
      </c>
      <c r="F36" s="28" t="s">
        <v>299</v>
      </c>
      <c r="G36" s="28" t="s">
        <v>121</v>
      </c>
      <c r="H36" s="31" t="s">
        <v>78</v>
      </c>
      <c r="I36" s="31" t="s">
        <v>73</v>
      </c>
      <c r="J36" s="120">
        <v>94200000</v>
      </c>
      <c r="K36" s="32">
        <v>94200000</v>
      </c>
      <c r="L36" s="28" t="s">
        <v>122</v>
      </c>
      <c r="M36" s="28" t="s">
        <v>74</v>
      </c>
      <c r="N36" s="33" t="s">
        <v>80</v>
      </c>
      <c r="O36" s="34"/>
      <c r="P36" s="52"/>
      <c r="Q36" s="53"/>
      <c r="R36" s="37"/>
      <c r="S36" s="55"/>
      <c r="T36" s="28"/>
      <c r="U36" s="46"/>
      <c r="V36" s="55"/>
      <c r="W36" s="28"/>
      <c r="X36" s="28"/>
      <c r="Y36" s="28"/>
      <c r="Z36" s="28"/>
      <c r="AA36" s="28"/>
      <c r="AB36" s="28"/>
      <c r="AC36" s="28"/>
      <c r="AD36" s="38"/>
      <c r="AE36" s="38"/>
      <c r="AF36" s="38"/>
      <c r="AG36" s="38"/>
      <c r="AH36" s="38"/>
      <c r="AI36" s="28"/>
      <c r="AJ36" s="39"/>
      <c r="AK36" s="47"/>
      <c r="AL36" s="48"/>
      <c r="AM36" s="48"/>
      <c r="AN36" s="57"/>
      <c r="AO36" s="48"/>
      <c r="AP36" s="31"/>
      <c r="AQ36" s="54"/>
      <c r="AR36" s="31"/>
      <c r="AS36" s="29"/>
      <c r="AT36" s="54"/>
      <c r="AU36" s="31"/>
      <c r="AV36" s="31"/>
      <c r="AW36" s="31"/>
      <c r="AX36" s="31"/>
      <c r="AY36" s="31"/>
    </row>
    <row r="37" spans="1:51" s="26" customFormat="1" ht="42.75" x14ac:dyDescent="0.2">
      <c r="A37" s="28" t="s">
        <v>119</v>
      </c>
      <c r="B37" s="28"/>
      <c r="C37" s="29" t="s">
        <v>140</v>
      </c>
      <c r="D37" s="28" t="s">
        <v>115</v>
      </c>
      <c r="E37" s="37">
        <v>42064</v>
      </c>
      <c r="F37" s="28" t="s">
        <v>129</v>
      </c>
      <c r="G37" s="28" t="s">
        <v>121</v>
      </c>
      <c r="H37" s="31" t="s">
        <v>141</v>
      </c>
      <c r="I37" s="31" t="s">
        <v>73</v>
      </c>
      <c r="J37" s="120">
        <v>19189229.5</v>
      </c>
      <c r="K37" s="120">
        <v>19189229.5</v>
      </c>
      <c r="L37" s="28" t="s">
        <v>122</v>
      </c>
      <c r="M37" s="28" t="s">
        <v>74</v>
      </c>
      <c r="N37" s="33" t="s">
        <v>123</v>
      </c>
      <c r="O37" s="34"/>
      <c r="P37" s="52"/>
      <c r="Q37" s="53"/>
      <c r="R37" s="37"/>
      <c r="S37" s="55"/>
      <c r="T37" s="28"/>
      <c r="U37" s="46"/>
      <c r="V37" s="55"/>
      <c r="W37" s="28"/>
      <c r="X37" s="28"/>
      <c r="Y37" s="28"/>
      <c r="Z37" s="28"/>
      <c r="AA37" s="28"/>
      <c r="AB37" s="28"/>
      <c r="AC37" s="28"/>
      <c r="AD37" s="38"/>
      <c r="AE37" s="38"/>
      <c r="AF37" s="38"/>
      <c r="AG37" s="38"/>
      <c r="AH37" s="38"/>
      <c r="AI37" s="28"/>
      <c r="AJ37" s="39"/>
      <c r="AK37" s="47"/>
      <c r="AL37" s="48"/>
      <c r="AM37" s="48"/>
      <c r="AN37" s="43"/>
      <c r="AO37" s="48"/>
      <c r="AP37" s="31"/>
      <c r="AQ37" s="54"/>
      <c r="AR37" s="31"/>
      <c r="AS37" s="29"/>
      <c r="AT37" s="54"/>
      <c r="AU37" s="31"/>
      <c r="AV37" s="31"/>
      <c r="AW37" s="31"/>
      <c r="AX37" s="31"/>
      <c r="AY37" s="31"/>
    </row>
    <row r="38" spans="1:51" s="26" customFormat="1" ht="85.5" x14ac:dyDescent="0.2">
      <c r="A38" s="28" t="s">
        <v>119</v>
      </c>
      <c r="B38" s="28"/>
      <c r="C38" s="29" t="s">
        <v>142</v>
      </c>
      <c r="D38" s="28" t="s">
        <v>115</v>
      </c>
      <c r="E38" s="30">
        <v>42125</v>
      </c>
      <c r="F38" s="28" t="s">
        <v>102</v>
      </c>
      <c r="G38" s="28" t="s">
        <v>116</v>
      </c>
      <c r="H38" s="31" t="s">
        <v>143</v>
      </c>
      <c r="I38" s="31" t="s">
        <v>73</v>
      </c>
      <c r="J38" s="120">
        <v>56000000</v>
      </c>
      <c r="K38" s="32">
        <v>56000000</v>
      </c>
      <c r="L38" s="28" t="s">
        <v>117</v>
      </c>
      <c r="M38" s="28" t="s">
        <v>118</v>
      </c>
      <c r="N38" s="33" t="s">
        <v>123</v>
      </c>
      <c r="O38" s="34"/>
      <c r="P38" s="52"/>
      <c r="Q38" s="53"/>
      <c r="R38" s="37"/>
      <c r="S38" s="28"/>
      <c r="T38" s="28"/>
      <c r="U38" s="46"/>
      <c r="V38" s="28"/>
      <c r="W38" s="28"/>
      <c r="X38" s="28"/>
      <c r="Y38" s="28"/>
      <c r="Z38" s="28"/>
      <c r="AA38" s="28"/>
      <c r="AB38" s="28"/>
      <c r="AC38" s="28"/>
      <c r="AD38" s="28"/>
      <c r="AE38" s="28"/>
      <c r="AF38" s="28"/>
      <c r="AG38" s="37"/>
      <c r="AH38" s="37"/>
      <c r="AI38" s="28"/>
      <c r="AJ38" s="39"/>
      <c r="AK38" s="47"/>
      <c r="AL38" s="48"/>
      <c r="AM38" s="48"/>
      <c r="AN38" s="43"/>
      <c r="AO38" s="48"/>
      <c r="AP38" s="31"/>
      <c r="AQ38" s="54"/>
      <c r="AR38" s="31"/>
      <c r="AS38" s="29"/>
      <c r="AT38" s="54"/>
      <c r="AU38" s="31"/>
      <c r="AV38" s="31"/>
      <c r="AW38" s="31"/>
      <c r="AX38" s="31"/>
      <c r="AY38" s="31"/>
    </row>
    <row r="39" spans="1:51" s="27" customFormat="1" ht="42.75" x14ac:dyDescent="0.2">
      <c r="A39" s="28" t="s">
        <v>107</v>
      </c>
      <c r="B39" s="28"/>
      <c r="C39" s="29" t="s">
        <v>144</v>
      </c>
      <c r="D39" s="28" t="s">
        <v>115</v>
      </c>
      <c r="E39" s="30">
        <v>42522</v>
      </c>
      <c r="F39" s="28" t="s">
        <v>120</v>
      </c>
      <c r="G39" s="28" t="s">
        <v>133</v>
      </c>
      <c r="H39" s="31" t="s">
        <v>106</v>
      </c>
      <c r="I39" s="31" t="s">
        <v>73</v>
      </c>
      <c r="J39" s="120">
        <v>2592617</v>
      </c>
      <c r="K39" s="32">
        <v>2592617</v>
      </c>
      <c r="L39" s="28" t="s">
        <v>122</v>
      </c>
      <c r="M39" s="28" t="s">
        <v>74</v>
      </c>
      <c r="N39" s="33" t="s">
        <v>123</v>
      </c>
      <c r="O39" s="34"/>
      <c r="P39" s="52"/>
      <c r="Q39" s="53"/>
      <c r="R39" s="37"/>
      <c r="S39" s="28"/>
      <c r="T39" s="28"/>
      <c r="U39" s="46"/>
      <c r="V39" s="28"/>
      <c r="W39" s="28"/>
      <c r="X39" s="28"/>
      <c r="Y39" s="28"/>
      <c r="Z39" s="28"/>
      <c r="AA39" s="28"/>
      <c r="AB39" s="28"/>
      <c r="AC39" s="28"/>
      <c r="AD39" s="28"/>
      <c r="AE39" s="28"/>
      <c r="AF39" s="28"/>
      <c r="AG39" s="37"/>
      <c r="AH39" s="37"/>
      <c r="AI39" s="28"/>
      <c r="AJ39" s="39"/>
      <c r="AK39" s="47"/>
      <c r="AL39" s="48"/>
      <c r="AM39" s="48"/>
      <c r="AN39" s="43"/>
      <c r="AO39" s="48"/>
      <c r="AP39" s="48"/>
      <c r="AQ39" s="62"/>
      <c r="AR39" s="43"/>
      <c r="AS39" s="62"/>
      <c r="AT39" s="62"/>
      <c r="AU39" s="62"/>
      <c r="AV39" s="31"/>
      <c r="AW39" s="62"/>
      <c r="AX39" s="62"/>
      <c r="AY39" s="62"/>
    </row>
    <row r="40" spans="1:51" s="26" customFormat="1" ht="57" x14ac:dyDescent="0.2">
      <c r="A40" s="28" t="s">
        <v>79</v>
      </c>
      <c r="B40" s="28">
        <v>81112006</v>
      </c>
      <c r="C40" s="29" t="s">
        <v>145</v>
      </c>
      <c r="D40" s="28" t="s">
        <v>115</v>
      </c>
      <c r="E40" s="30">
        <v>42381</v>
      </c>
      <c r="F40" s="28" t="s">
        <v>120</v>
      </c>
      <c r="G40" s="28" t="s">
        <v>133</v>
      </c>
      <c r="H40" s="31" t="s">
        <v>96</v>
      </c>
      <c r="I40" s="31" t="s">
        <v>73</v>
      </c>
      <c r="J40" s="120">
        <v>3500000</v>
      </c>
      <c r="K40" s="32">
        <v>3500000</v>
      </c>
      <c r="L40" s="28" t="s">
        <v>122</v>
      </c>
      <c r="M40" s="28" t="s">
        <v>74</v>
      </c>
      <c r="N40" s="33" t="s">
        <v>80</v>
      </c>
      <c r="O40" s="34"/>
      <c r="P40" s="35"/>
      <c r="Q40" s="53"/>
      <c r="R40" s="37"/>
      <c r="S40" s="55"/>
      <c r="T40" s="28"/>
      <c r="U40" s="46"/>
      <c r="V40" s="28"/>
      <c r="W40" s="28"/>
      <c r="X40" s="28"/>
      <c r="Y40" s="28"/>
      <c r="Z40" s="28"/>
      <c r="AA40" s="28"/>
      <c r="AB40" s="28"/>
      <c r="AC40" s="28"/>
      <c r="AD40" s="28"/>
      <c r="AE40" s="28"/>
      <c r="AF40" s="38"/>
      <c r="AG40" s="38"/>
      <c r="AH40" s="38"/>
      <c r="AI40" s="28"/>
      <c r="AJ40" s="39"/>
      <c r="AK40" s="47"/>
      <c r="AL40" s="48"/>
      <c r="AM40" s="48"/>
      <c r="AN40" s="43"/>
      <c r="AO40" s="48"/>
      <c r="AP40" s="31"/>
      <c r="AQ40" s="54"/>
      <c r="AR40" s="31"/>
      <c r="AS40" s="29"/>
      <c r="AT40" s="54"/>
      <c r="AU40" s="31"/>
      <c r="AV40" s="31"/>
      <c r="AW40" s="31"/>
      <c r="AX40" s="31"/>
      <c r="AY40" s="31"/>
    </row>
    <row r="41" spans="1:51" s="26" customFormat="1" ht="42.75" x14ac:dyDescent="0.2">
      <c r="A41" s="28" t="s">
        <v>119</v>
      </c>
      <c r="B41" s="28">
        <v>20102302</v>
      </c>
      <c r="C41" s="29" t="s">
        <v>146</v>
      </c>
      <c r="D41" s="28" t="s">
        <v>147</v>
      </c>
      <c r="E41" s="30">
        <v>75253</v>
      </c>
      <c r="F41" s="28" t="s">
        <v>298</v>
      </c>
      <c r="G41" s="28" t="s">
        <v>133</v>
      </c>
      <c r="H41" s="31" t="s">
        <v>96</v>
      </c>
      <c r="I41" s="31" t="s">
        <v>73</v>
      </c>
      <c r="J41" s="120">
        <v>800000</v>
      </c>
      <c r="K41" s="32">
        <v>800000</v>
      </c>
      <c r="L41" s="28" t="s">
        <v>122</v>
      </c>
      <c r="M41" s="28" t="s">
        <v>74</v>
      </c>
      <c r="N41" s="33" t="s">
        <v>123</v>
      </c>
      <c r="O41" s="34"/>
      <c r="P41" s="35"/>
      <c r="Q41" s="53"/>
      <c r="R41" s="37"/>
      <c r="S41" s="31"/>
      <c r="T41" s="31"/>
      <c r="U41" s="46"/>
      <c r="V41" s="55"/>
      <c r="W41" s="28"/>
      <c r="X41" s="28"/>
      <c r="Y41" s="28"/>
      <c r="Z41" s="28"/>
      <c r="AA41" s="28"/>
      <c r="AB41" s="28"/>
      <c r="AC41" s="28"/>
      <c r="AD41" s="38"/>
      <c r="AE41" s="38"/>
      <c r="AF41" s="38"/>
      <c r="AG41" s="38"/>
      <c r="AH41" s="38"/>
      <c r="AI41" s="28"/>
      <c r="AJ41" s="39"/>
      <c r="AK41" s="47"/>
      <c r="AL41" s="48"/>
      <c r="AM41" s="48"/>
      <c r="AN41" s="43"/>
      <c r="AO41" s="48"/>
      <c r="AP41" s="48"/>
      <c r="AQ41" s="48"/>
      <c r="AR41" s="43"/>
      <c r="AS41" s="48"/>
      <c r="AT41" s="48"/>
      <c r="AU41" s="48"/>
      <c r="AV41" s="31"/>
      <c r="AW41" s="48"/>
      <c r="AX41" s="48"/>
      <c r="AY41" s="48"/>
    </row>
    <row r="42" spans="1:51" s="26" customFormat="1" ht="28.5" x14ac:dyDescent="0.2">
      <c r="A42" s="28" t="s">
        <v>148</v>
      </c>
      <c r="B42" s="28"/>
      <c r="C42" s="29" t="s">
        <v>149</v>
      </c>
      <c r="D42" s="28" t="s">
        <v>115</v>
      </c>
      <c r="E42" s="30"/>
      <c r="F42" s="28"/>
      <c r="G42" s="28" t="s">
        <v>133</v>
      </c>
      <c r="H42" s="31" t="s">
        <v>85</v>
      </c>
      <c r="I42" s="31" t="s">
        <v>73</v>
      </c>
      <c r="J42" s="120">
        <v>4500000</v>
      </c>
      <c r="K42" s="32">
        <v>4500000</v>
      </c>
      <c r="L42" s="28" t="s">
        <v>122</v>
      </c>
      <c r="M42" s="28" t="s">
        <v>74</v>
      </c>
      <c r="N42" s="33" t="s">
        <v>81</v>
      </c>
      <c r="O42" s="34"/>
      <c r="P42" s="35"/>
      <c r="Q42" s="53"/>
      <c r="R42" s="37"/>
      <c r="S42" s="31"/>
      <c r="T42" s="31"/>
      <c r="U42" s="46"/>
      <c r="V42" s="55"/>
      <c r="W42" s="28"/>
      <c r="X42" s="28"/>
      <c r="Y42" s="28"/>
      <c r="Z42" s="28"/>
      <c r="AA42" s="28"/>
      <c r="AB42" s="28"/>
      <c r="AC42" s="28"/>
      <c r="AD42" s="38"/>
      <c r="AE42" s="38"/>
      <c r="AF42" s="38"/>
      <c r="AG42" s="38"/>
      <c r="AH42" s="38"/>
      <c r="AI42" s="28"/>
      <c r="AJ42" s="39"/>
      <c r="AK42" s="47"/>
      <c r="AL42" s="48"/>
      <c r="AM42" s="48"/>
      <c r="AN42" s="43"/>
      <c r="AO42" s="48"/>
      <c r="AP42" s="48"/>
      <c r="AQ42" s="48"/>
      <c r="AR42" s="43"/>
      <c r="AS42" s="48"/>
      <c r="AT42" s="48"/>
      <c r="AU42" s="48"/>
      <c r="AV42" s="31"/>
      <c r="AW42" s="48"/>
      <c r="AX42" s="48"/>
      <c r="AY42" s="48"/>
    </row>
    <row r="43" spans="1:51" s="26" customFormat="1" ht="42.75" x14ac:dyDescent="0.2">
      <c r="A43" s="28" t="s">
        <v>119</v>
      </c>
      <c r="B43" s="28">
        <v>55101506</v>
      </c>
      <c r="C43" s="29" t="s">
        <v>91</v>
      </c>
      <c r="D43" s="28" t="s">
        <v>147</v>
      </c>
      <c r="E43" s="37">
        <v>42461</v>
      </c>
      <c r="F43" s="28" t="s">
        <v>120</v>
      </c>
      <c r="G43" s="28" t="s">
        <v>150</v>
      </c>
      <c r="H43" s="31" t="s">
        <v>85</v>
      </c>
      <c r="I43" s="31" t="s">
        <v>73</v>
      </c>
      <c r="J43" s="120">
        <v>288750</v>
      </c>
      <c r="K43" s="32">
        <v>288750</v>
      </c>
      <c r="L43" s="28" t="s">
        <v>122</v>
      </c>
      <c r="M43" s="28" t="s">
        <v>74</v>
      </c>
      <c r="N43" s="33" t="s">
        <v>123</v>
      </c>
      <c r="O43" s="34"/>
      <c r="P43" s="35"/>
      <c r="Q43" s="53"/>
      <c r="R43" s="37"/>
      <c r="S43" s="31"/>
      <c r="T43" s="28"/>
      <c r="U43" s="46"/>
      <c r="V43" s="55"/>
      <c r="W43" s="28"/>
      <c r="X43" s="28"/>
      <c r="Y43" s="28"/>
      <c r="Z43" s="28"/>
      <c r="AA43" s="63"/>
      <c r="AB43" s="28"/>
      <c r="AC43" s="28"/>
      <c r="AD43" s="38"/>
      <c r="AE43" s="38"/>
      <c r="AF43" s="28"/>
      <c r="AG43" s="38"/>
      <c r="AH43" s="55"/>
      <c r="AI43" s="28"/>
      <c r="AJ43" s="39"/>
      <c r="AK43" s="47"/>
      <c r="AL43" s="48"/>
      <c r="AM43" s="48"/>
      <c r="AN43" s="48"/>
      <c r="AO43" s="48"/>
      <c r="AP43" s="48"/>
      <c r="AQ43" s="48"/>
      <c r="AR43" s="48"/>
      <c r="AS43" s="48"/>
      <c r="AT43" s="48"/>
      <c r="AU43" s="31"/>
      <c r="AV43" s="31"/>
      <c r="AW43" s="31"/>
      <c r="AX43" s="31"/>
      <c r="AY43" s="31"/>
    </row>
    <row r="44" spans="1:51" s="27" customFormat="1" ht="42.75" x14ac:dyDescent="0.2">
      <c r="A44" s="28" t="s">
        <v>119</v>
      </c>
      <c r="B44" s="28">
        <v>55101504</v>
      </c>
      <c r="C44" s="29" t="s">
        <v>84</v>
      </c>
      <c r="D44" s="28" t="s">
        <v>147</v>
      </c>
      <c r="E44" s="30">
        <v>42401</v>
      </c>
      <c r="F44" s="28" t="s">
        <v>120</v>
      </c>
      <c r="G44" s="28" t="s">
        <v>150</v>
      </c>
      <c r="H44" s="31" t="s">
        <v>85</v>
      </c>
      <c r="I44" s="31" t="s">
        <v>73</v>
      </c>
      <c r="J44" s="120">
        <v>428400</v>
      </c>
      <c r="K44" s="32">
        <v>428400</v>
      </c>
      <c r="L44" s="28" t="s">
        <v>122</v>
      </c>
      <c r="M44" s="28" t="s">
        <v>74</v>
      </c>
      <c r="N44" s="33" t="s">
        <v>123</v>
      </c>
      <c r="O44" s="34"/>
      <c r="P44" s="52"/>
      <c r="Q44" s="53"/>
      <c r="R44" s="37"/>
      <c r="S44" s="55"/>
      <c r="T44" s="28"/>
      <c r="U44" s="48"/>
      <c r="V44" s="55"/>
      <c r="W44" s="28"/>
      <c r="X44" s="28"/>
      <c r="Y44" s="28"/>
      <c r="Z44" s="28"/>
      <c r="AA44" s="28"/>
      <c r="AB44" s="28"/>
      <c r="AC44" s="28"/>
      <c r="AD44" s="38"/>
      <c r="AE44" s="38"/>
      <c r="AF44" s="37"/>
      <c r="AG44" s="38"/>
      <c r="AH44" s="38"/>
      <c r="AI44" s="28"/>
      <c r="AJ44" s="64"/>
      <c r="AK44" s="65"/>
      <c r="AL44" s="66"/>
      <c r="AM44" s="66"/>
      <c r="AN44" s="66"/>
      <c r="AO44" s="28"/>
      <c r="AP44" s="31"/>
      <c r="AQ44" s="54"/>
      <c r="AR44" s="31"/>
      <c r="AS44" s="29"/>
      <c r="AT44" s="54"/>
      <c r="AU44" s="31"/>
      <c r="AV44" s="31"/>
      <c r="AW44" s="31"/>
      <c r="AX44" s="31"/>
      <c r="AY44" s="31"/>
    </row>
    <row r="45" spans="1:51" s="26" customFormat="1" ht="42.75" x14ac:dyDescent="0.2">
      <c r="A45" s="28" t="s">
        <v>154</v>
      </c>
      <c r="B45" s="28">
        <v>82101504</v>
      </c>
      <c r="C45" s="83" t="s">
        <v>152</v>
      </c>
      <c r="D45" s="28" t="s">
        <v>147</v>
      </c>
      <c r="E45" s="37">
        <v>42522</v>
      </c>
      <c r="F45" s="28" t="s">
        <v>89</v>
      </c>
      <c r="G45" s="28" t="s">
        <v>133</v>
      </c>
      <c r="H45" s="31" t="s">
        <v>151</v>
      </c>
      <c r="I45" s="31" t="s">
        <v>73</v>
      </c>
      <c r="J45" s="120">
        <v>800000</v>
      </c>
      <c r="K45" s="32">
        <v>800000</v>
      </c>
      <c r="L45" s="28" t="s">
        <v>122</v>
      </c>
      <c r="M45" s="28" t="s">
        <v>74</v>
      </c>
      <c r="N45" s="33" t="s">
        <v>103</v>
      </c>
      <c r="O45" s="34"/>
      <c r="P45" s="35"/>
      <c r="Q45" s="36"/>
      <c r="R45" s="37"/>
      <c r="S45" s="55"/>
      <c r="T45" s="28"/>
      <c r="U45" s="48"/>
      <c r="V45" s="55"/>
      <c r="W45" s="28"/>
      <c r="X45" s="28"/>
      <c r="Y45" s="28"/>
      <c r="Z45" s="28"/>
      <c r="AA45" s="28"/>
      <c r="AB45" s="28"/>
      <c r="AC45" s="28"/>
      <c r="AD45" s="38"/>
      <c r="AE45" s="38"/>
      <c r="AF45" s="37"/>
      <c r="AG45" s="38"/>
      <c r="AH45" s="38"/>
      <c r="AI45" s="28"/>
      <c r="AJ45" s="67"/>
      <c r="AK45" s="77"/>
      <c r="AL45" s="48"/>
      <c r="AM45" s="48"/>
      <c r="AN45" s="48"/>
      <c r="AO45" s="48"/>
      <c r="AP45" s="48"/>
      <c r="AQ45" s="48"/>
      <c r="AR45" s="48"/>
      <c r="AS45" s="48"/>
      <c r="AT45" s="48"/>
      <c r="AU45" s="48"/>
      <c r="AV45" s="31"/>
      <c r="AW45" s="48"/>
      <c r="AX45" s="48"/>
      <c r="AY45" s="48"/>
    </row>
    <row r="46" spans="1:51" ht="42.75" x14ac:dyDescent="0.25">
      <c r="A46" s="28" t="s">
        <v>98</v>
      </c>
      <c r="B46" s="28">
        <v>82101504</v>
      </c>
      <c r="C46" s="84" t="s">
        <v>153</v>
      </c>
      <c r="D46" s="28" t="s">
        <v>147</v>
      </c>
      <c r="E46" s="37"/>
      <c r="F46" s="28"/>
      <c r="G46" s="28" t="s">
        <v>133</v>
      </c>
      <c r="H46" s="31" t="s">
        <v>151</v>
      </c>
      <c r="I46" s="31" t="s">
        <v>73</v>
      </c>
      <c r="J46" s="120">
        <v>800000</v>
      </c>
      <c r="K46" s="32">
        <v>800000</v>
      </c>
      <c r="L46" s="28" t="s">
        <v>122</v>
      </c>
      <c r="M46" s="28" t="s">
        <v>74</v>
      </c>
      <c r="N46" s="33" t="s">
        <v>99</v>
      </c>
      <c r="O46" s="34"/>
      <c r="P46" s="52"/>
      <c r="Q46" s="53"/>
      <c r="R46" s="30"/>
      <c r="S46" s="58"/>
      <c r="T46" s="59"/>
      <c r="U46" s="60"/>
      <c r="V46" s="58"/>
      <c r="W46" s="59"/>
      <c r="X46" s="59"/>
      <c r="Y46" s="59"/>
      <c r="Z46" s="59"/>
      <c r="AA46" s="59"/>
      <c r="AB46" s="59"/>
      <c r="AC46" s="59"/>
      <c r="AD46" s="61"/>
      <c r="AE46" s="61"/>
      <c r="AF46" s="30"/>
      <c r="AG46" s="61"/>
      <c r="AH46" s="61"/>
      <c r="AI46" s="59"/>
      <c r="AJ46" s="70"/>
      <c r="AK46" s="47"/>
      <c r="AL46" s="48"/>
      <c r="AM46" s="48"/>
      <c r="AN46" s="48"/>
      <c r="AO46" s="48"/>
      <c r="AP46" s="48"/>
      <c r="AQ46" s="48"/>
      <c r="AR46" s="48"/>
      <c r="AS46" s="48"/>
      <c r="AT46" s="48"/>
      <c r="AU46" s="48"/>
      <c r="AV46" s="86"/>
      <c r="AW46" s="48"/>
      <c r="AX46" s="48"/>
      <c r="AY46" s="48"/>
    </row>
    <row r="47" spans="1:51" ht="42.75" x14ac:dyDescent="0.25">
      <c r="A47" s="28" t="s">
        <v>119</v>
      </c>
      <c r="B47" s="59">
        <v>84131501</v>
      </c>
      <c r="C47" s="84" t="s">
        <v>155</v>
      </c>
      <c r="D47" s="59" t="s">
        <v>115</v>
      </c>
      <c r="E47" s="30">
        <v>42384</v>
      </c>
      <c r="F47" s="59" t="s">
        <v>89</v>
      </c>
      <c r="G47" s="59" t="s">
        <v>121</v>
      </c>
      <c r="H47" s="74" t="s">
        <v>86</v>
      </c>
      <c r="I47" s="74" t="s">
        <v>73</v>
      </c>
      <c r="J47" s="121">
        <v>3000000</v>
      </c>
      <c r="K47" s="68">
        <v>3000000</v>
      </c>
      <c r="L47" s="59" t="s">
        <v>122</v>
      </c>
      <c r="M47" s="59" t="s">
        <v>74</v>
      </c>
      <c r="N47" s="74" t="s">
        <v>123</v>
      </c>
      <c r="O47" s="34"/>
      <c r="P47" s="35"/>
      <c r="Q47" s="36"/>
      <c r="R47" s="37"/>
      <c r="S47" s="55"/>
      <c r="T47" s="28"/>
      <c r="U47" s="48"/>
      <c r="V47" s="55"/>
      <c r="W47" s="28"/>
      <c r="X47" s="39"/>
      <c r="Y47" s="39"/>
      <c r="Z47" s="28"/>
      <c r="AA47" s="28"/>
      <c r="AB47" s="28"/>
      <c r="AC47" s="28"/>
      <c r="AD47" s="38"/>
      <c r="AE47" s="38"/>
      <c r="AF47" s="28"/>
      <c r="AG47" s="38"/>
      <c r="AH47" s="38"/>
      <c r="AI47" s="28"/>
      <c r="AJ47" s="67"/>
      <c r="AK47" s="47"/>
      <c r="AL47" s="48"/>
      <c r="AM47" s="48"/>
      <c r="AN47" s="48"/>
      <c r="AO47" s="48"/>
      <c r="AP47" s="48"/>
      <c r="AQ47" s="48"/>
      <c r="AR47" s="48"/>
      <c r="AS47" s="48"/>
      <c r="AT47" s="48"/>
      <c r="AU47" s="48"/>
      <c r="AV47" s="86"/>
      <c r="AW47" s="48"/>
      <c r="AX47" s="48"/>
      <c r="AY47" s="86"/>
    </row>
    <row r="48" spans="1:51" ht="128.25" x14ac:dyDescent="0.25">
      <c r="A48" s="28" t="s">
        <v>119</v>
      </c>
      <c r="B48" s="28">
        <v>84131512</v>
      </c>
      <c r="C48" s="84" t="s">
        <v>156</v>
      </c>
      <c r="D48" s="28" t="s">
        <v>115</v>
      </c>
      <c r="E48" s="37">
        <v>42384</v>
      </c>
      <c r="F48" s="28" t="s">
        <v>120</v>
      </c>
      <c r="G48" s="28" t="s">
        <v>130</v>
      </c>
      <c r="H48" s="31" t="s">
        <v>157</v>
      </c>
      <c r="I48" s="31" t="s">
        <v>73</v>
      </c>
      <c r="J48" s="120">
        <v>56901187</v>
      </c>
      <c r="K48" s="32">
        <v>56901187</v>
      </c>
      <c r="L48" s="28" t="s">
        <v>122</v>
      </c>
      <c r="M48" s="28" t="s">
        <v>74</v>
      </c>
      <c r="N48" s="85" t="s">
        <v>123</v>
      </c>
      <c r="O48" s="34"/>
      <c r="P48" s="35"/>
      <c r="Q48" s="36"/>
      <c r="R48" s="37"/>
      <c r="S48" s="55"/>
      <c r="T48" s="28"/>
      <c r="U48" s="48"/>
      <c r="V48" s="28"/>
      <c r="W48" s="28"/>
      <c r="X48" s="28"/>
      <c r="Y48" s="28"/>
      <c r="Z48" s="28"/>
      <c r="AA48" s="28"/>
      <c r="AB48" s="28"/>
      <c r="AC48" s="28"/>
      <c r="AD48" s="38"/>
      <c r="AE48" s="38"/>
      <c r="AF48" s="28"/>
      <c r="AG48" s="38"/>
      <c r="AH48" s="38"/>
      <c r="AI48" s="28"/>
      <c r="AJ48" s="67"/>
      <c r="AK48" s="47"/>
      <c r="AL48" s="48"/>
      <c r="AM48" s="48"/>
      <c r="AN48" s="48"/>
      <c r="AO48" s="48"/>
      <c r="AP48" s="48"/>
      <c r="AQ48" s="48"/>
      <c r="AR48" s="48"/>
      <c r="AS48" s="48"/>
      <c r="AT48" s="48"/>
      <c r="AU48" s="48"/>
      <c r="AV48" s="86"/>
      <c r="AW48" s="48"/>
      <c r="AX48" s="48"/>
      <c r="AY48" s="48"/>
    </row>
    <row r="49" spans="1:52" ht="57" x14ac:dyDescent="0.25">
      <c r="A49" s="28" t="s">
        <v>87</v>
      </c>
      <c r="B49" s="28" t="s">
        <v>176</v>
      </c>
      <c r="C49" s="29" t="s">
        <v>158</v>
      </c>
      <c r="D49" s="28" t="s">
        <v>115</v>
      </c>
      <c r="E49" s="37">
        <v>42384</v>
      </c>
      <c r="F49" s="28" t="s">
        <v>120</v>
      </c>
      <c r="G49" s="28" t="s">
        <v>130</v>
      </c>
      <c r="H49" s="31" t="s">
        <v>159</v>
      </c>
      <c r="I49" s="31" t="s">
        <v>73</v>
      </c>
      <c r="J49" s="120">
        <v>17000000</v>
      </c>
      <c r="K49" s="32">
        <v>17000000</v>
      </c>
      <c r="L49" s="28" t="s">
        <v>122</v>
      </c>
      <c r="M49" s="28" t="s">
        <v>74</v>
      </c>
      <c r="N49" s="33" t="s">
        <v>160</v>
      </c>
      <c r="O49" s="34"/>
      <c r="P49" s="52"/>
      <c r="Q49" s="53"/>
      <c r="R49" s="30"/>
      <c r="S49" s="58"/>
      <c r="T49" s="59"/>
      <c r="U49" s="60"/>
      <c r="V49" s="59"/>
      <c r="W49" s="59"/>
      <c r="X49" s="59"/>
      <c r="Y49" s="59"/>
      <c r="Z49" s="59"/>
      <c r="AA49" s="59"/>
      <c r="AB49" s="59"/>
      <c r="AC49" s="59"/>
      <c r="AD49" s="61"/>
      <c r="AE49" s="61"/>
      <c r="AF49" s="59"/>
      <c r="AG49" s="61"/>
      <c r="AH49" s="61"/>
      <c r="AI49" s="59"/>
      <c r="AJ49" s="70"/>
      <c r="AK49" s="47"/>
      <c r="AL49" s="48"/>
      <c r="AM49" s="48"/>
      <c r="AN49" s="48"/>
      <c r="AO49" s="48"/>
      <c r="AP49" s="48"/>
      <c r="AQ49" s="48"/>
      <c r="AR49" s="48"/>
      <c r="AS49" s="48"/>
      <c r="AT49" s="48"/>
      <c r="AU49" s="48"/>
      <c r="AV49" s="86"/>
      <c r="AW49" s="48"/>
      <c r="AX49" s="48"/>
      <c r="AY49" s="48"/>
    </row>
    <row r="50" spans="1:52" ht="71.25" x14ac:dyDescent="0.25">
      <c r="A50" s="28" t="s">
        <v>92</v>
      </c>
      <c r="B50" s="28"/>
      <c r="C50" s="29" t="s">
        <v>161</v>
      </c>
      <c r="D50" s="28" t="s">
        <v>115</v>
      </c>
      <c r="E50" s="37">
        <v>42583</v>
      </c>
      <c r="F50" s="28" t="s">
        <v>89</v>
      </c>
      <c r="G50" s="28" t="s">
        <v>133</v>
      </c>
      <c r="H50" s="31" t="s">
        <v>101</v>
      </c>
      <c r="I50" s="31" t="s">
        <v>73</v>
      </c>
      <c r="J50" s="120">
        <v>5000000</v>
      </c>
      <c r="K50" s="32">
        <v>5000000</v>
      </c>
      <c r="L50" s="28" t="s">
        <v>122</v>
      </c>
      <c r="M50" s="28" t="s">
        <v>74</v>
      </c>
      <c r="N50" s="33" t="s">
        <v>125</v>
      </c>
      <c r="O50" s="34"/>
      <c r="P50" s="35"/>
      <c r="Q50" s="36"/>
      <c r="R50" s="37"/>
      <c r="S50" s="55"/>
      <c r="T50" s="28"/>
      <c r="U50" s="48"/>
      <c r="V50" s="28"/>
      <c r="W50" s="28"/>
      <c r="X50" s="28"/>
      <c r="Y50" s="28"/>
      <c r="Z50" s="28"/>
      <c r="AA50" s="28"/>
      <c r="AB50" s="28"/>
      <c r="AC50" s="28"/>
      <c r="AD50" s="38"/>
      <c r="AE50" s="38"/>
      <c r="AF50" s="28"/>
      <c r="AG50" s="38"/>
      <c r="AH50" s="38"/>
      <c r="AI50" s="28"/>
      <c r="AJ50" s="28"/>
      <c r="AK50" s="47"/>
      <c r="AL50" s="48"/>
      <c r="AM50" s="48"/>
      <c r="AN50" s="48"/>
      <c r="AO50" s="48"/>
      <c r="AP50" s="48"/>
      <c r="AQ50" s="48"/>
      <c r="AR50" s="48"/>
      <c r="AS50" s="48"/>
      <c r="AT50" s="48"/>
      <c r="AU50" s="48"/>
      <c r="AV50" s="86"/>
      <c r="AW50" s="48"/>
      <c r="AX50" s="48"/>
      <c r="AY50" s="48"/>
    </row>
    <row r="51" spans="1:52" ht="42.75" x14ac:dyDescent="0.25">
      <c r="A51" s="28" t="s">
        <v>92</v>
      </c>
      <c r="B51" s="28">
        <v>78111803</v>
      </c>
      <c r="C51" s="29" t="s">
        <v>162</v>
      </c>
      <c r="D51" s="28" t="s">
        <v>115</v>
      </c>
      <c r="E51" s="37">
        <v>42431</v>
      </c>
      <c r="F51" s="28" t="s">
        <v>299</v>
      </c>
      <c r="G51" s="28" t="s">
        <v>133</v>
      </c>
      <c r="H51" s="31" t="s">
        <v>101</v>
      </c>
      <c r="I51" s="31" t="s">
        <v>73</v>
      </c>
      <c r="J51" s="120">
        <v>9000000</v>
      </c>
      <c r="K51" s="32">
        <v>9000000</v>
      </c>
      <c r="L51" s="28" t="s">
        <v>122</v>
      </c>
      <c r="M51" s="28" t="s">
        <v>74</v>
      </c>
      <c r="N51" s="33" t="s">
        <v>125</v>
      </c>
      <c r="O51" s="34"/>
      <c r="P51" s="35"/>
      <c r="Q51" s="36"/>
      <c r="R51" s="37"/>
      <c r="S51" s="55"/>
      <c r="T51" s="28"/>
      <c r="U51" s="48"/>
      <c r="V51" s="28"/>
      <c r="W51" s="28"/>
      <c r="X51" s="28"/>
      <c r="Y51" s="28"/>
      <c r="Z51" s="28"/>
      <c r="AA51" s="28"/>
      <c r="AB51" s="28"/>
      <c r="AC51" s="28"/>
      <c r="AD51" s="38"/>
      <c r="AE51" s="38"/>
      <c r="AF51" s="28"/>
      <c r="AG51" s="38"/>
      <c r="AH51" s="38"/>
      <c r="AI51" s="28"/>
      <c r="AJ51" s="67"/>
      <c r="AK51" s="69"/>
      <c r="AL51" s="48"/>
      <c r="AM51" s="48"/>
      <c r="AN51" s="48"/>
      <c r="AO51" s="48"/>
      <c r="AP51" s="48"/>
      <c r="AQ51" s="48"/>
      <c r="AR51" s="48"/>
      <c r="AS51" s="48"/>
      <c r="AT51" s="48"/>
      <c r="AU51" s="48"/>
      <c r="AV51" s="86"/>
      <c r="AW51" s="48"/>
      <c r="AX51" s="48"/>
      <c r="AY51" s="48"/>
    </row>
    <row r="52" spans="1:52" ht="42.75" x14ac:dyDescent="0.25">
      <c r="A52" s="28" t="s">
        <v>92</v>
      </c>
      <c r="B52" s="28" t="s">
        <v>180</v>
      </c>
      <c r="C52" s="29" t="s">
        <v>163</v>
      </c>
      <c r="D52" s="28" t="s">
        <v>115</v>
      </c>
      <c r="E52" s="37">
        <v>42614</v>
      </c>
      <c r="F52" s="28" t="s">
        <v>298</v>
      </c>
      <c r="G52" s="28" t="s">
        <v>133</v>
      </c>
      <c r="H52" s="31" t="s">
        <v>110</v>
      </c>
      <c r="I52" s="31" t="s">
        <v>73</v>
      </c>
      <c r="J52" s="120">
        <v>10000000</v>
      </c>
      <c r="K52" s="32">
        <v>10000000</v>
      </c>
      <c r="L52" s="28" t="s">
        <v>122</v>
      </c>
      <c r="M52" s="28" t="s">
        <v>74</v>
      </c>
      <c r="N52" s="33" t="s">
        <v>125</v>
      </c>
      <c r="O52" s="34"/>
      <c r="P52" s="52"/>
      <c r="Q52" s="53"/>
      <c r="R52" s="30"/>
      <c r="S52" s="58"/>
      <c r="T52" s="59"/>
      <c r="U52" s="60"/>
      <c r="V52" s="59"/>
      <c r="W52" s="59"/>
      <c r="X52" s="59"/>
      <c r="Y52" s="59"/>
      <c r="Z52" s="59"/>
      <c r="AA52" s="59"/>
      <c r="AB52" s="59"/>
      <c r="AC52" s="59"/>
      <c r="AD52" s="61"/>
      <c r="AE52" s="61"/>
      <c r="AF52" s="59"/>
      <c r="AG52" s="61"/>
      <c r="AH52" s="61"/>
      <c r="AI52" s="59"/>
      <c r="AJ52" s="70"/>
      <c r="AK52" s="77"/>
      <c r="AL52" s="48"/>
      <c r="AM52" s="48"/>
      <c r="AN52" s="48"/>
      <c r="AO52" s="48"/>
      <c r="AP52" s="48"/>
      <c r="AQ52" s="48"/>
      <c r="AR52" s="48"/>
      <c r="AS52" s="48"/>
      <c r="AT52" s="48"/>
      <c r="AU52" s="48"/>
      <c r="AV52" s="31"/>
      <c r="AW52" s="48"/>
      <c r="AX52" s="48"/>
      <c r="AY52" s="48"/>
    </row>
    <row r="53" spans="1:52" s="26" customFormat="1" ht="28.5" x14ac:dyDescent="0.2">
      <c r="A53" s="28" t="s">
        <v>148</v>
      </c>
      <c r="B53" s="28">
        <v>92101805</v>
      </c>
      <c r="C53" s="29" t="s">
        <v>164</v>
      </c>
      <c r="D53" s="28" t="s">
        <v>147</v>
      </c>
      <c r="E53" s="37"/>
      <c r="F53" s="28"/>
      <c r="G53" s="28" t="s">
        <v>116</v>
      </c>
      <c r="H53" s="31" t="s">
        <v>165</v>
      </c>
      <c r="I53" s="31" t="s">
        <v>73</v>
      </c>
      <c r="J53" s="120">
        <v>15856330</v>
      </c>
      <c r="K53" s="32">
        <v>15856330</v>
      </c>
      <c r="L53" s="28" t="s">
        <v>122</v>
      </c>
      <c r="M53" s="28" t="s">
        <v>74</v>
      </c>
      <c r="N53" s="33" t="s">
        <v>81</v>
      </c>
      <c r="O53" s="34"/>
      <c r="P53" s="52"/>
      <c r="Q53" s="53"/>
      <c r="R53" s="30"/>
      <c r="S53" s="58"/>
      <c r="T53" s="59"/>
      <c r="U53" s="60"/>
      <c r="V53" s="58"/>
      <c r="W53" s="59"/>
      <c r="X53" s="59"/>
      <c r="Y53" s="59"/>
      <c r="Z53" s="59"/>
      <c r="AA53" s="59"/>
      <c r="AB53" s="59"/>
      <c r="AC53" s="59"/>
      <c r="AD53" s="61"/>
      <c r="AE53" s="61"/>
      <c r="AF53" s="30"/>
      <c r="AG53" s="61"/>
      <c r="AH53" s="61"/>
      <c r="AI53" s="59"/>
      <c r="AJ53" s="70"/>
      <c r="AK53" s="47"/>
      <c r="AL53" s="48"/>
      <c r="AM53" s="48"/>
      <c r="AN53" s="48"/>
      <c r="AO53" s="48"/>
      <c r="AP53" s="48"/>
      <c r="AQ53" s="48"/>
      <c r="AR53" s="48"/>
      <c r="AS53" s="48"/>
      <c r="AT53" s="48"/>
      <c r="AU53" s="48"/>
      <c r="AV53" s="31"/>
      <c r="AW53" s="48"/>
      <c r="AX53" s="48"/>
      <c r="AY53" s="48"/>
    </row>
    <row r="54" spans="1:52" s="26" customFormat="1" ht="28.5" x14ac:dyDescent="0.2">
      <c r="A54" s="28" t="s">
        <v>98</v>
      </c>
      <c r="B54" s="28">
        <v>80111621</v>
      </c>
      <c r="C54" s="29" t="s">
        <v>166</v>
      </c>
      <c r="D54" s="28" t="s">
        <v>147</v>
      </c>
      <c r="E54" s="37"/>
      <c r="F54" s="28"/>
      <c r="G54" s="28" t="s">
        <v>116</v>
      </c>
      <c r="H54" s="31" t="s">
        <v>165</v>
      </c>
      <c r="I54" s="31" t="s">
        <v>73</v>
      </c>
      <c r="J54" s="120">
        <v>8600000</v>
      </c>
      <c r="K54" s="32">
        <v>8600000</v>
      </c>
      <c r="L54" s="28" t="s">
        <v>122</v>
      </c>
      <c r="M54" s="28" t="s">
        <v>74</v>
      </c>
      <c r="N54" s="33" t="s">
        <v>99</v>
      </c>
      <c r="O54" s="34"/>
      <c r="P54" s="52"/>
      <c r="Q54" s="53"/>
      <c r="R54" s="30"/>
      <c r="S54" s="58"/>
      <c r="T54" s="59"/>
      <c r="U54" s="60"/>
      <c r="V54" s="58"/>
      <c r="W54" s="59"/>
      <c r="X54" s="59"/>
      <c r="Y54" s="59"/>
      <c r="Z54" s="59"/>
      <c r="AA54" s="59"/>
      <c r="AB54" s="59"/>
      <c r="AC54" s="59"/>
      <c r="AD54" s="61"/>
      <c r="AE54" s="61"/>
      <c r="AF54" s="30"/>
      <c r="AG54" s="61"/>
      <c r="AH54" s="61"/>
      <c r="AI54" s="59"/>
      <c r="AJ54" s="70"/>
      <c r="AK54" s="77"/>
      <c r="AL54" s="48"/>
      <c r="AM54" s="48"/>
      <c r="AN54" s="48"/>
      <c r="AO54" s="48"/>
      <c r="AP54" s="48"/>
      <c r="AQ54" s="48"/>
      <c r="AR54" s="48"/>
      <c r="AS54" s="48"/>
      <c r="AT54" s="48"/>
      <c r="AU54" s="48"/>
      <c r="AV54" s="31"/>
      <c r="AW54" s="48"/>
      <c r="AX54" s="48"/>
      <c r="AY54" s="48"/>
      <c r="AZ54" s="76"/>
    </row>
    <row r="55" spans="1:52" ht="85.5" x14ac:dyDescent="0.25">
      <c r="A55" s="28" t="s">
        <v>119</v>
      </c>
      <c r="B55" s="28">
        <v>80101706</v>
      </c>
      <c r="C55" s="29" t="s">
        <v>167</v>
      </c>
      <c r="D55" s="28" t="s">
        <v>147</v>
      </c>
      <c r="E55" s="30">
        <v>42376</v>
      </c>
      <c r="F55" s="28">
        <v>7</v>
      </c>
      <c r="G55" s="59" t="s">
        <v>150</v>
      </c>
      <c r="H55" s="31" t="s">
        <v>168</v>
      </c>
      <c r="I55" s="31" t="s">
        <v>169</v>
      </c>
      <c r="J55" s="120">
        <v>8000000</v>
      </c>
      <c r="K55" s="32">
        <v>8000000</v>
      </c>
      <c r="L55" s="28" t="s">
        <v>122</v>
      </c>
      <c r="M55" s="28" t="s">
        <v>74</v>
      </c>
      <c r="N55" s="85" t="s">
        <v>123</v>
      </c>
      <c r="O55" s="34"/>
      <c r="P55" s="52"/>
      <c r="Q55" s="53"/>
      <c r="R55" s="30"/>
      <c r="S55" s="58"/>
      <c r="T55" s="59"/>
      <c r="U55" s="60"/>
      <c r="V55" s="58"/>
      <c r="W55" s="59"/>
      <c r="X55" s="59"/>
      <c r="Y55" s="59"/>
      <c r="Z55" s="59"/>
      <c r="AA55" s="59"/>
      <c r="AB55" s="59"/>
      <c r="AC55" s="59"/>
      <c r="AD55" s="61"/>
      <c r="AE55" s="61"/>
      <c r="AF55" s="30"/>
      <c r="AG55" s="61"/>
      <c r="AH55" s="61"/>
      <c r="AI55" s="59"/>
      <c r="AJ55" s="70"/>
      <c r="AK55" s="69"/>
      <c r="AL55" s="48"/>
      <c r="AM55" s="48"/>
      <c r="AN55" s="48"/>
      <c r="AO55" s="48"/>
      <c r="AP55" s="48"/>
      <c r="AQ55" s="48"/>
      <c r="AR55" s="48"/>
      <c r="AS55" s="48"/>
      <c r="AT55" s="48"/>
      <c r="AU55" s="48"/>
      <c r="AV55" s="31"/>
      <c r="AW55" s="48"/>
      <c r="AX55" s="48"/>
      <c r="AY55" s="48"/>
    </row>
    <row r="56" spans="1:52" s="26" customFormat="1" ht="42.75" x14ac:dyDescent="0.2">
      <c r="A56" s="28" t="s">
        <v>119</v>
      </c>
      <c r="B56" s="28">
        <v>72101506</v>
      </c>
      <c r="C56" s="29" t="s">
        <v>170</v>
      </c>
      <c r="D56" s="28" t="s">
        <v>171</v>
      </c>
      <c r="E56" s="30">
        <v>42430</v>
      </c>
      <c r="F56" s="28">
        <v>3</v>
      </c>
      <c r="G56" s="28" t="s">
        <v>172</v>
      </c>
      <c r="H56" s="31" t="s">
        <v>168</v>
      </c>
      <c r="I56" s="31" t="s">
        <v>169</v>
      </c>
      <c r="J56" s="120">
        <v>37300000</v>
      </c>
      <c r="K56" s="32">
        <v>37300000</v>
      </c>
      <c r="L56" s="28" t="s">
        <v>122</v>
      </c>
      <c r="M56" s="28" t="s">
        <v>74</v>
      </c>
      <c r="N56" s="85" t="s">
        <v>173</v>
      </c>
      <c r="O56" s="34"/>
      <c r="P56" s="52"/>
      <c r="Q56" s="53"/>
      <c r="R56" s="30"/>
      <c r="S56" s="72"/>
      <c r="T56" s="59"/>
      <c r="U56" s="60"/>
      <c r="V56" s="58"/>
      <c r="W56" s="59"/>
      <c r="X56" s="59"/>
      <c r="Y56" s="59"/>
      <c r="Z56" s="59"/>
      <c r="AA56" s="59"/>
      <c r="AB56" s="59"/>
      <c r="AC56" s="59"/>
      <c r="AD56" s="59"/>
      <c r="AE56" s="59"/>
      <c r="AF56" s="59"/>
      <c r="AG56" s="30"/>
      <c r="AH56" s="30"/>
      <c r="AI56" s="59"/>
      <c r="AJ56" s="70"/>
      <c r="AK56" s="69"/>
      <c r="AL56" s="48"/>
      <c r="AM56" s="48"/>
      <c r="AN56" s="48"/>
      <c r="AO56" s="48"/>
      <c r="AP56" s="48"/>
      <c r="AQ56" s="48"/>
      <c r="AR56" s="48"/>
      <c r="AS56" s="48"/>
      <c r="AT56" s="54"/>
      <c r="AU56" s="31"/>
      <c r="AV56" s="31"/>
      <c r="AW56" s="31"/>
      <c r="AX56" s="31"/>
      <c r="AY56" s="31"/>
      <c r="AZ56" s="76"/>
    </row>
    <row r="57" spans="1:52" s="27" customFormat="1" ht="85.5" x14ac:dyDescent="0.2">
      <c r="A57" s="28" t="s">
        <v>183</v>
      </c>
      <c r="B57" s="28">
        <v>80101706</v>
      </c>
      <c r="C57" s="29" t="s">
        <v>184</v>
      </c>
      <c r="D57" s="28" t="s">
        <v>235</v>
      </c>
      <c r="E57" s="30">
        <v>42376</v>
      </c>
      <c r="F57" s="28">
        <v>2</v>
      </c>
      <c r="G57" s="59" t="s">
        <v>150</v>
      </c>
      <c r="H57" s="74" t="s">
        <v>238</v>
      </c>
      <c r="I57" s="31" t="s">
        <v>169</v>
      </c>
      <c r="J57" s="120">
        <v>20000000</v>
      </c>
      <c r="K57" s="32">
        <v>20000000</v>
      </c>
      <c r="L57" s="28" t="s">
        <v>122</v>
      </c>
      <c r="M57" s="28" t="s">
        <v>74</v>
      </c>
      <c r="N57" s="101" t="s">
        <v>236</v>
      </c>
      <c r="O57" s="34"/>
      <c r="P57" s="52"/>
      <c r="Q57" s="53"/>
      <c r="R57" s="30"/>
      <c r="S57" s="58"/>
      <c r="T57" s="59"/>
      <c r="U57" s="60"/>
      <c r="V57" s="75"/>
      <c r="W57" s="59"/>
      <c r="X57" s="59"/>
      <c r="Y57" s="59"/>
      <c r="Z57" s="59"/>
      <c r="AA57" s="59"/>
      <c r="AB57" s="59"/>
      <c r="AC57" s="59"/>
      <c r="AD57" s="61"/>
      <c r="AE57" s="61"/>
      <c r="AF57" s="59"/>
      <c r="AG57" s="61"/>
      <c r="AH57" s="61"/>
      <c r="AI57" s="59"/>
      <c r="AJ57" s="59"/>
      <c r="AK57" s="47"/>
      <c r="AL57" s="48"/>
      <c r="AM57" s="48"/>
      <c r="AN57" s="48"/>
      <c r="AO57" s="48"/>
      <c r="AP57" s="48"/>
      <c r="AQ57" s="48"/>
      <c r="AR57" s="48"/>
      <c r="AS57" s="48"/>
      <c r="AT57" s="48"/>
      <c r="AU57" s="31"/>
      <c r="AV57" s="31"/>
      <c r="AW57" s="31"/>
      <c r="AX57" s="31"/>
      <c r="AY57" s="31"/>
    </row>
    <row r="58" spans="1:52" s="27" customFormat="1" ht="57" x14ac:dyDescent="0.2">
      <c r="A58" s="28" t="s">
        <v>183</v>
      </c>
      <c r="B58" s="28">
        <v>80101706</v>
      </c>
      <c r="C58" s="99" t="s">
        <v>185</v>
      </c>
      <c r="D58" s="28" t="s">
        <v>235</v>
      </c>
      <c r="E58" s="30">
        <v>42376</v>
      </c>
      <c r="F58" s="28">
        <v>2</v>
      </c>
      <c r="G58" s="59" t="s">
        <v>150</v>
      </c>
      <c r="H58" s="74" t="s">
        <v>238</v>
      </c>
      <c r="I58" s="31" t="s">
        <v>169</v>
      </c>
      <c r="J58" s="121">
        <v>4600000</v>
      </c>
      <c r="K58" s="68">
        <v>4600000</v>
      </c>
      <c r="L58" s="28" t="s">
        <v>122</v>
      </c>
      <c r="M58" s="28" t="s">
        <v>74</v>
      </c>
      <c r="N58" s="101" t="s">
        <v>236</v>
      </c>
      <c r="O58" s="34"/>
      <c r="P58" s="52"/>
      <c r="Q58" s="53"/>
      <c r="R58" s="78"/>
      <c r="S58" s="79"/>
      <c r="T58" s="52"/>
      <c r="U58" s="80"/>
      <c r="V58" s="79"/>
      <c r="W58" s="52"/>
      <c r="X58" s="52"/>
      <c r="Y58" s="52"/>
      <c r="Z58" s="52"/>
      <c r="AA58" s="52"/>
      <c r="AB58" s="52"/>
      <c r="AC58" s="52"/>
      <c r="AD58" s="81"/>
      <c r="AE58" s="81"/>
      <c r="AF58" s="52"/>
      <c r="AG58" s="81"/>
      <c r="AH58" s="81"/>
      <c r="AI58" s="52"/>
      <c r="AJ58" s="52"/>
      <c r="AK58" s="47"/>
      <c r="AL58" s="48"/>
      <c r="AM58" s="48"/>
      <c r="AN58" s="48"/>
      <c r="AO58" s="48"/>
      <c r="AP58" s="48"/>
      <c r="AQ58" s="48"/>
      <c r="AR58" s="48"/>
      <c r="AS58" s="48"/>
      <c r="AT58" s="48"/>
      <c r="AU58" s="48"/>
      <c r="AV58" s="48"/>
      <c r="AW58" s="48"/>
      <c r="AX58" s="48"/>
      <c r="AY58" s="31"/>
    </row>
    <row r="59" spans="1:52" s="26" customFormat="1" ht="57" x14ac:dyDescent="0.2">
      <c r="A59" s="28" t="s">
        <v>98</v>
      </c>
      <c r="B59" s="28">
        <v>80101706</v>
      </c>
      <c r="C59" s="99" t="s">
        <v>186</v>
      </c>
      <c r="D59" s="28" t="s">
        <v>235</v>
      </c>
      <c r="E59" s="30">
        <v>42376</v>
      </c>
      <c r="F59" s="28">
        <v>2</v>
      </c>
      <c r="G59" s="59" t="s">
        <v>150</v>
      </c>
      <c r="H59" s="74" t="s">
        <v>238</v>
      </c>
      <c r="I59" s="31" t="s">
        <v>169</v>
      </c>
      <c r="J59" s="120">
        <v>5000000</v>
      </c>
      <c r="K59" s="32">
        <v>5000000</v>
      </c>
      <c r="L59" s="28" t="s">
        <v>122</v>
      </c>
      <c r="M59" s="28" t="s">
        <v>74</v>
      </c>
      <c r="N59" s="101" t="s">
        <v>236</v>
      </c>
      <c r="O59" s="34"/>
      <c r="P59" s="52"/>
      <c r="Q59" s="53"/>
      <c r="R59" s="30"/>
      <c r="S59" s="58"/>
      <c r="T59" s="59"/>
      <c r="U59" s="60"/>
      <c r="V59" s="58"/>
      <c r="W59" s="59"/>
      <c r="X59" s="59"/>
      <c r="Y59" s="59"/>
      <c r="Z59" s="59"/>
      <c r="AA59" s="59"/>
      <c r="AB59" s="59"/>
      <c r="AC59" s="59"/>
      <c r="AD59" s="61"/>
      <c r="AE59" s="61"/>
      <c r="AF59" s="30"/>
      <c r="AG59" s="61"/>
      <c r="AH59" s="61"/>
      <c r="AI59" s="59"/>
      <c r="AJ59" s="59"/>
      <c r="AK59" s="47"/>
      <c r="AL59" s="48"/>
      <c r="AM59" s="48"/>
      <c r="AN59" s="48"/>
      <c r="AO59" s="48"/>
      <c r="AP59" s="48"/>
      <c r="AQ59" s="48"/>
      <c r="AR59" s="48"/>
      <c r="AS59" s="48"/>
      <c r="AT59" s="48"/>
      <c r="AU59" s="48"/>
      <c r="AV59" s="31"/>
      <c r="AW59" s="48"/>
      <c r="AX59" s="48"/>
      <c r="AY59" s="31"/>
    </row>
    <row r="60" spans="1:52" ht="57" x14ac:dyDescent="0.25">
      <c r="A60" s="28" t="s">
        <v>98</v>
      </c>
      <c r="B60" s="28">
        <v>80101706</v>
      </c>
      <c r="C60" s="99" t="s">
        <v>187</v>
      </c>
      <c r="D60" s="28" t="s">
        <v>235</v>
      </c>
      <c r="E60" s="30">
        <v>42376</v>
      </c>
      <c r="F60" s="28">
        <v>2</v>
      </c>
      <c r="G60" s="59" t="s">
        <v>150</v>
      </c>
      <c r="H60" s="74" t="s">
        <v>238</v>
      </c>
      <c r="I60" s="31" t="s">
        <v>169</v>
      </c>
      <c r="J60" s="120">
        <v>10280000</v>
      </c>
      <c r="K60" s="32">
        <v>10280000</v>
      </c>
      <c r="L60" s="28" t="s">
        <v>122</v>
      </c>
      <c r="M60" s="28" t="s">
        <v>74</v>
      </c>
      <c r="N60" s="101" t="s">
        <v>236</v>
      </c>
      <c r="O60" s="34"/>
      <c r="P60" s="52"/>
      <c r="Q60" s="53"/>
      <c r="R60" s="30"/>
      <c r="S60" s="58"/>
      <c r="T60" s="59"/>
      <c r="U60" s="60"/>
      <c r="V60" s="58"/>
      <c r="W60" s="59"/>
      <c r="X60" s="59"/>
      <c r="Y60" s="59"/>
      <c r="Z60" s="59"/>
      <c r="AA60" s="59"/>
      <c r="AB60" s="59"/>
      <c r="AC60" s="59"/>
      <c r="AD60" s="61"/>
      <c r="AE60" s="61"/>
      <c r="AF60" s="59"/>
      <c r="AG60" s="61"/>
      <c r="AH60" s="61"/>
      <c r="AI60" s="59"/>
      <c r="AJ60" s="70"/>
      <c r="AK60" s="47"/>
      <c r="AL60" s="71"/>
      <c r="AM60" s="71"/>
      <c r="AN60" s="71"/>
      <c r="AO60" s="71"/>
      <c r="AP60" s="71"/>
      <c r="AQ60" s="71"/>
      <c r="AR60" s="71"/>
      <c r="AS60" s="71"/>
      <c r="AT60" s="48"/>
      <c r="AU60" s="48"/>
      <c r="AV60" s="86"/>
      <c r="AW60" s="48"/>
      <c r="AX60" s="48"/>
      <c r="AY60" s="48"/>
    </row>
    <row r="61" spans="1:52" ht="85.5" x14ac:dyDescent="0.25">
      <c r="A61" s="28" t="s">
        <v>183</v>
      </c>
      <c r="B61" s="28">
        <v>80101706</v>
      </c>
      <c r="C61" s="99" t="s">
        <v>243</v>
      </c>
      <c r="D61" s="28" t="s">
        <v>235</v>
      </c>
      <c r="E61" s="30">
        <v>42376</v>
      </c>
      <c r="F61" s="28">
        <v>2</v>
      </c>
      <c r="G61" s="59" t="s">
        <v>150</v>
      </c>
      <c r="H61" s="74" t="s">
        <v>238</v>
      </c>
      <c r="I61" s="31" t="s">
        <v>169</v>
      </c>
      <c r="J61" s="120">
        <v>11600000</v>
      </c>
      <c r="K61" s="32">
        <v>11600000</v>
      </c>
      <c r="L61" s="28" t="s">
        <v>122</v>
      </c>
      <c r="M61" s="28" t="s">
        <v>74</v>
      </c>
      <c r="N61" s="101" t="s">
        <v>236</v>
      </c>
      <c r="O61" s="34"/>
      <c r="P61" s="35"/>
      <c r="Q61" s="36"/>
      <c r="R61" s="37"/>
      <c r="S61" s="31"/>
      <c r="T61" s="28"/>
      <c r="U61" s="48"/>
      <c r="V61" s="55"/>
      <c r="W61" s="28"/>
      <c r="X61" s="28"/>
      <c r="Y61" s="28"/>
      <c r="Z61" s="28"/>
      <c r="AA61" s="28"/>
      <c r="AB61" s="28"/>
      <c r="AC61" s="28"/>
      <c r="AD61" s="38"/>
      <c r="AE61" s="38"/>
      <c r="AF61" s="37"/>
      <c r="AG61" s="38"/>
      <c r="AH61" s="38"/>
      <c r="AI61" s="28"/>
      <c r="AJ61" s="67"/>
      <c r="AK61" s="69"/>
      <c r="AL61" s="48"/>
      <c r="AM61" s="48"/>
      <c r="AN61" s="48"/>
      <c r="AO61" s="48"/>
      <c r="AP61" s="48"/>
      <c r="AQ61" s="48"/>
      <c r="AR61" s="48"/>
      <c r="AS61" s="48"/>
      <c r="AT61" s="48"/>
      <c r="AU61" s="48"/>
      <c r="AV61" s="86"/>
      <c r="AW61" s="48"/>
      <c r="AX61" s="48"/>
      <c r="AY61" s="48"/>
    </row>
    <row r="62" spans="1:52" ht="99.75" x14ac:dyDescent="0.25">
      <c r="A62" s="28" t="s">
        <v>183</v>
      </c>
      <c r="B62" s="28">
        <v>80101706</v>
      </c>
      <c r="C62" s="99" t="s">
        <v>244</v>
      </c>
      <c r="D62" s="28" t="s">
        <v>235</v>
      </c>
      <c r="E62" s="30">
        <v>42376</v>
      </c>
      <c r="F62" s="28">
        <v>2</v>
      </c>
      <c r="G62" s="59" t="s">
        <v>150</v>
      </c>
      <c r="H62" s="74" t="s">
        <v>238</v>
      </c>
      <c r="I62" s="31" t="s">
        <v>169</v>
      </c>
      <c r="J62" s="120">
        <v>20000000</v>
      </c>
      <c r="K62" s="32">
        <v>20000000</v>
      </c>
      <c r="L62" s="28" t="s">
        <v>122</v>
      </c>
      <c r="M62" s="28" t="s">
        <v>74</v>
      </c>
      <c r="N62" s="101" t="s">
        <v>236</v>
      </c>
      <c r="O62" s="34"/>
      <c r="P62" s="35"/>
      <c r="Q62" s="36"/>
      <c r="R62" s="37"/>
      <c r="S62" s="55"/>
      <c r="T62" s="28"/>
      <c r="U62" s="48"/>
      <c r="V62" s="48"/>
      <c r="W62" s="28"/>
      <c r="X62" s="28"/>
      <c r="Y62" s="28"/>
      <c r="Z62" s="48"/>
      <c r="AA62" s="28"/>
      <c r="AB62" s="28"/>
      <c r="AC62" s="28"/>
      <c r="AD62" s="38"/>
      <c r="AE62" s="38"/>
      <c r="AF62" s="37"/>
      <c r="AG62" s="38"/>
      <c r="AH62" s="38"/>
      <c r="AI62" s="28"/>
      <c r="AJ62" s="28"/>
      <c r="AK62" s="47"/>
      <c r="AL62" s="48"/>
      <c r="AM62" s="48"/>
      <c r="AN62" s="48"/>
      <c r="AO62" s="48"/>
      <c r="AP62" s="48"/>
      <c r="AQ62" s="48"/>
      <c r="AR62" s="48"/>
      <c r="AS62" s="48"/>
      <c r="AT62" s="48"/>
      <c r="AU62" s="48"/>
      <c r="AV62" s="86"/>
      <c r="AW62" s="48"/>
      <c r="AX62" s="48"/>
      <c r="AY62" s="48"/>
    </row>
    <row r="63" spans="1:52" s="26" customFormat="1" ht="57" x14ac:dyDescent="0.2">
      <c r="A63" s="28" t="s">
        <v>183</v>
      </c>
      <c r="B63" s="28">
        <v>80101706</v>
      </c>
      <c r="C63" s="99" t="s">
        <v>188</v>
      </c>
      <c r="D63" s="28" t="s">
        <v>235</v>
      </c>
      <c r="E63" s="30">
        <v>42376</v>
      </c>
      <c r="F63" s="28">
        <v>2</v>
      </c>
      <c r="G63" s="59" t="s">
        <v>150</v>
      </c>
      <c r="H63" s="74" t="s">
        <v>238</v>
      </c>
      <c r="I63" s="31" t="s">
        <v>169</v>
      </c>
      <c r="J63" s="120">
        <v>19000000</v>
      </c>
      <c r="K63" s="32">
        <v>19000000</v>
      </c>
      <c r="L63" s="28" t="s">
        <v>122</v>
      </c>
      <c r="M63" s="28" t="s">
        <v>74</v>
      </c>
      <c r="N63" s="101" t="s">
        <v>236</v>
      </c>
      <c r="O63" s="34"/>
      <c r="P63" s="52"/>
      <c r="Q63" s="53"/>
      <c r="R63" s="30"/>
      <c r="S63" s="58"/>
      <c r="T63" s="59"/>
      <c r="U63" s="60"/>
      <c r="V63" s="58"/>
      <c r="W63" s="59"/>
      <c r="X63" s="59"/>
      <c r="Y63" s="59"/>
      <c r="Z63" s="59"/>
      <c r="AA63" s="59"/>
      <c r="AB63" s="59"/>
      <c r="AC63" s="59"/>
      <c r="AD63" s="61"/>
      <c r="AE63" s="61"/>
      <c r="AF63" s="30"/>
      <c r="AG63" s="61"/>
      <c r="AH63" s="61"/>
      <c r="AI63" s="59"/>
      <c r="AJ63" s="70"/>
      <c r="AK63" s="69"/>
      <c r="AL63" s="48"/>
      <c r="AM63" s="48"/>
      <c r="AN63" s="48"/>
      <c r="AO63" s="48"/>
      <c r="AP63" s="48"/>
      <c r="AQ63" s="48"/>
      <c r="AR63" s="48"/>
      <c r="AS63" s="48"/>
      <c r="AT63" s="48"/>
      <c r="AU63" s="48"/>
      <c r="AV63" s="31"/>
      <c r="AW63" s="48"/>
      <c r="AX63" s="48"/>
      <c r="AY63" s="48"/>
      <c r="AZ63" s="76"/>
    </row>
    <row r="64" spans="1:52" s="26" customFormat="1" ht="57" x14ac:dyDescent="0.2">
      <c r="A64" s="28" t="s">
        <v>183</v>
      </c>
      <c r="B64" s="28">
        <v>80101706</v>
      </c>
      <c r="C64" s="99" t="s">
        <v>189</v>
      </c>
      <c r="D64" s="28" t="s">
        <v>235</v>
      </c>
      <c r="E64" s="30">
        <v>42376</v>
      </c>
      <c r="F64" s="28">
        <v>2</v>
      </c>
      <c r="G64" s="59" t="s">
        <v>150</v>
      </c>
      <c r="H64" s="74" t="s">
        <v>240</v>
      </c>
      <c r="I64" s="31" t="s">
        <v>169</v>
      </c>
      <c r="J64" s="120">
        <v>10300000</v>
      </c>
      <c r="K64" s="32">
        <v>10300000</v>
      </c>
      <c r="L64" s="28" t="s">
        <v>122</v>
      </c>
      <c r="M64" s="28" t="s">
        <v>74</v>
      </c>
      <c r="N64" s="101" t="s">
        <v>236</v>
      </c>
      <c r="O64" s="34"/>
      <c r="P64" s="35"/>
      <c r="Q64" s="36"/>
      <c r="R64" s="37"/>
      <c r="S64" s="55"/>
      <c r="T64" s="28"/>
      <c r="U64" s="48"/>
      <c r="V64" s="55"/>
      <c r="W64" s="28"/>
      <c r="X64" s="28"/>
      <c r="Y64" s="39"/>
      <c r="Z64" s="39"/>
      <c r="AA64" s="28"/>
      <c r="AB64" s="28"/>
      <c r="AC64" s="28"/>
      <c r="AD64" s="38"/>
      <c r="AE64" s="38"/>
      <c r="AF64" s="37"/>
      <c r="AG64" s="38"/>
      <c r="AH64" s="38"/>
      <c r="AI64" s="28"/>
      <c r="AJ64" s="67"/>
      <c r="AK64" s="47"/>
      <c r="AL64" s="48"/>
      <c r="AM64" s="48"/>
      <c r="AN64" s="48"/>
      <c r="AO64" s="48"/>
      <c r="AP64" s="48"/>
      <c r="AQ64" s="48"/>
      <c r="AR64" s="48"/>
      <c r="AS64" s="48"/>
      <c r="AT64" s="48"/>
      <c r="AU64" s="48"/>
      <c r="AV64" s="48"/>
      <c r="AW64" s="48"/>
      <c r="AX64" s="48"/>
      <c r="AY64" s="48"/>
    </row>
    <row r="65" spans="1:51" s="27" customFormat="1" ht="57" x14ac:dyDescent="0.2">
      <c r="A65" s="28" t="s">
        <v>183</v>
      </c>
      <c r="B65" s="28">
        <v>80101706</v>
      </c>
      <c r="C65" s="99" t="s">
        <v>190</v>
      </c>
      <c r="D65" s="28" t="s">
        <v>235</v>
      </c>
      <c r="E65" s="30">
        <v>42376</v>
      </c>
      <c r="F65" s="28">
        <v>2</v>
      </c>
      <c r="G65" s="59" t="s">
        <v>150</v>
      </c>
      <c r="H65" s="74" t="s">
        <v>238</v>
      </c>
      <c r="I65" s="31" t="s">
        <v>169</v>
      </c>
      <c r="J65" s="120">
        <v>6180000</v>
      </c>
      <c r="K65" s="32">
        <v>6180000</v>
      </c>
      <c r="L65" s="28" t="s">
        <v>122</v>
      </c>
      <c r="M65" s="28" t="s">
        <v>74</v>
      </c>
      <c r="N65" s="101" t="s">
        <v>236</v>
      </c>
      <c r="O65" s="34"/>
      <c r="P65" s="52"/>
      <c r="Q65" s="53"/>
      <c r="R65" s="78"/>
      <c r="S65" s="79"/>
      <c r="T65" s="52"/>
      <c r="U65" s="80"/>
      <c r="V65" s="79"/>
      <c r="W65" s="52"/>
      <c r="X65" s="52"/>
      <c r="Y65" s="52"/>
      <c r="Z65" s="52"/>
      <c r="AA65" s="52"/>
      <c r="AB65" s="28"/>
      <c r="AC65" s="28"/>
      <c r="AD65" s="38"/>
      <c r="AE65" s="38"/>
      <c r="AF65" s="37"/>
      <c r="AG65" s="38"/>
      <c r="AH65" s="38"/>
      <c r="AI65" s="28"/>
      <c r="AJ65" s="28"/>
      <c r="AK65" s="47"/>
      <c r="AL65" s="48"/>
      <c r="AM65" s="48"/>
      <c r="AN65" s="48"/>
      <c r="AO65" s="48"/>
      <c r="AP65" s="48"/>
      <c r="AQ65" s="48"/>
      <c r="AR65" s="48"/>
      <c r="AS65" s="48"/>
      <c r="AT65" s="48"/>
      <c r="AU65" s="48"/>
      <c r="AV65" s="48"/>
      <c r="AW65" s="48"/>
      <c r="AX65" s="48"/>
      <c r="AY65" s="31"/>
    </row>
    <row r="66" spans="1:51" s="27" customFormat="1" ht="85.5" x14ac:dyDescent="0.2">
      <c r="A66" s="28" t="s">
        <v>183</v>
      </c>
      <c r="B66" s="28">
        <v>80101706</v>
      </c>
      <c r="C66" s="99" t="s">
        <v>245</v>
      </c>
      <c r="D66" s="28" t="s">
        <v>235</v>
      </c>
      <c r="E66" s="30">
        <v>42376</v>
      </c>
      <c r="F66" s="28">
        <v>2</v>
      </c>
      <c r="G66" s="59" t="s">
        <v>150</v>
      </c>
      <c r="H66" s="74" t="s">
        <v>238</v>
      </c>
      <c r="I66" s="31" t="s">
        <v>169</v>
      </c>
      <c r="J66" s="120">
        <v>6180000</v>
      </c>
      <c r="K66" s="32">
        <v>6180000</v>
      </c>
      <c r="L66" s="28" t="s">
        <v>122</v>
      </c>
      <c r="M66" s="28" t="s">
        <v>74</v>
      </c>
      <c r="N66" s="101" t="s">
        <v>236</v>
      </c>
      <c r="O66" s="34"/>
      <c r="P66" s="52"/>
      <c r="Q66" s="36"/>
      <c r="R66" s="88"/>
      <c r="S66" s="89"/>
      <c r="T66" s="35"/>
      <c r="U66" s="90"/>
      <c r="V66" s="89"/>
      <c r="W66" s="35"/>
      <c r="X66" s="35"/>
      <c r="Y66" s="35"/>
      <c r="Z66" s="35"/>
      <c r="AA66" s="35"/>
      <c r="AB66" s="59"/>
      <c r="AC66" s="59"/>
      <c r="AD66" s="61"/>
      <c r="AE66" s="61"/>
      <c r="AF66" s="30"/>
      <c r="AG66" s="61"/>
      <c r="AH66" s="61"/>
      <c r="AI66" s="59"/>
      <c r="AJ66" s="70"/>
      <c r="AK66" s="47"/>
      <c r="AL66" s="48"/>
      <c r="AM66" s="48"/>
      <c r="AN66" s="48"/>
      <c r="AO66" s="48"/>
      <c r="AP66" s="48"/>
      <c r="AQ66" s="48"/>
      <c r="AR66" s="48"/>
      <c r="AS66" s="48"/>
      <c r="AT66" s="48"/>
      <c r="AU66" s="48"/>
      <c r="AV66" s="48"/>
      <c r="AW66" s="48"/>
      <c r="AX66" s="48"/>
      <c r="AY66" s="48"/>
    </row>
    <row r="67" spans="1:51" s="27" customFormat="1" ht="42.75" x14ac:dyDescent="0.2">
      <c r="A67" s="28" t="s">
        <v>183</v>
      </c>
      <c r="B67" s="28">
        <v>80101706</v>
      </c>
      <c r="C67" s="99" t="s">
        <v>191</v>
      </c>
      <c r="D67" s="28" t="s">
        <v>235</v>
      </c>
      <c r="E67" s="30">
        <v>42376</v>
      </c>
      <c r="F67" s="28">
        <v>2</v>
      </c>
      <c r="G67" s="59" t="s">
        <v>150</v>
      </c>
      <c r="H67" s="74" t="s">
        <v>238</v>
      </c>
      <c r="I67" s="31" t="s">
        <v>169</v>
      </c>
      <c r="J67" s="120">
        <v>8600000</v>
      </c>
      <c r="K67" s="32">
        <v>8600000</v>
      </c>
      <c r="L67" s="28" t="s">
        <v>122</v>
      </c>
      <c r="M67" s="28" t="s">
        <v>74</v>
      </c>
      <c r="N67" s="101" t="s">
        <v>236</v>
      </c>
      <c r="O67" s="34"/>
      <c r="P67" s="52"/>
      <c r="Q67" s="53"/>
      <c r="R67" s="78"/>
      <c r="S67" s="79"/>
      <c r="T67" s="52"/>
      <c r="U67" s="80"/>
      <c r="V67" s="79"/>
      <c r="W67" s="52"/>
      <c r="X67" s="82"/>
      <c r="Y67" s="52"/>
      <c r="Z67" s="82"/>
      <c r="AA67" s="52"/>
      <c r="AB67" s="28"/>
      <c r="AC67" s="28"/>
      <c r="AD67" s="38"/>
      <c r="AE67" s="38"/>
      <c r="AF67" s="37"/>
      <c r="AG67" s="38"/>
      <c r="AH67" s="38"/>
      <c r="AI67" s="28"/>
      <c r="AJ67" s="67"/>
      <c r="AK67" s="47"/>
      <c r="AL67" s="48"/>
      <c r="AM67" s="48"/>
      <c r="AN67" s="48"/>
      <c r="AO67" s="48"/>
      <c r="AP67" s="48"/>
      <c r="AQ67" s="48"/>
      <c r="AR67" s="48"/>
      <c r="AS67" s="48"/>
      <c r="AT67" s="48"/>
      <c r="AU67" s="48"/>
      <c r="AV67" s="48"/>
      <c r="AW67" s="48"/>
      <c r="AX67" s="48"/>
      <c r="AY67" s="48"/>
    </row>
    <row r="68" spans="1:51" s="27" customFormat="1" ht="57" x14ac:dyDescent="0.2">
      <c r="A68" s="28" t="s">
        <v>229</v>
      </c>
      <c r="B68" s="28">
        <v>80101706</v>
      </c>
      <c r="C68" s="99" t="s">
        <v>192</v>
      </c>
      <c r="D68" s="28" t="s">
        <v>235</v>
      </c>
      <c r="E68" s="30">
        <v>42376</v>
      </c>
      <c r="F68" s="28">
        <v>2</v>
      </c>
      <c r="G68" s="59" t="s">
        <v>150</v>
      </c>
      <c r="H68" s="74" t="s">
        <v>238</v>
      </c>
      <c r="I68" s="31" t="s">
        <v>169</v>
      </c>
      <c r="J68" s="120">
        <v>11000000</v>
      </c>
      <c r="K68" s="32">
        <v>11000000</v>
      </c>
      <c r="L68" s="28" t="s">
        <v>122</v>
      </c>
      <c r="M68" s="28" t="s">
        <v>74</v>
      </c>
      <c r="N68" s="101" t="s">
        <v>236</v>
      </c>
      <c r="O68" s="34"/>
      <c r="P68" s="52"/>
      <c r="Q68" s="53"/>
      <c r="R68" s="78"/>
      <c r="S68" s="79"/>
      <c r="T68" s="52"/>
      <c r="U68" s="80"/>
      <c r="V68" s="79"/>
      <c r="W68" s="52"/>
      <c r="X68" s="82"/>
      <c r="Y68" s="52"/>
      <c r="Z68" s="91"/>
      <c r="AA68" s="52"/>
      <c r="AB68" s="28"/>
      <c r="AC68" s="28"/>
      <c r="AD68" s="38"/>
      <c r="AE68" s="38"/>
      <c r="AF68" s="37"/>
      <c r="AG68" s="38"/>
      <c r="AH68" s="38"/>
      <c r="AI68" s="28"/>
      <c r="AJ68" s="28"/>
      <c r="AK68" s="47"/>
      <c r="AL68" s="48"/>
      <c r="AM68" s="48"/>
      <c r="AN68" s="48"/>
      <c r="AO68" s="48"/>
      <c r="AP68" s="48"/>
      <c r="AQ68" s="48"/>
      <c r="AR68" s="48"/>
      <c r="AS68" s="48"/>
      <c r="AT68" s="48"/>
      <c r="AU68" s="48"/>
      <c r="AV68" s="48"/>
      <c r="AW68" s="48"/>
      <c r="AX68" s="48"/>
      <c r="AY68" s="48"/>
    </row>
    <row r="69" spans="1:51" s="27" customFormat="1" ht="57" x14ac:dyDescent="0.25">
      <c r="A69" s="59" t="s">
        <v>98</v>
      </c>
      <c r="B69" s="28">
        <v>80101706</v>
      </c>
      <c r="C69" s="99" t="s">
        <v>193</v>
      </c>
      <c r="D69" s="28" t="s">
        <v>235</v>
      </c>
      <c r="E69" s="30">
        <v>42376</v>
      </c>
      <c r="F69" s="28">
        <v>2</v>
      </c>
      <c r="G69" s="59" t="s">
        <v>150</v>
      </c>
      <c r="H69" s="74" t="s">
        <v>238</v>
      </c>
      <c r="I69" s="31" t="s">
        <v>169</v>
      </c>
      <c r="J69" s="121">
        <v>6000000</v>
      </c>
      <c r="K69" s="68">
        <v>6000000</v>
      </c>
      <c r="L69" s="28" t="s">
        <v>122</v>
      </c>
      <c r="M69" s="28" t="s">
        <v>74</v>
      </c>
      <c r="N69" s="101" t="s">
        <v>236</v>
      </c>
      <c r="O69" s="92"/>
      <c r="P69" s="52"/>
      <c r="Q69" s="53"/>
      <c r="R69" s="78"/>
      <c r="S69" s="79"/>
      <c r="T69" s="52"/>
      <c r="U69" s="80"/>
      <c r="V69" s="79"/>
      <c r="W69" s="52"/>
      <c r="X69" s="52"/>
      <c r="Y69" s="52"/>
      <c r="Z69" s="52"/>
      <c r="AA69" s="52"/>
      <c r="AB69" s="59"/>
      <c r="AC69" s="59"/>
      <c r="AD69" s="61"/>
      <c r="AE69" s="61"/>
      <c r="AF69" s="30"/>
      <c r="AG69" s="61"/>
      <c r="AH69" s="61"/>
      <c r="AI69" s="59"/>
      <c r="AJ69" s="70"/>
      <c r="AK69" s="47"/>
      <c r="AL69" s="48"/>
      <c r="AM69" s="48"/>
      <c r="AN69" s="48"/>
      <c r="AO69" s="48"/>
      <c r="AP69" s="48"/>
      <c r="AQ69" s="48"/>
      <c r="AR69" s="48"/>
      <c r="AS69" s="48"/>
      <c r="AT69" s="48"/>
      <c r="AU69" s="48"/>
      <c r="AV69" s="48"/>
      <c r="AW69" s="48"/>
      <c r="AX69" s="48"/>
      <c r="AY69" s="48"/>
    </row>
    <row r="70" spans="1:51" s="27" customFormat="1" ht="57" x14ac:dyDescent="0.2">
      <c r="A70" s="28" t="s">
        <v>229</v>
      </c>
      <c r="B70" s="28">
        <v>80101706</v>
      </c>
      <c r="C70" s="99" t="s">
        <v>194</v>
      </c>
      <c r="D70" s="28" t="s">
        <v>235</v>
      </c>
      <c r="E70" s="37">
        <v>42381</v>
      </c>
      <c r="F70" s="28">
        <v>2</v>
      </c>
      <c r="G70" s="59" t="s">
        <v>150</v>
      </c>
      <c r="H70" s="74" t="s">
        <v>238</v>
      </c>
      <c r="I70" s="31" t="s">
        <v>169</v>
      </c>
      <c r="J70" s="120">
        <v>5400000</v>
      </c>
      <c r="K70" s="32">
        <v>5400000</v>
      </c>
      <c r="L70" s="28" t="s">
        <v>122</v>
      </c>
      <c r="M70" s="28" t="s">
        <v>74</v>
      </c>
      <c r="N70" s="101" t="s">
        <v>236</v>
      </c>
      <c r="O70" s="34"/>
      <c r="P70" s="52"/>
      <c r="Q70" s="53"/>
      <c r="R70" s="78"/>
      <c r="S70" s="79"/>
      <c r="T70" s="52"/>
      <c r="U70" s="80"/>
      <c r="V70" s="79"/>
      <c r="W70" s="52"/>
      <c r="X70" s="82"/>
      <c r="Y70" s="52"/>
      <c r="Z70" s="82"/>
      <c r="AA70" s="52"/>
      <c r="AB70" s="28"/>
      <c r="AC70" s="28"/>
      <c r="AD70" s="38"/>
      <c r="AE70" s="38"/>
      <c r="AF70" s="37"/>
      <c r="AG70" s="38"/>
      <c r="AH70" s="38"/>
      <c r="AI70" s="28"/>
      <c r="AJ70" s="67"/>
      <c r="AK70" s="47"/>
      <c r="AL70" s="48"/>
      <c r="AM70" s="48"/>
      <c r="AN70" s="48"/>
      <c r="AO70" s="48"/>
      <c r="AP70" s="48"/>
      <c r="AQ70" s="48"/>
      <c r="AR70" s="48"/>
      <c r="AS70" s="48"/>
      <c r="AT70" s="48"/>
      <c r="AU70" s="48"/>
      <c r="AV70" s="48"/>
      <c r="AW70" s="48"/>
      <c r="AX70" s="48"/>
      <c r="AY70" s="31"/>
    </row>
    <row r="71" spans="1:51" s="27" customFormat="1" ht="57" x14ac:dyDescent="0.2">
      <c r="A71" s="28" t="s">
        <v>229</v>
      </c>
      <c r="B71" s="28">
        <v>80101706</v>
      </c>
      <c r="C71" s="99" t="s">
        <v>195</v>
      </c>
      <c r="D71" s="28" t="s">
        <v>235</v>
      </c>
      <c r="E71" s="37">
        <v>42381</v>
      </c>
      <c r="F71" s="28">
        <v>2</v>
      </c>
      <c r="G71" s="59" t="s">
        <v>150</v>
      </c>
      <c r="H71" s="74" t="s">
        <v>242</v>
      </c>
      <c r="I71" s="31" t="s">
        <v>169</v>
      </c>
      <c r="J71" s="120">
        <v>12000000</v>
      </c>
      <c r="K71" s="32">
        <v>12000000</v>
      </c>
      <c r="L71" s="28" t="s">
        <v>122</v>
      </c>
      <c r="M71" s="28" t="s">
        <v>74</v>
      </c>
      <c r="N71" s="101" t="s">
        <v>236</v>
      </c>
      <c r="O71" s="34"/>
      <c r="P71" s="52"/>
      <c r="Q71" s="53"/>
      <c r="R71" s="78"/>
      <c r="S71" s="79"/>
      <c r="T71" s="52"/>
      <c r="U71" s="80"/>
      <c r="V71" s="79"/>
      <c r="W71" s="52"/>
      <c r="X71" s="52"/>
      <c r="Y71" s="52"/>
      <c r="Z71" s="52"/>
      <c r="AA71" s="52"/>
      <c r="AB71" s="28"/>
      <c r="AC71" s="28"/>
      <c r="AD71" s="38"/>
      <c r="AE71" s="38"/>
      <c r="AF71" s="37"/>
      <c r="AG71" s="38"/>
      <c r="AH71" s="38"/>
      <c r="AI71" s="28"/>
      <c r="AJ71" s="28"/>
      <c r="AK71" s="47"/>
      <c r="AL71" s="48"/>
      <c r="AM71" s="48"/>
      <c r="AN71" s="48"/>
      <c r="AO71" s="48"/>
      <c r="AP71" s="48"/>
      <c r="AQ71" s="48"/>
      <c r="AR71" s="48"/>
      <c r="AS71" s="48"/>
      <c r="AT71" s="48"/>
      <c r="AU71" s="48"/>
      <c r="AV71" s="48"/>
      <c r="AW71" s="48"/>
      <c r="AX71" s="48"/>
      <c r="AY71" s="48"/>
    </row>
    <row r="72" spans="1:51" s="27" customFormat="1" ht="57" x14ac:dyDescent="0.2">
      <c r="A72" s="28" t="s">
        <v>229</v>
      </c>
      <c r="B72" s="28">
        <v>80101706</v>
      </c>
      <c r="C72" s="99" t="s">
        <v>196</v>
      </c>
      <c r="D72" s="28" t="s">
        <v>235</v>
      </c>
      <c r="E72" s="37">
        <v>42381</v>
      </c>
      <c r="F72" s="28">
        <v>2</v>
      </c>
      <c r="G72" s="59" t="s">
        <v>150</v>
      </c>
      <c r="H72" s="74" t="s">
        <v>242</v>
      </c>
      <c r="I72" s="31" t="s">
        <v>169</v>
      </c>
      <c r="J72" s="120">
        <v>10000000</v>
      </c>
      <c r="K72" s="32">
        <v>10000000</v>
      </c>
      <c r="L72" s="28" t="s">
        <v>122</v>
      </c>
      <c r="M72" s="28" t="s">
        <v>74</v>
      </c>
      <c r="N72" s="101" t="s">
        <v>236</v>
      </c>
      <c r="O72" s="34"/>
      <c r="P72" s="52"/>
      <c r="Q72" s="53"/>
      <c r="R72" s="78"/>
      <c r="S72" s="79"/>
      <c r="T72" s="52"/>
      <c r="U72" s="80"/>
      <c r="V72" s="79"/>
      <c r="W72" s="52"/>
      <c r="X72" s="52"/>
      <c r="Y72" s="52"/>
      <c r="Z72" s="52"/>
      <c r="AA72" s="52"/>
      <c r="AB72" s="59"/>
      <c r="AC72" s="59"/>
      <c r="AD72" s="61"/>
      <c r="AE72" s="61"/>
      <c r="AF72" s="30"/>
      <c r="AG72" s="61"/>
      <c r="AH72" s="61"/>
      <c r="AI72" s="59"/>
      <c r="AJ72" s="70"/>
      <c r="AK72" s="47"/>
      <c r="AL72" s="48"/>
      <c r="AM72" s="48"/>
      <c r="AN72" s="48"/>
      <c r="AO72" s="48"/>
      <c r="AP72" s="48"/>
      <c r="AQ72" s="48"/>
      <c r="AR72" s="48"/>
      <c r="AS72" s="48"/>
      <c r="AT72" s="48"/>
      <c r="AU72" s="48"/>
      <c r="AV72" s="48"/>
      <c r="AW72" s="48"/>
      <c r="AX72" s="48"/>
      <c r="AY72" s="31"/>
    </row>
    <row r="73" spans="1:51" s="94" customFormat="1" ht="57" x14ac:dyDescent="0.2">
      <c r="A73" s="28" t="s">
        <v>229</v>
      </c>
      <c r="B73" s="28">
        <v>80101706</v>
      </c>
      <c r="C73" s="99" t="s">
        <v>197</v>
      </c>
      <c r="D73" s="28" t="s">
        <v>235</v>
      </c>
      <c r="E73" s="37">
        <v>42381</v>
      </c>
      <c r="F73" s="59">
        <v>2</v>
      </c>
      <c r="G73" s="59" t="s">
        <v>150</v>
      </c>
      <c r="H73" s="74" t="s">
        <v>238</v>
      </c>
      <c r="I73" s="31" t="s">
        <v>169</v>
      </c>
      <c r="J73" s="120">
        <v>10000000</v>
      </c>
      <c r="K73" s="32">
        <v>10000000</v>
      </c>
      <c r="L73" s="28" t="s">
        <v>122</v>
      </c>
      <c r="M73" s="28" t="s">
        <v>74</v>
      </c>
      <c r="N73" s="101" t="s">
        <v>236</v>
      </c>
      <c r="O73" s="93"/>
      <c r="P73" s="52"/>
      <c r="Q73" s="53"/>
      <c r="R73" s="78"/>
      <c r="S73" s="79"/>
      <c r="T73" s="52"/>
      <c r="U73" s="80"/>
      <c r="V73" s="79"/>
      <c r="W73" s="52"/>
      <c r="X73" s="52"/>
      <c r="Y73" s="52"/>
      <c r="Z73" s="52"/>
      <c r="AA73" s="52"/>
      <c r="AB73" s="28"/>
      <c r="AC73" s="28"/>
      <c r="AD73" s="38"/>
      <c r="AE73" s="38"/>
      <c r="AF73" s="37"/>
      <c r="AG73" s="38"/>
      <c r="AH73" s="38"/>
      <c r="AI73" s="28"/>
      <c r="AJ73" s="67"/>
      <c r="AK73" s="47"/>
      <c r="AL73" s="48"/>
      <c r="AM73" s="48"/>
      <c r="AN73" s="48"/>
      <c r="AO73" s="48"/>
      <c r="AP73" s="48"/>
      <c r="AQ73" s="48"/>
      <c r="AR73" s="48"/>
      <c r="AS73" s="48"/>
      <c r="AT73" s="48"/>
      <c r="AU73" s="48"/>
      <c r="AV73" s="48"/>
      <c r="AW73" s="48"/>
      <c r="AX73" s="48"/>
      <c r="AY73" s="74"/>
    </row>
    <row r="74" spans="1:51" s="94" customFormat="1" ht="85.5" x14ac:dyDescent="0.2">
      <c r="A74" s="28" t="s">
        <v>229</v>
      </c>
      <c r="B74" s="28">
        <v>80101706</v>
      </c>
      <c r="C74" s="99" t="s">
        <v>198</v>
      </c>
      <c r="D74" s="28" t="s">
        <v>235</v>
      </c>
      <c r="E74" s="37">
        <v>42381</v>
      </c>
      <c r="F74" s="59">
        <v>2</v>
      </c>
      <c r="G74" s="59" t="s">
        <v>150</v>
      </c>
      <c r="H74" s="74" t="s">
        <v>242</v>
      </c>
      <c r="I74" s="31" t="s">
        <v>169</v>
      </c>
      <c r="J74" s="121">
        <v>14000000</v>
      </c>
      <c r="K74" s="68">
        <v>14000000</v>
      </c>
      <c r="L74" s="28" t="s">
        <v>122</v>
      </c>
      <c r="M74" s="28" t="s">
        <v>74</v>
      </c>
      <c r="N74" s="101" t="s">
        <v>236</v>
      </c>
      <c r="O74" s="93"/>
      <c r="P74" s="35"/>
      <c r="Q74" s="36"/>
      <c r="R74" s="88"/>
      <c r="S74" s="89"/>
      <c r="T74" s="35"/>
      <c r="U74" s="90"/>
      <c r="V74" s="89"/>
      <c r="W74" s="35"/>
      <c r="X74" s="35"/>
      <c r="Y74" s="35"/>
      <c r="Z74" s="35"/>
      <c r="AA74" s="35"/>
      <c r="AB74" s="28"/>
      <c r="AC74" s="28"/>
      <c r="AD74" s="38"/>
      <c r="AE74" s="38"/>
      <c r="AF74" s="37"/>
      <c r="AG74" s="38"/>
      <c r="AH74" s="38"/>
      <c r="AI74" s="28"/>
      <c r="AJ74" s="28"/>
      <c r="AK74" s="47"/>
      <c r="AL74" s="48"/>
      <c r="AM74" s="48"/>
      <c r="AN74" s="48"/>
      <c r="AO74" s="48"/>
      <c r="AP74" s="48"/>
      <c r="AQ74" s="48"/>
      <c r="AR74" s="48"/>
      <c r="AS74" s="48"/>
      <c r="AT74" s="48"/>
      <c r="AU74" s="48"/>
      <c r="AV74" s="48"/>
      <c r="AW74" s="48"/>
      <c r="AX74" s="74"/>
      <c r="AY74" s="74"/>
    </row>
    <row r="75" spans="1:51" s="27" customFormat="1" ht="99.75" x14ac:dyDescent="0.2">
      <c r="A75" s="28" t="s">
        <v>183</v>
      </c>
      <c r="B75" s="28">
        <v>80101706</v>
      </c>
      <c r="C75" s="99" t="s">
        <v>199</v>
      </c>
      <c r="D75" s="28" t="s">
        <v>235</v>
      </c>
      <c r="E75" s="37">
        <v>42381</v>
      </c>
      <c r="F75" s="28">
        <v>2</v>
      </c>
      <c r="G75" s="59" t="s">
        <v>150</v>
      </c>
      <c r="H75" s="74" t="s">
        <v>238</v>
      </c>
      <c r="I75" s="31" t="s">
        <v>169</v>
      </c>
      <c r="J75" s="120">
        <v>12000000</v>
      </c>
      <c r="K75" s="32">
        <v>12000000</v>
      </c>
      <c r="L75" s="28" t="s">
        <v>122</v>
      </c>
      <c r="M75" s="28" t="s">
        <v>74</v>
      </c>
      <c r="N75" s="101" t="s">
        <v>236</v>
      </c>
      <c r="O75" s="34"/>
      <c r="P75" s="52"/>
      <c r="Q75" s="53"/>
      <c r="R75" s="78"/>
      <c r="S75" s="79"/>
      <c r="T75" s="52"/>
      <c r="U75" s="80"/>
      <c r="V75" s="79"/>
      <c r="W75" s="52"/>
      <c r="X75" s="52"/>
      <c r="Y75" s="52"/>
      <c r="Z75" s="52"/>
      <c r="AA75" s="52"/>
      <c r="AB75" s="59"/>
      <c r="AC75" s="59"/>
      <c r="AD75" s="61"/>
      <c r="AE75" s="61"/>
      <c r="AF75" s="30"/>
      <c r="AG75" s="61"/>
      <c r="AH75" s="61"/>
      <c r="AI75" s="59"/>
      <c r="AJ75" s="70"/>
      <c r="AK75" s="47"/>
      <c r="AL75" s="48"/>
      <c r="AM75" s="48"/>
      <c r="AN75" s="48"/>
      <c r="AO75" s="48"/>
      <c r="AP75" s="48"/>
      <c r="AQ75" s="48"/>
      <c r="AR75" s="48"/>
      <c r="AS75" s="48"/>
      <c r="AT75" s="48"/>
      <c r="AU75" s="48"/>
      <c r="AV75" s="48"/>
      <c r="AW75" s="48"/>
      <c r="AX75" s="48"/>
      <c r="AY75" s="31"/>
    </row>
    <row r="76" spans="1:51" s="27" customFormat="1" ht="28.5" x14ac:dyDescent="0.2">
      <c r="A76" s="28" t="s">
        <v>98</v>
      </c>
      <c r="B76" s="28">
        <v>80101706</v>
      </c>
      <c r="C76" s="99" t="s">
        <v>200</v>
      </c>
      <c r="D76" s="28" t="s">
        <v>235</v>
      </c>
      <c r="E76" s="37">
        <v>42381</v>
      </c>
      <c r="F76" s="28">
        <v>2</v>
      </c>
      <c r="G76" s="59" t="s">
        <v>150</v>
      </c>
      <c r="H76" s="74" t="s">
        <v>238</v>
      </c>
      <c r="I76" s="31" t="s">
        <v>169</v>
      </c>
      <c r="J76" s="121">
        <v>14000000</v>
      </c>
      <c r="K76" s="68">
        <v>14000000</v>
      </c>
      <c r="L76" s="28" t="s">
        <v>122</v>
      </c>
      <c r="M76" s="28" t="s">
        <v>74</v>
      </c>
      <c r="N76" s="101" t="s">
        <v>236</v>
      </c>
      <c r="O76" s="34"/>
      <c r="P76" s="52"/>
      <c r="Q76" s="53"/>
      <c r="R76" s="78"/>
      <c r="S76" s="79"/>
      <c r="T76" s="52"/>
      <c r="U76" s="80"/>
      <c r="V76" s="79"/>
      <c r="W76" s="52"/>
      <c r="X76" s="52"/>
      <c r="Y76" s="52"/>
      <c r="Z76" s="52"/>
      <c r="AA76" s="52"/>
      <c r="AB76" s="28"/>
      <c r="AC76" s="28"/>
      <c r="AD76" s="38"/>
      <c r="AE76" s="38"/>
      <c r="AF76" s="37"/>
      <c r="AG76" s="38"/>
      <c r="AH76" s="38"/>
      <c r="AI76" s="28"/>
      <c r="AJ76" s="67"/>
      <c r="AK76" s="47"/>
      <c r="AL76" s="48"/>
      <c r="AM76" s="48"/>
      <c r="AN76" s="48"/>
      <c r="AO76" s="48"/>
      <c r="AP76" s="48"/>
      <c r="AQ76" s="48"/>
      <c r="AR76" s="48"/>
      <c r="AS76" s="48"/>
      <c r="AT76" s="48"/>
      <c r="AU76" s="48"/>
      <c r="AV76" s="48"/>
      <c r="AW76" s="48"/>
      <c r="AX76" s="48"/>
      <c r="AY76" s="31"/>
    </row>
    <row r="77" spans="1:51" s="26" customFormat="1" ht="57" x14ac:dyDescent="0.2">
      <c r="A77" s="28" t="s">
        <v>98</v>
      </c>
      <c r="B77" s="28">
        <v>80101706</v>
      </c>
      <c r="C77" s="99" t="s">
        <v>201</v>
      </c>
      <c r="D77" s="28" t="s">
        <v>235</v>
      </c>
      <c r="E77" s="37">
        <v>42381</v>
      </c>
      <c r="F77" s="28">
        <v>2</v>
      </c>
      <c r="G77" s="59" t="s">
        <v>150</v>
      </c>
      <c r="H77" s="74" t="s">
        <v>238</v>
      </c>
      <c r="I77" s="31" t="s">
        <v>169</v>
      </c>
      <c r="J77" s="120">
        <v>16000000</v>
      </c>
      <c r="K77" s="32">
        <v>16000000</v>
      </c>
      <c r="L77" s="28" t="s">
        <v>122</v>
      </c>
      <c r="M77" s="28" t="s">
        <v>74</v>
      </c>
      <c r="N77" s="101" t="s">
        <v>236</v>
      </c>
      <c r="O77" s="34"/>
      <c r="P77" s="35"/>
      <c r="Q77" s="36"/>
      <c r="R77" s="37"/>
      <c r="S77" s="55"/>
      <c r="T77" s="28"/>
      <c r="U77" s="48"/>
      <c r="V77" s="55"/>
      <c r="W77" s="28"/>
      <c r="X77" s="28"/>
      <c r="Y77" s="28"/>
      <c r="Z77" s="28"/>
      <c r="AA77" s="28"/>
      <c r="AB77" s="28"/>
      <c r="AC77" s="28"/>
      <c r="AD77" s="38"/>
      <c r="AE77" s="38"/>
      <c r="AF77" s="37"/>
      <c r="AG77" s="38"/>
      <c r="AH77" s="38"/>
      <c r="AI77" s="28"/>
      <c r="AJ77" s="28"/>
      <c r="AK77" s="47"/>
      <c r="AL77" s="48"/>
      <c r="AM77" s="48"/>
      <c r="AN77" s="48"/>
      <c r="AO77" s="48"/>
      <c r="AP77" s="48"/>
      <c r="AQ77" s="48"/>
      <c r="AR77" s="48"/>
      <c r="AS77" s="48"/>
      <c r="AT77" s="48"/>
      <c r="AU77" s="48"/>
      <c r="AV77" s="31"/>
      <c r="AW77" s="31"/>
      <c r="AX77" s="31"/>
      <c r="AY77" s="31"/>
    </row>
    <row r="78" spans="1:51" s="26" customFormat="1" ht="71.25" x14ac:dyDescent="0.2">
      <c r="A78" s="28" t="s">
        <v>98</v>
      </c>
      <c r="B78" s="28">
        <v>80101706</v>
      </c>
      <c r="C78" s="99" t="s">
        <v>202</v>
      </c>
      <c r="D78" s="28" t="s">
        <v>235</v>
      </c>
      <c r="E78" s="37">
        <v>42381</v>
      </c>
      <c r="F78" s="28">
        <v>2</v>
      </c>
      <c r="G78" s="59" t="s">
        <v>150</v>
      </c>
      <c r="H78" s="74" t="s">
        <v>238</v>
      </c>
      <c r="I78" s="31" t="s">
        <v>169</v>
      </c>
      <c r="J78" s="120">
        <v>6000000</v>
      </c>
      <c r="K78" s="32">
        <v>6000000</v>
      </c>
      <c r="L78" s="28" t="s">
        <v>122</v>
      </c>
      <c r="M78" s="28" t="s">
        <v>74</v>
      </c>
      <c r="N78" s="101" t="s">
        <v>236</v>
      </c>
      <c r="O78" s="34"/>
      <c r="P78" s="35"/>
      <c r="Q78" s="36"/>
      <c r="R78" s="37"/>
      <c r="S78" s="55"/>
      <c r="T78" s="28"/>
      <c r="U78" s="48"/>
      <c r="V78" s="95"/>
      <c r="W78" s="28"/>
      <c r="X78" s="28"/>
      <c r="Y78" s="28"/>
      <c r="Z78" s="28"/>
      <c r="AA78" s="28"/>
      <c r="AB78" s="59"/>
      <c r="AC78" s="59"/>
      <c r="AD78" s="61"/>
      <c r="AE78" s="61"/>
      <c r="AF78" s="30"/>
      <c r="AG78" s="61"/>
      <c r="AH78" s="61"/>
      <c r="AI78" s="59"/>
      <c r="AJ78" s="70"/>
      <c r="AK78" s="47"/>
      <c r="AL78" s="48"/>
      <c r="AM78" s="48"/>
      <c r="AN78" s="48"/>
      <c r="AO78" s="48"/>
      <c r="AP78" s="48"/>
      <c r="AQ78" s="48"/>
      <c r="AR78" s="48"/>
      <c r="AS78" s="48"/>
      <c r="AT78" s="48"/>
      <c r="AU78" s="48"/>
      <c r="AV78" s="48"/>
      <c r="AW78" s="48"/>
      <c r="AX78" s="48"/>
      <c r="AY78" s="48"/>
    </row>
    <row r="79" spans="1:51" s="27" customFormat="1" ht="28.5" x14ac:dyDescent="0.25">
      <c r="A79" s="28" t="s">
        <v>98</v>
      </c>
      <c r="B79" s="28">
        <v>80101706</v>
      </c>
      <c r="C79" s="99" t="s">
        <v>203</v>
      </c>
      <c r="D79" s="28" t="s">
        <v>235</v>
      </c>
      <c r="E79" s="37">
        <v>42381</v>
      </c>
      <c r="F79" s="28">
        <v>2</v>
      </c>
      <c r="G79" s="59" t="s">
        <v>150</v>
      </c>
      <c r="H79" s="74" t="s">
        <v>239</v>
      </c>
      <c r="I79" s="31" t="s">
        <v>169</v>
      </c>
      <c r="J79" s="120">
        <v>12400000</v>
      </c>
      <c r="K79" s="32">
        <v>12400000</v>
      </c>
      <c r="L79" s="28" t="s">
        <v>122</v>
      </c>
      <c r="M79" s="28" t="s">
        <v>74</v>
      </c>
      <c r="N79" s="101" t="s">
        <v>236</v>
      </c>
      <c r="O79" s="96"/>
      <c r="P79" s="52"/>
      <c r="Q79" s="53"/>
      <c r="R79" s="78"/>
      <c r="S79" s="79"/>
      <c r="T79" s="52"/>
      <c r="U79" s="80"/>
      <c r="V79" s="79"/>
      <c r="W79" s="52"/>
      <c r="X79" s="52"/>
      <c r="Y79" s="52"/>
      <c r="Z79" s="52"/>
      <c r="AA79" s="52"/>
      <c r="AB79" s="28"/>
      <c r="AC79" s="28"/>
      <c r="AD79" s="38"/>
      <c r="AE79" s="38"/>
      <c r="AF79" s="37"/>
      <c r="AG79" s="38"/>
      <c r="AH79" s="38"/>
      <c r="AI79" s="28"/>
      <c r="AJ79" s="67"/>
      <c r="AK79" s="47"/>
      <c r="AL79" s="48"/>
      <c r="AM79" s="48"/>
      <c r="AN79" s="48"/>
      <c r="AO79" s="48"/>
      <c r="AP79" s="48"/>
      <c r="AQ79" s="48"/>
      <c r="AR79" s="48"/>
      <c r="AS79" s="48"/>
      <c r="AT79" s="48"/>
      <c r="AU79" s="48"/>
      <c r="AV79" s="48"/>
      <c r="AW79" s="48"/>
      <c r="AX79" s="48"/>
      <c r="AY79" s="48"/>
    </row>
    <row r="80" spans="1:51" s="26" customFormat="1" ht="71.25" x14ac:dyDescent="0.2">
      <c r="A80" s="28" t="s">
        <v>229</v>
      </c>
      <c r="B80" s="28">
        <v>80101706</v>
      </c>
      <c r="C80" s="99" t="s">
        <v>204</v>
      </c>
      <c r="D80" s="28" t="s">
        <v>235</v>
      </c>
      <c r="E80" s="30">
        <v>42384</v>
      </c>
      <c r="F80" s="28">
        <v>11</v>
      </c>
      <c r="G80" s="59" t="s">
        <v>150</v>
      </c>
      <c r="H80" s="74" t="s">
        <v>242</v>
      </c>
      <c r="I80" s="31" t="s">
        <v>169</v>
      </c>
      <c r="J80" s="120">
        <v>66000000</v>
      </c>
      <c r="K80" s="32">
        <v>66000000</v>
      </c>
      <c r="L80" s="28" t="s">
        <v>122</v>
      </c>
      <c r="M80" s="28" t="s">
        <v>74</v>
      </c>
      <c r="N80" s="101" t="s">
        <v>236</v>
      </c>
      <c r="O80" s="34"/>
      <c r="P80" s="52"/>
      <c r="Q80" s="53"/>
      <c r="R80" s="78"/>
      <c r="S80" s="79"/>
      <c r="T80" s="52"/>
      <c r="U80" s="80"/>
      <c r="V80" s="79"/>
      <c r="W80" s="52"/>
      <c r="X80" s="52"/>
      <c r="Y80" s="52"/>
      <c r="Z80" s="52"/>
      <c r="AA80" s="52"/>
      <c r="AB80" s="28"/>
      <c r="AC80" s="28"/>
      <c r="AD80" s="38"/>
      <c r="AE80" s="38"/>
      <c r="AF80" s="37"/>
      <c r="AG80" s="38"/>
      <c r="AH80" s="38"/>
      <c r="AI80" s="28"/>
      <c r="AJ80" s="28"/>
      <c r="AK80" s="47"/>
      <c r="AL80" s="48"/>
      <c r="AM80" s="48"/>
      <c r="AN80" s="48"/>
      <c r="AO80" s="48"/>
      <c r="AP80" s="48"/>
      <c r="AQ80" s="48"/>
      <c r="AR80" s="48"/>
      <c r="AS80" s="48"/>
      <c r="AT80" s="48"/>
      <c r="AU80" s="48"/>
      <c r="AV80" s="48"/>
      <c r="AW80" s="48"/>
      <c r="AX80" s="48"/>
      <c r="AY80" s="48"/>
    </row>
    <row r="81" spans="1:51" s="27" customFormat="1" ht="99.75" x14ac:dyDescent="0.2">
      <c r="A81" s="28" t="s">
        <v>229</v>
      </c>
      <c r="B81" s="28">
        <v>80101706</v>
      </c>
      <c r="C81" s="99" t="s">
        <v>205</v>
      </c>
      <c r="D81" s="28" t="s">
        <v>235</v>
      </c>
      <c r="E81" s="30">
        <v>42384</v>
      </c>
      <c r="F81" s="28">
        <v>2</v>
      </c>
      <c r="G81" s="59" t="s">
        <v>150</v>
      </c>
      <c r="H81" s="74" t="s">
        <v>240</v>
      </c>
      <c r="I81" s="31" t="s">
        <v>169</v>
      </c>
      <c r="J81" s="120">
        <v>6600000</v>
      </c>
      <c r="K81" s="32">
        <v>6600000</v>
      </c>
      <c r="L81" s="28" t="s">
        <v>122</v>
      </c>
      <c r="M81" s="28" t="s">
        <v>74</v>
      </c>
      <c r="N81" s="101" t="s">
        <v>236</v>
      </c>
      <c r="O81" s="97"/>
      <c r="P81" s="52"/>
      <c r="Q81" s="53"/>
      <c r="R81" s="78"/>
      <c r="S81" s="79"/>
      <c r="T81" s="52"/>
      <c r="U81" s="80"/>
      <c r="V81" s="79"/>
      <c r="W81" s="52"/>
      <c r="X81" s="52"/>
      <c r="Y81" s="52"/>
      <c r="Z81" s="52"/>
      <c r="AA81" s="52"/>
      <c r="AB81" s="59"/>
      <c r="AC81" s="59"/>
      <c r="AD81" s="61"/>
      <c r="AE81" s="61"/>
      <c r="AF81" s="30"/>
      <c r="AG81" s="61"/>
      <c r="AH81" s="61"/>
      <c r="AI81" s="59"/>
      <c r="AJ81" s="70"/>
      <c r="AK81" s="47"/>
      <c r="AL81" s="48"/>
      <c r="AM81" s="48"/>
      <c r="AN81" s="48"/>
      <c r="AO81" s="48"/>
      <c r="AP81" s="48"/>
      <c r="AQ81" s="48"/>
      <c r="AR81" s="48"/>
      <c r="AS81" s="48"/>
      <c r="AT81" s="48"/>
      <c r="AU81" s="48"/>
      <c r="AV81" s="31"/>
      <c r="AW81" s="48"/>
      <c r="AX81" s="31"/>
      <c r="AY81" s="31"/>
    </row>
    <row r="82" spans="1:51" ht="99.75" x14ac:dyDescent="0.25">
      <c r="A82" s="28" t="s">
        <v>229</v>
      </c>
      <c r="B82" s="28">
        <v>80101706</v>
      </c>
      <c r="C82" s="99" t="s">
        <v>205</v>
      </c>
      <c r="D82" s="28" t="s">
        <v>235</v>
      </c>
      <c r="E82" s="30">
        <v>42384</v>
      </c>
      <c r="F82" s="28">
        <v>2</v>
      </c>
      <c r="G82" s="59" t="s">
        <v>150</v>
      </c>
      <c r="H82" s="74" t="s">
        <v>240</v>
      </c>
      <c r="I82" s="31" t="s">
        <v>169</v>
      </c>
      <c r="J82" s="120">
        <v>6600000</v>
      </c>
      <c r="K82" s="32">
        <v>6600000</v>
      </c>
      <c r="L82" s="28" t="s">
        <v>122</v>
      </c>
      <c r="M82" s="28" t="s">
        <v>74</v>
      </c>
      <c r="N82" s="101" t="s">
        <v>236</v>
      </c>
      <c r="O82" s="34"/>
      <c r="P82" s="52"/>
      <c r="Q82" s="53"/>
      <c r="R82" s="78"/>
      <c r="S82" s="79"/>
      <c r="T82" s="52"/>
      <c r="U82" s="80"/>
      <c r="V82" s="79"/>
      <c r="W82" s="52"/>
      <c r="X82" s="52"/>
      <c r="Y82" s="52"/>
      <c r="Z82" s="52"/>
      <c r="AA82" s="52"/>
      <c r="AB82" s="28"/>
      <c r="AC82" s="28"/>
      <c r="AD82" s="38"/>
      <c r="AE82" s="38"/>
      <c r="AF82" s="37"/>
      <c r="AG82" s="38"/>
      <c r="AH82" s="38"/>
      <c r="AI82" s="28"/>
      <c r="AJ82" s="67"/>
      <c r="AK82" s="86"/>
      <c r="AL82" s="86"/>
      <c r="AM82" s="86"/>
      <c r="AN82" s="86"/>
      <c r="AO82" s="86"/>
      <c r="AP82" s="86"/>
      <c r="AQ82" s="86"/>
      <c r="AR82" s="86"/>
      <c r="AS82" s="86"/>
      <c r="AT82" s="86"/>
      <c r="AU82" s="86"/>
      <c r="AV82" s="86"/>
      <c r="AW82" s="86"/>
      <c r="AX82" s="86"/>
      <c r="AY82" s="86"/>
    </row>
    <row r="83" spans="1:51" s="27" customFormat="1" ht="71.25" x14ac:dyDescent="0.2">
      <c r="A83" s="28" t="s">
        <v>183</v>
      </c>
      <c r="B83" s="28">
        <v>80101706</v>
      </c>
      <c r="C83" s="99" t="s">
        <v>206</v>
      </c>
      <c r="D83" s="28" t="s">
        <v>235</v>
      </c>
      <c r="E83" s="30">
        <v>42384</v>
      </c>
      <c r="F83" s="28">
        <v>2</v>
      </c>
      <c r="G83" s="59" t="s">
        <v>150</v>
      </c>
      <c r="H83" s="74" t="s">
        <v>239</v>
      </c>
      <c r="I83" s="31" t="s">
        <v>169</v>
      </c>
      <c r="J83" s="120">
        <v>9000000</v>
      </c>
      <c r="K83" s="32">
        <v>9000000</v>
      </c>
      <c r="L83" s="28" t="s">
        <v>122</v>
      </c>
      <c r="M83" s="28" t="s">
        <v>74</v>
      </c>
      <c r="N83" s="101" t="s">
        <v>236</v>
      </c>
      <c r="O83" s="34"/>
      <c r="P83" s="52"/>
      <c r="Q83" s="53"/>
      <c r="R83" s="78"/>
      <c r="S83" s="79"/>
      <c r="T83" s="52"/>
      <c r="U83" s="80"/>
      <c r="V83" s="79"/>
      <c r="W83" s="52"/>
      <c r="X83" s="82"/>
      <c r="Y83" s="52"/>
      <c r="Z83" s="82"/>
      <c r="AA83" s="52"/>
      <c r="AB83" s="28"/>
      <c r="AC83" s="28"/>
      <c r="AD83" s="38"/>
      <c r="AE83" s="38"/>
      <c r="AF83" s="37"/>
      <c r="AG83" s="38"/>
      <c r="AH83" s="38"/>
      <c r="AI83" s="28"/>
      <c r="AJ83" s="28"/>
      <c r="AK83" s="47"/>
      <c r="AL83" s="48"/>
      <c r="AM83" s="48"/>
      <c r="AN83" s="48"/>
      <c r="AO83" s="48"/>
      <c r="AP83" s="48"/>
      <c r="AQ83" s="48"/>
      <c r="AR83" s="48"/>
      <c r="AS83" s="48"/>
      <c r="AT83" s="48"/>
      <c r="AU83" s="48"/>
      <c r="AV83" s="31"/>
      <c r="AW83" s="48"/>
      <c r="AX83" s="48"/>
      <c r="AY83" s="48"/>
    </row>
    <row r="84" spans="1:51" s="27" customFormat="1" ht="42.75" x14ac:dyDescent="0.2">
      <c r="A84" s="28" t="s">
        <v>230</v>
      </c>
      <c r="B84" s="28">
        <v>80101706</v>
      </c>
      <c r="C84" s="99" t="s">
        <v>207</v>
      </c>
      <c r="D84" s="28" t="s">
        <v>235</v>
      </c>
      <c r="E84" s="30">
        <v>42376</v>
      </c>
      <c r="F84" s="28">
        <v>2</v>
      </c>
      <c r="G84" s="59" t="s">
        <v>150</v>
      </c>
      <c r="H84" s="74" t="s">
        <v>239</v>
      </c>
      <c r="I84" s="31" t="s">
        <v>169</v>
      </c>
      <c r="J84" s="120">
        <v>8000000</v>
      </c>
      <c r="K84" s="32">
        <v>8000000</v>
      </c>
      <c r="L84" s="28" t="s">
        <v>122</v>
      </c>
      <c r="M84" s="28" t="s">
        <v>74</v>
      </c>
      <c r="N84" s="101" t="s">
        <v>236</v>
      </c>
      <c r="O84" s="34"/>
      <c r="P84" s="52"/>
      <c r="Q84" s="53"/>
      <c r="R84" s="78"/>
      <c r="S84" s="79"/>
      <c r="T84" s="52"/>
      <c r="U84" s="80"/>
      <c r="V84" s="79"/>
      <c r="W84" s="52"/>
      <c r="X84" s="52"/>
      <c r="Y84" s="52"/>
      <c r="Z84" s="52"/>
      <c r="AA84" s="52"/>
      <c r="AB84" s="59"/>
      <c r="AC84" s="59"/>
      <c r="AD84" s="61"/>
      <c r="AE84" s="61"/>
      <c r="AF84" s="30"/>
      <c r="AG84" s="61"/>
      <c r="AH84" s="61"/>
      <c r="AI84" s="59"/>
      <c r="AJ84" s="70"/>
      <c r="AK84" s="47"/>
      <c r="AL84" s="48"/>
      <c r="AM84" s="48"/>
      <c r="AN84" s="48"/>
      <c r="AO84" s="48"/>
      <c r="AP84" s="48"/>
      <c r="AQ84" s="48"/>
      <c r="AR84" s="48"/>
      <c r="AS84" s="48"/>
      <c r="AT84" s="48"/>
      <c r="AU84" s="48"/>
      <c r="AV84" s="48"/>
      <c r="AW84" s="48"/>
      <c r="AX84" s="48"/>
      <c r="AY84" s="48"/>
    </row>
    <row r="85" spans="1:51" s="27" customFormat="1" ht="42.75" x14ac:dyDescent="0.25">
      <c r="A85" s="28" t="s">
        <v>230</v>
      </c>
      <c r="B85" s="28">
        <v>80101706</v>
      </c>
      <c r="C85" s="99" t="s">
        <v>207</v>
      </c>
      <c r="D85" s="28" t="s">
        <v>235</v>
      </c>
      <c r="E85" s="30">
        <v>42376</v>
      </c>
      <c r="F85" s="28">
        <v>2</v>
      </c>
      <c r="G85" s="59" t="s">
        <v>150</v>
      </c>
      <c r="H85" s="74" t="s">
        <v>239</v>
      </c>
      <c r="I85" s="31" t="s">
        <v>169</v>
      </c>
      <c r="J85" s="120">
        <v>8000000</v>
      </c>
      <c r="K85" s="32">
        <v>8000000</v>
      </c>
      <c r="L85" s="28" t="s">
        <v>122</v>
      </c>
      <c r="M85" s="28" t="s">
        <v>74</v>
      </c>
      <c r="N85" s="101" t="s">
        <v>236</v>
      </c>
      <c r="O85" s="96"/>
      <c r="P85" s="52"/>
      <c r="Q85" s="53"/>
      <c r="R85" s="78"/>
      <c r="S85" s="79"/>
      <c r="T85" s="52"/>
      <c r="U85" s="80"/>
      <c r="V85" s="79"/>
      <c r="W85" s="52"/>
      <c r="X85" s="52"/>
      <c r="Y85" s="52"/>
      <c r="Z85" s="52"/>
      <c r="AA85" s="52"/>
      <c r="AB85" s="28"/>
      <c r="AC85" s="28"/>
      <c r="AD85" s="38"/>
      <c r="AE85" s="38"/>
      <c r="AF85" s="37"/>
      <c r="AG85" s="38"/>
      <c r="AH85" s="38"/>
      <c r="AI85" s="28"/>
      <c r="AJ85" s="67"/>
      <c r="AK85" s="69"/>
      <c r="AL85" s="48"/>
      <c r="AM85" s="48"/>
      <c r="AN85" s="48"/>
      <c r="AO85" s="48"/>
      <c r="AP85" s="48"/>
      <c r="AQ85" s="48"/>
      <c r="AR85" s="48"/>
      <c r="AS85" s="48"/>
      <c r="AT85" s="48"/>
      <c r="AU85" s="48"/>
      <c r="AV85" s="31"/>
      <c r="AW85" s="48"/>
      <c r="AX85" s="48"/>
      <c r="AY85" s="48"/>
    </row>
    <row r="86" spans="1:51" s="94" customFormat="1" ht="42.75" x14ac:dyDescent="0.2">
      <c r="A86" s="28" t="s">
        <v>230</v>
      </c>
      <c r="B86" s="28">
        <v>80101706</v>
      </c>
      <c r="C86" s="99" t="s">
        <v>208</v>
      </c>
      <c r="D86" s="28" t="s">
        <v>235</v>
      </c>
      <c r="E86" s="30">
        <v>42384</v>
      </c>
      <c r="F86" s="59">
        <v>2</v>
      </c>
      <c r="G86" s="59" t="s">
        <v>150</v>
      </c>
      <c r="H86" s="74" t="s">
        <v>239</v>
      </c>
      <c r="I86" s="31" t="s">
        <v>169</v>
      </c>
      <c r="J86" s="121">
        <v>3400000</v>
      </c>
      <c r="K86" s="68">
        <v>3400000</v>
      </c>
      <c r="L86" s="28" t="s">
        <v>122</v>
      </c>
      <c r="M86" s="28" t="s">
        <v>74</v>
      </c>
      <c r="N86" s="101" t="s">
        <v>236</v>
      </c>
      <c r="O86" s="93"/>
      <c r="P86" s="52"/>
      <c r="Q86" s="53"/>
      <c r="R86" s="78"/>
      <c r="S86" s="79"/>
      <c r="T86" s="52"/>
      <c r="U86" s="80"/>
      <c r="V86" s="79"/>
      <c r="W86" s="52"/>
      <c r="X86" s="52"/>
      <c r="Y86" s="82"/>
      <c r="Z86" s="82"/>
      <c r="AA86" s="52"/>
      <c r="AB86" s="28"/>
      <c r="AC86" s="28"/>
      <c r="AD86" s="38"/>
      <c r="AE86" s="38"/>
      <c r="AF86" s="37"/>
      <c r="AG86" s="38"/>
      <c r="AH86" s="38"/>
      <c r="AI86" s="28"/>
      <c r="AJ86" s="28"/>
      <c r="AK86" s="47"/>
      <c r="AL86" s="48"/>
      <c r="AM86" s="48"/>
      <c r="AN86" s="48"/>
      <c r="AO86" s="48"/>
      <c r="AP86" s="48"/>
      <c r="AQ86" s="48"/>
      <c r="AR86" s="48"/>
      <c r="AS86" s="48"/>
      <c r="AT86" s="48"/>
      <c r="AU86" s="48"/>
      <c r="AV86" s="48"/>
      <c r="AW86" s="48"/>
      <c r="AX86" s="48"/>
      <c r="AY86" s="74"/>
    </row>
    <row r="87" spans="1:51" s="27" customFormat="1" ht="57" x14ac:dyDescent="0.2">
      <c r="A87" s="28" t="s">
        <v>231</v>
      </c>
      <c r="B87" s="28">
        <v>80101706</v>
      </c>
      <c r="C87" s="99" t="s">
        <v>209</v>
      </c>
      <c r="D87" s="28" t="s">
        <v>235</v>
      </c>
      <c r="E87" s="30">
        <v>42376</v>
      </c>
      <c r="F87" s="28">
        <v>2</v>
      </c>
      <c r="G87" s="59" t="s">
        <v>150</v>
      </c>
      <c r="H87" s="74" t="s">
        <v>240</v>
      </c>
      <c r="I87" s="31" t="s">
        <v>169</v>
      </c>
      <c r="J87" s="121">
        <v>8000000</v>
      </c>
      <c r="K87" s="68">
        <v>8000000</v>
      </c>
      <c r="L87" s="28" t="s">
        <v>122</v>
      </c>
      <c r="M87" s="28" t="s">
        <v>74</v>
      </c>
      <c r="N87" s="101" t="s">
        <v>236</v>
      </c>
      <c r="O87" s="34"/>
      <c r="P87" s="35"/>
      <c r="Q87" s="36"/>
      <c r="R87" s="37"/>
      <c r="S87" s="55"/>
      <c r="T87" s="28"/>
      <c r="U87" s="48"/>
      <c r="V87" s="48"/>
      <c r="W87" s="28"/>
      <c r="X87" s="28"/>
      <c r="Y87" s="39"/>
      <c r="Z87" s="39"/>
      <c r="AA87" s="28"/>
      <c r="AB87" s="59"/>
      <c r="AC87" s="59"/>
      <c r="AD87" s="61"/>
      <c r="AE87" s="61"/>
      <c r="AF87" s="30"/>
      <c r="AG87" s="61"/>
      <c r="AH87" s="61"/>
      <c r="AI87" s="59"/>
      <c r="AJ87" s="70"/>
      <c r="AK87" s="48"/>
      <c r="AL87" s="48"/>
      <c r="AM87" s="28"/>
      <c r="AN87" s="28"/>
      <c r="AO87" s="48"/>
      <c r="AP87" s="31"/>
      <c r="AQ87" s="31"/>
      <c r="AR87" s="31"/>
      <c r="AS87" s="31"/>
      <c r="AT87" s="54"/>
      <c r="AU87" s="31"/>
      <c r="AV87" s="31"/>
      <c r="AW87" s="31"/>
      <c r="AX87" s="31"/>
      <c r="AY87" s="31"/>
    </row>
    <row r="88" spans="1:51" s="27" customFormat="1" ht="57" x14ac:dyDescent="0.25">
      <c r="A88" s="28" t="s">
        <v>231</v>
      </c>
      <c r="B88" s="28">
        <v>80101706</v>
      </c>
      <c r="C88" s="99" t="s">
        <v>210</v>
      </c>
      <c r="D88" s="28" t="s">
        <v>235</v>
      </c>
      <c r="E88" s="37">
        <v>42376</v>
      </c>
      <c r="F88" s="28">
        <v>2</v>
      </c>
      <c r="G88" s="59" t="s">
        <v>150</v>
      </c>
      <c r="H88" s="74" t="s">
        <v>240</v>
      </c>
      <c r="I88" s="31" t="s">
        <v>169</v>
      </c>
      <c r="J88" s="121">
        <v>8000000</v>
      </c>
      <c r="K88" s="68">
        <v>8000000</v>
      </c>
      <c r="L88" s="28" t="s">
        <v>122</v>
      </c>
      <c r="M88" s="28" t="s">
        <v>74</v>
      </c>
      <c r="N88" s="101" t="s">
        <v>236</v>
      </c>
      <c r="O88" s="96"/>
      <c r="P88" s="52"/>
      <c r="Q88" s="53"/>
      <c r="R88" s="78"/>
      <c r="S88" s="79"/>
      <c r="T88" s="52"/>
      <c r="U88" s="80"/>
      <c r="V88" s="79"/>
      <c r="W88" s="52"/>
      <c r="X88" s="52"/>
      <c r="Y88" s="52"/>
      <c r="Z88" s="52"/>
      <c r="AA88" s="52"/>
      <c r="AB88" s="28"/>
      <c r="AC88" s="28"/>
      <c r="AD88" s="38"/>
      <c r="AE88" s="38"/>
      <c r="AF88" s="37"/>
      <c r="AG88" s="38"/>
      <c r="AH88" s="38"/>
      <c r="AI88" s="28"/>
      <c r="AJ88" s="67"/>
      <c r="AK88" s="47"/>
      <c r="AL88" s="48"/>
      <c r="AM88" s="48"/>
      <c r="AN88" s="48"/>
      <c r="AO88" s="48"/>
      <c r="AP88" s="48"/>
      <c r="AQ88" s="48"/>
      <c r="AR88" s="48"/>
      <c r="AS88" s="48"/>
      <c r="AT88" s="48"/>
      <c r="AU88" s="48"/>
      <c r="AV88" s="48"/>
      <c r="AW88" s="48"/>
      <c r="AX88" s="48"/>
      <c r="AY88" s="48"/>
    </row>
    <row r="89" spans="1:51" s="94" customFormat="1" ht="71.25" x14ac:dyDescent="0.25">
      <c r="A89" s="28" t="s">
        <v>231</v>
      </c>
      <c r="B89" s="28">
        <v>80101706</v>
      </c>
      <c r="C89" s="99" t="s">
        <v>211</v>
      </c>
      <c r="D89" s="28" t="s">
        <v>235</v>
      </c>
      <c r="E89" s="37">
        <v>42376</v>
      </c>
      <c r="F89" s="59">
        <v>2</v>
      </c>
      <c r="G89" s="59" t="s">
        <v>150</v>
      </c>
      <c r="H89" s="74" t="s">
        <v>240</v>
      </c>
      <c r="I89" s="31" t="s">
        <v>169</v>
      </c>
      <c r="J89" s="121">
        <v>21000000</v>
      </c>
      <c r="K89" s="68">
        <v>21000000</v>
      </c>
      <c r="L89" s="28" t="s">
        <v>122</v>
      </c>
      <c r="M89" s="28" t="s">
        <v>74</v>
      </c>
      <c r="N89" s="101" t="s">
        <v>236</v>
      </c>
      <c r="O89" s="92"/>
      <c r="P89" s="52"/>
      <c r="Q89" s="53"/>
      <c r="R89" s="78"/>
      <c r="S89" s="79"/>
      <c r="T89" s="52"/>
      <c r="U89" s="80"/>
      <c r="V89" s="79"/>
      <c r="W89" s="52"/>
      <c r="X89" s="52"/>
      <c r="Y89" s="52"/>
      <c r="Z89" s="52"/>
      <c r="AA89" s="52"/>
      <c r="AB89" s="28"/>
      <c r="AC89" s="28"/>
      <c r="AD89" s="38"/>
      <c r="AE89" s="38"/>
      <c r="AF89" s="37"/>
      <c r="AG89" s="38"/>
      <c r="AH89" s="38"/>
      <c r="AI89" s="28"/>
      <c r="AJ89" s="28"/>
      <c r="AK89" s="47"/>
      <c r="AL89" s="48"/>
      <c r="AM89" s="48"/>
      <c r="AN89" s="48"/>
      <c r="AO89" s="48"/>
      <c r="AP89" s="48"/>
      <c r="AQ89" s="48"/>
      <c r="AR89" s="48"/>
      <c r="AS89" s="48"/>
      <c r="AT89" s="48"/>
      <c r="AU89" s="48"/>
      <c r="AV89" s="48"/>
      <c r="AW89" s="48"/>
      <c r="AX89" s="48"/>
      <c r="AY89" s="48"/>
    </row>
    <row r="90" spans="1:51" s="27" customFormat="1" ht="28.5" x14ac:dyDescent="0.25">
      <c r="A90" s="28" t="s">
        <v>232</v>
      </c>
      <c r="B90" s="28">
        <v>80101706</v>
      </c>
      <c r="C90" s="99" t="s">
        <v>212</v>
      </c>
      <c r="D90" s="28" t="s">
        <v>235</v>
      </c>
      <c r="E90" s="37">
        <v>42384</v>
      </c>
      <c r="F90" s="28">
        <v>2</v>
      </c>
      <c r="G90" s="59" t="s">
        <v>150</v>
      </c>
      <c r="H90" s="74" t="s">
        <v>239</v>
      </c>
      <c r="I90" s="31" t="s">
        <v>169</v>
      </c>
      <c r="J90" s="120">
        <v>9000000</v>
      </c>
      <c r="K90" s="32">
        <v>9000000</v>
      </c>
      <c r="L90" s="28" t="s">
        <v>122</v>
      </c>
      <c r="M90" s="28" t="s">
        <v>74</v>
      </c>
      <c r="N90" s="101" t="s">
        <v>236</v>
      </c>
      <c r="O90" s="96"/>
      <c r="P90" s="52"/>
      <c r="Q90" s="53"/>
      <c r="R90" s="78"/>
      <c r="S90" s="79"/>
      <c r="T90" s="52"/>
      <c r="U90" s="80"/>
      <c r="V90" s="79"/>
      <c r="W90" s="52"/>
      <c r="X90" s="52"/>
      <c r="Y90" s="52"/>
      <c r="Z90" s="52"/>
      <c r="AA90" s="52"/>
      <c r="AB90" s="59"/>
      <c r="AC90" s="59"/>
      <c r="AD90" s="61"/>
      <c r="AE90" s="61"/>
      <c r="AF90" s="30"/>
      <c r="AG90" s="61"/>
      <c r="AH90" s="61"/>
      <c r="AI90" s="59"/>
      <c r="AJ90" s="70"/>
      <c r="AK90" s="47"/>
      <c r="AL90" s="48"/>
      <c r="AM90" s="48"/>
      <c r="AN90" s="48"/>
      <c r="AO90" s="48"/>
      <c r="AP90" s="48"/>
      <c r="AQ90" s="48"/>
      <c r="AR90" s="48"/>
      <c r="AS90" s="48"/>
      <c r="AT90" s="48"/>
      <c r="AU90" s="48"/>
      <c r="AV90" s="48"/>
      <c r="AW90" s="48"/>
      <c r="AX90" s="48"/>
      <c r="AY90" s="48"/>
    </row>
    <row r="91" spans="1:51" s="27" customFormat="1" ht="42.75" x14ac:dyDescent="0.25">
      <c r="A91" s="28" t="s">
        <v>232</v>
      </c>
      <c r="B91" s="28">
        <v>80101706</v>
      </c>
      <c r="C91" s="99" t="s">
        <v>213</v>
      </c>
      <c r="D91" s="28" t="s">
        <v>235</v>
      </c>
      <c r="E91" s="37">
        <v>42384</v>
      </c>
      <c r="F91" s="28">
        <v>2</v>
      </c>
      <c r="G91" s="59" t="s">
        <v>150</v>
      </c>
      <c r="H91" s="74" t="s">
        <v>239</v>
      </c>
      <c r="I91" s="31" t="s">
        <v>169</v>
      </c>
      <c r="J91" s="120">
        <v>9000000</v>
      </c>
      <c r="K91" s="32">
        <v>9000000</v>
      </c>
      <c r="L91" s="28" t="s">
        <v>122</v>
      </c>
      <c r="M91" s="28" t="s">
        <v>74</v>
      </c>
      <c r="N91" s="101" t="s">
        <v>236</v>
      </c>
      <c r="O91" s="96"/>
      <c r="P91" s="52"/>
      <c r="Q91" s="53"/>
      <c r="R91" s="78"/>
      <c r="S91" s="79"/>
      <c r="T91" s="52"/>
      <c r="U91" s="80"/>
      <c r="V91" s="79"/>
      <c r="W91" s="52"/>
      <c r="X91" s="52"/>
      <c r="Y91" s="52"/>
      <c r="Z91" s="52"/>
      <c r="AA91" s="52"/>
      <c r="AB91" s="28"/>
      <c r="AC91" s="28"/>
      <c r="AD91" s="38"/>
      <c r="AE91" s="38"/>
      <c r="AF91" s="37"/>
      <c r="AG91" s="38"/>
      <c r="AH91" s="38"/>
      <c r="AI91" s="28"/>
      <c r="AJ91" s="67"/>
      <c r="AK91" s="47"/>
      <c r="AL91" s="48"/>
      <c r="AM91" s="48"/>
      <c r="AN91" s="48"/>
      <c r="AO91" s="48"/>
      <c r="AP91" s="48"/>
      <c r="AQ91" s="48"/>
      <c r="AR91" s="48"/>
      <c r="AS91" s="48"/>
      <c r="AT91" s="48"/>
      <c r="AU91" s="48"/>
      <c r="AV91" s="48"/>
      <c r="AW91" s="48"/>
      <c r="AX91" s="48"/>
      <c r="AY91" s="48"/>
    </row>
    <row r="92" spans="1:51" s="27" customFormat="1" ht="28.5" x14ac:dyDescent="0.25">
      <c r="A92" s="28" t="s">
        <v>232</v>
      </c>
      <c r="B92" s="28">
        <v>80101706</v>
      </c>
      <c r="C92" s="99" t="s">
        <v>214</v>
      </c>
      <c r="D92" s="28" t="s">
        <v>235</v>
      </c>
      <c r="E92" s="37">
        <v>42384</v>
      </c>
      <c r="F92" s="28">
        <v>2</v>
      </c>
      <c r="G92" s="59" t="s">
        <v>150</v>
      </c>
      <c r="H92" s="74" t="s">
        <v>239</v>
      </c>
      <c r="I92" s="31" t="s">
        <v>169</v>
      </c>
      <c r="J92" s="120">
        <v>10000000</v>
      </c>
      <c r="K92" s="32">
        <v>10000000</v>
      </c>
      <c r="L92" s="28" t="s">
        <v>122</v>
      </c>
      <c r="M92" s="28" t="s">
        <v>74</v>
      </c>
      <c r="N92" s="101" t="s">
        <v>236</v>
      </c>
      <c r="O92" s="96"/>
      <c r="P92" s="52"/>
      <c r="Q92" s="53"/>
      <c r="R92" s="78"/>
      <c r="S92" s="79"/>
      <c r="T92" s="52"/>
      <c r="U92" s="80"/>
      <c r="V92" s="79"/>
      <c r="W92" s="52"/>
      <c r="X92" s="52"/>
      <c r="Y92" s="52"/>
      <c r="Z92" s="52"/>
      <c r="AA92" s="52"/>
      <c r="AB92" s="28"/>
      <c r="AC92" s="28"/>
      <c r="AD92" s="38"/>
      <c r="AE92" s="38"/>
      <c r="AF92" s="37"/>
      <c r="AG92" s="38"/>
      <c r="AH92" s="38"/>
      <c r="AI92" s="28"/>
      <c r="AJ92" s="28"/>
      <c r="AK92" s="47"/>
      <c r="AL92" s="48"/>
      <c r="AM92" s="48"/>
      <c r="AN92" s="48"/>
      <c r="AO92" s="48"/>
      <c r="AP92" s="48"/>
      <c r="AQ92" s="48"/>
      <c r="AR92" s="48"/>
      <c r="AS92" s="48"/>
      <c r="AT92" s="48"/>
      <c r="AU92" s="48"/>
      <c r="AV92" s="48"/>
      <c r="AW92" s="48"/>
      <c r="AX92" s="48"/>
      <c r="AY92" s="48"/>
    </row>
    <row r="93" spans="1:51" s="27" customFormat="1" ht="42.75" x14ac:dyDescent="0.25">
      <c r="A93" s="28" t="s">
        <v>232</v>
      </c>
      <c r="B93" s="28">
        <v>80101706</v>
      </c>
      <c r="C93" s="100" t="s">
        <v>215</v>
      </c>
      <c r="D93" s="28" t="s">
        <v>235</v>
      </c>
      <c r="E93" s="37">
        <v>42384</v>
      </c>
      <c r="F93" s="28">
        <v>2</v>
      </c>
      <c r="G93" s="59" t="s">
        <v>150</v>
      </c>
      <c r="H93" s="74" t="s">
        <v>239</v>
      </c>
      <c r="I93" s="31" t="s">
        <v>169</v>
      </c>
      <c r="J93" s="120">
        <v>17000000</v>
      </c>
      <c r="K93" s="32">
        <v>17000000</v>
      </c>
      <c r="L93" s="28" t="s">
        <v>122</v>
      </c>
      <c r="M93" s="28" t="s">
        <v>74</v>
      </c>
      <c r="N93" s="101" t="s">
        <v>236</v>
      </c>
      <c r="O93" s="96"/>
      <c r="P93" s="52"/>
      <c r="Q93" s="53"/>
      <c r="R93" s="78"/>
      <c r="S93" s="79"/>
      <c r="T93" s="52"/>
      <c r="U93" s="80"/>
      <c r="V93" s="79"/>
      <c r="W93" s="52"/>
      <c r="X93" s="52"/>
      <c r="Y93" s="52"/>
      <c r="Z93" s="52"/>
      <c r="AA93" s="52"/>
      <c r="AB93" s="59"/>
      <c r="AC93" s="59"/>
      <c r="AD93" s="61"/>
      <c r="AE93" s="61"/>
      <c r="AF93" s="30"/>
      <c r="AG93" s="61"/>
      <c r="AH93" s="61"/>
      <c r="AI93" s="59"/>
      <c r="AJ93" s="70"/>
      <c r="AK93" s="47"/>
      <c r="AL93" s="48"/>
      <c r="AM93" s="48"/>
      <c r="AN93" s="48"/>
      <c r="AO93" s="48"/>
      <c r="AP93" s="48"/>
      <c r="AQ93" s="48"/>
      <c r="AR93" s="48"/>
      <c r="AS93" s="48"/>
      <c r="AT93" s="48"/>
      <c r="AU93" s="48"/>
      <c r="AV93" s="48"/>
      <c r="AW93" s="48"/>
      <c r="AX93" s="48"/>
      <c r="AY93" s="48"/>
    </row>
    <row r="94" spans="1:51" s="27" customFormat="1" ht="28.5" x14ac:dyDescent="0.25">
      <c r="A94" s="28" t="s">
        <v>233</v>
      </c>
      <c r="B94" s="28">
        <v>80101706</v>
      </c>
      <c r="C94" s="99" t="s">
        <v>216</v>
      </c>
      <c r="D94" s="28" t="s">
        <v>235</v>
      </c>
      <c r="E94" s="37">
        <v>42384</v>
      </c>
      <c r="F94" s="28">
        <v>2</v>
      </c>
      <c r="G94" s="59" t="s">
        <v>150</v>
      </c>
      <c r="H94" s="74" t="s">
        <v>239</v>
      </c>
      <c r="I94" s="31" t="s">
        <v>169</v>
      </c>
      <c r="J94" s="120">
        <v>10000000</v>
      </c>
      <c r="K94" s="32">
        <v>10000000</v>
      </c>
      <c r="L94" s="28" t="s">
        <v>122</v>
      </c>
      <c r="M94" s="28" t="s">
        <v>74</v>
      </c>
      <c r="N94" s="101" t="s">
        <v>236</v>
      </c>
      <c r="O94" s="96"/>
      <c r="P94" s="52"/>
      <c r="Q94" s="53"/>
      <c r="R94" s="78"/>
      <c r="S94" s="79"/>
      <c r="T94" s="52"/>
      <c r="U94" s="80"/>
      <c r="V94" s="79"/>
      <c r="W94" s="52"/>
      <c r="X94" s="52"/>
      <c r="Y94" s="52"/>
      <c r="Z94" s="52"/>
      <c r="AA94" s="52"/>
      <c r="AB94" s="28"/>
      <c r="AC94" s="28"/>
      <c r="AD94" s="38"/>
      <c r="AE94" s="38"/>
      <c r="AF94" s="37"/>
      <c r="AG94" s="38"/>
      <c r="AH94" s="38"/>
      <c r="AI94" s="28"/>
      <c r="AJ94" s="67"/>
      <c r="AK94" s="47"/>
      <c r="AL94" s="48"/>
      <c r="AM94" s="48"/>
      <c r="AN94" s="48"/>
      <c r="AO94" s="48"/>
      <c r="AP94" s="48"/>
      <c r="AQ94" s="48"/>
      <c r="AR94" s="48"/>
      <c r="AS94" s="48"/>
      <c r="AT94" s="48"/>
      <c r="AU94" s="48"/>
      <c r="AV94" s="48"/>
      <c r="AW94" s="48"/>
      <c r="AX94" s="48"/>
      <c r="AY94" s="48"/>
    </row>
    <row r="95" spans="1:51" s="27" customFormat="1" ht="71.25" x14ac:dyDescent="0.25">
      <c r="A95" s="28" t="s">
        <v>233</v>
      </c>
      <c r="B95" s="28">
        <v>80101706</v>
      </c>
      <c r="C95" s="99" t="s">
        <v>217</v>
      </c>
      <c r="D95" s="28" t="s">
        <v>235</v>
      </c>
      <c r="E95" s="37">
        <v>42384</v>
      </c>
      <c r="F95" s="28">
        <v>2</v>
      </c>
      <c r="G95" s="59" t="s">
        <v>150</v>
      </c>
      <c r="H95" s="74" t="s">
        <v>239</v>
      </c>
      <c r="I95" s="31" t="s">
        <v>169</v>
      </c>
      <c r="J95" s="120">
        <v>16000000</v>
      </c>
      <c r="K95" s="32">
        <v>16000000</v>
      </c>
      <c r="L95" s="28" t="s">
        <v>122</v>
      </c>
      <c r="M95" s="28" t="s">
        <v>74</v>
      </c>
      <c r="N95" s="101" t="s">
        <v>236</v>
      </c>
      <c r="O95" s="96"/>
      <c r="P95" s="52"/>
      <c r="Q95" s="53"/>
      <c r="R95" s="78"/>
      <c r="S95" s="79"/>
      <c r="T95" s="52"/>
      <c r="U95" s="80"/>
      <c r="V95" s="79"/>
      <c r="W95" s="52"/>
      <c r="X95" s="52"/>
      <c r="Y95" s="52"/>
      <c r="Z95" s="52"/>
      <c r="AA95" s="52"/>
      <c r="AB95" s="28"/>
      <c r="AC95" s="28"/>
      <c r="AD95" s="38"/>
      <c r="AE95" s="38"/>
      <c r="AF95" s="37"/>
      <c r="AG95" s="38"/>
      <c r="AH95" s="38"/>
      <c r="AI95" s="28"/>
      <c r="AJ95" s="28"/>
      <c r="AK95" s="47"/>
      <c r="AL95" s="48"/>
      <c r="AM95" s="48"/>
      <c r="AN95" s="48"/>
      <c r="AO95" s="48"/>
      <c r="AP95" s="48"/>
      <c r="AQ95" s="48"/>
      <c r="AR95" s="48"/>
      <c r="AS95" s="48"/>
      <c r="AT95" s="48"/>
      <c r="AU95" s="48"/>
      <c r="AV95" s="48"/>
      <c r="AW95" s="48"/>
      <c r="AX95" s="48"/>
      <c r="AY95" s="48"/>
    </row>
    <row r="96" spans="1:51" s="27" customFormat="1" ht="71.25" x14ac:dyDescent="0.25">
      <c r="A96" s="28" t="s">
        <v>233</v>
      </c>
      <c r="B96" s="28">
        <v>80101706</v>
      </c>
      <c r="C96" s="99" t="s">
        <v>218</v>
      </c>
      <c r="D96" s="28" t="s">
        <v>235</v>
      </c>
      <c r="E96" s="37">
        <v>42384</v>
      </c>
      <c r="F96" s="28">
        <v>2</v>
      </c>
      <c r="G96" s="59" t="s">
        <v>150</v>
      </c>
      <c r="H96" s="74" t="s">
        <v>239</v>
      </c>
      <c r="I96" s="31" t="s">
        <v>169</v>
      </c>
      <c r="J96" s="120">
        <v>18000000</v>
      </c>
      <c r="K96" s="32">
        <v>18000000</v>
      </c>
      <c r="L96" s="28" t="s">
        <v>122</v>
      </c>
      <c r="M96" s="28" t="s">
        <v>74</v>
      </c>
      <c r="N96" s="101" t="s">
        <v>236</v>
      </c>
      <c r="O96" s="96"/>
      <c r="P96" s="52"/>
      <c r="Q96" s="53"/>
      <c r="R96" s="78"/>
      <c r="S96" s="79"/>
      <c r="T96" s="52"/>
      <c r="U96" s="80"/>
      <c r="V96" s="79"/>
      <c r="W96" s="52"/>
      <c r="X96" s="52"/>
      <c r="Y96" s="52"/>
      <c r="Z96" s="52"/>
      <c r="AA96" s="52"/>
      <c r="AB96" s="59"/>
      <c r="AC96" s="59"/>
      <c r="AD96" s="61"/>
      <c r="AE96" s="61"/>
      <c r="AF96" s="30"/>
      <c r="AG96" s="61"/>
      <c r="AH96" s="61"/>
      <c r="AI96" s="59"/>
      <c r="AJ96" s="70"/>
      <c r="AK96" s="47"/>
      <c r="AL96" s="48"/>
      <c r="AM96" s="48"/>
      <c r="AN96" s="48"/>
      <c r="AO96" s="48"/>
      <c r="AP96" s="48"/>
      <c r="AQ96" s="48"/>
      <c r="AR96" s="48"/>
      <c r="AS96" s="48"/>
      <c r="AT96" s="48"/>
      <c r="AU96" s="48"/>
      <c r="AV96" s="48"/>
      <c r="AW96" s="48"/>
      <c r="AX96" s="48"/>
      <c r="AY96" s="48"/>
    </row>
    <row r="97" spans="1:51" s="27" customFormat="1" ht="57" x14ac:dyDescent="0.25">
      <c r="A97" s="28" t="s">
        <v>233</v>
      </c>
      <c r="B97" s="28">
        <v>80101706</v>
      </c>
      <c r="C97" s="99" t="s">
        <v>219</v>
      </c>
      <c r="D97" s="28" t="s">
        <v>235</v>
      </c>
      <c r="E97" s="37">
        <v>42384</v>
      </c>
      <c r="F97" s="28">
        <v>2</v>
      </c>
      <c r="G97" s="59" t="s">
        <v>150</v>
      </c>
      <c r="H97" s="74" t="s">
        <v>239</v>
      </c>
      <c r="I97" s="31" t="s">
        <v>169</v>
      </c>
      <c r="J97" s="120">
        <v>7800000</v>
      </c>
      <c r="K97" s="32">
        <v>7800000</v>
      </c>
      <c r="L97" s="28" t="s">
        <v>122</v>
      </c>
      <c r="M97" s="28" t="s">
        <v>74</v>
      </c>
      <c r="N97" s="101" t="s">
        <v>236</v>
      </c>
      <c r="O97" s="96"/>
      <c r="P97" s="52"/>
      <c r="Q97" s="53"/>
      <c r="R97" s="78"/>
      <c r="S97" s="79"/>
      <c r="T97" s="52"/>
      <c r="U97" s="80"/>
      <c r="V97" s="79"/>
      <c r="W97" s="52"/>
      <c r="X97" s="52"/>
      <c r="Y97" s="52"/>
      <c r="Z97" s="52"/>
      <c r="AA97" s="52"/>
      <c r="AB97" s="28"/>
      <c r="AC97" s="28"/>
      <c r="AD97" s="38"/>
      <c r="AE97" s="38"/>
      <c r="AF97" s="37"/>
      <c r="AG97" s="38"/>
      <c r="AH97" s="38"/>
      <c r="AI97" s="28"/>
      <c r="AJ97" s="67"/>
      <c r="AK97" s="47"/>
      <c r="AL97" s="48"/>
      <c r="AM97" s="48"/>
      <c r="AN97" s="48"/>
      <c r="AO97" s="48"/>
      <c r="AP97" s="48"/>
      <c r="AQ97" s="48"/>
      <c r="AR97" s="48"/>
      <c r="AS97" s="48"/>
      <c r="AT97" s="48"/>
      <c r="AU97" s="48"/>
      <c r="AV97" s="48"/>
      <c r="AW97" s="48"/>
      <c r="AX97" s="48"/>
      <c r="AY97" s="48"/>
    </row>
    <row r="98" spans="1:51" s="27" customFormat="1" ht="28.5" x14ac:dyDescent="0.25">
      <c r="A98" s="28" t="s">
        <v>233</v>
      </c>
      <c r="B98" s="28">
        <v>80101706</v>
      </c>
      <c r="C98" s="99" t="s">
        <v>220</v>
      </c>
      <c r="D98" s="28" t="s">
        <v>235</v>
      </c>
      <c r="E98" s="37">
        <v>42384</v>
      </c>
      <c r="F98" s="28">
        <v>4</v>
      </c>
      <c r="G98" s="59" t="s">
        <v>150</v>
      </c>
      <c r="H98" s="74" t="s">
        <v>242</v>
      </c>
      <c r="I98" s="31" t="s">
        <v>169</v>
      </c>
      <c r="J98" s="120">
        <v>44000000</v>
      </c>
      <c r="K98" s="32">
        <v>44000000</v>
      </c>
      <c r="L98" s="28" t="s">
        <v>122</v>
      </c>
      <c r="M98" s="28" t="s">
        <v>74</v>
      </c>
      <c r="N98" s="101" t="s">
        <v>236</v>
      </c>
      <c r="O98" s="96"/>
      <c r="P98" s="52"/>
      <c r="Q98" s="53"/>
      <c r="R98" s="78"/>
      <c r="S98" s="79"/>
      <c r="T98" s="52"/>
      <c r="U98" s="80"/>
      <c r="V98" s="79"/>
      <c r="W98" s="52"/>
      <c r="X98" s="52"/>
      <c r="Y98" s="52"/>
      <c r="Z98" s="52"/>
      <c r="AA98" s="52"/>
      <c r="AB98" s="28"/>
      <c r="AC98" s="28"/>
      <c r="AD98" s="38"/>
      <c r="AE98" s="38"/>
      <c r="AF98" s="37"/>
      <c r="AG98" s="38"/>
      <c r="AH98" s="38"/>
      <c r="AI98" s="28"/>
      <c r="AJ98" s="28"/>
      <c r="AK98" s="77"/>
      <c r="AL98" s="48"/>
      <c r="AM98" s="48"/>
      <c r="AN98" s="48"/>
      <c r="AO98" s="48"/>
      <c r="AP98" s="48"/>
      <c r="AQ98" s="48"/>
      <c r="AR98" s="48"/>
      <c r="AS98" s="48"/>
      <c r="AT98" s="48"/>
      <c r="AU98" s="48"/>
      <c r="AV98" s="48"/>
      <c r="AW98" s="48"/>
      <c r="AX98" s="48"/>
      <c r="AY98" s="48"/>
    </row>
    <row r="99" spans="1:51" s="27" customFormat="1" ht="57" x14ac:dyDescent="0.25">
      <c r="A99" s="28" t="s">
        <v>98</v>
      </c>
      <c r="B99" s="28">
        <v>80101706</v>
      </c>
      <c r="C99" s="99" t="s">
        <v>221</v>
      </c>
      <c r="D99" s="28" t="s">
        <v>235</v>
      </c>
      <c r="E99" s="37">
        <v>42384</v>
      </c>
      <c r="F99" s="28">
        <v>11</v>
      </c>
      <c r="G99" s="59" t="s">
        <v>150</v>
      </c>
      <c r="H99" s="74" t="s">
        <v>240</v>
      </c>
      <c r="I99" s="31" t="s">
        <v>169</v>
      </c>
      <c r="J99" s="120">
        <v>48400000</v>
      </c>
      <c r="K99" s="32">
        <v>48400000</v>
      </c>
      <c r="L99" s="28" t="s">
        <v>122</v>
      </c>
      <c r="M99" s="28" t="s">
        <v>74</v>
      </c>
      <c r="N99" s="101" t="s">
        <v>236</v>
      </c>
      <c r="O99" s="96"/>
      <c r="P99" s="52"/>
      <c r="Q99" s="53"/>
      <c r="R99" s="78"/>
      <c r="S99" s="79"/>
      <c r="T99" s="52"/>
      <c r="U99" s="80"/>
      <c r="V99" s="79"/>
      <c r="W99" s="52"/>
      <c r="X99" s="52"/>
      <c r="Y99" s="52"/>
      <c r="Z99" s="52"/>
      <c r="AA99" s="52"/>
      <c r="AB99" s="59"/>
      <c r="AC99" s="59"/>
      <c r="AD99" s="61"/>
      <c r="AE99" s="61"/>
      <c r="AF99" s="30"/>
      <c r="AG99" s="61"/>
      <c r="AH99" s="61"/>
      <c r="AI99" s="59"/>
      <c r="AJ99" s="70"/>
      <c r="AK99" s="47"/>
      <c r="AL99" s="48"/>
      <c r="AM99" s="48"/>
      <c r="AN99" s="48"/>
      <c r="AO99" s="48"/>
      <c r="AP99" s="48"/>
      <c r="AQ99" s="48"/>
      <c r="AR99" s="48"/>
      <c r="AS99" s="48"/>
      <c r="AT99" s="48"/>
      <c r="AU99" s="48"/>
      <c r="AV99" s="48"/>
      <c r="AW99" s="48"/>
      <c r="AX99" s="48"/>
      <c r="AY99" s="48"/>
    </row>
    <row r="100" spans="1:51" s="27" customFormat="1" ht="57" x14ac:dyDescent="0.25">
      <c r="A100" s="28" t="s">
        <v>98</v>
      </c>
      <c r="B100" s="28">
        <v>80101706</v>
      </c>
      <c r="C100" s="99" t="s">
        <v>221</v>
      </c>
      <c r="D100" s="28" t="s">
        <v>235</v>
      </c>
      <c r="E100" s="37">
        <v>42384</v>
      </c>
      <c r="F100" s="28">
        <v>11</v>
      </c>
      <c r="G100" s="59" t="s">
        <v>150</v>
      </c>
      <c r="H100" s="74" t="s">
        <v>240</v>
      </c>
      <c r="I100" s="31" t="s">
        <v>169</v>
      </c>
      <c r="J100" s="120">
        <v>48400000</v>
      </c>
      <c r="K100" s="32">
        <v>48400000</v>
      </c>
      <c r="L100" s="28" t="s">
        <v>122</v>
      </c>
      <c r="M100" s="28" t="s">
        <v>74</v>
      </c>
      <c r="N100" s="101" t="s">
        <v>236</v>
      </c>
      <c r="O100" s="96"/>
      <c r="P100" s="52"/>
      <c r="Q100" s="53"/>
      <c r="R100" s="78"/>
      <c r="S100" s="79"/>
      <c r="T100" s="52"/>
      <c r="U100" s="80"/>
      <c r="V100" s="79"/>
      <c r="W100" s="52"/>
      <c r="X100" s="52"/>
      <c r="Y100" s="52"/>
      <c r="Z100" s="52"/>
      <c r="AA100" s="52"/>
      <c r="AB100" s="28"/>
      <c r="AC100" s="28"/>
      <c r="AD100" s="38"/>
      <c r="AE100" s="38"/>
      <c r="AF100" s="37"/>
      <c r="AG100" s="38"/>
      <c r="AH100" s="38"/>
      <c r="AI100" s="28"/>
      <c r="AJ100" s="67"/>
      <c r="AK100" s="47"/>
      <c r="AL100" s="48"/>
      <c r="AM100" s="48"/>
      <c r="AN100" s="48"/>
      <c r="AO100" s="48"/>
      <c r="AP100" s="48"/>
      <c r="AQ100" s="48"/>
      <c r="AR100" s="48"/>
      <c r="AS100" s="48"/>
      <c r="AT100" s="48"/>
      <c r="AU100" s="48"/>
      <c r="AV100" s="48"/>
      <c r="AW100" s="48"/>
      <c r="AX100" s="48"/>
      <c r="AY100" s="48"/>
    </row>
    <row r="101" spans="1:51" s="27" customFormat="1" ht="71.25" x14ac:dyDescent="0.25">
      <c r="A101" s="28" t="s">
        <v>234</v>
      </c>
      <c r="B101" s="28">
        <v>80101706</v>
      </c>
      <c r="C101" s="99" t="s">
        <v>222</v>
      </c>
      <c r="D101" s="28" t="s">
        <v>235</v>
      </c>
      <c r="E101" s="37">
        <v>42415</v>
      </c>
      <c r="F101" s="28">
        <v>1</v>
      </c>
      <c r="G101" s="59" t="s">
        <v>150</v>
      </c>
      <c r="H101" s="74" t="s">
        <v>239</v>
      </c>
      <c r="I101" s="31" t="s">
        <v>169</v>
      </c>
      <c r="J101" s="120">
        <v>6000000</v>
      </c>
      <c r="K101" s="32">
        <v>6000000</v>
      </c>
      <c r="L101" s="28" t="s">
        <v>122</v>
      </c>
      <c r="M101" s="28" t="s">
        <v>74</v>
      </c>
      <c r="N101" s="101" t="s">
        <v>236</v>
      </c>
      <c r="O101" s="96"/>
      <c r="P101" s="52"/>
      <c r="Q101" s="53"/>
      <c r="R101" s="78"/>
      <c r="S101" s="79"/>
      <c r="T101" s="52"/>
      <c r="U101" s="80"/>
      <c r="V101" s="79"/>
      <c r="W101" s="52"/>
      <c r="X101" s="52"/>
      <c r="Y101" s="52"/>
      <c r="Z101" s="52"/>
      <c r="AA101" s="52"/>
      <c r="AB101" s="28"/>
      <c r="AC101" s="28"/>
      <c r="AD101" s="38"/>
      <c r="AE101" s="38"/>
      <c r="AF101" s="37"/>
      <c r="AG101" s="38"/>
      <c r="AH101" s="38"/>
      <c r="AI101" s="28"/>
      <c r="AJ101" s="28"/>
      <c r="AK101" s="47"/>
      <c r="AL101" s="48"/>
      <c r="AM101" s="48"/>
      <c r="AN101" s="48"/>
      <c r="AO101" s="48"/>
      <c r="AP101" s="48"/>
      <c r="AQ101" s="48"/>
      <c r="AR101" s="48"/>
      <c r="AS101" s="48"/>
      <c r="AT101" s="48"/>
      <c r="AU101" s="48"/>
      <c r="AV101" s="48"/>
      <c r="AW101" s="48"/>
      <c r="AX101" s="48"/>
      <c r="AY101" s="48"/>
    </row>
    <row r="102" spans="1:51" s="27" customFormat="1" ht="42.75" x14ac:dyDescent="0.25">
      <c r="A102" s="28" t="s">
        <v>148</v>
      </c>
      <c r="B102" s="28">
        <v>80101706</v>
      </c>
      <c r="C102" s="99" t="s">
        <v>223</v>
      </c>
      <c r="D102" s="28" t="s">
        <v>235</v>
      </c>
      <c r="E102" s="37">
        <v>42384</v>
      </c>
      <c r="F102" s="28">
        <v>2</v>
      </c>
      <c r="G102" s="59" t="s">
        <v>150</v>
      </c>
      <c r="H102" s="74" t="s">
        <v>242</v>
      </c>
      <c r="I102" s="31" t="s">
        <v>169</v>
      </c>
      <c r="J102" s="120">
        <v>16400000</v>
      </c>
      <c r="K102" s="32">
        <v>16400000</v>
      </c>
      <c r="L102" s="28" t="s">
        <v>122</v>
      </c>
      <c r="M102" s="28" t="s">
        <v>74</v>
      </c>
      <c r="N102" s="101" t="s">
        <v>236</v>
      </c>
      <c r="O102" s="96"/>
      <c r="P102" s="52"/>
      <c r="Q102" s="53"/>
      <c r="R102" s="78"/>
      <c r="S102" s="79"/>
      <c r="T102" s="52"/>
      <c r="U102" s="80"/>
      <c r="V102" s="79"/>
      <c r="W102" s="52"/>
      <c r="X102" s="52"/>
      <c r="Y102" s="52"/>
      <c r="Z102" s="52"/>
      <c r="AA102" s="52"/>
      <c r="AB102" s="59"/>
      <c r="AC102" s="59"/>
      <c r="AD102" s="61"/>
      <c r="AE102" s="61"/>
      <c r="AF102" s="30"/>
      <c r="AG102" s="61"/>
      <c r="AH102" s="61"/>
      <c r="AI102" s="59"/>
      <c r="AJ102" s="70"/>
      <c r="AK102" s="31"/>
      <c r="AL102" s="31"/>
      <c r="AM102" s="31"/>
      <c r="AN102" s="31"/>
      <c r="AO102" s="31"/>
      <c r="AP102" s="31"/>
      <c r="AQ102" s="31"/>
      <c r="AR102" s="31"/>
      <c r="AS102" s="31"/>
      <c r="AT102" s="54"/>
      <c r="AU102" s="31"/>
      <c r="AV102" s="31"/>
      <c r="AW102" s="31"/>
      <c r="AX102" s="31"/>
      <c r="AY102" s="31"/>
    </row>
    <row r="103" spans="1:51" s="27" customFormat="1" ht="57" x14ac:dyDescent="0.25">
      <c r="A103" s="28" t="s">
        <v>148</v>
      </c>
      <c r="B103" s="28">
        <v>80101706</v>
      </c>
      <c r="C103" s="99" t="s">
        <v>224</v>
      </c>
      <c r="D103" s="28" t="s">
        <v>235</v>
      </c>
      <c r="E103" s="37">
        <v>42415</v>
      </c>
      <c r="F103" s="28">
        <v>1</v>
      </c>
      <c r="G103" s="59" t="s">
        <v>150</v>
      </c>
      <c r="H103" s="74" t="s">
        <v>239</v>
      </c>
      <c r="I103" s="31" t="s">
        <v>169</v>
      </c>
      <c r="J103" s="120">
        <v>4000000</v>
      </c>
      <c r="K103" s="32">
        <v>4000000</v>
      </c>
      <c r="L103" s="28" t="s">
        <v>122</v>
      </c>
      <c r="M103" s="28" t="s">
        <v>74</v>
      </c>
      <c r="N103" s="101" t="s">
        <v>236</v>
      </c>
      <c r="O103" s="96"/>
      <c r="P103" s="52"/>
      <c r="Q103" s="53"/>
      <c r="R103" s="30"/>
      <c r="S103" s="58"/>
      <c r="T103" s="59"/>
      <c r="U103" s="60"/>
      <c r="V103" s="58"/>
      <c r="W103" s="59"/>
      <c r="X103" s="59"/>
      <c r="Y103" s="59"/>
      <c r="Z103" s="59"/>
      <c r="AA103" s="59"/>
      <c r="AB103" s="28"/>
      <c r="AC103" s="28"/>
      <c r="AD103" s="38"/>
      <c r="AE103" s="38"/>
      <c r="AF103" s="37"/>
      <c r="AG103" s="38"/>
      <c r="AH103" s="38"/>
      <c r="AI103" s="28"/>
      <c r="AJ103" s="67"/>
      <c r="AK103" s="47"/>
      <c r="AL103" s="48"/>
      <c r="AM103" s="48"/>
      <c r="AN103" s="48"/>
      <c r="AO103" s="48"/>
      <c r="AP103" s="48"/>
      <c r="AQ103" s="48"/>
      <c r="AR103" s="48"/>
      <c r="AS103" s="48"/>
      <c r="AT103" s="48"/>
      <c r="AU103" s="48"/>
      <c r="AV103" s="48"/>
      <c r="AW103" s="48"/>
      <c r="AX103" s="48"/>
      <c r="AY103" s="48"/>
    </row>
    <row r="104" spans="1:51" s="27" customFormat="1" ht="57" x14ac:dyDescent="0.25">
      <c r="A104" s="28" t="s">
        <v>148</v>
      </c>
      <c r="B104" s="28">
        <v>80101706</v>
      </c>
      <c r="C104" s="99" t="s">
        <v>224</v>
      </c>
      <c r="D104" s="28" t="s">
        <v>235</v>
      </c>
      <c r="E104" s="37">
        <v>42415</v>
      </c>
      <c r="F104" s="28">
        <v>1</v>
      </c>
      <c r="G104" s="59" t="s">
        <v>150</v>
      </c>
      <c r="H104" s="74" t="s">
        <v>239</v>
      </c>
      <c r="I104" s="31" t="s">
        <v>169</v>
      </c>
      <c r="J104" s="120">
        <v>4000000</v>
      </c>
      <c r="K104" s="32">
        <v>4000000</v>
      </c>
      <c r="L104" s="28" t="s">
        <v>122</v>
      </c>
      <c r="M104" s="28" t="s">
        <v>74</v>
      </c>
      <c r="N104" s="101" t="s">
        <v>236</v>
      </c>
      <c r="O104" s="96"/>
      <c r="P104" s="52"/>
      <c r="Q104" s="53"/>
      <c r="R104" s="30"/>
      <c r="S104" s="58"/>
      <c r="T104" s="59"/>
      <c r="U104" s="60"/>
      <c r="V104" s="58"/>
      <c r="W104" s="59"/>
      <c r="X104" s="73"/>
      <c r="Y104" s="73"/>
      <c r="Z104" s="59"/>
      <c r="AA104" s="59"/>
      <c r="AB104" s="28"/>
      <c r="AC104" s="28"/>
      <c r="AD104" s="38"/>
      <c r="AE104" s="38"/>
      <c r="AF104" s="37"/>
      <c r="AG104" s="38"/>
      <c r="AH104" s="38"/>
      <c r="AI104" s="28"/>
      <c r="AJ104" s="28"/>
      <c r="AK104" s="47"/>
      <c r="AL104" s="48"/>
      <c r="AM104" s="48"/>
      <c r="AN104" s="48"/>
      <c r="AO104" s="48"/>
      <c r="AP104" s="48"/>
      <c r="AQ104" s="48"/>
      <c r="AR104" s="48"/>
      <c r="AS104" s="48"/>
      <c r="AT104" s="48"/>
      <c r="AU104" s="48"/>
      <c r="AV104" s="48"/>
      <c r="AW104" s="48"/>
      <c r="AX104" s="48"/>
      <c r="AY104" s="48"/>
    </row>
    <row r="105" spans="1:51" s="27" customFormat="1" ht="57" x14ac:dyDescent="0.25">
      <c r="A105" s="28" t="s">
        <v>148</v>
      </c>
      <c r="B105" s="28">
        <v>80101706</v>
      </c>
      <c r="C105" s="99" t="s">
        <v>225</v>
      </c>
      <c r="D105" s="28" t="s">
        <v>235</v>
      </c>
      <c r="E105" s="37">
        <v>42384</v>
      </c>
      <c r="F105" s="28">
        <v>1</v>
      </c>
      <c r="G105" s="59" t="s">
        <v>150</v>
      </c>
      <c r="H105" s="74" t="s">
        <v>239</v>
      </c>
      <c r="I105" s="31" t="s">
        <v>169</v>
      </c>
      <c r="J105" s="120">
        <v>5000000</v>
      </c>
      <c r="K105" s="32">
        <v>5000000</v>
      </c>
      <c r="L105" s="28" t="s">
        <v>122</v>
      </c>
      <c r="M105" s="28" t="s">
        <v>74</v>
      </c>
      <c r="N105" s="101" t="s">
        <v>236</v>
      </c>
      <c r="O105" s="96"/>
      <c r="P105" s="52"/>
      <c r="Q105" s="53"/>
      <c r="R105" s="78"/>
      <c r="S105" s="79"/>
      <c r="T105" s="52"/>
      <c r="U105" s="80"/>
      <c r="V105" s="79"/>
      <c r="W105" s="52"/>
      <c r="X105" s="52"/>
      <c r="Y105" s="52"/>
      <c r="Z105" s="52"/>
      <c r="AA105" s="52"/>
      <c r="AB105" s="59"/>
      <c r="AC105" s="59"/>
      <c r="AD105" s="61"/>
      <c r="AE105" s="61"/>
      <c r="AF105" s="30"/>
      <c r="AG105" s="61"/>
      <c r="AH105" s="61"/>
      <c r="AI105" s="59"/>
      <c r="AJ105" s="70"/>
      <c r="AK105" s="69"/>
      <c r="AL105" s="48"/>
      <c r="AM105" s="48"/>
      <c r="AN105" s="48"/>
      <c r="AO105" s="48"/>
      <c r="AP105" s="48"/>
      <c r="AQ105" s="48"/>
      <c r="AR105" s="48"/>
      <c r="AS105" s="48"/>
      <c r="AT105" s="48"/>
      <c r="AU105" s="48"/>
      <c r="AV105" s="48"/>
      <c r="AW105" s="48"/>
      <c r="AX105" s="48"/>
      <c r="AY105" s="48"/>
    </row>
    <row r="106" spans="1:51" s="27" customFormat="1" ht="42.75" x14ac:dyDescent="0.25">
      <c r="A106" s="28" t="s">
        <v>148</v>
      </c>
      <c r="B106" s="28">
        <v>80101706</v>
      </c>
      <c r="C106" s="99" t="s">
        <v>226</v>
      </c>
      <c r="D106" s="28" t="s">
        <v>235</v>
      </c>
      <c r="E106" s="37">
        <v>42415</v>
      </c>
      <c r="F106" s="28">
        <v>1</v>
      </c>
      <c r="G106" s="59" t="s">
        <v>150</v>
      </c>
      <c r="H106" s="74" t="s">
        <v>239</v>
      </c>
      <c r="I106" s="31" t="s">
        <v>169</v>
      </c>
      <c r="J106" s="120">
        <v>2300000</v>
      </c>
      <c r="K106" s="32">
        <v>2300000</v>
      </c>
      <c r="L106" s="28" t="s">
        <v>122</v>
      </c>
      <c r="M106" s="28" t="s">
        <v>74</v>
      </c>
      <c r="N106" s="101" t="s">
        <v>236</v>
      </c>
      <c r="O106" s="96"/>
      <c r="P106" s="52"/>
      <c r="Q106" s="53"/>
      <c r="R106" s="78"/>
      <c r="S106" s="79"/>
      <c r="T106" s="52"/>
      <c r="U106" s="80"/>
      <c r="V106" s="79"/>
      <c r="W106" s="52"/>
      <c r="X106" s="52"/>
      <c r="Y106" s="52"/>
      <c r="Z106" s="52"/>
      <c r="AA106" s="52"/>
      <c r="AB106" s="28"/>
      <c r="AC106" s="28"/>
      <c r="AD106" s="38"/>
      <c r="AE106" s="38"/>
      <c r="AF106" s="37"/>
      <c r="AG106" s="38"/>
      <c r="AH106" s="38"/>
      <c r="AI106" s="28"/>
      <c r="AJ106" s="67"/>
      <c r="AK106" s="47"/>
      <c r="AL106" s="48"/>
      <c r="AM106" s="48"/>
      <c r="AN106" s="48"/>
      <c r="AO106" s="48"/>
      <c r="AP106" s="48"/>
      <c r="AQ106" s="48"/>
      <c r="AR106" s="48"/>
      <c r="AS106" s="48"/>
      <c r="AT106" s="48"/>
      <c r="AU106" s="48"/>
      <c r="AV106" s="48"/>
      <c r="AW106" s="48"/>
      <c r="AX106" s="48"/>
      <c r="AY106" s="48"/>
    </row>
    <row r="107" spans="1:51" s="27" customFormat="1" ht="42.75" x14ac:dyDescent="0.25">
      <c r="A107" s="28" t="s">
        <v>148</v>
      </c>
      <c r="B107" s="28">
        <v>80101706</v>
      </c>
      <c r="C107" s="99" t="s">
        <v>226</v>
      </c>
      <c r="D107" s="28" t="s">
        <v>235</v>
      </c>
      <c r="E107" s="37">
        <v>42415</v>
      </c>
      <c r="F107" s="28">
        <v>1</v>
      </c>
      <c r="G107" s="59" t="s">
        <v>150</v>
      </c>
      <c r="H107" s="74" t="s">
        <v>239</v>
      </c>
      <c r="I107" s="31" t="s">
        <v>169</v>
      </c>
      <c r="J107" s="120">
        <v>2300000</v>
      </c>
      <c r="K107" s="32">
        <v>2300000</v>
      </c>
      <c r="L107" s="28" t="s">
        <v>122</v>
      </c>
      <c r="M107" s="28" t="s">
        <v>74</v>
      </c>
      <c r="N107" s="101" t="s">
        <v>236</v>
      </c>
      <c r="O107" s="96"/>
      <c r="P107" s="52"/>
      <c r="Q107" s="53"/>
      <c r="R107" s="78"/>
      <c r="S107" s="79"/>
      <c r="T107" s="52"/>
      <c r="U107" s="80"/>
      <c r="V107" s="79"/>
      <c r="W107" s="52"/>
      <c r="X107" s="52"/>
      <c r="Y107" s="52"/>
      <c r="Z107" s="52"/>
      <c r="AA107" s="52"/>
      <c r="AB107" s="28"/>
      <c r="AC107" s="28"/>
      <c r="AD107" s="38"/>
      <c r="AE107" s="38"/>
      <c r="AF107" s="37"/>
      <c r="AG107" s="38"/>
      <c r="AH107" s="38"/>
      <c r="AI107" s="28"/>
      <c r="AJ107" s="28"/>
      <c r="AK107" s="47"/>
      <c r="AL107" s="48"/>
      <c r="AM107" s="48"/>
      <c r="AN107" s="48"/>
      <c r="AO107" s="48"/>
      <c r="AP107" s="48"/>
      <c r="AQ107" s="48"/>
      <c r="AR107" s="48"/>
      <c r="AS107" s="48"/>
      <c r="AT107" s="48"/>
      <c r="AU107" s="48"/>
      <c r="AV107" s="48"/>
      <c r="AW107" s="48"/>
      <c r="AX107" s="48"/>
      <c r="AY107" s="48"/>
    </row>
    <row r="108" spans="1:51" s="27" customFormat="1" ht="57" x14ac:dyDescent="0.25">
      <c r="A108" s="28" t="s">
        <v>148</v>
      </c>
      <c r="B108" s="28">
        <v>80101706</v>
      </c>
      <c r="C108" s="99" t="s">
        <v>227</v>
      </c>
      <c r="D108" s="28" t="s">
        <v>235</v>
      </c>
      <c r="E108" s="37">
        <v>42384</v>
      </c>
      <c r="F108" s="28">
        <v>1</v>
      </c>
      <c r="G108" s="59" t="s">
        <v>150</v>
      </c>
      <c r="H108" s="74" t="s">
        <v>239</v>
      </c>
      <c r="I108" s="31" t="s">
        <v>169</v>
      </c>
      <c r="J108" s="120">
        <v>1500000</v>
      </c>
      <c r="K108" s="32">
        <v>1500000</v>
      </c>
      <c r="L108" s="28" t="s">
        <v>122</v>
      </c>
      <c r="M108" s="28" t="s">
        <v>74</v>
      </c>
      <c r="N108" s="101" t="s">
        <v>236</v>
      </c>
      <c r="O108" s="96"/>
      <c r="P108" s="52"/>
      <c r="Q108" s="53"/>
      <c r="R108" s="78"/>
      <c r="S108" s="79"/>
      <c r="T108" s="52"/>
      <c r="U108" s="80"/>
      <c r="V108" s="79"/>
      <c r="W108" s="52"/>
      <c r="X108" s="52"/>
      <c r="Y108" s="52"/>
      <c r="Z108" s="52"/>
      <c r="AA108" s="52"/>
      <c r="AB108" s="59"/>
      <c r="AC108" s="59"/>
      <c r="AD108" s="61"/>
      <c r="AE108" s="61"/>
      <c r="AF108" s="30"/>
      <c r="AG108" s="61"/>
      <c r="AH108" s="61"/>
      <c r="AI108" s="59"/>
      <c r="AJ108" s="70"/>
      <c r="AK108" s="47"/>
      <c r="AL108" s="48"/>
      <c r="AM108" s="48"/>
      <c r="AN108" s="48"/>
      <c r="AO108" s="48"/>
      <c r="AP108" s="48"/>
      <c r="AQ108" s="48"/>
      <c r="AR108" s="48"/>
      <c r="AS108" s="48"/>
      <c r="AT108" s="48"/>
      <c r="AU108" s="48"/>
      <c r="AV108" s="48"/>
      <c r="AW108" s="48"/>
      <c r="AX108" s="48"/>
      <c r="AY108" s="48"/>
    </row>
    <row r="109" spans="1:51" s="27" customFormat="1" ht="57" x14ac:dyDescent="0.25">
      <c r="A109" s="28" t="s">
        <v>148</v>
      </c>
      <c r="B109" s="28">
        <v>80101706</v>
      </c>
      <c r="C109" s="99" t="s">
        <v>227</v>
      </c>
      <c r="D109" s="28" t="s">
        <v>235</v>
      </c>
      <c r="E109" s="37">
        <v>42415</v>
      </c>
      <c r="F109" s="28">
        <v>1</v>
      </c>
      <c r="G109" s="59" t="s">
        <v>150</v>
      </c>
      <c r="H109" s="74" t="s">
        <v>239</v>
      </c>
      <c r="I109" s="31" t="s">
        <v>169</v>
      </c>
      <c r="J109" s="120">
        <v>1500000</v>
      </c>
      <c r="K109" s="32">
        <v>1500000</v>
      </c>
      <c r="L109" s="28" t="s">
        <v>122</v>
      </c>
      <c r="M109" s="28" t="s">
        <v>74</v>
      </c>
      <c r="N109" s="101" t="s">
        <v>236</v>
      </c>
      <c r="O109" s="96"/>
      <c r="P109" s="52"/>
      <c r="Q109" s="53"/>
      <c r="R109" s="78"/>
      <c r="S109" s="79"/>
      <c r="T109" s="52"/>
      <c r="U109" s="80"/>
      <c r="V109" s="79"/>
      <c r="W109" s="52"/>
      <c r="X109" s="52"/>
      <c r="Y109" s="52"/>
      <c r="Z109" s="52"/>
      <c r="AA109" s="52"/>
      <c r="AB109" s="28"/>
      <c r="AC109" s="28"/>
      <c r="AD109" s="38"/>
      <c r="AE109" s="38"/>
      <c r="AF109" s="37"/>
      <c r="AG109" s="38"/>
      <c r="AH109" s="38"/>
      <c r="AI109" s="28"/>
      <c r="AJ109" s="67"/>
      <c r="AK109" s="69"/>
      <c r="AL109" s="48"/>
      <c r="AM109" s="48"/>
      <c r="AN109" s="48"/>
      <c r="AO109" s="48"/>
      <c r="AP109" s="48"/>
      <c r="AQ109" s="48"/>
      <c r="AR109" s="48"/>
      <c r="AS109" s="48"/>
      <c r="AT109" s="48"/>
      <c r="AU109" s="48"/>
      <c r="AV109" s="48"/>
      <c r="AW109" s="48"/>
      <c r="AX109" s="48"/>
      <c r="AY109" s="48"/>
    </row>
    <row r="110" spans="1:51" s="27" customFormat="1" ht="57" x14ac:dyDescent="0.25">
      <c r="A110" s="28" t="s">
        <v>148</v>
      </c>
      <c r="B110" s="28">
        <v>80101706</v>
      </c>
      <c r="C110" s="99" t="s">
        <v>228</v>
      </c>
      <c r="D110" s="28" t="s">
        <v>235</v>
      </c>
      <c r="E110" s="37">
        <v>42415</v>
      </c>
      <c r="F110" s="28">
        <v>2</v>
      </c>
      <c r="G110" s="59" t="s">
        <v>150</v>
      </c>
      <c r="H110" s="74" t="s">
        <v>242</v>
      </c>
      <c r="I110" s="31" t="s">
        <v>169</v>
      </c>
      <c r="J110" s="120">
        <v>8000000</v>
      </c>
      <c r="K110" s="32">
        <v>8000000</v>
      </c>
      <c r="L110" s="28" t="s">
        <v>122</v>
      </c>
      <c r="M110" s="28" t="s">
        <v>74</v>
      </c>
      <c r="N110" s="101" t="s">
        <v>236</v>
      </c>
      <c r="O110" s="96"/>
      <c r="P110" s="52"/>
      <c r="Q110" s="53"/>
      <c r="R110" s="78"/>
      <c r="S110" s="79"/>
      <c r="T110" s="52"/>
      <c r="U110" s="80"/>
      <c r="V110" s="98"/>
      <c r="W110" s="52"/>
      <c r="X110" s="52"/>
      <c r="Y110" s="52"/>
      <c r="Z110" s="52"/>
      <c r="AA110" s="52"/>
      <c r="AB110" s="59"/>
      <c r="AC110" s="59"/>
      <c r="AD110" s="61"/>
      <c r="AE110" s="61"/>
      <c r="AF110" s="30"/>
      <c r="AG110" s="61"/>
      <c r="AH110" s="61"/>
      <c r="AI110" s="59"/>
      <c r="AJ110" s="70"/>
      <c r="AK110" s="47"/>
      <c r="AL110" s="48"/>
      <c r="AM110" s="48"/>
      <c r="AN110" s="48"/>
      <c r="AO110" s="48"/>
      <c r="AP110" s="48"/>
      <c r="AQ110" s="48"/>
      <c r="AR110" s="48"/>
      <c r="AS110" s="48"/>
      <c r="AT110" s="48"/>
      <c r="AU110" s="48"/>
      <c r="AV110" s="48"/>
      <c r="AW110" s="48"/>
      <c r="AX110" s="48"/>
      <c r="AY110" s="48"/>
    </row>
    <row r="111" spans="1:51" s="27" customFormat="1" ht="90" x14ac:dyDescent="0.25">
      <c r="A111" s="28" t="s">
        <v>79</v>
      </c>
      <c r="B111" s="28"/>
      <c r="C111" s="104" t="s">
        <v>246</v>
      </c>
      <c r="D111" s="28" t="s">
        <v>235</v>
      </c>
      <c r="E111" s="37">
        <v>42432</v>
      </c>
      <c r="F111" s="109">
        <v>12</v>
      </c>
      <c r="G111" s="110" t="s">
        <v>291</v>
      </c>
      <c r="H111" s="74" t="s">
        <v>241</v>
      </c>
      <c r="I111" s="104" t="s">
        <v>300</v>
      </c>
      <c r="J111" s="120">
        <f>19500000+6500000+20000000+4000000</f>
        <v>50000000</v>
      </c>
      <c r="K111" s="107">
        <v>50000000</v>
      </c>
      <c r="L111" s="28" t="s">
        <v>122</v>
      </c>
      <c r="M111" s="28" t="s">
        <v>74</v>
      </c>
      <c r="N111" s="33" t="s">
        <v>80</v>
      </c>
      <c r="O111" s="96"/>
      <c r="P111" s="52"/>
      <c r="Q111" s="53"/>
      <c r="R111" s="78"/>
      <c r="S111" s="79"/>
      <c r="T111" s="52"/>
      <c r="U111" s="80"/>
      <c r="V111" s="79"/>
      <c r="W111" s="52"/>
      <c r="X111" s="52"/>
      <c r="Y111" s="52"/>
      <c r="Z111" s="52"/>
      <c r="AA111" s="52"/>
      <c r="AB111" s="59"/>
      <c r="AC111" s="59"/>
      <c r="AD111" s="61"/>
      <c r="AE111" s="61"/>
      <c r="AF111" s="30"/>
      <c r="AG111" s="61"/>
      <c r="AH111" s="61"/>
      <c r="AI111" s="59"/>
      <c r="AJ111" s="70"/>
      <c r="AK111" s="47"/>
      <c r="AL111" s="48"/>
      <c r="AM111" s="48"/>
      <c r="AN111" s="48"/>
      <c r="AO111" s="48"/>
      <c r="AP111" s="48"/>
      <c r="AQ111" s="48"/>
      <c r="AR111" s="48"/>
      <c r="AS111" s="48"/>
      <c r="AT111" s="48"/>
      <c r="AU111" s="48"/>
      <c r="AV111" s="48"/>
      <c r="AW111" s="48"/>
      <c r="AX111" s="48"/>
      <c r="AY111" s="48"/>
    </row>
    <row r="112" spans="1:51" s="27" customFormat="1" ht="75" x14ac:dyDescent="0.25">
      <c r="A112" s="28" t="s">
        <v>79</v>
      </c>
      <c r="B112" s="28"/>
      <c r="C112" s="104" t="s">
        <v>247</v>
      </c>
      <c r="D112" s="28" t="s">
        <v>235</v>
      </c>
      <c r="E112" s="37">
        <v>42557</v>
      </c>
      <c r="F112" s="109">
        <v>12</v>
      </c>
      <c r="G112" s="110" t="s">
        <v>291</v>
      </c>
      <c r="H112" s="74" t="s">
        <v>241</v>
      </c>
      <c r="I112" s="104" t="s">
        <v>300</v>
      </c>
      <c r="J112" s="120">
        <f>215250334*1.3</f>
        <v>279825434.19999999</v>
      </c>
      <c r="K112" s="107">
        <v>279825434.19999999</v>
      </c>
      <c r="L112" s="28" t="s">
        <v>122</v>
      </c>
      <c r="M112" s="28" t="s">
        <v>74</v>
      </c>
      <c r="N112" s="33" t="s">
        <v>80</v>
      </c>
      <c r="O112" s="96"/>
      <c r="P112" s="52"/>
      <c r="Q112" s="53"/>
      <c r="R112" s="78"/>
      <c r="S112" s="79"/>
      <c r="T112" s="52"/>
      <c r="U112" s="80"/>
      <c r="V112" s="79"/>
      <c r="W112" s="52"/>
      <c r="X112" s="52"/>
      <c r="Y112" s="52"/>
      <c r="Z112" s="52"/>
      <c r="AA112" s="52"/>
      <c r="AB112" s="28"/>
      <c r="AC112" s="28"/>
      <c r="AD112" s="38"/>
      <c r="AE112" s="38"/>
      <c r="AF112" s="37"/>
      <c r="AG112" s="38"/>
      <c r="AH112" s="38"/>
      <c r="AI112" s="28"/>
      <c r="AJ112" s="67"/>
      <c r="AK112" s="47"/>
      <c r="AL112" s="48"/>
      <c r="AM112" s="48"/>
      <c r="AN112" s="48"/>
      <c r="AO112" s="48"/>
      <c r="AP112" s="48"/>
      <c r="AQ112" s="48"/>
      <c r="AR112" s="48"/>
      <c r="AS112" s="48"/>
      <c r="AT112" s="48"/>
      <c r="AU112" s="48"/>
      <c r="AV112" s="48"/>
      <c r="AW112" s="48"/>
      <c r="AX112" s="48"/>
      <c r="AY112" s="48"/>
    </row>
    <row r="113" spans="1:51" s="27" customFormat="1" ht="60" x14ac:dyDescent="0.25">
      <c r="A113" s="28" t="s">
        <v>79</v>
      </c>
      <c r="B113" s="28"/>
      <c r="C113" s="104" t="s">
        <v>248</v>
      </c>
      <c r="D113" s="28" t="s">
        <v>235</v>
      </c>
      <c r="E113" s="37">
        <v>42552</v>
      </c>
      <c r="F113" s="109">
        <v>1</v>
      </c>
      <c r="G113" s="110" t="s">
        <v>291</v>
      </c>
      <c r="H113" s="74" t="s">
        <v>241</v>
      </c>
      <c r="I113" s="104" t="s">
        <v>300</v>
      </c>
      <c r="J113" s="120">
        <f>391958037.6+189790207.68</f>
        <v>581748245.27999997</v>
      </c>
      <c r="K113" s="107">
        <v>581748245.27999997</v>
      </c>
      <c r="L113" s="28" t="s">
        <v>122</v>
      </c>
      <c r="M113" s="28" t="s">
        <v>74</v>
      </c>
      <c r="N113" s="33" t="s">
        <v>80</v>
      </c>
      <c r="O113" s="96"/>
      <c r="P113" s="52"/>
      <c r="Q113" s="53"/>
      <c r="R113" s="78"/>
      <c r="S113" s="79"/>
      <c r="T113" s="52"/>
      <c r="U113" s="80"/>
      <c r="V113" s="79"/>
      <c r="W113" s="52"/>
      <c r="X113" s="52"/>
      <c r="Y113" s="52"/>
      <c r="Z113" s="52"/>
      <c r="AA113" s="52"/>
      <c r="AB113" s="28"/>
      <c r="AC113" s="28"/>
      <c r="AD113" s="38"/>
      <c r="AE113" s="38"/>
      <c r="AF113" s="37"/>
      <c r="AG113" s="38"/>
      <c r="AH113" s="38"/>
      <c r="AI113" s="28"/>
      <c r="AJ113" s="28"/>
      <c r="AK113" s="31"/>
      <c r="AL113" s="31"/>
      <c r="AM113" s="31"/>
      <c r="AN113" s="31"/>
      <c r="AO113" s="31"/>
      <c r="AP113" s="31"/>
      <c r="AQ113" s="31"/>
      <c r="AR113" s="31"/>
      <c r="AS113" s="31"/>
      <c r="AT113" s="54"/>
      <c r="AU113" s="31"/>
      <c r="AV113" s="31"/>
      <c r="AW113" s="31"/>
      <c r="AX113" s="31"/>
      <c r="AY113" s="31"/>
    </row>
    <row r="114" spans="1:51" s="27" customFormat="1" ht="45" x14ac:dyDescent="0.25">
      <c r="A114" s="28" t="s">
        <v>79</v>
      </c>
      <c r="B114" s="28"/>
      <c r="C114" s="104" t="s">
        <v>249</v>
      </c>
      <c r="D114" s="28" t="s">
        <v>235</v>
      </c>
      <c r="E114" s="37">
        <v>42557</v>
      </c>
      <c r="F114" s="109">
        <v>6</v>
      </c>
      <c r="G114" s="110" t="s">
        <v>291</v>
      </c>
      <c r="H114" s="74" t="s">
        <v>241</v>
      </c>
      <c r="I114" s="104" t="s">
        <v>300</v>
      </c>
      <c r="J114" s="120">
        <f>540905448-250000000+10000000</f>
        <v>300905448</v>
      </c>
      <c r="K114" s="107">
        <v>300905448</v>
      </c>
      <c r="L114" s="28" t="s">
        <v>122</v>
      </c>
      <c r="M114" s="28" t="s">
        <v>74</v>
      </c>
      <c r="N114" s="33" t="s">
        <v>80</v>
      </c>
      <c r="O114" s="96"/>
      <c r="P114" s="52"/>
      <c r="Q114" s="53"/>
      <c r="R114" s="78"/>
      <c r="S114" s="79"/>
      <c r="T114" s="52"/>
      <c r="U114" s="80"/>
      <c r="V114" s="79"/>
      <c r="W114" s="52"/>
      <c r="X114" s="52"/>
      <c r="Y114" s="52"/>
      <c r="Z114" s="52"/>
      <c r="AA114" s="52"/>
      <c r="AB114" s="59"/>
      <c r="AC114" s="59"/>
      <c r="AD114" s="61"/>
      <c r="AE114" s="61"/>
      <c r="AF114" s="30"/>
      <c r="AG114" s="61"/>
      <c r="AH114" s="61"/>
      <c r="AI114" s="59"/>
      <c r="AJ114" s="70"/>
      <c r="AK114" s="31"/>
      <c r="AL114" s="31"/>
      <c r="AM114" s="31"/>
      <c r="AN114" s="31"/>
      <c r="AO114" s="31"/>
      <c r="AP114" s="31"/>
      <c r="AQ114" s="31"/>
      <c r="AR114" s="31"/>
      <c r="AS114" s="31"/>
      <c r="AT114" s="54"/>
      <c r="AU114" s="31"/>
      <c r="AV114" s="31"/>
      <c r="AW114" s="31"/>
      <c r="AX114" s="31"/>
      <c r="AY114" s="31"/>
    </row>
    <row r="115" spans="1:51" s="27" customFormat="1" ht="45" x14ac:dyDescent="0.25">
      <c r="A115" s="28" t="s">
        <v>79</v>
      </c>
      <c r="B115" s="28"/>
      <c r="C115" s="104" t="s">
        <v>250</v>
      </c>
      <c r="D115" s="28" t="s">
        <v>235</v>
      </c>
      <c r="E115" s="37">
        <v>42528</v>
      </c>
      <c r="F115" s="109">
        <v>2.5</v>
      </c>
      <c r="G115" s="110" t="s">
        <v>290</v>
      </c>
      <c r="H115" s="74" t="s">
        <v>241</v>
      </c>
      <c r="I115" s="104" t="s">
        <v>300</v>
      </c>
      <c r="J115" s="120">
        <v>50000000</v>
      </c>
      <c r="K115" s="107">
        <v>50000000</v>
      </c>
      <c r="L115" s="28" t="s">
        <v>122</v>
      </c>
      <c r="M115" s="28" t="s">
        <v>74</v>
      </c>
      <c r="N115" s="33" t="s">
        <v>80</v>
      </c>
      <c r="O115" s="96"/>
      <c r="P115" s="52"/>
      <c r="Q115" s="53"/>
      <c r="R115" s="78"/>
      <c r="S115" s="79"/>
      <c r="T115" s="52"/>
      <c r="U115" s="80"/>
      <c r="V115" s="79"/>
      <c r="W115" s="52"/>
      <c r="X115" s="52"/>
      <c r="Y115" s="52"/>
      <c r="Z115" s="52"/>
      <c r="AA115" s="52"/>
      <c r="AB115" s="28"/>
      <c r="AC115" s="28"/>
      <c r="AD115" s="38"/>
      <c r="AE115" s="38"/>
      <c r="AF115" s="37"/>
      <c r="AG115" s="38"/>
      <c r="AH115" s="38"/>
      <c r="AI115" s="28"/>
      <c r="AJ115" s="28"/>
      <c r="AK115" s="31"/>
      <c r="AL115" s="31"/>
      <c r="AM115" s="31"/>
      <c r="AN115" s="31"/>
      <c r="AO115" s="31"/>
      <c r="AP115" s="31"/>
      <c r="AQ115" s="31"/>
      <c r="AR115" s="31"/>
      <c r="AS115" s="31"/>
      <c r="AT115" s="54"/>
      <c r="AU115" s="31"/>
      <c r="AV115" s="31"/>
      <c r="AW115" s="31"/>
      <c r="AX115" s="31"/>
      <c r="AY115" s="31"/>
    </row>
    <row r="116" spans="1:51" s="94" customFormat="1" ht="45" x14ac:dyDescent="0.25">
      <c r="A116" s="28" t="s">
        <v>79</v>
      </c>
      <c r="B116" s="59"/>
      <c r="C116" s="104" t="s">
        <v>251</v>
      </c>
      <c r="D116" s="28" t="s">
        <v>235</v>
      </c>
      <c r="E116" s="37">
        <v>42491</v>
      </c>
      <c r="F116" s="109">
        <v>1</v>
      </c>
      <c r="G116" s="110" t="s">
        <v>291</v>
      </c>
      <c r="H116" s="74" t="s">
        <v>241</v>
      </c>
      <c r="I116" s="104" t="s">
        <v>300</v>
      </c>
      <c r="J116" s="120">
        <f>(16093000)*1.15</f>
        <v>18506950</v>
      </c>
      <c r="K116" s="107">
        <v>18506950</v>
      </c>
      <c r="L116" s="28" t="s">
        <v>122</v>
      </c>
      <c r="M116" s="28" t="s">
        <v>74</v>
      </c>
      <c r="N116" s="33" t="s">
        <v>80</v>
      </c>
      <c r="O116" s="92"/>
      <c r="P116" s="52"/>
      <c r="Q116" s="53"/>
      <c r="R116" s="78"/>
      <c r="S116" s="79"/>
      <c r="T116" s="52"/>
      <c r="U116" s="80"/>
      <c r="V116" s="79"/>
      <c r="W116" s="52"/>
      <c r="X116" s="52"/>
      <c r="Y116" s="52"/>
      <c r="Z116" s="52"/>
      <c r="AA116" s="52"/>
      <c r="AB116" s="59"/>
      <c r="AC116" s="59"/>
      <c r="AD116" s="61"/>
      <c r="AE116" s="61"/>
      <c r="AF116" s="30"/>
      <c r="AG116" s="61"/>
      <c r="AH116" s="61"/>
      <c r="AI116" s="59"/>
      <c r="AJ116" s="70"/>
      <c r="AK116" s="47"/>
      <c r="AL116" s="48"/>
      <c r="AM116" s="48"/>
      <c r="AN116" s="48"/>
      <c r="AO116" s="48"/>
      <c r="AP116" s="48"/>
      <c r="AQ116" s="48"/>
      <c r="AR116" s="48"/>
      <c r="AS116" s="48"/>
      <c r="AT116" s="48"/>
      <c r="AU116" s="48"/>
      <c r="AV116" s="48"/>
      <c r="AW116" s="48"/>
      <c r="AX116" s="48"/>
      <c r="AY116" s="48"/>
    </row>
    <row r="117" spans="1:51" s="27" customFormat="1" ht="90" x14ac:dyDescent="0.25">
      <c r="A117" s="28" t="s">
        <v>79</v>
      </c>
      <c r="B117" s="28"/>
      <c r="C117" s="104" t="s">
        <v>252</v>
      </c>
      <c r="D117" s="28" t="s">
        <v>235</v>
      </c>
      <c r="E117" s="112" t="s">
        <v>284</v>
      </c>
      <c r="F117" s="109">
        <v>24</v>
      </c>
      <c r="G117" s="110" t="s">
        <v>292</v>
      </c>
      <c r="H117" s="74" t="s">
        <v>241</v>
      </c>
      <c r="I117" s="104" t="s">
        <v>300</v>
      </c>
      <c r="J117" s="120">
        <f>855000000-300000000</f>
        <v>555000000</v>
      </c>
      <c r="K117" s="107">
        <v>555000000</v>
      </c>
      <c r="L117" s="28" t="s">
        <v>122</v>
      </c>
      <c r="M117" s="28" t="s">
        <v>74</v>
      </c>
      <c r="N117" s="33" t="s">
        <v>80</v>
      </c>
      <c r="O117" s="96"/>
      <c r="P117" s="52"/>
      <c r="Q117" s="53"/>
      <c r="R117" s="78"/>
      <c r="S117" s="79"/>
      <c r="T117" s="52"/>
      <c r="U117" s="80"/>
      <c r="V117" s="79"/>
      <c r="W117" s="52"/>
      <c r="X117" s="52"/>
      <c r="Y117" s="52"/>
      <c r="Z117" s="52"/>
      <c r="AA117" s="52"/>
      <c r="AB117" s="52"/>
      <c r="AC117" s="52"/>
      <c r="AD117" s="81"/>
      <c r="AE117" s="81"/>
      <c r="AF117" s="52"/>
      <c r="AG117" s="81"/>
      <c r="AH117" s="81"/>
      <c r="AI117" s="52"/>
      <c r="AJ117" s="52"/>
      <c r="AK117" s="47"/>
      <c r="AL117" s="48"/>
      <c r="AM117" s="48"/>
      <c r="AN117" s="48"/>
      <c r="AO117" s="48"/>
      <c r="AP117" s="48"/>
      <c r="AQ117" s="48"/>
      <c r="AR117" s="48"/>
      <c r="AS117" s="48"/>
      <c r="AT117" s="48"/>
      <c r="AU117" s="48"/>
      <c r="AV117" s="48"/>
      <c r="AW117" s="48"/>
      <c r="AX117" s="48"/>
      <c r="AY117" s="48"/>
    </row>
    <row r="118" spans="1:51" s="27" customFormat="1" ht="45" x14ac:dyDescent="0.25">
      <c r="A118" s="28" t="s">
        <v>79</v>
      </c>
      <c r="B118" s="28"/>
      <c r="C118" s="104" t="s">
        <v>253</v>
      </c>
      <c r="D118" s="28" t="s">
        <v>235</v>
      </c>
      <c r="E118" s="112" t="s">
        <v>285</v>
      </c>
      <c r="F118" s="109">
        <v>12</v>
      </c>
      <c r="G118" s="110" t="s">
        <v>293</v>
      </c>
      <c r="H118" s="74" t="s">
        <v>241</v>
      </c>
      <c r="I118" s="104" t="s">
        <v>300</v>
      </c>
      <c r="J118" s="120">
        <f>90000000-16000000-19205000</f>
        <v>54795000</v>
      </c>
      <c r="K118" s="107">
        <v>54795000</v>
      </c>
      <c r="L118" s="28" t="s">
        <v>122</v>
      </c>
      <c r="M118" s="28" t="s">
        <v>74</v>
      </c>
      <c r="N118" s="33" t="s">
        <v>80</v>
      </c>
      <c r="O118" s="96"/>
      <c r="P118" s="52"/>
      <c r="Q118" s="53"/>
      <c r="R118" s="78"/>
      <c r="S118" s="79"/>
      <c r="T118" s="52"/>
      <c r="U118" s="80"/>
      <c r="V118" s="79"/>
      <c r="W118" s="52"/>
      <c r="X118" s="52"/>
      <c r="Y118" s="52"/>
      <c r="Z118" s="52"/>
      <c r="AA118" s="52"/>
      <c r="AB118" s="52"/>
      <c r="AC118" s="52"/>
      <c r="AD118" s="81"/>
      <c r="AE118" s="81"/>
      <c r="AF118" s="52"/>
      <c r="AG118" s="81"/>
      <c r="AH118" s="81"/>
      <c r="AI118" s="52"/>
      <c r="AJ118" s="52"/>
      <c r="AK118" s="47"/>
      <c r="AL118" s="48"/>
      <c r="AM118" s="48"/>
      <c r="AN118" s="48"/>
      <c r="AO118" s="48"/>
      <c r="AP118" s="48"/>
      <c r="AQ118" s="48"/>
      <c r="AR118" s="48"/>
      <c r="AS118" s="48"/>
      <c r="AT118" s="48"/>
      <c r="AU118" s="48"/>
      <c r="AV118" s="48"/>
      <c r="AW118" s="48"/>
      <c r="AX118" s="48"/>
      <c r="AY118" s="48"/>
    </row>
    <row r="119" spans="1:51" s="27" customFormat="1" ht="45" x14ac:dyDescent="0.25">
      <c r="A119" s="28" t="s">
        <v>79</v>
      </c>
      <c r="B119" s="28"/>
      <c r="C119" s="104" t="s">
        <v>254</v>
      </c>
      <c r="D119" s="28" t="s">
        <v>235</v>
      </c>
      <c r="E119" s="112" t="s">
        <v>286</v>
      </c>
      <c r="F119" s="109">
        <v>12</v>
      </c>
      <c r="G119" s="110" t="s">
        <v>290</v>
      </c>
      <c r="H119" s="74" t="s">
        <v>241</v>
      </c>
      <c r="I119" s="104" t="s">
        <v>300</v>
      </c>
      <c r="J119" s="120">
        <f>74386107*0.4*1.07+7000000</f>
        <v>38837253.796000004</v>
      </c>
      <c r="K119" s="107">
        <v>38837253.796000004</v>
      </c>
      <c r="L119" s="28" t="s">
        <v>122</v>
      </c>
      <c r="M119" s="28" t="s">
        <v>74</v>
      </c>
      <c r="N119" s="33" t="s">
        <v>80</v>
      </c>
      <c r="O119" s="96"/>
      <c r="P119" s="52"/>
      <c r="Q119" s="53"/>
      <c r="R119" s="78"/>
      <c r="S119" s="79"/>
      <c r="T119" s="52"/>
      <c r="U119" s="80"/>
      <c r="V119" s="79"/>
      <c r="W119" s="52"/>
      <c r="X119" s="52"/>
      <c r="Y119" s="52"/>
      <c r="Z119" s="52"/>
      <c r="AA119" s="52"/>
      <c r="AB119" s="52"/>
      <c r="AC119" s="52"/>
      <c r="AD119" s="81"/>
      <c r="AE119" s="81"/>
      <c r="AF119" s="52"/>
      <c r="AG119" s="81"/>
      <c r="AH119" s="81"/>
      <c r="AI119" s="52"/>
      <c r="AJ119" s="52"/>
      <c r="AK119" s="47"/>
      <c r="AL119" s="48"/>
      <c r="AM119" s="48"/>
      <c r="AN119" s="48"/>
      <c r="AO119" s="48"/>
      <c r="AP119" s="48"/>
      <c r="AQ119" s="48"/>
      <c r="AR119" s="48"/>
      <c r="AS119" s="48"/>
      <c r="AT119" s="48"/>
      <c r="AU119" s="48"/>
      <c r="AV119" s="48"/>
      <c r="AW119" s="48"/>
      <c r="AX119" s="48"/>
      <c r="AY119" s="48"/>
    </row>
    <row r="120" spans="1:51" s="27" customFormat="1" ht="30" x14ac:dyDescent="0.25">
      <c r="A120" s="28" t="s">
        <v>79</v>
      </c>
      <c r="B120" s="28"/>
      <c r="C120" s="104" t="s">
        <v>255</v>
      </c>
      <c r="D120" s="28" t="s">
        <v>235</v>
      </c>
      <c r="E120" s="112" t="s">
        <v>287</v>
      </c>
      <c r="F120" s="109">
        <v>9</v>
      </c>
      <c r="G120" s="110"/>
      <c r="H120" s="74" t="s">
        <v>241</v>
      </c>
      <c r="I120" s="104" t="s">
        <v>300</v>
      </c>
      <c r="J120" s="120">
        <f>350000000-50000000</f>
        <v>300000000</v>
      </c>
      <c r="K120" s="107">
        <v>300000000</v>
      </c>
      <c r="L120" s="28" t="s">
        <v>122</v>
      </c>
      <c r="M120" s="28" t="s">
        <v>74</v>
      </c>
      <c r="N120" s="33" t="s">
        <v>80</v>
      </c>
      <c r="O120" s="96"/>
      <c r="P120" s="52"/>
      <c r="Q120" s="53"/>
      <c r="R120" s="78"/>
      <c r="S120" s="79"/>
      <c r="T120" s="52"/>
      <c r="U120" s="80"/>
      <c r="V120" s="79"/>
      <c r="W120" s="52"/>
      <c r="X120" s="52"/>
      <c r="Y120" s="52"/>
      <c r="Z120" s="52"/>
      <c r="AA120" s="52"/>
      <c r="AB120" s="52"/>
      <c r="AC120" s="52"/>
      <c r="AD120" s="81"/>
      <c r="AE120" s="81"/>
      <c r="AF120" s="52"/>
      <c r="AG120" s="81"/>
      <c r="AH120" s="81"/>
      <c r="AI120" s="52"/>
      <c r="AJ120" s="52"/>
      <c r="AK120" s="47"/>
      <c r="AL120" s="48"/>
      <c r="AM120" s="48"/>
      <c r="AN120" s="48"/>
      <c r="AO120" s="48"/>
      <c r="AP120" s="48"/>
      <c r="AQ120" s="48"/>
      <c r="AR120" s="48"/>
      <c r="AS120" s="48"/>
      <c r="AT120" s="48"/>
      <c r="AU120" s="48"/>
      <c r="AV120" s="48"/>
      <c r="AW120" s="48"/>
      <c r="AX120" s="48"/>
      <c r="AY120" s="48"/>
    </row>
    <row r="121" spans="1:51" s="27" customFormat="1" ht="45" x14ac:dyDescent="0.25">
      <c r="A121" s="28" t="s">
        <v>79</v>
      </c>
      <c r="B121" s="28"/>
      <c r="C121" s="104" t="s">
        <v>256</v>
      </c>
      <c r="D121" s="28" t="s">
        <v>235</v>
      </c>
      <c r="E121" s="112" t="s">
        <v>287</v>
      </c>
      <c r="F121" s="109">
        <v>2</v>
      </c>
      <c r="G121" s="110" t="s">
        <v>290</v>
      </c>
      <c r="H121" s="74" t="s">
        <v>241</v>
      </c>
      <c r="I121" s="104" t="s">
        <v>300</v>
      </c>
      <c r="J121" s="120">
        <v>60000000</v>
      </c>
      <c r="K121" s="107">
        <v>60000000</v>
      </c>
      <c r="L121" s="28" t="s">
        <v>122</v>
      </c>
      <c r="M121" s="28" t="s">
        <v>74</v>
      </c>
      <c r="N121" s="33" t="s">
        <v>80</v>
      </c>
      <c r="O121" s="96"/>
      <c r="P121" s="52"/>
      <c r="Q121" s="53"/>
      <c r="R121" s="78"/>
      <c r="S121" s="79"/>
      <c r="T121" s="52"/>
      <c r="U121" s="80"/>
      <c r="V121" s="79"/>
      <c r="W121" s="52"/>
      <c r="X121" s="52"/>
      <c r="Y121" s="52"/>
      <c r="Z121" s="52"/>
      <c r="AA121" s="52"/>
      <c r="AB121" s="52"/>
      <c r="AC121" s="52"/>
      <c r="AD121" s="81"/>
      <c r="AE121" s="81"/>
      <c r="AF121" s="52"/>
      <c r="AG121" s="81"/>
      <c r="AH121" s="81"/>
      <c r="AI121" s="52"/>
      <c r="AJ121" s="52"/>
      <c r="AK121" s="47"/>
      <c r="AL121" s="48"/>
      <c r="AM121" s="48"/>
      <c r="AN121" s="48"/>
      <c r="AO121" s="48"/>
      <c r="AP121" s="48"/>
      <c r="AQ121" s="48"/>
      <c r="AR121" s="48"/>
      <c r="AS121" s="48"/>
      <c r="AT121" s="48"/>
      <c r="AU121" s="48"/>
      <c r="AV121" s="48"/>
      <c r="AW121" s="48"/>
      <c r="AX121" s="48"/>
      <c r="AY121" s="48"/>
    </row>
    <row r="122" spans="1:51" s="27" customFormat="1" ht="45" x14ac:dyDescent="0.25">
      <c r="A122" s="28" t="s">
        <v>79</v>
      </c>
      <c r="B122" s="28"/>
      <c r="C122" s="104" t="s">
        <v>257</v>
      </c>
      <c r="D122" s="28" t="s">
        <v>235</v>
      </c>
      <c r="E122" s="112" t="s">
        <v>287</v>
      </c>
      <c r="F122" s="109">
        <v>2</v>
      </c>
      <c r="G122" s="110" t="s">
        <v>290</v>
      </c>
      <c r="H122" s="74" t="s">
        <v>241</v>
      </c>
      <c r="I122" s="104" t="s">
        <v>300</v>
      </c>
      <c r="J122" s="120">
        <v>300000000</v>
      </c>
      <c r="K122" s="107">
        <v>300000000</v>
      </c>
      <c r="L122" s="28" t="s">
        <v>122</v>
      </c>
      <c r="M122" s="28" t="s">
        <v>74</v>
      </c>
      <c r="N122" s="33" t="s">
        <v>80</v>
      </c>
      <c r="O122" s="96"/>
      <c r="P122" s="52"/>
      <c r="Q122" s="53"/>
      <c r="R122" s="78"/>
      <c r="S122" s="79"/>
      <c r="T122" s="52"/>
      <c r="U122" s="80"/>
      <c r="V122" s="79"/>
      <c r="W122" s="52"/>
      <c r="X122" s="52"/>
      <c r="Y122" s="52"/>
      <c r="Z122" s="52"/>
      <c r="AA122" s="52"/>
      <c r="AB122" s="52"/>
      <c r="AC122" s="52"/>
      <c r="AD122" s="81"/>
      <c r="AE122" s="81"/>
      <c r="AF122" s="52"/>
      <c r="AG122" s="81"/>
      <c r="AH122" s="81"/>
      <c r="AI122" s="52"/>
      <c r="AJ122" s="52"/>
      <c r="AK122" s="47"/>
      <c r="AL122" s="48"/>
      <c r="AM122" s="48"/>
      <c r="AN122" s="48"/>
      <c r="AO122" s="48"/>
      <c r="AP122" s="48"/>
      <c r="AQ122" s="48"/>
      <c r="AR122" s="48"/>
      <c r="AS122" s="48"/>
      <c r="AT122" s="48"/>
      <c r="AU122" s="48"/>
      <c r="AV122" s="48"/>
      <c r="AW122" s="48"/>
      <c r="AX122" s="48"/>
      <c r="AY122" s="48"/>
    </row>
    <row r="123" spans="1:51" s="27" customFormat="1" ht="60" x14ac:dyDescent="0.25">
      <c r="A123" s="28" t="s">
        <v>79</v>
      </c>
      <c r="B123" s="28"/>
      <c r="C123" s="104" t="s">
        <v>258</v>
      </c>
      <c r="D123" s="28" t="s">
        <v>235</v>
      </c>
      <c r="E123" s="112" t="s">
        <v>287</v>
      </c>
      <c r="F123" s="109">
        <v>1</v>
      </c>
      <c r="G123" s="110" t="s">
        <v>291</v>
      </c>
      <c r="H123" s="74" t="s">
        <v>241</v>
      </c>
      <c r="I123" s="104" t="s">
        <v>300</v>
      </c>
      <c r="J123" s="120">
        <f>3512749.3*1.07</f>
        <v>3758641.7510000002</v>
      </c>
      <c r="K123" s="107">
        <v>3758641.7510000002</v>
      </c>
      <c r="L123" s="28" t="s">
        <v>122</v>
      </c>
      <c r="M123" s="28" t="s">
        <v>74</v>
      </c>
      <c r="N123" s="33" t="s">
        <v>80</v>
      </c>
      <c r="O123" s="96"/>
      <c r="P123" s="52"/>
      <c r="Q123" s="53"/>
      <c r="R123" s="78"/>
      <c r="S123" s="79"/>
      <c r="T123" s="52"/>
      <c r="U123" s="80"/>
      <c r="V123" s="79"/>
      <c r="W123" s="52"/>
      <c r="X123" s="52"/>
      <c r="Y123" s="52"/>
      <c r="Z123" s="52"/>
      <c r="AA123" s="52"/>
      <c r="AB123" s="52"/>
      <c r="AC123" s="52"/>
      <c r="AD123" s="81"/>
      <c r="AE123" s="81"/>
      <c r="AF123" s="52"/>
      <c r="AG123" s="81"/>
      <c r="AH123" s="81"/>
      <c r="AI123" s="52"/>
      <c r="AJ123" s="52"/>
      <c r="AK123" s="47"/>
      <c r="AL123" s="48"/>
      <c r="AM123" s="48"/>
      <c r="AN123" s="48"/>
      <c r="AO123" s="48"/>
      <c r="AP123" s="48"/>
      <c r="AQ123" s="48"/>
      <c r="AR123" s="48"/>
      <c r="AS123" s="48"/>
      <c r="AT123" s="48"/>
      <c r="AU123" s="48"/>
      <c r="AV123" s="48"/>
      <c r="AW123" s="48"/>
      <c r="AX123" s="48"/>
      <c r="AY123" s="48"/>
    </row>
    <row r="124" spans="1:51" s="27" customFormat="1" ht="60" x14ac:dyDescent="0.25">
      <c r="A124" s="28" t="s">
        <v>79</v>
      </c>
      <c r="B124" s="28"/>
      <c r="C124" s="104" t="s">
        <v>259</v>
      </c>
      <c r="D124" s="28" t="s">
        <v>235</v>
      </c>
      <c r="E124" s="112" t="s">
        <v>284</v>
      </c>
      <c r="F124" s="109">
        <v>1</v>
      </c>
      <c r="G124" s="110" t="s">
        <v>290</v>
      </c>
      <c r="H124" s="74" t="s">
        <v>241</v>
      </c>
      <c r="I124" s="104" t="s">
        <v>300</v>
      </c>
      <c r="J124" s="120">
        <f>22509039*1.15</f>
        <v>25885394.849999998</v>
      </c>
      <c r="K124" s="107">
        <v>25885394.849999998</v>
      </c>
      <c r="L124" s="28" t="s">
        <v>122</v>
      </c>
      <c r="M124" s="28" t="s">
        <v>74</v>
      </c>
      <c r="N124" s="33" t="s">
        <v>80</v>
      </c>
      <c r="O124" s="96"/>
      <c r="P124" s="52"/>
      <c r="Q124" s="53"/>
      <c r="R124" s="78"/>
      <c r="S124" s="79"/>
      <c r="T124" s="52"/>
      <c r="U124" s="80"/>
      <c r="V124" s="79"/>
      <c r="W124" s="52"/>
      <c r="X124" s="52"/>
      <c r="Y124" s="52"/>
      <c r="Z124" s="52"/>
      <c r="AA124" s="52"/>
      <c r="AB124" s="52"/>
      <c r="AC124" s="52"/>
      <c r="AD124" s="81"/>
      <c r="AE124" s="81"/>
      <c r="AF124" s="52"/>
      <c r="AG124" s="81"/>
      <c r="AH124" s="81"/>
      <c r="AI124" s="52"/>
      <c r="AJ124" s="52"/>
      <c r="AK124" s="47"/>
      <c r="AL124" s="48"/>
      <c r="AM124" s="48"/>
      <c r="AN124" s="48"/>
      <c r="AO124" s="48"/>
      <c r="AP124" s="48"/>
      <c r="AQ124" s="48"/>
      <c r="AR124" s="48"/>
      <c r="AS124" s="48"/>
      <c r="AT124" s="48"/>
      <c r="AU124" s="48"/>
      <c r="AV124" s="48"/>
      <c r="AW124" s="48"/>
      <c r="AX124" s="48"/>
      <c r="AY124" s="48"/>
    </row>
    <row r="125" spans="1:51" s="27" customFormat="1" ht="75" x14ac:dyDescent="0.25">
      <c r="A125" s="28" t="s">
        <v>79</v>
      </c>
      <c r="B125" s="28"/>
      <c r="C125" s="104" t="s">
        <v>260</v>
      </c>
      <c r="D125" s="28" t="s">
        <v>235</v>
      </c>
      <c r="E125" s="112" t="s">
        <v>283</v>
      </c>
      <c r="F125" s="109">
        <v>12</v>
      </c>
      <c r="G125" s="110" t="s">
        <v>294</v>
      </c>
      <c r="H125" s="74" t="s">
        <v>241</v>
      </c>
      <c r="I125" s="104" t="s">
        <v>300</v>
      </c>
      <c r="J125" s="120">
        <f>8500000*1.15</f>
        <v>9775000</v>
      </c>
      <c r="K125" s="107">
        <v>9775000</v>
      </c>
      <c r="L125" s="28" t="s">
        <v>122</v>
      </c>
      <c r="M125" s="28" t="s">
        <v>74</v>
      </c>
      <c r="N125" s="33" t="s">
        <v>80</v>
      </c>
      <c r="O125" s="96"/>
      <c r="P125" s="52"/>
      <c r="Q125" s="53"/>
      <c r="R125" s="78"/>
      <c r="S125" s="79"/>
      <c r="T125" s="52"/>
      <c r="U125" s="80"/>
      <c r="V125" s="79"/>
      <c r="W125" s="52"/>
      <c r="X125" s="52"/>
      <c r="Y125" s="52"/>
      <c r="Z125" s="52"/>
      <c r="AA125" s="52"/>
      <c r="AB125" s="52"/>
      <c r="AC125" s="52"/>
      <c r="AD125" s="81"/>
      <c r="AE125" s="81"/>
      <c r="AF125" s="52"/>
      <c r="AG125" s="81"/>
      <c r="AH125" s="81"/>
      <c r="AI125" s="52"/>
      <c r="AJ125" s="52"/>
      <c r="AK125" s="47"/>
      <c r="AL125" s="48"/>
      <c r="AM125" s="48"/>
      <c r="AN125" s="48"/>
      <c r="AO125" s="48"/>
      <c r="AP125" s="48"/>
      <c r="AQ125" s="48"/>
      <c r="AR125" s="48"/>
      <c r="AS125" s="48"/>
      <c r="AT125" s="48"/>
      <c r="AU125" s="48"/>
      <c r="AV125" s="48"/>
      <c r="AW125" s="48"/>
      <c r="AX125" s="48"/>
      <c r="AY125" s="48"/>
    </row>
    <row r="126" spans="1:51" ht="90" x14ac:dyDescent="0.25">
      <c r="A126" s="28" t="s">
        <v>79</v>
      </c>
      <c r="B126" s="108"/>
      <c r="C126" s="104" t="s">
        <v>261</v>
      </c>
      <c r="D126" s="28" t="s">
        <v>235</v>
      </c>
      <c r="E126" s="112" t="s">
        <v>282</v>
      </c>
      <c r="F126" s="109">
        <v>9</v>
      </c>
      <c r="G126" s="110" t="s">
        <v>295</v>
      </c>
      <c r="H126" s="74" t="s">
        <v>241</v>
      </c>
      <c r="I126" s="104" t="s">
        <v>300</v>
      </c>
      <c r="J126" s="120">
        <f>354000000-1000000-52002000</f>
        <v>300998000</v>
      </c>
      <c r="K126" s="107">
        <v>300998000</v>
      </c>
      <c r="L126" s="28" t="s">
        <v>122</v>
      </c>
      <c r="M126" s="28" t="s">
        <v>74</v>
      </c>
      <c r="N126" s="33" t="s">
        <v>80</v>
      </c>
    </row>
    <row r="127" spans="1:51" ht="45" x14ac:dyDescent="0.25">
      <c r="A127" s="28" t="s">
        <v>79</v>
      </c>
      <c r="B127" s="108"/>
      <c r="C127" s="104" t="s">
        <v>262</v>
      </c>
      <c r="D127" s="28" t="s">
        <v>235</v>
      </c>
      <c r="E127" s="112" t="s">
        <v>281</v>
      </c>
      <c r="F127" s="109">
        <v>12</v>
      </c>
      <c r="G127" s="110" t="s">
        <v>296</v>
      </c>
      <c r="H127" s="74" t="s">
        <v>241</v>
      </c>
      <c r="I127" s="104" t="s">
        <v>300</v>
      </c>
      <c r="J127" s="120">
        <f>(64000000*1.07+198900000*1.04+20000000)-70000000</f>
        <v>225336000</v>
      </c>
      <c r="K127" s="106">
        <v>225336000</v>
      </c>
      <c r="L127" s="28" t="s">
        <v>122</v>
      </c>
      <c r="M127" s="28" t="s">
        <v>74</v>
      </c>
      <c r="N127" s="33" t="s">
        <v>80</v>
      </c>
    </row>
    <row r="128" spans="1:51" ht="60" x14ac:dyDescent="0.25">
      <c r="A128" s="28" t="s">
        <v>79</v>
      </c>
      <c r="B128" s="108"/>
      <c r="C128" s="104" t="s">
        <v>263</v>
      </c>
      <c r="D128" s="28" t="s">
        <v>235</v>
      </c>
      <c r="E128" s="112" t="s">
        <v>282</v>
      </c>
      <c r="F128" s="109">
        <v>12</v>
      </c>
      <c r="G128" s="110" t="s">
        <v>290</v>
      </c>
      <c r="H128" s="74" t="s">
        <v>241</v>
      </c>
      <c r="I128" s="104" t="s">
        <v>300</v>
      </c>
      <c r="J128" s="120">
        <f>193389837*1.14</f>
        <v>220464414.17999998</v>
      </c>
      <c r="K128" s="106">
        <v>220464414.17999998</v>
      </c>
      <c r="L128" s="28" t="s">
        <v>122</v>
      </c>
      <c r="M128" s="28" t="s">
        <v>74</v>
      </c>
      <c r="N128" s="33" t="s">
        <v>80</v>
      </c>
    </row>
    <row r="129" spans="1:14" ht="105" x14ac:dyDescent="0.25">
      <c r="A129" s="28" t="s">
        <v>79</v>
      </c>
      <c r="B129" s="108"/>
      <c r="C129" s="104" t="s">
        <v>264</v>
      </c>
      <c r="D129" s="28" t="s">
        <v>235</v>
      </c>
      <c r="E129" s="113">
        <v>42370</v>
      </c>
      <c r="F129" s="109">
        <v>11.5</v>
      </c>
      <c r="G129" s="110" t="s">
        <v>296</v>
      </c>
      <c r="H129" s="74" t="s">
        <v>241</v>
      </c>
      <c r="I129" s="104" t="s">
        <v>300</v>
      </c>
      <c r="J129" s="120">
        <f>(6200000*11.5)</f>
        <v>71300000</v>
      </c>
      <c r="K129" s="106">
        <v>71300000</v>
      </c>
      <c r="L129" s="28" t="s">
        <v>122</v>
      </c>
      <c r="M129" s="28" t="s">
        <v>74</v>
      </c>
      <c r="N129" s="33" t="s">
        <v>80</v>
      </c>
    </row>
    <row r="130" spans="1:14" ht="90" x14ac:dyDescent="0.25">
      <c r="A130" s="28" t="s">
        <v>79</v>
      </c>
      <c r="C130" s="104" t="s">
        <v>265</v>
      </c>
      <c r="D130" s="28" t="s">
        <v>235</v>
      </c>
      <c r="E130" s="113">
        <v>42370</v>
      </c>
      <c r="F130" s="109">
        <v>11.5</v>
      </c>
      <c r="G130" s="110" t="s">
        <v>296</v>
      </c>
      <c r="H130" s="74" t="s">
        <v>241</v>
      </c>
      <c r="I130" s="104" t="s">
        <v>300</v>
      </c>
      <c r="J130" s="120">
        <f>(6200000*11.5)</f>
        <v>71300000</v>
      </c>
      <c r="K130" s="106">
        <v>71300000</v>
      </c>
      <c r="L130" s="28" t="s">
        <v>122</v>
      </c>
      <c r="M130" s="28" t="s">
        <v>74</v>
      </c>
      <c r="N130" s="33" t="s">
        <v>80</v>
      </c>
    </row>
    <row r="131" spans="1:14" ht="60" x14ac:dyDescent="0.25">
      <c r="A131" s="28" t="s">
        <v>79</v>
      </c>
      <c r="C131" s="104" t="s">
        <v>145</v>
      </c>
      <c r="D131" s="28" t="s">
        <v>235</v>
      </c>
      <c r="E131" s="112" t="s">
        <v>288</v>
      </c>
      <c r="F131" s="109">
        <v>11</v>
      </c>
      <c r="G131" s="110" t="s">
        <v>294</v>
      </c>
      <c r="H131" s="74" t="s">
        <v>241</v>
      </c>
      <c r="I131" s="104" t="s">
        <v>300</v>
      </c>
      <c r="J131" s="120">
        <v>3500000</v>
      </c>
      <c r="K131" s="107">
        <v>3500000</v>
      </c>
      <c r="L131" s="28" t="s">
        <v>122</v>
      </c>
      <c r="M131" s="28" t="s">
        <v>74</v>
      </c>
      <c r="N131" s="33" t="s">
        <v>80</v>
      </c>
    </row>
    <row r="132" spans="1:14" ht="45" x14ac:dyDescent="0.25">
      <c r="A132" s="28" t="s">
        <v>79</v>
      </c>
      <c r="C132" s="104" t="s">
        <v>266</v>
      </c>
      <c r="D132" s="28" t="s">
        <v>235</v>
      </c>
      <c r="E132" s="112" t="s">
        <v>287</v>
      </c>
      <c r="F132" s="109">
        <v>12</v>
      </c>
      <c r="G132" s="110" t="s">
        <v>293</v>
      </c>
      <c r="H132" s="74" t="s">
        <v>241</v>
      </c>
      <c r="I132" s="104" t="s">
        <v>300</v>
      </c>
      <c r="J132" s="120">
        <f>18000000*1.07</f>
        <v>19260000</v>
      </c>
      <c r="K132" s="107">
        <v>19260000</v>
      </c>
      <c r="L132" s="28" t="s">
        <v>122</v>
      </c>
      <c r="M132" s="28" t="s">
        <v>74</v>
      </c>
      <c r="N132" s="33" t="s">
        <v>80</v>
      </c>
    </row>
    <row r="133" spans="1:14" ht="45" x14ac:dyDescent="0.25">
      <c r="A133" s="28" t="s">
        <v>79</v>
      </c>
      <c r="C133" s="104" t="s">
        <v>267</v>
      </c>
      <c r="D133" s="28" t="s">
        <v>235</v>
      </c>
      <c r="E133" s="112" t="s">
        <v>289</v>
      </c>
      <c r="F133" s="109">
        <v>12</v>
      </c>
      <c r="G133" s="110" t="s">
        <v>291</v>
      </c>
      <c r="H133" s="74" t="s">
        <v>241</v>
      </c>
      <c r="I133" s="104" t="s">
        <v>300</v>
      </c>
      <c r="J133" s="120">
        <f>54*8*18*3200</f>
        <v>24883200</v>
      </c>
      <c r="K133" s="107">
        <v>24883200</v>
      </c>
      <c r="L133" s="28" t="s">
        <v>122</v>
      </c>
      <c r="M133" s="28" t="s">
        <v>74</v>
      </c>
      <c r="N133" s="33" t="s">
        <v>80</v>
      </c>
    </row>
    <row r="134" spans="1:14" ht="30" x14ac:dyDescent="0.25">
      <c r="A134" s="28" t="s">
        <v>79</v>
      </c>
      <c r="C134" s="104" t="s">
        <v>138</v>
      </c>
      <c r="D134" s="28" t="s">
        <v>235</v>
      </c>
      <c r="E134" s="112" t="s">
        <v>284</v>
      </c>
      <c r="F134" s="109">
        <v>1</v>
      </c>
      <c r="G134" s="110" t="s">
        <v>296</v>
      </c>
      <c r="H134" s="74" t="s">
        <v>241</v>
      </c>
      <c r="I134" s="104" t="s">
        <v>300</v>
      </c>
      <c r="J134" s="120">
        <f>(5280320*1.08)+5000000</f>
        <v>10702745.600000001</v>
      </c>
      <c r="K134" s="107">
        <v>10702745.600000001</v>
      </c>
      <c r="L134" s="28" t="s">
        <v>122</v>
      </c>
      <c r="M134" s="28" t="s">
        <v>74</v>
      </c>
      <c r="N134" s="33" t="s">
        <v>80</v>
      </c>
    </row>
    <row r="135" spans="1:14" ht="45" x14ac:dyDescent="0.25">
      <c r="A135" s="28" t="s">
        <v>79</v>
      </c>
      <c r="C135" s="104" t="s">
        <v>268</v>
      </c>
      <c r="D135" s="28" t="s">
        <v>235</v>
      </c>
      <c r="E135" s="112" t="s">
        <v>287</v>
      </c>
      <c r="F135" s="109">
        <v>3</v>
      </c>
      <c r="G135" s="110" t="s">
        <v>293</v>
      </c>
      <c r="H135" s="74" t="s">
        <v>241</v>
      </c>
      <c r="I135" s="104" t="s">
        <v>300</v>
      </c>
      <c r="J135" s="120">
        <f>100000000-20000000</f>
        <v>80000000</v>
      </c>
      <c r="K135" s="107">
        <v>80000000</v>
      </c>
      <c r="L135" s="28" t="s">
        <v>122</v>
      </c>
      <c r="M135" s="28" t="s">
        <v>74</v>
      </c>
      <c r="N135" s="33" t="s">
        <v>80</v>
      </c>
    </row>
    <row r="136" spans="1:14" ht="45" x14ac:dyDescent="0.25">
      <c r="A136" s="28" t="s">
        <v>79</v>
      </c>
      <c r="C136" s="104" t="s">
        <v>269</v>
      </c>
      <c r="D136" s="28" t="s">
        <v>235</v>
      </c>
      <c r="E136" s="112" t="s">
        <v>287</v>
      </c>
      <c r="F136" s="109">
        <v>2</v>
      </c>
      <c r="G136" s="110" t="s">
        <v>290</v>
      </c>
      <c r="H136" s="74" t="s">
        <v>241</v>
      </c>
      <c r="I136" s="104" t="s">
        <v>300</v>
      </c>
      <c r="J136" s="120">
        <v>30000000</v>
      </c>
      <c r="K136" s="107">
        <v>30000000</v>
      </c>
      <c r="L136" s="28" t="s">
        <v>122</v>
      </c>
      <c r="M136" s="28" t="s">
        <v>74</v>
      </c>
      <c r="N136" s="33" t="s">
        <v>80</v>
      </c>
    </row>
    <row r="137" spans="1:14" ht="105" x14ac:dyDescent="0.25">
      <c r="A137" s="28" t="s">
        <v>79</v>
      </c>
      <c r="B137" s="108"/>
      <c r="C137" s="104" t="s">
        <v>270</v>
      </c>
      <c r="D137" s="28" t="s">
        <v>235</v>
      </c>
      <c r="E137" s="112" t="s">
        <v>289</v>
      </c>
      <c r="F137" s="109">
        <v>2</v>
      </c>
      <c r="G137" s="110" t="s">
        <v>290</v>
      </c>
      <c r="H137" s="74" t="s">
        <v>241</v>
      </c>
      <c r="I137" s="104" t="s">
        <v>300</v>
      </c>
      <c r="J137" s="120">
        <f>100000000</f>
        <v>100000000</v>
      </c>
      <c r="K137" s="107">
        <v>100000000</v>
      </c>
      <c r="L137" s="28" t="s">
        <v>122</v>
      </c>
      <c r="M137" s="28" t="s">
        <v>74</v>
      </c>
      <c r="N137" s="33" t="s">
        <v>80</v>
      </c>
    </row>
    <row r="138" spans="1:14" ht="75" x14ac:dyDescent="0.25">
      <c r="A138" s="28" t="s">
        <v>79</v>
      </c>
      <c r="B138" s="108"/>
      <c r="C138" s="104" t="s">
        <v>271</v>
      </c>
      <c r="D138" s="28" t="s">
        <v>235</v>
      </c>
      <c r="E138" s="37">
        <v>42370</v>
      </c>
      <c r="F138" s="109">
        <v>11.5</v>
      </c>
      <c r="G138" s="110" t="s">
        <v>296</v>
      </c>
      <c r="H138" s="74" t="s">
        <v>241</v>
      </c>
      <c r="I138" s="104" t="s">
        <v>300</v>
      </c>
      <c r="J138" s="120">
        <f>(3500000*11.5)</f>
        <v>40250000</v>
      </c>
      <c r="K138" s="106">
        <v>40250000</v>
      </c>
      <c r="L138" s="28" t="s">
        <v>122</v>
      </c>
      <c r="M138" s="28" t="s">
        <v>74</v>
      </c>
      <c r="N138" s="33" t="s">
        <v>80</v>
      </c>
    </row>
    <row r="139" spans="1:14" ht="75" x14ac:dyDescent="0.25">
      <c r="A139" s="28" t="s">
        <v>79</v>
      </c>
      <c r="B139" s="108"/>
      <c r="C139" s="104" t="s">
        <v>272</v>
      </c>
      <c r="D139" s="28" t="s">
        <v>235</v>
      </c>
      <c r="E139" s="37" t="s">
        <v>282</v>
      </c>
      <c r="F139" s="109">
        <v>8.5</v>
      </c>
      <c r="G139" s="110" t="s">
        <v>296</v>
      </c>
      <c r="H139" s="74" t="s">
        <v>241</v>
      </c>
      <c r="I139" s="104" t="s">
        <v>300</v>
      </c>
      <c r="J139" s="120">
        <f>4700000*8.5</f>
        <v>39950000</v>
      </c>
      <c r="K139" s="106">
        <v>39950000</v>
      </c>
      <c r="L139" s="28" t="s">
        <v>122</v>
      </c>
      <c r="M139" s="28" t="s">
        <v>74</v>
      </c>
      <c r="N139" s="33" t="s">
        <v>80</v>
      </c>
    </row>
    <row r="140" spans="1:14" ht="60" x14ac:dyDescent="0.25">
      <c r="A140" s="28" t="s">
        <v>79</v>
      </c>
      <c r="B140" s="108"/>
      <c r="C140" s="104" t="s">
        <v>273</v>
      </c>
      <c r="D140" s="28" t="s">
        <v>235</v>
      </c>
      <c r="E140" s="37">
        <v>42370</v>
      </c>
      <c r="F140" s="109">
        <v>12</v>
      </c>
      <c r="G140" s="110" t="s">
        <v>296</v>
      </c>
      <c r="H140" s="74" t="s">
        <v>241</v>
      </c>
      <c r="I140" s="104" t="s">
        <v>300</v>
      </c>
      <c r="J140" s="120">
        <f>(369933430)*1.07</f>
        <v>395828770.10000002</v>
      </c>
      <c r="K140" s="107">
        <v>395828770.10000002</v>
      </c>
      <c r="L140" s="28" t="s">
        <v>122</v>
      </c>
      <c r="M140" s="28" t="s">
        <v>74</v>
      </c>
      <c r="N140" s="33" t="s">
        <v>80</v>
      </c>
    </row>
    <row r="141" spans="1:14" ht="75" x14ac:dyDescent="0.25">
      <c r="A141" s="28" t="s">
        <v>79</v>
      </c>
      <c r="B141" s="28">
        <v>80101706</v>
      </c>
      <c r="C141" s="104" t="s">
        <v>274</v>
      </c>
      <c r="D141" s="28" t="s">
        <v>235</v>
      </c>
      <c r="E141" s="37">
        <v>42370</v>
      </c>
      <c r="F141" s="109">
        <v>11.5</v>
      </c>
      <c r="G141" s="110" t="s">
        <v>296</v>
      </c>
      <c r="H141" s="74" t="s">
        <v>241</v>
      </c>
      <c r="I141" s="104" t="s">
        <v>300</v>
      </c>
      <c r="J141" s="120">
        <f>(6200000*11.5)</f>
        <v>71300000</v>
      </c>
      <c r="K141" s="106">
        <v>71300000</v>
      </c>
      <c r="L141" s="28" t="s">
        <v>122</v>
      </c>
      <c r="M141" s="28" t="s">
        <v>74</v>
      </c>
      <c r="N141" s="33" t="s">
        <v>80</v>
      </c>
    </row>
    <row r="142" spans="1:14" ht="75" x14ac:dyDescent="0.25">
      <c r="A142" s="28" t="s">
        <v>79</v>
      </c>
      <c r="B142" s="28">
        <v>80101706</v>
      </c>
      <c r="C142" s="104" t="s">
        <v>274</v>
      </c>
      <c r="D142" s="28" t="s">
        <v>235</v>
      </c>
      <c r="E142" s="37">
        <v>42370</v>
      </c>
      <c r="F142" s="109">
        <v>11.5</v>
      </c>
      <c r="G142" s="110" t="s">
        <v>296</v>
      </c>
      <c r="H142" s="74" t="s">
        <v>241</v>
      </c>
      <c r="I142" s="104" t="s">
        <v>300</v>
      </c>
      <c r="J142" s="120">
        <f>(6200000*11.5)</f>
        <v>71300000</v>
      </c>
      <c r="K142" s="106">
        <v>71300000</v>
      </c>
      <c r="L142" s="28" t="s">
        <v>122</v>
      </c>
      <c r="M142" s="28" t="s">
        <v>74</v>
      </c>
      <c r="N142" s="33" t="s">
        <v>80</v>
      </c>
    </row>
    <row r="143" spans="1:14" ht="45" x14ac:dyDescent="0.25">
      <c r="A143" s="28" t="s">
        <v>79</v>
      </c>
      <c r="B143" s="108"/>
      <c r="C143" s="104" t="s">
        <v>275</v>
      </c>
      <c r="D143" s="28" t="s">
        <v>235</v>
      </c>
      <c r="E143" s="37">
        <v>42522</v>
      </c>
      <c r="F143" s="109">
        <v>2</v>
      </c>
      <c r="G143" s="110" t="s">
        <v>290</v>
      </c>
      <c r="H143" s="74" t="s">
        <v>241</v>
      </c>
      <c r="I143" s="104" t="s">
        <v>300</v>
      </c>
      <c r="J143" s="120">
        <f>60000000</f>
        <v>60000000</v>
      </c>
      <c r="K143" s="107">
        <v>60000000</v>
      </c>
      <c r="L143" s="28" t="s">
        <v>122</v>
      </c>
      <c r="M143" s="28" t="s">
        <v>74</v>
      </c>
      <c r="N143" s="33" t="s">
        <v>80</v>
      </c>
    </row>
    <row r="144" spans="1:14" ht="69.75" customHeight="1" x14ac:dyDescent="0.25">
      <c r="A144" s="28" t="s">
        <v>79</v>
      </c>
      <c r="B144" s="28">
        <v>80101706</v>
      </c>
      <c r="C144" s="102" t="s">
        <v>276</v>
      </c>
      <c r="D144" s="28" t="s">
        <v>235</v>
      </c>
      <c r="E144" s="37">
        <v>42370</v>
      </c>
      <c r="F144" s="109">
        <v>4</v>
      </c>
      <c r="G144" s="110" t="s">
        <v>296</v>
      </c>
      <c r="H144" s="74" t="s">
        <v>241</v>
      </c>
      <c r="I144" s="104" t="s">
        <v>300</v>
      </c>
      <c r="J144" s="120">
        <v>24800000</v>
      </c>
      <c r="K144" s="106">
        <v>24800000</v>
      </c>
      <c r="L144" s="28" t="s">
        <v>122</v>
      </c>
      <c r="M144" s="28" t="s">
        <v>74</v>
      </c>
      <c r="N144" s="33" t="s">
        <v>80</v>
      </c>
    </row>
    <row r="145" spans="1:14" ht="84.75" customHeight="1" x14ac:dyDescent="0.25">
      <c r="A145" s="28" t="s">
        <v>79</v>
      </c>
      <c r="B145" s="28">
        <v>80101706</v>
      </c>
      <c r="C145" s="102" t="s">
        <v>277</v>
      </c>
      <c r="D145" s="28" t="s">
        <v>235</v>
      </c>
      <c r="E145" s="37">
        <v>42370</v>
      </c>
      <c r="F145" s="109">
        <v>4</v>
      </c>
      <c r="G145" s="110" t="s">
        <v>296</v>
      </c>
      <c r="H145" s="74" t="s">
        <v>241</v>
      </c>
      <c r="I145" s="104" t="s">
        <v>300</v>
      </c>
      <c r="J145" s="120">
        <v>28000000</v>
      </c>
      <c r="K145" s="106">
        <v>28000000</v>
      </c>
      <c r="L145" s="28" t="s">
        <v>122</v>
      </c>
      <c r="M145" s="28" t="s">
        <v>74</v>
      </c>
      <c r="N145" s="33" t="s">
        <v>80</v>
      </c>
    </row>
    <row r="146" spans="1:14" ht="66.75" customHeight="1" x14ac:dyDescent="0.25">
      <c r="A146" s="28" t="s">
        <v>79</v>
      </c>
      <c r="B146" s="28">
        <v>80101706</v>
      </c>
      <c r="C146" s="102" t="s">
        <v>278</v>
      </c>
      <c r="D146" s="28" t="s">
        <v>235</v>
      </c>
      <c r="E146" s="37">
        <v>42370</v>
      </c>
      <c r="F146" s="109">
        <v>4</v>
      </c>
      <c r="G146" s="110" t="s">
        <v>296</v>
      </c>
      <c r="H146" s="74" t="s">
        <v>241</v>
      </c>
      <c r="I146" s="104" t="s">
        <v>300</v>
      </c>
      <c r="J146" s="120">
        <v>20000000</v>
      </c>
      <c r="K146" s="106">
        <v>20000000</v>
      </c>
      <c r="L146" s="28" t="s">
        <v>122</v>
      </c>
      <c r="M146" s="28" t="s">
        <v>74</v>
      </c>
      <c r="N146" s="33" t="s">
        <v>80</v>
      </c>
    </row>
    <row r="147" spans="1:14" ht="63.75" x14ac:dyDescent="0.25">
      <c r="A147" s="28" t="s">
        <v>79</v>
      </c>
      <c r="B147" s="28">
        <v>80101706</v>
      </c>
      <c r="C147" s="102" t="s">
        <v>279</v>
      </c>
      <c r="D147" s="28" t="s">
        <v>235</v>
      </c>
      <c r="E147" s="37">
        <v>42370</v>
      </c>
      <c r="F147" s="109">
        <v>4</v>
      </c>
      <c r="G147" s="110" t="s">
        <v>296</v>
      </c>
      <c r="H147" s="74" t="s">
        <v>241</v>
      </c>
      <c r="I147" s="104" t="s">
        <v>300</v>
      </c>
      <c r="J147" s="120">
        <v>20000000</v>
      </c>
      <c r="K147" s="106">
        <v>20000000</v>
      </c>
      <c r="L147" s="28" t="s">
        <v>122</v>
      </c>
      <c r="M147" s="28" t="s">
        <v>74</v>
      </c>
      <c r="N147" s="33" t="s">
        <v>80</v>
      </c>
    </row>
    <row r="148" spans="1:14" ht="76.5" x14ac:dyDescent="0.25">
      <c r="A148" s="28" t="s">
        <v>79</v>
      </c>
      <c r="B148" s="28">
        <v>80101706</v>
      </c>
      <c r="C148" s="102" t="s">
        <v>237</v>
      </c>
      <c r="D148" s="28" t="s">
        <v>235</v>
      </c>
      <c r="E148" s="37">
        <v>42370</v>
      </c>
      <c r="F148" s="105">
        <v>2</v>
      </c>
      <c r="G148" s="110" t="s">
        <v>296</v>
      </c>
      <c r="H148" s="74" t="s">
        <v>241</v>
      </c>
      <c r="I148" s="104" t="s">
        <v>300</v>
      </c>
      <c r="J148" s="120">
        <v>16400000</v>
      </c>
      <c r="K148" s="103">
        <v>16400000</v>
      </c>
      <c r="L148" s="28" t="s">
        <v>122</v>
      </c>
      <c r="M148" s="28" t="s">
        <v>74</v>
      </c>
      <c r="N148" s="33" t="s">
        <v>80</v>
      </c>
    </row>
    <row r="149" spans="1:14" ht="38.25" x14ac:dyDescent="0.25">
      <c r="A149" s="28" t="s">
        <v>79</v>
      </c>
      <c r="B149" s="108"/>
      <c r="C149" s="102" t="s">
        <v>228</v>
      </c>
      <c r="D149" s="28" t="s">
        <v>235</v>
      </c>
      <c r="E149" s="37">
        <v>42370</v>
      </c>
      <c r="F149" s="105">
        <v>2</v>
      </c>
      <c r="G149" s="110" t="s">
        <v>296</v>
      </c>
      <c r="H149" s="74" t="s">
        <v>241</v>
      </c>
      <c r="I149" s="104" t="s">
        <v>300</v>
      </c>
      <c r="J149" s="120">
        <v>8000000</v>
      </c>
      <c r="K149" s="103">
        <v>8000000</v>
      </c>
      <c r="L149" s="28" t="s">
        <v>122</v>
      </c>
      <c r="M149" s="28" t="s">
        <v>74</v>
      </c>
      <c r="N149" s="33" t="s">
        <v>80</v>
      </c>
    </row>
    <row r="150" spans="1:14" ht="28.5" x14ac:dyDescent="0.25">
      <c r="A150" s="28" t="s">
        <v>79</v>
      </c>
      <c r="B150" s="108"/>
      <c r="C150" s="104" t="s">
        <v>280</v>
      </c>
      <c r="D150" s="28" t="s">
        <v>235</v>
      </c>
      <c r="E150" s="37">
        <v>42370</v>
      </c>
      <c r="F150" s="109">
        <v>12</v>
      </c>
      <c r="G150" s="111" t="s">
        <v>296</v>
      </c>
      <c r="H150" s="74" t="s">
        <v>241</v>
      </c>
      <c r="I150" s="104" t="s">
        <v>300</v>
      </c>
      <c r="J150" s="120">
        <f>1200000000*1.05</f>
        <v>1260000000</v>
      </c>
      <c r="K150" s="106">
        <v>1260000000</v>
      </c>
      <c r="L150" s="28" t="s">
        <v>122</v>
      </c>
      <c r="M150" s="28" t="s">
        <v>74</v>
      </c>
      <c r="N150" s="33" t="s">
        <v>80</v>
      </c>
    </row>
    <row r="151" spans="1:14" x14ac:dyDescent="0.25">
      <c r="J151" s="120"/>
    </row>
  </sheetData>
  <mergeCells count="16">
    <mergeCell ref="B18:C18"/>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s>
  <dataValidations count="4">
    <dataValidation type="list" allowBlank="1" showInputMessage="1" showErrorMessage="1" error="Solo puede ingresar datos definidos en la lista" prompt="Por favor seleccione el área que requiere el bien o servicio" sqref="A111:A150">
      <formula1>$AZ$3:$AZ$19</formula1>
    </dataValidation>
    <dataValidation type="date" allowBlank="1" showInputMessage="1" showErrorMessage="1" error="Fecha no valida" prompt="Ingrese una fecha valida entre el 01 de enero y 31 de diciembre de 2016" sqref="E111:E150">
      <formula1>42370</formula1>
      <formula2>42735</formula2>
    </dataValidation>
    <dataValidation type="list" allowBlank="1" showInputMessage="1" showErrorMessage="1" error="No es una modalidad valida, seleccione una de la lista" promptTitle="Solo aplica para el GGC" prompt="Seleccione la modalidad de selección" sqref="G111:G150">
      <formula1>#REF!</formula1>
    </dataValidation>
    <dataValidation type="list" allowBlank="1" showInputMessage="1" showErrorMessage="1" error="No es una fuente valida" prompt="Seleccione la fuente de los recursos" sqref="I111:I150">
      <formula1>#REF!</formula1>
    </dataValidation>
  </dataValidations>
  <hyperlinks>
    <hyperlink ref="C8" r:id="rId1" display="www.dafp.gov.co"/>
  </hyperlinks>
  <pageMargins left="0.7" right="0.7" top="0.75" bottom="0.75" header="0.3" footer="0.3"/>
  <pageSetup scale="10" orientation="portrait" r:id="rId2"/>
  <rowBreaks count="2" manualBreakCount="2">
    <brk id="57" max="13" man="1"/>
    <brk id="104" max="13" man="1"/>
  </rowBreaks>
  <colBreaks count="1" manualBreakCount="1">
    <brk id="14" max="1048575"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5" sqref="N15"/>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Hoja2</vt:lpstr>
      <vt:lpstr>Hoja3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2016-01-12T17:30:28Z</cp:lastPrinted>
  <dcterms:created xsi:type="dcterms:W3CDTF">2015-12-14T22:18:47Z</dcterms:created>
  <dcterms:modified xsi:type="dcterms:W3CDTF">2016-01-12T17:30:56Z</dcterms:modified>
</cp:coreProperties>
</file>