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7695" firstSheet="1" activeTab="4"/>
  </bookViews>
  <sheets>
    <sheet name=" Matriz Original" sheetId="1" state="hidden" r:id="rId1"/>
    <sheet name="Matriz" sheetId="16" r:id="rId2"/>
    <sheet name="Presupuesto" sheetId="4" r:id="rId3"/>
    <sheet name="PQRS" sheetId="15" r:id="rId4"/>
    <sheet name="Logro de metas" sheetId="7" r:id="rId5"/>
    <sheet name="Plan de Mejoramiento" sheetId="13" r:id="rId6"/>
    <sheet name="Indicadores" sheetId="10" r:id="rId7"/>
    <sheet name="Riesgos" sheetId="9" r:id="rId8"/>
  </sheets>
  <definedNames>
    <definedName name="_xlnm.Print_Area" localSheetId="6">Indicadores!$B$2:$L$11</definedName>
    <definedName name="_xlnm.Print_Area" localSheetId="4">'Logro de metas'!$B$2:$L$16</definedName>
    <definedName name="_xlnm.Print_Area" localSheetId="5">'Plan de Mejoramiento'!$B$2:$P$9</definedName>
    <definedName name="_xlnm.Print_Area" localSheetId="3">PQRS!$B$1:$N$9</definedName>
    <definedName name="_xlnm.Print_Area" localSheetId="2">Presupuesto!$B$1:$H$32</definedName>
    <definedName name="_xlnm.Print_Area" localSheetId="7">Riesgos!$A$2:$L$28</definedName>
  </definedNames>
  <calcPr calcId="152511"/>
</workbook>
</file>

<file path=xl/calcChain.xml><?xml version="1.0" encoding="utf-8"?>
<calcChain xmlns="http://schemas.openxmlformats.org/spreadsheetml/2006/main">
  <c r="G5" i="15" l="1"/>
  <c r="K5" i="15"/>
  <c r="E12" i="4" l="1"/>
  <c r="J5" i="15"/>
  <c r="E9" i="4" l="1"/>
  <c r="E11" i="4" s="1"/>
  <c r="F6" i="15"/>
  <c r="G6" i="15"/>
  <c r="J6" i="15"/>
  <c r="J5" i="13"/>
  <c r="M5" i="13" s="1"/>
  <c r="I6" i="15"/>
  <c r="H6" i="15"/>
  <c r="F12" i="4"/>
  <c r="E10" i="4"/>
  <c r="F10" i="4" s="1"/>
  <c r="F9" i="4"/>
  <c r="F8" i="4"/>
  <c r="F7" i="4"/>
  <c r="F6" i="4"/>
  <c r="D5" i="16"/>
  <c r="I7" i="13"/>
  <c r="H7" i="13"/>
  <c r="G7" i="13"/>
  <c r="F7" i="13"/>
  <c r="E7" i="13"/>
  <c r="D5" i="1"/>
  <c r="K7" i="13"/>
  <c r="L7" i="13"/>
  <c r="D9" i="1"/>
  <c r="D4" i="1"/>
  <c r="E7" i="15" l="1"/>
  <c r="D7" i="16" s="1"/>
  <c r="F11" i="4"/>
  <c r="F13" i="4"/>
  <c r="D8" i="1"/>
  <c r="D8" i="16"/>
  <c r="D7" i="1"/>
  <c r="D6" i="16" l="1"/>
  <c r="D11" i="16" s="1"/>
  <c r="D6" i="1"/>
  <c r="D11" i="1" s="1"/>
</calcChain>
</file>

<file path=xl/sharedStrings.xml><?xml version="1.0" encoding="utf-8"?>
<sst xmlns="http://schemas.openxmlformats.org/spreadsheetml/2006/main" count="212" uniqueCount="169">
  <si>
    <t xml:space="preserve">AUDITORIA - EVALUACIÓN A LA GESTIÓN </t>
  </si>
  <si>
    <t>Variables Primer Semestre 2015</t>
  </si>
  <si>
    <t xml:space="preserve">Porcentaje </t>
  </si>
  <si>
    <t>Porcentaje logro de Metas SGI</t>
  </si>
  <si>
    <t>Porcentaje de cumplimiento en la gestión presupuestal Funcionamiento</t>
  </si>
  <si>
    <t>Porcentaje de cumplimiento en la gestión presupuestal de Inversión</t>
  </si>
  <si>
    <t xml:space="preserve">Cumplimiento de PQRS </t>
  </si>
  <si>
    <t xml:space="preserve">Cumplimiento de Planes de mejoramiento </t>
  </si>
  <si>
    <t>Cumplimiento Indicadores de Gestión</t>
  </si>
  <si>
    <t>Cumplimiento en la administración de riesgos</t>
  </si>
  <si>
    <t>Calificación sobre 10 puntos maximos posibles</t>
  </si>
  <si>
    <t>AUDITORIA - EVALUACIÓN A LA GESTIÓN</t>
  </si>
  <si>
    <t>Variables (Enero -julio 2015)</t>
  </si>
  <si>
    <t>GRUPO DE RACIONALIZACIÓN DE TRÁMITES</t>
  </si>
  <si>
    <t>COMPONENTES</t>
  </si>
  <si>
    <t>Total Inversión</t>
  </si>
  <si>
    <t>Porcentaje  Inversión</t>
  </si>
  <si>
    <t>CDP</t>
  </si>
  <si>
    <t>RP</t>
  </si>
  <si>
    <t>Giros</t>
  </si>
  <si>
    <t xml:space="preserve">Cuentas por pagar </t>
  </si>
  <si>
    <t xml:space="preserve">Total pago en la vigencia en relacion con CDP </t>
  </si>
  <si>
    <t>Total constituido como Reservas</t>
  </si>
  <si>
    <r>
      <t>Total del presupuesto disponible realmente NO</t>
    </r>
    <r>
      <rPr>
        <sz val="11"/>
        <rFont val="Calibri"/>
        <family val="2"/>
        <scheme val="minor"/>
      </rPr>
      <t xml:space="preserve"> </t>
    </r>
    <r>
      <rPr>
        <b/>
        <sz val="11"/>
        <rFont val="Calibri"/>
        <family val="2"/>
        <scheme val="minor"/>
      </rPr>
      <t xml:space="preserve">utilizado en la vigencia  </t>
    </r>
  </si>
  <si>
    <r>
      <t xml:space="preserve">Total no ejecutado del presupuesto solicitado CDP </t>
    </r>
    <r>
      <rPr>
        <b/>
        <sz val="11"/>
        <rFont val="Calibri"/>
        <family val="2"/>
        <scheme val="minor"/>
      </rPr>
      <t>(liberaciones)</t>
    </r>
  </si>
  <si>
    <t>Fuente:  Grupo Gestión Financiera</t>
  </si>
  <si>
    <t>GRUPO DE RACIONALIZACIÓN DE TRÁMITES (Corte Julio 31 de 2015)</t>
  </si>
  <si>
    <t>Nombre de la dependencia</t>
  </si>
  <si>
    <t xml:space="preserve">Número total de radicados a la dependencia </t>
  </si>
  <si>
    <t>Número total de respuestas</t>
  </si>
  <si>
    <t>Número total de radicados en trámite</t>
  </si>
  <si>
    <t>Número de radicados resueltos fuera de los términos legales</t>
  </si>
  <si>
    <t>Número de radicados en trámite con términos vencidos</t>
  </si>
  <si>
    <t xml:space="preserve">Número total de radicados fuera de términos 
 </t>
  </si>
  <si>
    <t xml:space="preserve"> 
Total radicados menos respuestas y en tramite </t>
  </si>
  <si>
    <t xml:space="preserve">Comentarios de la Oficina de Control Interno </t>
  </si>
  <si>
    <t xml:space="preserve">PQRS </t>
  </si>
  <si>
    <t>Racionalización de Trámites</t>
  </si>
  <si>
    <t>Calificación</t>
  </si>
  <si>
    <t>Fuente: ORFEO</t>
  </si>
  <si>
    <t xml:space="preserve">Proyectos de la Dependencia </t>
  </si>
  <si>
    <t>Fecha inicio</t>
  </si>
  <si>
    <t>Fecha fin</t>
  </si>
  <si>
    <t>Meta</t>
  </si>
  <si>
    <t xml:space="preserve">Logro </t>
  </si>
  <si>
    <t xml:space="preserve">Porcentaje promedio del logro de las metas </t>
  </si>
  <si>
    <t>Comentarios  de la Oficina Control Interno</t>
  </si>
  <si>
    <t>Gestión de la política de racionalización de trámites</t>
  </si>
  <si>
    <t>1: 100% de avance de las actividades planeadas para el mantenimiento e identificación de las funcionalidades a implementar en el SUIT.</t>
  </si>
  <si>
    <t>2: Gestionar la inscripción de trámites y OPAs en el SUIT de 246 Instituciones priorizadas que se encuentran ubicadas en el rango de 0% - 39% del índice de avance de inscripción de trámites</t>
  </si>
  <si>
    <t>Al mes de julio se realizó la revisión de 2.422 propuestas de trámites u otros procedimientos para la inclusión o eliminación del inventario de la entidad. Igualmente se realizó la inscripción de 5.154 trámites u otros procedimientos en el SUIT y se actualizaron 1.085 registros.</t>
  </si>
  <si>
    <t>3: 162 informes realizados y enviados de evaluación sobre las estrategias de racionalización de las instituciones del orden nacional, 32 departamentos y 32 capitales de departamento cada cuatrimestre.</t>
  </si>
  <si>
    <t>4: Asesorar y brindar asistencia técnica en la racionalización, simplificación y automatización del 10% de los trámites del plan nacional de desarrollo</t>
  </si>
  <si>
    <t>5: Un documento con las cadenas de trámites identificadas a partir de la información del SUIT</t>
  </si>
  <si>
    <t>Política de racionalización de trámites</t>
  </si>
  <si>
    <t>1: Una Metodología diseñada de análisis de costos administrativos aplicada a los trámites</t>
  </si>
  <si>
    <t>2: Una metodología diseñada para la racionalización de trámites de alto impacto</t>
  </si>
  <si>
    <t>3: Un documento de diseño de la evaluación de la política de racionalización (consultoría de evaluación de política)</t>
  </si>
  <si>
    <t>4: Un proyecto de decreto 4669 de 2005 modificado</t>
  </si>
  <si>
    <t>Se elaboró la propuesta del proyecto incluyendo nuevas funcionalidades al GRAT y modificando su composición. De otra parte, se creó propuesta independiente para la aprobación de nuevos trámites. El borrador del proyecto será puesto a consideración de la Directora de Control Interno y Racionalización de Trámites.</t>
  </si>
  <si>
    <r>
      <t xml:space="preserve">En el mes de agosto el área reporta elaboración de documento para identificar puntualmente los cambio realizados y 20% de avance porcentual. 
Meta planeada para ejecución entre los meses de mayo a diciembre 2015. 
Avance de 10% a julio y 20% a agosto - refleja atraso en la ejecución, con relación al tiempo transcurrido, dentro de lo planeado.,
</t>
    </r>
    <r>
      <rPr>
        <b/>
        <sz val="11"/>
        <color theme="1"/>
        <rFont val="Calibri"/>
        <family val="2"/>
        <scheme val="minor"/>
      </rPr>
      <t>Importante especial atención al compromiso, logro que se pretende, vs. tiempo pendiente para el plazo de cumplimiento.</t>
    </r>
    <r>
      <rPr>
        <sz val="11"/>
        <color theme="1"/>
        <rFont val="Calibri"/>
        <family val="2"/>
        <scheme val="minor"/>
      </rPr>
      <t xml:space="preserve">
</t>
    </r>
  </si>
  <si>
    <t>5: Un plan de trabajo con el Gobierno Mexicano -COFEMER y el Gobierno del Perú para intercambiar experiencias en racionalización de trámites</t>
  </si>
  <si>
    <t>Con el Gobierno Mexicano - COFEMER y el DNP se definieron las actividades que se van a trabajar en el marco del convenio. Con el Gobierno del Perú se suscribirá un convenio específico para lo cual se envió a la Subdirección el detalle de los temas que se van a compartir con ellos. sugieren programar una video conferencia para fines de agosto.</t>
  </si>
  <si>
    <t>Grupo Racionalización de Trámites</t>
  </si>
  <si>
    <t>Auditoria de Control Interno</t>
  </si>
  <si>
    <t>Auditoria de Contraloría</t>
  </si>
  <si>
    <t>Auditoria Interna de Calidad</t>
  </si>
  <si>
    <t>Auditoria Externa de Calidad</t>
  </si>
  <si>
    <t>Otros (Revisión del proceso - Revisión del procedimiento)</t>
  </si>
  <si>
    <t xml:space="preserve">Total de Hallazgos en la Dependencia </t>
  </si>
  <si>
    <t xml:space="preserve">Total hallazgos que permanecen abiertos para la Dependencia </t>
  </si>
  <si>
    <t>Total hallazgos cerrados para la Dependencia</t>
  </si>
  <si>
    <t>Comentarios Oficina de Control Interno</t>
  </si>
  <si>
    <t xml:space="preserve">Total Hallazgos </t>
  </si>
  <si>
    <t>Número de hallazgos abiertos</t>
  </si>
  <si>
    <t xml:space="preserve">Porcentaje de cierre de hallazgos </t>
  </si>
  <si>
    <t>Fuente: Calidad_DAFP</t>
  </si>
  <si>
    <t xml:space="preserve">Indicadores de Gestión </t>
  </si>
  <si>
    <t>Variables</t>
  </si>
  <si>
    <t>Periodicidad</t>
  </si>
  <si>
    <t>Interpretación (Ficha del Indicador)</t>
  </si>
  <si>
    <t xml:space="preserve">Valor del indicador  (Reporte Calidad-Dafp) </t>
  </si>
  <si>
    <t>Comentarios  Oficina Control Interno</t>
  </si>
  <si>
    <t xml:space="preserve">Dependencia </t>
  </si>
  <si>
    <t>Riesgo</t>
  </si>
  <si>
    <t>Control</t>
  </si>
  <si>
    <t>Seguimiento al control</t>
  </si>
  <si>
    <t>Avances reportados en SGI</t>
  </si>
  <si>
    <t>Comentarios de la Oficina de Control Interno</t>
  </si>
  <si>
    <t>1- Instrumentos técnicos inadecuados</t>
  </si>
  <si>
    <t>Reuniones internas de planeación y seguimiento</t>
  </si>
  <si>
    <t>Mensual</t>
  </si>
  <si>
    <t>2- Emisión tardía de instrumentos</t>
  </si>
  <si>
    <t>Sistema de Planeación (SGI)</t>
  </si>
  <si>
    <t>3- Emisión de conceptos técnicos o juridicos imprecisos que induzcan a una inadecuada interpretación o aplicación de la norma o política</t>
  </si>
  <si>
    <t>Verificación normativo / normograma</t>
  </si>
  <si>
    <t>Verificación, revisión y validación</t>
  </si>
  <si>
    <t xml:space="preserve">Se definió que previo a la firma de la Directora de Control Interno y racionalización de trámites, los conceptos o derechos de petición deben tener el visto bueno del coordinador del grupo de racionalización de trámites, a lo que se da cumplimiento. </t>
  </si>
  <si>
    <t>Capacitación, Inducción y Reinducción</t>
  </si>
  <si>
    <t>4- Incumplimiento de los términos de respuesta a las peticiones hechas al DAFP</t>
  </si>
  <si>
    <t>Sistemas de información (Orfeo, proactivanet, SUIT)</t>
  </si>
  <si>
    <t>Se dio respuesta oportuna a las incidencias-peticiones recibidas por parte de los usuarios a través de SUIT, Proactivanet y Orfeo. De otra parte, se revisaron los trámites enviados por las entidades.</t>
  </si>
  <si>
    <t>Control de Términos</t>
  </si>
  <si>
    <t>Para este control se definio la actividad "crear una política de operación que indique que el tiempo máximo de entrega de la respuesta para firma sea de 5 días antes del vencimiento"; se elaboró y ajustó el documento política operación de acuerdo a las observaciones realizadas por el grupo y se envió a la oficina asesora de planeación para ser incorporado en el proceso de asesoría.</t>
  </si>
  <si>
    <t>5- No atender el total de asesorías solicitadas por parte de las entidades públicas que lo requieran (orden Nacional y Territorial)</t>
  </si>
  <si>
    <t>Revisión periódica de las estrategias, metas y objetivos</t>
  </si>
  <si>
    <t>Periodicamente se realizan reuniones internas para evaluación y ajustes en temas como SUIT, asesorías territoriales en el marco del proyecto de inversión y plan anticorrupción, entre otros.</t>
  </si>
  <si>
    <t>6- Inoportunidad en la entrega de lineamientos institucionales al usuario final</t>
  </si>
  <si>
    <t>Politicas de operación</t>
  </si>
  <si>
    <t>Se realizan comités editoriales en los cuales se definen temas como reportes de capacitaciones, asesorías y reuniones en el aplicativo estadísticas,información relacionada con la política de racionalización de trámites contenida en los portales de la Función Pública y SUIT, así mismo se definió la actualización de la sección del SUIT en cifras en el portal del SUIT.</t>
  </si>
  <si>
    <t>7- Uso indebido de la información que reposa en las bases de datos</t>
  </si>
  <si>
    <t>Asignación de roles y permisos</t>
  </si>
  <si>
    <t>Se tiene definido las políticas de roles y perfiles para la administración y uso de las bases de datos, las cuales se encuentran implementadas en el aplicativo SUIT. Así mismo se mantiene los controles establecidos en la creación o configuración de usuarios.</t>
  </si>
  <si>
    <t>Administración de las Políticas de Seguridad y acceso a la información</t>
  </si>
  <si>
    <t>Políticas de Operación documentadas y comunicadas</t>
  </si>
  <si>
    <t>8- Incumplimiento de los requerimientos legales y de Gobierno para desarrollar o actualizar políticas públicas</t>
  </si>
  <si>
    <t>Sistema de gestión del Empleo Público (SIGEP)</t>
  </si>
  <si>
    <t>Fuente:  Sistema de Gestión Institucional  "SGI"</t>
  </si>
  <si>
    <r>
      <t>Se realizaron reuniones y talleres para la identificación y levantamiento de los requerimientos del SUIT, se salió a producción con la Iteración 2 que comprendió: La funcionalidad del cargue de las tablas de racionalización SUIT v2 a SUIT v3, 12 controles de cambios al sistema y 4 ajuste y mejoras.
Igualmente se capacitaron al mes de julio</t>
    </r>
    <r>
      <rPr>
        <sz val="11"/>
        <color rgb="FFFF0000"/>
        <rFont val="Calibri"/>
        <family val="2"/>
        <scheme val="minor"/>
      </rPr>
      <t xml:space="preserve"> </t>
    </r>
    <r>
      <rPr>
        <sz val="11"/>
        <rFont val="Calibri"/>
        <family val="2"/>
        <scheme val="minor"/>
      </rPr>
      <t xml:space="preserve">304 </t>
    </r>
    <r>
      <rPr>
        <sz val="11"/>
        <color theme="1"/>
        <rFont val="Calibri"/>
        <family val="2"/>
        <scheme val="minor"/>
      </rPr>
      <t>Entidades del orden Nacional y</t>
    </r>
    <r>
      <rPr>
        <sz val="12"/>
        <color theme="1"/>
        <rFont val="Calibri"/>
        <family val="2"/>
        <scheme val="minor"/>
      </rPr>
      <t xml:space="preserve"> Territorial y 790 usuarios en el manejo del Sistema Único de Información de Trámites - SUIT.
Asi mismo, a través del aplicativo de Proativanet se resolvieron 247 incidencias-peticiones en los términos establecidos.</t>
    </r>
  </si>
  <si>
    <r>
      <t xml:space="preserve">El propósito de  la meta es mantenimiento de lo ya existente, e dentificación de nuevas funcionalidades a implementar.
La meta se propone durante la vigencia, ejecución del 100% de lo planeado. El programa para toda la vigencia permitió evidenciar que  el 54% reportado a julio corresponde a la mitad de lo planeado (dos iteraciones de cuatro programadas). </t>
    </r>
    <r>
      <rPr>
        <sz val="11"/>
        <color rgb="FFFF0000"/>
        <rFont val="Calibri"/>
        <family val="2"/>
        <scheme val="minor"/>
      </rPr>
      <t xml:space="preserve">
</t>
    </r>
  </si>
  <si>
    <r>
      <t xml:space="preserve">Se realizó la inscripción de 5,154 trámites u otros procedimientos en el SUIT y la actualización de 1,085 registros. 
Esta meta está formulada en términos de entidades. En el SGI no se ve el indicador, y los registros de avance cualitativo informan sobre actividades realizadas, el de avance cuantitativo presenta el porcentaje logrado (a jul 58.3%), pero no precisan a cuantas entidades corresponde el mismo.
En entrevista con profesional del área, el dato de entidades se evidenció en archivos del Grupo de Trámites, en Yaksa – cuadro Excel de seguimiento a entidades y tablero de control (el dato es acumulable y con corte a agosto son 176 entidades) – </t>
    </r>
    <r>
      <rPr>
        <b/>
        <sz val="11"/>
        <rFont val="Calibri"/>
        <family val="2"/>
        <scheme val="minor"/>
      </rPr>
      <t>Para registros futuros, es importante que este dato quede en los registros de avance en el SGI – presentar avances en los términos en que se formula la meta.</t>
    </r>
  </si>
  <si>
    <t>Se realizaron 226 informes de evaluación de la estrategia de racionalización y el consolidado por cada sector.
Teniendo en cuenta que los informes de seguimiento a las estrategias de racionalización contenidas en el plan de anticorrupción y de atención al ciudadano, fueron socializados a las Instituciones junto a los resultados del FURAG en el mes de Junio por directriz de la Dirección General, no se considera pertinente realizar un seguimiento en el mes de Junio ya que las Instituciones están en el proceso de ajuste de las estrategias de acuerdo con las observaciones presentadas en los informes.</t>
  </si>
  <si>
    <t>Se realizaron 4 mesas de trabajo con el Ministerio de las TIC y DNP - Servicio al Ciudadano para la definición de la hoja de ruta de los trámites que se deben intervenir con estrategias de racionalización.
Se definió en conjunto con las dos (2) entidades anteriormente  nombradas, los 13 trámites y servicios en la vida del ciudadano que se van a intervenir dentro de la estrategia mapa de ruta. 
En el mes de Julio se llevó a cabo un evento de capacitación sobre el avance de la política de racionalización de trámites, frente al modelo integrado de planeación y gestión (estrategia de racionalización de tramites) con la presencia de 83 entidades y la participación de 167 invitados de los 24 sectores administrativos.
Se realizaron sesiones del GRAT de Transporte para mirar los avances de los 11 registros que componen el Registro Único Nacional de Tránsito-RUNT, seguimiento mediante GRAT a la Ventanilla Única Forestal - VUF, seguimiento mediante mesas de trabajo a la Ventanilla única empresarial (Creación, puesta en marcha y liquidación), a la Ventanilla Única de Comercio - VUCE,  a la cadena Libreta Militar, y del GRAT del Sector Agricultura, donde se realizó seguimiento a la ventanilla única forestal y al avance en la inscripción de trámites del Instituto Colombiano Agropecuario.</t>
  </si>
  <si>
    <t>Se elaborarón los estudios previos y se suscribió contrato de prestación de servicios. El contratista presentó el plan de trabajo el cual fue aprobado y un primer informe de avance de actividades desarrolladas de conformidad con los compromisos contractuales.</t>
  </si>
  <si>
    <t xml:space="preserve">Se realizaron los estudios previos para contratar un apoyo para el análisis de costos administrativo los cuales fueron aprobados por el Comité de Contratación. Así mismo se elaboró el plan de actividades a adelantar para obtener la propuesta metodológica de análisis de costos administrativos.
</t>
  </si>
  <si>
    <t>Se realizó la revisión y ajuste a lostérminos de referencia propuesta por el Departamento Nacional de Planeación para continuar con el proceso de contratación.
Se realizó reunión con el DNP a través del Programa Nacional de Servicio al Ciudadano donde manifestó que los términos de referencia del contrato ya están. Se adelanta la gestión de los recursos económicos con las instancias administrativas del DNP para su aprobación y posterior licitación.</t>
  </si>
  <si>
    <r>
      <t>Se elaboró la descripción de la necesidad de la evaluación de la política, como un compromiso de la reunión realizada con la Subdirección. Se ajusta los términos de referencia de acuerdo con las observaciones enviadas</t>
    </r>
    <r>
      <rPr>
        <sz val="12"/>
        <color theme="1"/>
        <rFont val="Calibri"/>
        <family val="2"/>
        <scheme val="minor"/>
      </rPr>
      <t>. Igualmente se presentó la propuesta del documento al DNP - Programa de servicio al ciudadano para adelantar la contratación correspondiente. 
El DNP está evaluando el documento para la consecución de los recursos a través de las instancias administrativas de la entidad.</t>
    </r>
  </si>
  <si>
    <t>Frente a la actividad de "validar técnica y jurídicamente los instrumentos generados por el área antes de su divulgación, El Grupo de Trámites realizó el proyecto de modificación del decreto 4669 de 2005, el cual se encuentra en validación por el área de jurídica, igualmente se actualizó la guía de usuario del SUIT de acuerdo a las funcionalidades desplegadas en el mes.
De otra parte, se está actualizando la guía estrategias para la construcción del plan anticorrupción y de atención al ciudadano, en todos sus componentes con la Secretaría de Transparencia y el Departamento Nacional de Planeación.</t>
  </si>
  <si>
    <t>Mediante reuniones, el área realiza revisión periódica de los proyectos definidos para la vigencia, para lo cual se elaboró cuadro de control para el seguimiento al avance de cada uno de los proyectos formulados con responsables y fechas.</t>
  </si>
  <si>
    <r>
      <t>Una de las actividades planteadas para este control es la de crear una polìtica de operación en la que indique que en las reuniones de seguimiento se debe incluir el tema de emisiòn de los conceptos. La politica fue elaborada e incorporada en el Sistema de Gestión de la Calidad del proceso de asesoría.</t>
    </r>
    <r>
      <rPr>
        <sz val="11"/>
        <color rgb="FFFF0000"/>
        <rFont val="Calibri"/>
        <family val="2"/>
        <scheme val="minor"/>
      </rPr>
      <t xml:space="preserve"> </t>
    </r>
  </si>
  <si>
    <r>
      <t xml:space="preserve">Como actividad propuesta para este control se propuso la de "incluir dentro de la planeación el uso de la herramienta virtual webex, para atender la demanda de aquellas asesorías </t>
    </r>
    <r>
      <rPr>
        <sz val="11"/>
        <rFont val="Calibri"/>
        <family val="2"/>
        <scheme val="minor"/>
      </rPr>
      <t>solicitadas, que por razón de presupuesto no pueden hacer presencialmente" frente a esta acciones se tiene habilitada en el portal SUIT,</t>
    </r>
    <r>
      <rPr>
        <sz val="11"/>
        <color theme="1"/>
        <rFont val="Calibri"/>
        <family val="2"/>
        <scheme val="minor"/>
      </rPr>
      <t xml:space="preserve"> </t>
    </r>
    <r>
      <rPr>
        <sz val="11"/>
        <color rgb="FFFF0000"/>
        <rFont val="Calibri"/>
        <family val="2"/>
        <scheme val="minor"/>
      </rPr>
      <t xml:space="preserve"> </t>
    </r>
    <r>
      <rPr>
        <sz val="11"/>
        <color theme="1"/>
        <rFont val="Calibri"/>
        <family val="2"/>
        <scheme val="minor"/>
      </rPr>
      <t>la inscripción a las capacitaciones sobre la política de racionalización de trámites, las cuales pueden ser presenciales o virtuales por medio de webex, las cuales se programan mensualmente.</t>
    </r>
  </si>
  <si>
    <t>Como actividad de control se definio "Asistir a las reuniones de planeación y programación de la estrategia de Difusión convocada por comunicaciones". Por lo anterior en el mes de mayo se asistió a una reunión citada por el líder del proceso para la validación de los nuevos contenidos del portal. Igualmente, se dió respuesta a las solicitudes enviadas por el área de comunicaciones, sobre la validación de la información migrada al nuevo portal del DAFP. Así mismo se asignó el usuario y clave a los web master para el nuevo portal.</t>
  </si>
  <si>
    <t>Como actividad de control se definio "Asistir a las reuniones convocadas por el líder del proceso".</t>
  </si>
  <si>
    <t xml:space="preserve">Se observa el seguimiento mensual a través del Sistema de Gestión Institucional - SGI
</t>
  </si>
  <si>
    <t xml:space="preserve">Se ajustan los roles de los asesores de política de acuerdo con la distribución de funciones y las situaciones presentadas (retiro, vacaciones,licencia, etc). </t>
  </si>
  <si>
    <t>Para este control se definio  el "seguimiento y asesoría a la implementación de la política de trámites por parte de las instituciones, mediante reporte de avances". Como cumplimiento a lo anterior, se reorganizó la sección del SUIT en cifras y se incluyeron nuevos reportes: -Trámites y Otros procedimientos administrativos presencial y en línea, total de registros disponibles en Nación y Territorio, Potencial del registro de trámites y Otros procedimientos administrativos, Asi mismo, se actualiza semanalmente los reportes publicados en la sección del SUIT en cifras en el portal del SUIT.</t>
  </si>
  <si>
    <t xml:space="preserve">Se han realizado reuniones de unificación de criterios al interior del área y con otras en temas como: emisión de la estrategia antitrámites del plan anticorrupción y atención al ciudadano, registro de las PQRD en el SUIT y SIGEP, entre otras. Igualmente, se definió de acuerdo a las competencias de los servidores públicos del área, quienes dan respuesta a los derechos de petición o conceptos que se soliciten a través de ORFEO. </t>
  </si>
  <si>
    <t xml:space="preserve">Se observa el seguimiento mensual a través del Sistema de Gestión Institucional - SGI.
</t>
  </si>
  <si>
    <r>
      <t xml:space="preserve">Se observa el seguimiento mensual a través del Sistema de Gestión Institucional - SGI.
</t>
    </r>
    <r>
      <rPr>
        <sz val="11"/>
        <color rgb="FFFF0000"/>
        <rFont val="Calibri"/>
        <family val="2"/>
        <scheme val="minor"/>
      </rPr>
      <t/>
    </r>
  </si>
  <si>
    <t>Teniendo en cuenta las revisiones periodicas, se ajustó el documento política operación de acuerdo a las observaciones realizadas por el grupo y se envió a la oficina asesora de planeación para ser incorporado en el proceso de asesoría.</t>
  </si>
  <si>
    <r>
      <rPr>
        <sz val="11"/>
        <rFont val="Calibri"/>
        <family val="2"/>
        <scheme val="minor"/>
      </rPr>
      <t>Se observa el seguimiento mensual a través del Sistema de Gestión Institucional - SGI.</t>
    </r>
    <r>
      <rPr>
        <sz val="11"/>
        <color theme="3" tint="0.39997558519241921"/>
        <rFont val="Calibri"/>
        <family val="2"/>
        <scheme val="minor"/>
      </rPr>
      <t xml:space="preserve">
</t>
    </r>
  </si>
  <si>
    <r>
      <t xml:space="preserve">Se observa que las actividades realizadas no guardan relación directa con el control "Política de Operación" ni con el Riesgo "Inoportunidad en la entrega de Lineamientos institucionales al usuario final".  Con base en lo anterior se recomienda revisar el control y actividades para este riesgo.
</t>
    </r>
    <r>
      <rPr>
        <sz val="11"/>
        <rFont val="Calibri"/>
        <family val="2"/>
        <scheme val="minor"/>
      </rPr>
      <t xml:space="preserve">
Se observa el seguimiento mensual a través del Sistema de Gestión Institucional - SGI.</t>
    </r>
    <r>
      <rPr>
        <b/>
        <sz val="11"/>
        <rFont val="Calibri"/>
        <family val="2"/>
        <scheme val="minor"/>
      </rPr>
      <t xml:space="preserve">
</t>
    </r>
  </si>
  <si>
    <t>Se observa el seguimiento mensual a través del Sistema de Gestión Institucional - SGI.</t>
  </si>
  <si>
    <r>
      <rPr>
        <sz val="11"/>
        <rFont val="Calibri"/>
        <family val="2"/>
        <scheme val="minor"/>
      </rPr>
      <t xml:space="preserve">El próximo seguimiento  esta previsto para finales de la vigencia, mediante </t>
    </r>
    <r>
      <rPr>
        <sz val="11"/>
        <color theme="1"/>
        <rFont val="Calibri"/>
        <family val="2"/>
        <scheme val="minor"/>
      </rPr>
      <t xml:space="preserve">observación de los informes de avance, publicados en las web de las entidades, en los meses de septiembre y octubre (al mes de agosto las entidades se encuentran aplicado ajustes, acorde con la retroalimentación del Departamento).
Profesional del área informa que la meta está ajustada para producción de informes semestrales. Esto se ve en detalle en la parte interna del SGI (donde los profesionales diligencian los avances), mediante ajuste en actividades y cambio en los pesos de las mismas. Pero la definición de la meta no presenta ningún ajuste. </t>
    </r>
    <r>
      <rPr>
        <b/>
        <sz val="11"/>
        <rFont val="Calibri"/>
        <family val="2"/>
        <scheme val="minor"/>
      </rPr>
      <t>Es importante que al ajustar una meta, se conserve la consistencia de la misma, desde</t>
    </r>
    <r>
      <rPr>
        <b/>
        <sz val="11"/>
        <color theme="1"/>
        <rFont val="Calibri"/>
        <family val="2"/>
        <scheme val="minor"/>
      </rPr>
      <t xml:space="preserve"> su definición. Si en este caso los informes ya no son cuatrimestrales, si no semestrales, esto debe reflejarse, desde la redacción de la meta.  </t>
    </r>
  </si>
  <si>
    <t xml:space="preserve">El Grupo de Racionalización de Trámites no reporta hallazgos abiertos en el plan de mejoramiento institucional ni en el plan suscrito con la Contraloría General de la Repíblica.
El 100% obedece a que la dependencia no tiene hallazgos abiertos.
</t>
  </si>
  <si>
    <t>El Grupo de racionalización de trámites no definio indicadores de gestión en la vigencia 2015.  Sin embago se establecen mediciones a través de la Herramienta SUIT.</t>
  </si>
  <si>
    <r>
      <t>Los avances reportados se evidenciaron en la carpeta del contrato No. 084  – Primer informe de actividades, documento de diagnóstico. El Plan de trabajo se encuentra en los archivo del Grupo de Trámites, sin embargo</t>
    </r>
    <r>
      <rPr>
        <sz val="11"/>
        <color theme="3" tint="0.39997558519241921"/>
        <rFont val="Calibri"/>
        <family val="2"/>
        <scheme val="minor"/>
      </rPr>
      <t xml:space="preserve"> </t>
    </r>
    <r>
      <rPr>
        <sz val="11"/>
        <rFont val="Calibri"/>
        <family val="2"/>
        <scheme val="minor"/>
      </rPr>
      <t>no es de fácil identificación por cuanto el mismo, no se encuentra titulado.</t>
    </r>
    <r>
      <rPr>
        <b/>
        <sz val="11"/>
        <rFont val="Calibri"/>
        <family val="2"/>
        <scheme val="minor"/>
      </rPr>
      <t xml:space="preserve"> Por lo anterior se sugiere que en los planes de trabajo se registre el titulo acorde con el objetivo del contrato - en este caso Cadenas de Trámites.  </t>
    </r>
  </si>
  <si>
    <r>
      <t xml:space="preserve">Evidencias en la carpeta del contrato No. 105 – Plan de actividades a desarrollar.  </t>
    </r>
    <r>
      <rPr>
        <sz val="11"/>
        <color theme="1"/>
        <rFont val="Calibri"/>
        <family val="2"/>
        <scheme val="minor"/>
      </rPr>
      <t xml:space="preserve">
En la carpeta del contrato se observa inconsistencia en el Primer informe de actividades, en el sentido de que el objeto del contrato no concuerda con la información de actividades (el objeto en este informe corresponde a otro contrato)</t>
    </r>
    <r>
      <rPr>
        <sz val="11"/>
        <color theme="3" tint="0.39997558519241921"/>
        <rFont val="Calibri"/>
        <family val="2"/>
        <scheme val="minor"/>
      </rPr>
      <t>.</t>
    </r>
    <r>
      <rPr>
        <b/>
        <sz val="11"/>
        <color theme="3" tint="0.39997558519241921"/>
        <rFont val="Calibri"/>
        <family val="2"/>
        <scheme val="minor"/>
      </rPr>
      <t xml:space="preserve"> </t>
    </r>
    <r>
      <rPr>
        <b/>
        <sz val="11"/>
        <rFont val="Calibri"/>
        <family val="2"/>
        <scheme val="minor"/>
      </rPr>
      <t>De acuerdo con aclaración del Coordinador de Trámites la inconsistencia anterior, se presentó porque el área suministró el formato a la contratista, con el contenido de otro contrato.   Por lo anterio es importante hacer la aclaración correspondiente en la carpeta del contrato.</t>
    </r>
  </si>
  <si>
    <r>
      <t xml:space="preserve">Al mes de julio reporta avance del 50%. Y en la actualidad el Área está presentando solicitud de los siguientes cambios: 
Nombre de la meta por "Terminos de referencia elaborados sobre la </t>
    </r>
    <r>
      <rPr>
        <sz val="11"/>
        <rFont val="Calibri"/>
        <family val="2"/>
        <scheme val="minor"/>
      </rPr>
      <t>consultoría para la evaluación de la política</t>
    </r>
    <r>
      <rPr>
        <sz val="11"/>
        <color theme="3" tint="0.39997558519241921"/>
        <rFont val="Calibri"/>
        <family val="2"/>
        <scheme val="minor"/>
      </rPr>
      <t xml:space="preserve"> </t>
    </r>
    <r>
      <rPr>
        <sz val="11"/>
        <color theme="1"/>
        <rFont val="Calibri"/>
        <family val="2"/>
        <scheme val="minor"/>
      </rPr>
      <t xml:space="preserve">de Racionalización de Trámites"
Actividad 2: Definir  con el consultor las actividades a adelantar para la evaluacion de la política.
Actividad 3: Ejecutar las actividades de acuerdo al plan definido. </t>
    </r>
    <r>
      <rPr>
        <sz val="11"/>
        <color rgb="FFFF0000"/>
        <rFont val="Calibri"/>
        <family val="2"/>
        <scheme val="minor"/>
      </rPr>
      <t xml:space="preserve"> </t>
    </r>
    <r>
      <rPr>
        <sz val="11"/>
        <color theme="1"/>
        <rFont val="Calibri"/>
        <family val="2"/>
        <scheme val="minor"/>
      </rPr>
      <t xml:space="preserve">
Los cambios se solicitan por lo siguiente      Se solicita eliminar las dos actividades mencionadas. Solo quedaría una actividad relacionada con: Elaboración de los términos de referencia para la contratación del consultor.
El inicio de la activiad depende de la ejecución de los recursos por parte del DNP teniendo en cuenta las obligaciones del Conpes 3785 de 2013. Hasta la fecha, según el seguimiento que se ha hecho al DNP  se encuentra que se hace necesario realizar la consulta de costos del mercado para continuar con el proceso de contratación. Dependiendo de estos resultados se determinará la opción de manejo de vigencias futuras para adelantar la evaluación. Recomiendan que este proceso se adelanta el año entrante con la solicitud de vigencias futuras.  </t>
    </r>
    <r>
      <rPr>
        <sz val="11"/>
        <color rgb="FFFF0000"/>
        <rFont val="Calibri"/>
        <family val="2"/>
        <scheme val="minor"/>
      </rPr>
      <t xml:space="preserve">
</t>
    </r>
    <r>
      <rPr>
        <b/>
        <sz val="11"/>
        <rFont val="Calibri"/>
        <family val="2"/>
        <scheme val="minor"/>
      </rPr>
      <t>Se tener presente el ajuste de la meta y las fechas de las actividades en el aplicativo SGI para el mes de septiembre.</t>
    </r>
  </si>
  <si>
    <r>
      <rPr>
        <sz val="11"/>
        <rFont val="Calibri"/>
        <family val="2"/>
        <scheme val="minor"/>
      </rPr>
      <t xml:space="preserve">En el mes de septiembre el área solicita a la Subdirección y a la Oficina Asesora de Planeación, eliminar la meta propuesta en la planeación de 2015, soportado en lo siguiente:
</t>
    </r>
    <r>
      <rPr>
        <sz val="11"/>
        <color theme="1"/>
        <rFont val="Calibri"/>
        <family val="2"/>
        <scheme val="minor"/>
      </rPr>
      <t xml:space="preserve">
Dado que las acciones que se desarrollen dependen de la disponibilidad de los gobiernos de México y Perú, donde se han programado videoconferencias y a la fecha, por aspectos procedimientales y protocolarios no se ha avanzado como se tenía planteados, se considera pertinente no incluirlo dentro del SGI, sino continuar con el ejercicio a manera de conocimiento de experiencias internacionales por fuera de la planeación. 
</t>
    </r>
    <r>
      <rPr>
        <b/>
        <sz val="11"/>
        <color theme="1"/>
        <rFont val="Calibri"/>
        <family val="2"/>
        <scheme val="minor"/>
      </rPr>
      <t>Se recomienda hacia futuro en el ejercicio de la planeación tener en cuenta al establecer los proyectos los factores externos (colocación de recursos financieros y decisiones de otras entidades) que pudieran llegar a impedir el cumplimiento de los objetivos propuestos.</t>
    </r>
    <r>
      <rPr>
        <b/>
        <sz val="11"/>
        <color theme="6" tint="-0.249977111117893"/>
        <rFont val="Calibri"/>
        <family val="2"/>
        <scheme val="minor"/>
      </rPr>
      <t xml:space="preserve">
</t>
    </r>
  </si>
  <si>
    <r>
      <rPr>
        <sz val="11"/>
        <rFont val="Calibri"/>
        <family val="2"/>
        <scheme val="minor"/>
      </rPr>
      <t xml:space="preserve">Se observa el seguimiento mensual a través del Sistema de Gestión Institucional - SGI.
</t>
    </r>
    <r>
      <rPr>
        <b/>
        <sz val="11"/>
        <rFont val="Calibri"/>
        <family val="2"/>
        <scheme val="minor"/>
      </rPr>
      <t xml:space="preserve">
El control "Sistema de gestión del Empleo Público (SIGEP)", no guarda relación con la actividad "Seguimiento y asesoría a la implementación de la política de trámites por parte de las instituciones,
mediante reporte de avances", por lo que se sugiere revisar el control y las actividades propuestas.</t>
    </r>
    <r>
      <rPr>
        <sz val="11"/>
        <color theme="3" tint="0.39997558519241921"/>
        <rFont val="Calibri"/>
        <family val="2"/>
        <scheme val="minor"/>
      </rPr>
      <t xml:space="preserve">
</t>
    </r>
  </si>
  <si>
    <t xml:space="preserve">No se observa coherente el avance con lo consignado  en el SGI, en el  cual se registra que el líder del proceso no ha convocado a reuniones.
</t>
  </si>
  <si>
    <t>El equipo de trabajo de Trámites ha asistido a los seminarios tecnicos programados por la Entidad; así mismo se asistió a la capacitación de como administrar el tiempo y a la vídeo conferencia con COFEMER sobre costos administrativos y a la capacitación del DANE sobre regulación estadística.</t>
  </si>
  <si>
    <t>Se realizó capacitación sobre la interoperabilidad con la superintendencia de notariado y registro (certificado de tradición y libertad). Se socializó por parte de la directora el procedimiento y tiempos para garantizar la
respuesta oportuna de las solicitudes y se recibió capacitación sobre la herramienta OPKM por parte del grupo de gestión documental.</t>
  </si>
  <si>
    <r>
      <t xml:space="preserve">Porcentualmente al mes de julio, el área reporta 58% de avance  y varias actividades con Mintic's y el Programa de Servicio al Ciudadano. Sin embargo,  en el mes de septiembre, el área gestiona el cambio de la meta por: "Asesorar y brindar asistencia técnica en la racionalización, simplificación y automatización de 100 trámites".  En el Sistema SGI, el área anota que este cambio es en razón a que el Departamento asumió el compromiso con la Presidencia de la República de racionalizar 800 trámites (hasta 2018), y que la justificación para la meta se asocia al número de trámites a racionalizar en el año 2015, que son 100.  
Para el logro de este compromiso el área trabaja en la estrategia, partiendo de un acumulado de 1.142 trámites intervenidos con acciones de racionalización a 31 de diciembre de 2014; lo cual junto con un promedio anual de 143 trámites intervenidos, se está tomando como línea base. Esta gestión se soporta con algunos documentos de trabajo como la ficha del proyecto, y un informe de avance que reporta al 31 de agosto de 2015, 65 trámites racionalizados dentro de la mega meta de 800 para el cuatrienio. 
</t>
    </r>
    <r>
      <rPr>
        <b/>
        <sz val="11"/>
        <rFont val="Calibri"/>
        <family val="2"/>
        <scheme val="minor"/>
      </rPr>
      <t xml:space="preserve">
</t>
    </r>
    <r>
      <rPr>
        <sz val="11"/>
        <rFont val="Calibri"/>
        <family val="2"/>
        <scheme val="minor"/>
      </rPr>
      <t xml:space="preserve">En cuanto a los GRAT realizados, los soportes se pueden evidenciar en los archivos del área en Yaksa, en la carpeta del GRAT.
</t>
    </r>
    <r>
      <rPr>
        <b/>
        <sz val="11"/>
        <rFont val="Calibri"/>
        <family val="2"/>
        <scheme val="minor"/>
      </rPr>
      <t xml:space="preserve">
Es importante se tenga en cuenta realizar el ajuste en el aplicativo SGI, previo al registro de los avances correspondientes al mes de septiembre.</t>
    </r>
    <r>
      <rPr>
        <sz val="11"/>
        <rFont val="Calibri"/>
        <family val="2"/>
        <scheme val="minor"/>
      </rPr>
      <t xml:space="preserve">
</t>
    </r>
  </si>
  <si>
    <r>
      <rPr>
        <sz val="11"/>
        <rFont val="Calibri"/>
        <family val="2"/>
        <scheme val="minor"/>
      </rPr>
      <t>En el mes de septiembre el área gestiona las siguientes modificaciones:</t>
    </r>
    <r>
      <rPr>
        <sz val="11"/>
        <color theme="3" tint="0.39997558519241921"/>
        <rFont val="Calibri"/>
        <family val="2"/>
        <scheme val="minor"/>
      </rPr>
      <t xml:space="preserve">
</t>
    </r>
    <r>
      <rPr>
        <sz val="11"/>
        <color theme="1"/>
        <rFont val="Calibri"/>
        <family val="2"/>
        <scheme val="minor"/>
      </rPr>
      <t xml:space="preserve">
Cambiar la meta por: Propuesta de racionalización de trámites de alto impacto
Actividad 2: Elaborar los términos de referencia para la contratación del consultor, de acuerdo con los lineamientos del DNP-Servicio al Ciudadano para el diseño de la metodología de racionalización de trámites de alto impacto. Fecha 01/07/2015 a 30/10/2015.
Actividad 3: Realizar seguimiento al plan de trabajo definido con el consultor. Fecha 01/11/2015 a 30/12/2015
</t>
    </r>
    <r>
      <rPr>
        <sz val="11"/>
        <rFont val="Calibri"/>
        <family val="2"/>
        <scheme val="minor"/>
      </rPr>
      <t xml:space="preserve">
Razón reportada por el área para l</t>
    </r>
    <r>
      <rPr>
        <sz val="11"/>
        <color theme="1"/>
        <rFont val="Calibri"/>
        <family val="2"/>
        <scheme val="minor"/>
      </rPr>
      <t xml:space="preserve">os cambios: 
El inicio de la actividad depende de la ejecución de los recursos por parte del DNP teniendo en cuenta las obligaciones del Conpes 3785 de 2013. Hasta la fecha, según el seguimiento que se ha hecho al DNP  se encuentra que saldrá a concurso en la semana del 10 al 21 de agosto. Propuesta que demora dos meses, lo que implica que solo se tendrá plazo de ejecución por este año en el mes de diciembre y el resultado que se espera es contar con propuestas de racionalización de los trámites que se intervengan.
</t>
    </r>
    <r>
      <rPr>
        <b/>
        <sz val="11"/>
        <color theme="1"/>
        <rFont val="Calibri"/>
        <family val="2"/>
        <scheme val="minor"/>
      </rPr>
      <t xml:space="preserve">
Se sugiere tener presente el ajuste de la meta y las fechas de las actividades en el aplicativo SGI para el mes de septiembre.  </t>
    </r>
    <r>
      <rPr>
        <sz val="11"/>
        <color theme="1"/>
        <rFont val="Calibri"/>
        <family val="2"/>
        <scheme val="minor"/>
      </rPr>
      <t xml:space="preserve"> </t>
    </r>
  </si>
  <si>
    <r>
      <t xml:space="preserve">Aunque se han establecido controles para el manejo de las PQRS, de enero a julio se observan  13 radicados resueltos fuera de los términos legales, menos que los reportados en el mismo periodo de la vigencia 2014 (16).  
Con base en lo anterior se observa que el riesgo se ha materializado, razón por la cual se hace necesario revisar nuevamente los controles establecidos en los riesgos y elaborar plan de contingencia, tal como lo establece la Política de Administración del Riesgo consignada en calidad-dafp. Adicional a lo anterior, debe fortalecerse los procesos de autoevaluación y seguimientos realizados por el área.
</t>
    </r>
    <r>
      <rPr>
        <sz val="11"/>
        <rFont val="Calibri"/>
        <family val="2"/>
        <scheme val="minor"/>
      </rPr>
      <t xml:space="preserve">Se observa el seguimiento mensual a través del Sistema de Gestión Institucional - SGI.
</t>
    </r>
  </si>
  <si>
    <t>Avance logro de metas SGI</t>
  </si>
  <si>
    <t>Gestión presupuestal de Inversión</t>
  </si>
  <si>
    <t xml:space="preserve">Peticiones Quejas Reclamos y Sugerencias </t>
  </si>
  <si>
    <t xml:space="preserve">Planes de mejoramiento </t>
  </si>
  <si>
    <t>Gestión de Indicadores</t>
  </si>
  <si>
    <t>Seguimiento Riesgos</t>
  </si>
  <si>
    <t>Calificación Avance de la Gestión</t>
  </si>
  <si>
    <t xml:space="preserve">Avance Ejecución Presupuestal </t>
  </si>
  <si>
    <t>Porcentaje de Avance SGI (Planeado 53,84%)</t>
  </si>
  <si>
    <t xml:space="preserve">Calificación indicadores </t>
  </si>
  <si>
    <t>Porcentaje de seguimiento a los Riesgos  (Planeado 58,33%)</t>
  </si>
  <si>
    <t xml:space="preserve">El Grupo de Racionalización de Trámites  reporta una calificación del 82,89% en la gestión de las Pqrsd al mes de julio de 2015. Comparado con el mismo periodo de la vigencia 2014, se presentó disminución de tres (3) radicados fuera de términos en la vigencia 2015.
Por lo anterior, se sugiere fortalecer los controles y acciones establecidas para así lograr dar respuesta al 100% de todas las solicitudes dentro de los términos de ley.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</si>
</sst>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sz val="11"/>
      <color theme="6" tint="0.79998168889431442"/>
      <name val="Calibri"/>
      <family val="2"/>
      <scheme val="minor"/>
    </font>
    <font>
      <b/>
      <sz val="11"/>
      <color theme="6" tint="0.79998168889431442"/>
      <name val="Calibri"/>
      <family val="2"/>
      <scheme val="minor"/>
    </font>
    <font>
      <sz val="9"/>
      <color theme="1"/>
      <name val="Calibri"/>
      <family val="2"/>
      <scheme val="minor"/>
    </font>
    <font>
      <sz val="11"/>
      <color rgb="FFFF0000"/>
      <name val="Calibri"/>
      <family val="2"/>
      <scheme val="minor"/>
    </font>
    <font>
      <sz val="10"/>
      <color theme="1"/>
      <name val="Calibri"/>
      <family val="2"/>
      <scheme val="minor"/>
    </font>
    <font>
      <b/>
      <sz val="11"/>
      <name val="Calibri"/>
      <family val="2"/>
      <scheme val="minor"/>
    </font>
    <font>
      <sz val="11"/>
      <name val="Calibri"/>
      <family val="2"/>
      <scheme val="minor"/>
    </font>
    <font>
      <b/>
      <sz val="8"/>
      <color theme="1"/>
      <name val="Calibri"/>
      <family val="2"/>
      <scheme val="minor"/>
    </font>
    <font>
      <b/>
      <sz val="12"/>
      <name val="Calibri"/>
      <family val="2"/>
      <scheme val="minor"/>
    </font>
    <font>
      <sz val="11"/>
      <color rgb="FFFF9900"/>
      <name val="Calibri"/>
      <family val="2"/>
      <scheme val="minor"/>
    </font>
    <font>
      <b/>
      <sz val="11"/>
      <color rgb="FFFF9900"/>
      <name val="Calibri"/>
      <family val="2"/>
      <scheme val="minor"/>
    </font>
    <font>
      <b/>
      <sz val="14"/>
      <color rgb="FF0070C0"/>
      <name val="Calibri"/>
      <family val="2"/>
      <scheme val="minor"/>
    </font>
    <font>
      <sz val="12"/>
      <color theme="1"/>
      <name val="Calibri"/>
      <family val="2"/>
      <scheme val="minor"/>
    </font>
    <font>
      <sz val="11"/>
      <color theme="3" tint="0.39997558519241921"/>
      <name val="Calibri"/>
      <family val="2"/>
      <scheme val="minor"/>
    </font>
    <font>
      <b/>
      <sz val="11"/>
      <color theme="3" tint="0.39997558519241921"/>
      <name val="Calibri"/>
      <family val="2"/>
      <scheme val="minor"/>
    </font>
    <font>
      <b/>
      <sz val="11"/>
      <color theme="6" tint="-0.249977111117893"/>
      <name val="Calibri"/>
      <family val="2"/>
      <scheme val="minor"/>
    </font>
    <font>
      <sz val="9"/>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double">
        <color auto="1"/>
      </bottom>
      <diagonal/>
    </border>
    <border>
      <left/>
      <right style="thin">
        <color indexed="64"/>
      </right>
      <top/>
      <bottom/>
      <diagonal/>
    </border>
    <border>
      <left/>
      <right style="thin">
        <color indexed="64"/>
      </right>
      <top/>
      <bottom style="double">
        <color auto="1"/>
      </bottom>
      <diagonal/>
    </border>
    <border>
      <left style="double">
        <color auto="1"/>
      </left>
      <right/>
      <top style="thin">
        <color indexed="64"/>
      </top>
      <bottom/>
      <diagonal/>
    </border>
    <border>
      <left style="thin">
        <color indexed="64"/>
      </left>
      <right/>
      <top style="double">
        <color auto="1"/>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10" fontId="0" fillId="0" borderId="1" xfId="2" applyNumberFormat="1" applyFont="1" applyBorder="1"/>
    <xf numFmtId="10" fontId="0" fillId="0" borderId="1" xfId="0" applyNumberFormat="1" applyBorder="1"/>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0" fillId="2" borderId="2" xfId="0" applyFill="1" applyBorder="1"/>
    <xf numFmtId="0" fontId="0" fillId="2" borderId="5" xfId="0" applyFill="1" applyBorder="1"/>
    <xf numFmtId="0" fontId="0" fillId="2" borderId="7" xfId="0" applyFill="1" applyBorder="1"/>
    <xf numFmtId="0" fontId="0" fillId="2" borderId="8" xfId="0" applyFill="1" applyBorder="1"/>
    <xf numFmtId="0" fontId="0" fillId="2" borderId="9" xfId="0" applyFill="1" applyBorder="1"/>
    <xf numFmtId="0" fontId="0" fillId="2" borderId="3" xfId="0" applyFill="1" applyBorder="1"/>
    <xf numFmtId="0" fontId="0" fillId="2" borderId="4" xfId="0" applyFill="1" applyBorder="1"/>
    <xf numFmtId="0" fontId="0" fillId="2" borderId="0" xfId="0" applyFill="1" applyBorder="1"/>
    <xf numFmtId="0" fontId="0" fillId="2" borderId="6" xfId="0" applyFill="1" applyBorder="1"/>
    <xf numFmtId="0" fontId="0" fillId="3" borderId="0" xfId="0" applyFill="1"/>
    <xf numFmtId="0" fontId="0" fillId="0" borderId="1" xfId="0" applyBorder="1" applyAlignment="1" applyProtection="1">
      <alignment horizontal="center" vertical="center"/>
      <protection locked="0"/>
    </xf>
    <xf numFmtId="0" fontId="0" fillId="3" borderId="0" xfId="0" applyFill="1" applyProtection="1"/>
    <xf numFmtId="0" fontId="0" fillId="0" borderId="0" xfId="0" applyProtection="1"/>
    <xf numFmtId="0" fontId="0" fillId="2" borderId="0" xfId="0" applyFill="1" applyBorder="1" applyProtection="1"/>
    <xf numFmtId="10" fontId="0" fillId="3" borderId="0" xfId="0" applyNumberFormat="1" applyFill="1" applyProtection="1"/>
    <xf numFmtId="0" fontId="7" fillId="2" borderId="0" xfId="0" applyFont="1" applyFill="1" applyProtection="1"/>
    <xf numFmtId="10" fontId="0" fillId="2" borderId="0" xfId="2" applyNumberFormat="1" applyFont="1" applyFill="1" applyBorder="1" applyProtection="1"/>
    <xf numFmtId="0" fontId="7" fillId="2" borderId="0" xfId="0" applyFont="1" applyFill="1" applyBorder="1" applyProtection="1"/>
    <xf numFmtId="164" fontId="0" fillId="2" borderId="0" xfId="0" applyNumberFormat="1" applyFill="1" applyBorder="1" applyProtection="1"/>
    <xf numFmtId="0" fontId="0" fillId="2" borderId="8" xfId="0" applyFill="1" applyBorder="1" applyProtection="1"/>
    <xf numFmtId="10" fontId="2" fillId="0" borderId="1" xfId="2" applyNumberFormat="1" applyFont="1" applyBorder="1" applyAlignment="1" applyProtection="1">
      <alignment horizontal="center" vertical="center"/>
    </xf>
    <xf numFmtId="0" fontId="0" fillId="5" borderId="1" xfId="0" applyFill="1" applyBorder="1"/>
    <xf numFmtId="0" fontId="0" fillId="5" borderId="1" xfId="0" applyFill="1" applyBorder="1" applyAlignment="1">
      <alignment wrapText="1"/>
    </xf>
    <xf numFmtId="0" fontId="0" fillId="0" borderId="11" xfId="0" applyFont="1" applyBorder="1" applyAlignment="1" applyProtection="1">
      <alignment horizontal="center" vertical="center" wrapText="1"/>
    </xf>
    <xf numFmtId="10" fontId="0" fillId="0" borderId="1" xfId="0" applyNumberFormat="1" applyFont="1" applyBorder="1"/>
    <xf numFmtId="0" fontId="3" fillId="3" borderId="0" xfId="0" applyFont="1" applyFill="1"/>
    <xf numFmtId="9" fontId="3" fillId="3" borderId="0" xfId="0" applyNumberFormat="1" applyFont="1" applyFill="1"/>
    <xf numFmtId="10" fontId="2" fillId="0" borderId="14" xfId="2" applyNumberFormat="1" applyFont="1" applyBorder="1" applyAlignment="1" applyProtection="1">
      <alignment horizontal="center" vertical="center"/>
    </xf>
    <xf numFmtId="0" fontId="0" fillId="3" borderId="0" xfId="0" applyFill="1" applyAlignment="1">
      <alignment vertical="center"/>
    </xf>
    <xf numFmtId="0" fontId="0" fillId="0" borderId="1" xfId="0" applyFont="1" applyBorder="1" applyAlignment="1" applyProtection="1">
      <alignment horizontal="justify" vertical="center" wrapText="1"/>
    </xf>
    <xf numFmtId="0" fontId="0" fillId="0" borderId="0" xfId="0" applyAlignment="1">
      <alignment vertical="center"/>
    </xf>
    <xf numFmtId="0" fontId="0" fillId="3" borderId="0" xfId="0" applyFill="1" applyAlignment="1">
      <alignment horizontal="center"/>
    </xf>
    <xf numFmtId="0" fontId="0" fillId="2" borderId="3" xfId="0" applyFill="1" applyBorder="1" applyAlignment="1">
      <alignment horizontal="center"/>
    </xf>
    <xf numFmtId="0" fontId="0" fillId="0" borderId="0" xfId="0" applyAlignment="1">
      <alignment horizontal="center"/>
    </xf>
    <xf numFmtId="0" fontId="2" fillId="3" borderId="0" xfId="0" applyFont="1" applyFill="1" applyProtection="1"/>
    <xf numFmtId="0" fontId="2" fillId="0" borderId="0" xfId="0" applyFont="1" applyProtection="1"/>
    <xf numFmtId="0" fontId="0" fillId="3" borderId="0" xfId="0" applyFont="1" applyFill="1" applyProtection="1"/>
    <xf numFmtId="0" fontId="11" fillId="0" borderId="11" xfId="0" applyFont="1" applyBorder="1" applyAlignment="1" applyProtection="1">
      <alignment horizontal="center" vertical="center" wrapText="1"/>
    </xf>
    <xf numFmtId="0" fontId="0" fillId="0" borderId="0" xfId="0" applyFont="1" applyProtection="1"/>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xf>
    <xf numFmtId="0" fontId="2" fillId="0" borderId="12" xfId="0" applyFont="1" applyBorder="1" applyAlignment="1" applyProtection="1">
      <alignment vertical="center"/>
    </xf>
    <xf numFmtId="10" fontId="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10" fontId="12" fillId="0" borderId="1" xfId="2" applyNumberFormat="1" applyFont="1" applyFill="1" applyBorder="1" applyProtection="1"/>
    <xf numFmtId="0" fontId="12" fillId="0" borderId="1" xfId="0" applyFont="1" applyBorder="1" applyAlignment="1" applyProtection="1">
      <alignment horizontal="justify" vertical="center" wrapText="1"/>
    </xf>
    <xf numFmtId="0" fontId="12" fillId="0" borderId="1" xfId="0" applyFont="1" applyFill="1" applyBorder="1" applyAlignment="1" applyProtection="1">
      <alignment horizontal="justify" vertical="center" wrapText="1"/>
    </xf>
    <xf numFmtId="2" fontId="12" fillId="0" borderId="1" xfId="0" applyNumberFormat="1" applyFont="1" applyBorder="1" applyAlignment="1">
      <alignment horizontal="center" vertical="center"/>
    </xf>
    <xf numFmtId="0" fontId="16" fillId="4" borderId="2" xfId="0" applyFont="1" applyFill="1" applyBorder="1" applyProtection="1"/>
    <xf numFmtId="0" fontId="16" fillId="4" borderId="3" xfId="0" applyFont="1" applyFill="1" applyBorder="1" applyProtection="1"/>
    <xf numFmtId="0" fontId="17" fillId="4" borderId="3" xfId="0" applyFont="1" applyFill="1" applyBorder="1" applyProtection="1"/>
    <xf numFmtId="0" fontId="16" fillId="4" borderId="4" xfId="0" applyFont="1" applyFill="1" applyBorder="1" applyProtection="1"/>
    <xf numFmtId="0" fontId="0" fillId="4" borderId="5" xfId="0" applyFill="1" applyBorder="1" applyProtection="1"/>
    <xf numFmtId="0" fontId="0" fillId="4" borderId="7" xfId="0" applyFill="1" applyBorder="1" applyProtection="1"/>
    <xf numFmtId="0" fontId="0" fillId="4" borderId="6" xfId="0" applyFill="1" applyBorder="1" applyProtection="1"/>
    <xf numFmtId="0" fontId="0" fillId="4" borderId="9" xfId="0" applyFill="1" applyBorder="1" applyProtection="1"/>
    <xf numFmtId="0" fontId="6" fillId="8" borderId="1" xfId="0" applyFont="1" applyFill="1" applyBorder="1" applyAlignment="1" applyProtection="1">
      <alignment horizontal="center" vertical="center"/>
    </xf>
    <xf numFmtId="0" fontId="0" fillId="9" borderId="12"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wrapText="1"/>
    </xf>
    <xf numFmtId="0" fontId="0" fillId="4" borderId="2" xfId="0" applyFill="1" applyBorder="1"/>
    <xf numFmtId="0" fontId="0" fillId="4" borderId="5" xfId="0" applyFill="1" applyBorder="1"/>
    <xf numFmtId="0" fontId="0" fillId="4" borderId="7" xfId="0" applyFill="1" applyBorder="1"/>
    <xf numFmtId="0" fontId="0" fillId="4" borderId="3" xfId="0" applyFill="1" applyBorder="1"/>
    <xf numFmtId="0" fontId="0" fillId="4" borderId="4" xfId="0" applyFill="1" applyBorder="1"/>
    <xf numFmtId="0" fontId="0" fillId="4" borderId="6" xfId="0" applyFill="1" applyBorder="1"/>
    <xf numFmtId="0" fontId="0" fillId="4" borderId="9" xfId="0" applyFill="1" applyBorder="1"/>
    <xf numFmtId="0" fontId="0" fillId="8" borderId="10" xfId="0" applyFont="1" applyFill="1" applyBorder="1" applyAlignment="1" applyProtection="1">
      <alignment horizontal="center" vertical="center" wrapText="1"/>
    </xf>
    <xf numFmtId="0" fontId="0" fillId="4" borderId="3" xfId="0" applyFill="1" applyBorder="1" applyAlignment="1">
      <alignment vertical="center"/>
    </xf>
    <xf numFmtId="0" fontId="0" fillId="4" borderId="3" xfId="0" applyFill="1" applyBorder="1" applyAlignment="1">
      <alignment horizontal="center"/>
    </xf>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8" xfId="0" applyFill="1" applyBorder="1"/>
    <xf numFmtId="0" fontId="0" fillId="10" borderId="1" xfId="0" applyFill="1" applyBorder="1" applyAlignment="1">
      <alignment horizontal="center" vertical="center"/>
    </xf>
    <xf numFmtId="0" fontId="0" fillId="4" borderId="24" xfId="0" applyFill="1" applyBorder="1"/>
    <xf numFmtId="0" fontId="2" fillId="0" borderId="1" xfId="0" applyFont="1" applyBorder="1" applyAlignment="1" applyProtection="1">
      <alignment horizontal="center" vertical="center"/>
    </xf>
    <xf numFmtId="0" fontId="13" fillId="0" borderId="1" xfId="0" applyFont="1" applyBorder="1" applyAlignment="1" applyProtection="1">
      <alignment horizontal="justify" vertical="center" wrapText="1"/>
    </xf>
    <xf numFmtId="10" fontId="13" fillId="0" borderId="1" xfId="2" applyNumberFormat="1" applyFont="1" applyBorder="1" applyProtection="1"/>
    <xf numFmtId="10" fontId="13" fillId="0" borderId="1" xfId="2" applyNumberFormat="1" applyFont="1" applyFill="1" applyBorder="1" applyProtection="1"/>
    <xf numFmtId="10" fontId="13" fillId="0" borderId="1" xfId="0" applyNumberFormat="1" applyFont="1" applyFill="1" applyBorder="1" applyAlignment="1" applyProtection="1">
      <alignment horizontal="right" vertical="center" wrapText="1"/>
    </xf>
    <xf numFmtId="10" fontId="4" fillId="12" borderId="1" xfId="0" applyNumberFormat="1" applyFont="1" applyFill="1" applyBorder="1" applyAlignment="1" applyProtection="1">
      <alignment horizontal="center" vertical="center" wrapText="1"/>
    </xf>
    <xf numFmtId="0" fontId="0" fillId="0" borderId="1" xfId="0" applyBorder="1" applyAlignment="1" applyProtection="1">
      <alignment horizontal="center"/>
      <protection locked="0"/>
    </xf>
    <xf numFmtId="0" fontId="0" fillId="0" borderId="1" xfId="0" applyBorder="1" applyAlignment="1" applyProtection="1">
      <alignment horizontal="center"/>
    </xf>
    <xf numFmtId="0" fontId="0" fillId="0" borderId="1" xfId="0" applyFill="1" applyBorder="1" applyAlignment="1" applyProtection="1">
      <alignment horizontal="center"/>
    </xf>
    <xf numFmtId="10" fontId="0" fillId="0" borderId="1" xfId="2" applyNumberFormat="1" applyFont="1" applyBorder="1" applyAlignment="1" applyProtection="1">
      <alignment horizontal="center"/>
    </xf>
    <xf numFmtId="10" fontId="0" fillId="0" borderId="1" xfId="2" applyNumberFormat="1" applyFont="1" applyFill="1" applyBorder="1" applyAlignment="1" applyProtection="1">
      <alignment horizontal="center"/>
    </xf>
    <xf numFmtId="14" fontId="9" fillId="0" borderId="1" xfId="0" applyNumberFormat="1" applyFont="1" applyBorder="1" applyAlignment="1" applyProtection="1">
      <alignment horizontal="center" vertical="center" wrapText="1"/>
    </xf>
    <xf numFmtId="0" fontId="0" fillId="0" borderId="1" xfId="0" applyFont="1" applyBorder="1" applyAlignment="1" applyProtection="1">
      <alignment horizontal="justify" vertical="top" wrapText="1"/>
    </xf>
    <xf numFmtId="14" fontId="9" fillId="0" borderId="1" xfId="0" applyNumberFormat="1" applyFont="1" applyBorder="1" applyAlignment="1" applyProtection="1">
      <alignment horizontal="center" vertical="center"/>
      <protection locked="0"/>
    </xf>
    <xf numFmtId="0" fontId="0" fillId="0" borderId="1" xfId="0" applyFont="1" applyFill="1" applyBorder="1" applyAlignment="1" applyProtection="1">
      <alignment horizontal="justify" vertical="top" wrapText="1"/>
    </xf>
    <xf numFmtId="0" fontId="5" fillId="0" borderId="11" xfId="0" applyFont="1" applyBorder="1" applyAlignment="1" applyProtection="1">
      <alignment horizontal="center" vertical="center"/>
    </xf>
    <xf numFmtId="10" fontId="12" fillId="0" borderId="1" xfId="2" applyNumberFormat="1" applyFont="1"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 xfId="0" applyBorder="1" applyAlignment="1">
      <alignment horizontal="left" vertical="center"/>
    </xf>
    <xf numFmtId="0" fontId="0" fillId="0" borderId="1" xfId="0" applyFill="1" applyBorder="1" applyAlignment="1" applyProtection="1">
      <alignment horizontal="justify" vertical="top" wrapText="1"/>
      <protection locked="0"/>
    </xf>
    <xf numFmtId="0" fontId="0" fillId="0" borderId="1" xfId="0" applyFill="1" applyBorder="1" applyAlignment="1" applyProtection="1">
      <alignment horizontal="left" vertical="center" wrapText="1"/>
    </xf>
    <xf numFmtId="0" fontId="0" fillId="0" borderId="1" xfId="0" applyBorder="1" applyAlignment="1" applyProtection="1">
      <alignment horizontal="left" vertical="center"/>
    </xf>
    <xf numFmtId="0" fontId="13" fillId="0" borderId="1" xfId="0" applyFont="1" applyFill="1" applyBorder="1" applyAlignment="1" applyProtection="1">
      <alignment horizontal="justify" vertical="top" wrapText="1"/>
      <protection locked="0"/>
    </xf>
    <xf numFmtId="10" fontId="15" fillId="0" borderId="1" xfId="0" applyNumberFormat="1" applyFont="1" applyFill="1" applyBorder="1" applyAlignment="1" applyProtection="1">
      <alignment horizontal="center" vertical="center"/>
    </xf>
    <xf numFmtId="10" fontId="2" fillId="12" borderId="1" xfId="0" applyNumberFormat="1" applyFont="1" applyFill="1" applyBorder="1" applyAlignment="1" applyProtection="1">
      <alignment horizontal="center" vertical="center"/>
    </xf>
    <xf numFmtId="10" fontId="15" fillId="12" borderId="1" xfId="0" applyNumberFormat="1" applyFont="1" applyFill="1" applyBorder="1" applyAlignment="1" applyProtection="1">
      <alignment horizontal="center" vertical="center"/>
    </xf>
    <xf numFmtId="0" fontId="13" fillId="0" borderId="1" xfId="0" applyFont="1" applyBorder="1" applyAlignment="1" applyProtection="1">
      <alignment horizontal="justify" vertical="top" wrapText="1"/>
    </xf>
    <xf numFmtId="0" fontId="13" fillId="0" borderId="10" xfId="0" applyFont="1" applyBorder="1" applyAlignment="1" applyProtection="1">
      <alignment horizontal="justify" vertical="top" wrapText="1"/>
    </xf>
    <xf numFmtId="10" fontId="12" fillId="0" borderId="1" xfId="2" applyNumberFormat="1" applyFont="1" applyFill="1" applyBorder="1" applyAlignment="1" applyProtection="1">
      <alignment horizontal="center" vertical="center" wrapText="1"/>
    </xf>
    <xf numFmtId="10" fontId="12" fillId="6" borderId="1" xfId="2" applyNumberFormat="1" applyFont="1" applyFill="1" applyBorder="1" applyAlignment="1" applyProtection="1">
      <alignment horizontal="center" vertical="center" wrapText="1"/>
    </xf>
    <xf numFmtId="0" fontId="0" fillId="6" borderId="1" xfId="0" applyFont="1" applyFill="1" applyBorder="1" applyAlignment="1" applyProtection="1">
      <alignment horizontal="justify" vertical="center" wrapText="1"/>
    </xf>
    <xf numFmtId="0" fontId="0" fillId="6" borderId="1" xfId="0" applyFont="1" applyFill="1" applyBorder="1" applyAlignment="1" applyProtection="1">
      <alignment horizontal="justify" vertical="top" wrapText="1"/>
    </xf>
    <xf numFmtId="14" fontId="9" fillId="0" borderId="10" xfId="0" applyNumberFormat="1" applyFont="1" applyBorder="1" applyAlignment="1" applyProtection="1">
      <alignment horizontal="center" vertical="center"/>
      <protection locked="0"/>
    </xf>
    <xf numFmtId="0" fontId="0" fillId="0" borderId="10" xfId="0" applyFont="1" applyBorder="1" applyAlignment="1" applyProtection="1">
      <alignment horizontal="left" vertical="center" wrapText="1"/>
    </xf>
    <xf numFmtId="0" fontId="0" fillId="0" borderId="1" xfId="0" applyFill="1" applyBorder="1" applyAlignment="1" applyProtection="1">
      <alignment horizontal="center" vertical="center"/>
      <protection locked="0"/>
    </xf>
    <xf numFmtId="10" fontId="2" fillId="0" borderId="1" xfId="2" applyNumberFormat="1" applyFont="1" applyFill="1" applyBorder="1" applyAlignment="1" applyProtection="1">
      <alignment horizontal="center" vertical="center"/>
    </xf>
    <xf numFmtId="10" fontId="13" fillId="0" borderId="1" xfId="2" applyNumberFormat="1" applyFont="1" applyFill="1" applyBorder="1" applyAlignment="1" applyProtection="1">
      <alignment horizontal="center" vertical="center" wrapText="1"/>
      <protection locked="0"/>
    </xf>
    <xf numFmtId="10" fontId="1" fillId="0" borderId="1" xfId="2" applyNumberFormat="1" applyFont="1" applyFill="1" applyBorder="1" applyAlignment="1" applyProtection="1">
      <alignment horizontal="center" vertical="center" wrapText="1"/>
      <protection locked="0"/>
    </xf>
    <xf numFmtId="10" fontId="12" fillId="0" borderId="10" xfId="2" applyNumberFormat="1" applyFont="1" applyBorder="1" applyAlignment="1" applyProtection="1">
      <alignment horizontal="center" vertical="center" wrapText="1"/>
    </xf>
    <xf numFmtId="0" fontId="10" fillId="0" borderId="1" xfId="0" applyFont="1" applyFill="1" applyBorder="1" applyAlignment="1" applyProtection="1">
      <alignment horizontal="justify" vertical="top" wrapText="1"/>
      <protection locked="0"/>
    </xf>
    <xf numFmtId="0" fontId="6" fillId="8" borderId="13" xfId="0" applyFont="1" applyFill="1" applyBorder="1" applyAlignment="1" applyProtection="1">
      <alignment horizontal="center" vertical="center"/>
    </xf>
    <xf numFmtId="0" fontId="0" fillId="0" borderId="10" xfId="0" applyFont="1" applyBorder="1" applyAlignment="1" applyProtection="1">
      <alignment horizontal="center" vertical="center" wrapText="1"/>
    </xf>
    <xf numFmtId="0" fontId="0" fillId="0" borderId="10" xfId="0" applyFont="1" applyBorder="1" applyAlignment="1" applyProtection="1">
      <alignment horizontal="justify" vertical="top" wrapText="1"/>
    </xf>
    <xf numFmtId="0" fontId="0" fillId="9" borderId="10"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protection locked="0"/>
    </xf>
    <xf numFmtId="0" fontId="0" fillId="0" borderId="14" xfId="0" applyFont="1" applyFill="1" applyBorder="1" applyAlignment="1" applyProtection="1">
      <alignment horizontal="justify" vertical="top" wrapText="1"/>
    </xf>
    <xf numFmtId="14" fontId="9"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justify" vertical="top" wrapText="1"/>
      <protection locked="0"/>
    </xf>
    <xf numFmtId="164" fontId="13" fillId="0" borderId="1" xfId="1" applyNumberFormat="1" applyFont="1" applyBorder="1" applyAlignment="1" applyProtection="1">
      <protection locked="0"/>
    </xf>
    <xf numFmtId="164" fontId="13" fillId="0" borderId="1" xfId="1" applyNumberFormat="1" applyFont="1" applyFill="1" applyBorder="1" applyAlignment="1" applyProtection="1">
      <protection locked="0"/>
    </xf>
    <xf numFmtId="164" fontId="12" fillId="0" borderId="1" xfId="1" applyNumberFormat="1" applyFont="1" applyFill="1" applyBorder="1" applyAlignment="1" applyProtection="1"/>
    <xf numFmtId="164" fontId="13" fillId="0" borderId="1" xfId="0" applyNumberFormat="1" applyFont="1" applyBorder="1" applyAlignment="1" applyProtection="1"/>
    <xf numFmtId="164" fontId="12" fillId="0" borderId="1" xfId="1" applyNumberFormat="1" applyFont="1" applyFill="1" applyBorder="1" applyAlignment="1" applyProtection="1">
      <alignment vertical="center" wrapText="1"/>
    </xf>
    <xf numFmtId="0" fontId="0" fillId="9" borderId="10" xfId="0" applyFont="1" applyFill="1" applyBorder="1" applyAlignment="1" applyProtection="1">
      <alignment horizontal="center" vertical="center" wrapText="1"/>
    </xf>
    <xf numFmtId="0" fontId="0" fillId="9" borderId="14"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top" wrapText="1"/>
      <protection locked="0"/>
    </xf>
    <xf numFmtId="10" fontId="2" fillId="6" borderId="1" xfId="0" applyNumberFormat="1" applyFont="1" applyFill="1" applyBorder="1" applyAlignment="1" applyProtection="1">
      <alignment horizontal="center" vertical="center"/>
    </xf>
    <xf numFmtId="0" fontId="13" fillId="11" borderId="1" xfId="0" applyFont="1" applyFill="1" applyBorder="1"/>
    <xf numFmtId="10" fontId="13" fillId="0" borderId="1" xfId="2" applyNumberFormat="1" applyFont="1" applyBorder="1"/>
    <xf numFmtId="10" fontId="13" fillId="0" borderId="1" xfId="0" applyNumberFormat="1" applyFont="1" applyBorder="1"/>
    <xf numFmtId="0" fontId="13" fillId="11" borderId="1" xfId="0" applyFont="1" applyFill="1" applyBorder="1" applyAlignment="1">
      <alignment wrapText="1"/>
    </xf>
    <xf numFmtId="0" fontId="12" fillId="0" borderId="1" xfId="0" applyFont="1" applyFill="1" applyBorder="1" applyAlignment="1">
      <alignment horizontal="center" vertical="center"/>
    </xf>
    <xf numFmtId="0" fontId="0" fillId="2" borderId="1" xfId="0" applyFill="1" applyBorder="1" applyAlignment="1">
      <alignment horizontal="center"/>
    </xf>
    <xf numFmtId="0" fontId="0" fillId="4" borderId="13" xfId="0" applyFill="1" applyBorder="1" applyAlignment="1">
      <alignment horizontal="center"/>
    </xf>
    <xf numFmtId="0" fontId="0" fillId="4" borderId="17"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4" borderId="25" xfId="0" applyFill="1" applyBorder="1" applyAlignment="1">
      <alignment horizontal="center"/>
    </xf>
    <xf numFmtId="0" fontId="0" fillId="4" borderId="26" xfId="0" applyFill="1" applyBorder="1" applyAlignment="1">
      <alignment horizontal="center"/>
    </xf>
    <xf numFmtId="0" fontId="8" fillId="2" borderId="0" xfId="0" applyFont="1" applyFill="1" applyAlignment="1" applyProtection="1">
      <alignment horizontal="center" vertical="center"/>
    </xf>
    <xf numFmtId="0" fontId="8" fillId="2" borderId="0"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wrapText="1"/>
    </xf>
    <xf numFmtId="0" fontId="6" fillId="8" borderId="13" xfId="0" applyFont="1" applyFill="1" applyBorder="1" applyAlignment="1" applyProtection="1">
      <alignment horizontal="center" vertical="center" wrapText="1"/>
    </xf>
    <xf numFmtId="0" fontId="6" fillId="8" borderId="11" xfId="0" applyFont="1" applyFill="1" applyBorder="1" applyAlignment="1" applyProtection="1">
      <alignment horizontal="center" vertical="center" wrapText="1"/>
    </xf>
    <xf numFmtId="0" fontId="14" fillId="0" borderId="20" xfId="0" applyFont="1" applyFill="1" applyBorder="1" applyAlignment="1" applyProtection="1">
      <alignment horizontal="left" vertical="center" wrapText="1"/>
    </xf>
    <xf numFmtId="0" fontId="14" fillId="4" borderId="21" xfId="0" applyFont="1" applyFill="1" applyBorder="1" applyAlignment="1" applyProtection="1">
      <alignment horizontal="left"/>
    </xf>
    <xf numFmtId="0" fontId="6" fillId="4" borderId="3" xfId="0" applyFont="1" applyFill="1" applyBorder="1" applyAlignment="1" applyProtection="1">
      <alignment horizontal="center"/>
    </xf>
    <xf numFmtId="0" fontId="6" fillId="4" borderId="4" xfId="0" applyFont="1" applyFill="1" applyBorder="1" applyAlignment="1" applyProtection="1">
      <alignment horizontal="center"/>
    </xf>
    <xf numFmtId="0" fontId="2" fillId="9" borderId="1" xfId="0" applyFont="1" applyFill="1" applyBorder="1" applyAlignment="1" applyProtection="1">
      <alignment horizontal="center"/>
    </xf>
    <xf numFmtId="0" fontId="0" fillId="0" borderId="1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0" xfId="0" applyBorder="1" applyAlignment="1" applyProtection="1">
      <alignment horizontal="center" vertical="center"/>
    </xf>
    <xf numFmtId="0" fontId="0" fillId="0" borderId="14" xfId="0" applyBorder="1" applyAlignment="1" applyProtection="1">
      <alignment horizontal="center" vertical="center"/>
    </xf>
    <xf numFmtId="10" fontId="4" fillId="12" borderId="12" xfId="0" applyNumberFormat="1" applyFont="1" applyFill="1" applyBorder="1" applyAlignment="1" applyProtection="1">
      <alignment horizontal="center"/>
    </xf>
    <xf numFmtId="10" fontId="4" fillId="12" borderId="13" xfId="0" applyNumberFormat="1" applyFont="1" applyFill="1" applyBorder="1" applyAlignment="1" applyProtection="1">
      <alignment horizontal="center"/>
    </xf>
    <xf numFmtId="10" fontId="4" fillId="12" borderId="11" xfId="0" applyNumberFormat="1" applyFont="1" applyFill="1" applyBorder="1" applyAlignment="1" applyProtection="1">
      <alignment horizontal="center"/>
    </xf>
    <xf numFmtId="0" fontId="23" fillId="0" borderId="1" xfId="0" applyFont="1" applyBorder="1" applyAlignment="1" applyProtection="1">
      <alignment horizontal="justify" vertical="top" wrapText="1"/>
      <protection locked="0"/>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5" fillId="0" borderId="12" xfId="0" applyFont="1" applyBorder="1" applyAlignment="1" applyProtection="1">
      <alignment horizontal="left" vertical="center"/>
    </xf>
    <xf numFmtId="0" fontId="5" fillId="0" borderId="13" xfId="0" applyFont="1" applyBorder="1" applyAlignment="1" applyProtection="1">
      <alignment horizontal="left" vertical="center"/>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6" fillId="8" borderId="12" xfId="0" applyFont="1" applyFill="1" applyBorder="1" applyAlignment="1" applyProtection="1">
      <alignment horizontal="center" vertical="center"/>
    </xf>
    <xf numFmtId="0" fontId="6" fillId="8" borderId="13" xfId="0" applyFont="1" applyFill="1" applyBorder="1" applyAlignment="1" applyProtection="1">
      <alignment horizontal="center" vertical="center"/>
    </xf>
    <xf numFmtId="0" fontId="6" fillId="8" borderId="11" xfId="0" applyFont="1" applyFill="1" applyBorder="1" applyAlignment="1" applyProtection="1">
      <alignment horizontal="center" vertical="center"/>
    </xf>
    <xf numFmtId="0" fontId="6" fillId="4" borderId="2" xfId="0" applyFont="1" applyFill="1" applyBorder="1" applyAlignment="1" applyProtection="1">
      <alignment horizontal="center"/>
    </xf>
    <xf numFmtId="0" fontId="0" fillId="0" borderId="15" xfId="0" applyBorder="1" applyAlignment="1" applyProtection="1">
      <alignment horizontal="center" vertical="center"/>
    </xf>
    <xf numFmtId="10" fontId="4" fillId="7" borderId="10" xfId="2" applyNumberFormat="1" applyFont="1" applyFill="1" applyBorder="1" applyAlignment="1" applyProtection="1">
      <alignment horizontal="center" vertical="center"/>
    </xf>
    <xf numFmtId="10" fontId="4" fillId="7" borderId="15" xfId="2" applyNumberFormat="1" applyFont="1" applyFill="1" applyBorder="1" applyAlignment="1" applyProtection="1">
      <alignment horizontal="center" vertical="center"/>
    </xf>
    <xf numFmtId="10" fontId="4" fillId="7" borderId="14" xfId="2" applyNumberFormat="1" applyFont="1" applyFill="1" applyBorder="1" applyAlignment="1" applyProtection="1">
      <alignment horizontal="center" vertical="center"/>
    </xf>
    <xf numFmtId="9" fontId="13" fillId="0" borderId="10" xfId="2" applyFont="1" applyFill="1" applyBorder="1" applyAlignment="1" applyProtection="1">
      <alignment horizontal="justify" vertical="top" wrapText="1"/>
      <protection locked="0"/>
    </xf>
    <xf numFmtId="9" fontId="13" fillId="0" borderId="15" xfId="2" applyFont="1" applyFill="1" applyBorder="1" applyAlignment="1" applyProtection="1">
      <alignment horizontal="justify" vertical="top" wrapText="1"/>
      <protection locked="0"/>
    </xf>
    <xf numFmtId="9" fontId="13" fillId="0" borderId="14" xfId="2" applyFont="1" applyFill="1" applyBorder="1" applyAlignment="1" applyProtection="1">
      <alignment horizontal="justify" vertical="top" wrapText="1"/>
      <protection locked="0"/>
    </xf>
    <xf numFmtId="0" fontId="14" fillId="4" borderId="21" xfId="0" applyFont="1" applyFill="1" applyBorder="1" applyAlignment="1">
      <alignment horizontal="left"/>
    </xf>
    <xf numFmtId="0" fontId="0" fillId="0" borderId="1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0" xfId="0" applyFont="1" applyBorder="1" applyAlignment="1" applyProtection="1">
      <alignment horizontal="justify" vertical="top" wrapText="1"/>
    </xf>
    <xf numFmtId="0" fontId="0" fillId="0" borderId="14" xfId="0" applyFont="1" applyBorder="1" applyAlignment="1" applyProtection="1">
      <alignment horizontal="justify" vertical="top" wrapText="1"/>
    </xf>
    <xf numFmtId="0" fontId="12" fillId="6" borderId="16" xfId="0" applyFont="1" applyFill="1" applyBorder="1" applyAlignment="1" applyProtection="1">
      <alignment horizontal="justify" vertical="top" wrapText="1"/>
      <protection locked="0"/>
    </xf>
    <xf numFmtId="0" fontId="13" fillId="6" borderId="18" xfId="0" applyFont="1" applyFill="1" applyBorder="1" applyAlignment="1" applyProtection="1">
      <alignment horizontal="justify" vertical="top" wrapText="1"/>
      <protection locked="0"/>
    </xf>
    <xf numFmtId="0" fontId="2" fillId="0" borderId="12"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1" xfId="0" applyFont="1" applyBorder="1" applyAlignment="1" applyProtection="1">
      <alignment horizontal="left" vertical="center"/>
    </xf>
    <xf numFmtId="10" fontId="2" fillId="0" borderId="1" xfId="2" applyNumberFormat="1" applyFont="1" applyBorder="1" applyAlignment="1" applyProtection="1">
      <alignment horizontal="center" vertical="center" wrapText="1"/>
    </xf>
    <xf numFmtId="10" fontId="2" fillId="4" borderId="6" xfId="2" applyNumberFormat="1" applyFont="1" applyFill="1" applyBorder="1" applyAlignment="1" applyProtection="1">
      <alignment horizontal="center" vertical="center" wrapText="1"/>
    </xf>
    <xf numFmtId="0" fontId="0" fillId="9" borderId="10" xfId="0" applyFont="1" applyFill="1" applyBorder="1" applyAlignment="1" applyProtection="1">
      <alignment horizontal="center" vertical="center" wrapText="1"/>
    </xf>
    <xf numFmtId="0" fontId="0" fillId="9" borderId="14" xfId="0" applyFont="1" applyFill="1" applyBorder="1" applyAlignment="1" applyProtection="1">
      <alignment horizontal="center" vertical="center" wrapText="1"/>
    </xf>
    <xf numFmtId="0" fontId="0" fillId="9" borderId="16" xfId="0" applyFont="1" applyFill="1" applyBorder="1" applyAlignment="1" applyProtection="1">
      <alignment horizontal="center" vertical="center" wrapText="1"/>
    </xf>
    <xf numFmtId="0" fontId="0" fillId="9" borderId="17" xfId="0" applyFont="1" applyFill="1" applyBorder="1" applyAlignment="1" applyProtection="1">
      <alignment horizontal="center" vertical="center" wrapText="1"/>
    </xf>
    <xf numFmtId="0" fontId="0" fillId="9" borderId="18" xfId="0" applyFont="1" applyFill="1" applyBorder="1" applyAlignment="1" applyProtection="1">
      <alignment horizontal="center" vertical="center" wrapText="1"/>
    </xf>
    <xf numFmtId="0" fontId="0" fillId="9" borderId="19"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protection locked="0"/>
    </xf>
    <xf numFmtId="0" fontId="6" fillId="8" borderId="13" xfId="0" applyFont="1" applyFill="1" applyBorder="1" applyAlignment="1" applyProtection="1">
      <alignment horizontal="center" vertical="center"/>
      <protection locked="0"/>
    </xf>
    <xf numFmtId="0" fontId="6" fillId="8" borderId="11" xfId="0" applyFont="1" applyFill="1" applyBorder="1" applyAlignment="1" applyProtection="1">
      <alignment horizontal="center" vertical="center"/>
      <protection locked="0"/>
    </xf>
    <xf numFmtId="0" fontId="0" fillId="0" borderId="1"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12" fillId="0" borderId="10" xfId="0" applyFont="1" applyFill="1" applyBorder="1" applyAlignment="1" applyProtection="1">
      <alignment horizontal="justify" vertical="top" wrapText="1"/>
      <protection locked="0"/>
    </xf>
    <xf numFmtId="0" fontId="12" fillId="0" borderId="14" xfId="0" applyFont="1" applyFill="1" applyBorder="1" applyAlignment="1" applyProtection="1">
      <alignment horizontal="justify" vertical="top" wrapText="1"/>
      <protection locked="0"/>
    </xf>
  </cellXfs>
  <cellStyles count="3">
    <cellStyle name="Moneda" xfId="1" builtinId="4"/>
    <cellStyle name="Normal" xfId="0" builtinId="0"/>
    <cellStyle name="Porcentaje" xfId="2" builtinId="5"/>
  </cellStyles>
  <dxfs count="2">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9933"/>
      <color rgb="FFFF99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lumMod val="50000"/>
                </a:schemeClr>
              </a:solidFill>
            </a:ln>
          </c:spPr>
          <c:marker>
            <c:symbol val="diamond"/>
            <c:size val="10"/>
            <c:spPr>
              <a:solidFill>
                <a:schemeClr val="tx1"/>
              </a:solidFill>
            </c:spPr>
          </c:marker>
          <c:dLbls>
            <c:dLbl>
              <c:idx val="0"/>
              <c:layout>
                <c:manualLayout>
                  <c:x val="-5.8333275745602757E-2"/>
                  <c:y val="-8.878485415986650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B16-45EE-96B1-3B37B6DFD459}"/>
                </c:ext>
                <c:ext xmlns:c15="http://schemas.microsoft.com/office/drawing/2012/chart" uri="{CE6537A1-D6FC-4f65-9D91-7224C49458BB}"/>
              </c:extLst>
            </c:dLbl>
            <c:dLbl>
              <c:idx val="1"/>
              <c:layout>
                <c:manualLayout>
                  <c:x val="-5.8333288342909143E-2"/>
                  <c:y val="7.217011400720713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B16-45EE-96B1-3B37B6DFD459}"/>
                </c:ext>
                <c:ext xmlns:c15="http://schemas.microsoft.com/office/drawing/2012/chart" uri="{CE6537A1-D6FC-4f65-9D91-7224C49458BB}"/>
              </c:extLst>
            </c:dLbl>
            <c:dLbl>
              <c:idx val="2"/>
              <c:layout>
                <c:manualLayout>
                  <c:x val="-5.5555459576004572E-2"/>
                  <c:y val="-6.84926309702681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B16-45EE-96B1-3B37B6DFD459}"/>
                </c:ext>
                <c:ext xmlns:c15="http://schemas.microsoft.com/office/drawing/2012/chart" uri="{CE6537A1-D6FC-4f65-9D91-7224C49458BB}"/>
              </c:extLst>
            </c:dLbl>
            <c:dLbl>
              <c:idx val="3"/>
              <c:layout>
                <c:manualLayout>
                  <c:x val="-5.8333333333333334E-2"/>
                  <c:y val="5.092592592592575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B16-45EE-96B1-3B37B6DFD459}"/>
                </c:ext>
                <c:ext xmlns:c15="http://schemas.microsoft.com/office/drawing/2012/chart" uri="{CE6537A1-D6FC-4f65-9D91-7224C49458BB}"/>
              </c:extLst>
            </c:dLbl>
            <c:dLbl>
              <c:idx val="4"/>
              <c:layout>
                <c:manualLayout>
                  <c:x val="-6.3853707584476879E-2"/>
                  <c:y val="-8.878485415986651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B16-45EE-96B1-3B37B6DFD459}"/>
                </c:ext>
                <c:ext xmlns:c15="http://schemas.microsoft.com/office/drawing/2012/chart" uri="{CE6537A1-D6FC-4f65-9D91-7224C49458BB}"/>
              </c:extLst>
            </c:dLbl>
            <c:dLbl>
              <c:idx val="5"/>
              <c:layout>
                <c:manualLayout>
                  <c:x val="-4.7468414569465489E-2"/>
                  <c:y val="-8.51073711229275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B16-45EE-96B1-3B37B6DFD459}"/>
                </c:ext>
                <c:ext xmlns:c15="http://schemas.microsoft.com/office/drawing/2012/chart" uri="{CE6537A1-D6FC-4f65-9D91-7224C49458BB}"/>
              </c:extLst>
            </c:dLbl>
            <c:dLbl>
              <c:idx val="6"/>
              <c:layout>
                <c:manualLayout>
                  <c:x val="-5.8333333333333438E-2"/>
                  <c:y val="6.0185185185185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B16-45EE-96B1-3B37B6DFD459}"/>
                </c:ext>
                <c:ext xmlns:c15="http://schemas.microsoft.com/office/drawing/2012/chart" uri="{CE6537A1-D6FC-4f65-9D91-7224C49458BB}"/>
              </c:extLst>
            </c:dLbl>
            <c:spPr>
              <a:noFill/>
              <a:ln>
                <a:noFill/>
              </a:ln>
              <a:effectLst/>
            </c:spPr>
            <c:txPr>
              <a:bodyPr/>
              <a:lstStyle/>
              <a:p>
                <a:pPr>
                  <a:defRPr sz="700" b="1">
                    <a:solidFill>
                      <a:srgbClr val="FF0000"/>
                    </a:solidFill>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 Matriz Original'!$C$4:$C$10</c:f>
              <c:strCache>
                <c:ptCount val="6"/>
                <c:pt idx="0">
                  <c:v>Porcentaje logro de Metas SGI</c:v>
                </c:pt>
                <c:pt idx="1">
                  <c:v>Porcentaje de cumplimiento en la gestión presupuestal de Inversión</c:v>
                </c:pt>
                <c:pt idx="2">
                  <c:v>Cumplimiento de PQRS </c:v>
                </c:pt>
                <c:pt idx="3">
                  <c:v>Cumplimiento de Planes de mejoramiento </c:v>
                </c:pt>
                <c:pt idx="4">
                  <c:v>Cumplimiento Indicadores de Gestión</c:v>
                </c:pt>
                <c:pt idx="5">
                  <c:v>Cumplimiento en la administración de riesgos</c:v>
                </c:pt>
              </c:strCache>
            </c:strRef>
          </c:cat>
          <c:val>
            <c:numRef>
              <c:f>' Matriz Original'!$D$4:$D$10</c:f>
              <c:numCache>
                <c:formatCode>0.00%</c:formatCode>
                <c:ptCount val="6"/>
                <c:pt idx="0">
                  <c:v>0.1</c:v>
                </c:pt>
                <c:pt idx="1">
                  <c:v>1</c:v>
                </c:pt>
                <c:pt idx="2">
                  <c:v>0.82894736842105265</c:v>
                </c:pt>
                <c:pt idx="3">
                  <c:v>1</c:v>
                </c:pt>
                <c:pt idx="4">
                  <c:v>0</c:v>
                </c:pt>
                <c:pt idx="5">
                  <c:v>0.99960000000000004</c:v>
                </c:pt>
              </c:numCache>
            </c:numRef>
          </c:val>
          <c:smooth val="0"/>
          <c:extLst xmlns:c16r2="http://schemas.microsoft.com/office/drawing/2015/06/chart">
            <c:ext xmlns:c16="http://schemas.microsoft.com/office/drawing/2014/chart" uri="{C3380CC4-5D6E-409C-BE32-E72D297353CC}">
              <c16:uniqueId val="{00000007-1B16-45EE-96B1-3B37B6DFD459}"/>
            </c:ext>
          </c:extLst>
        </c:ser>
        <c:dLbls>
          <c:showLegendKey val="0"/>
          <c:showVal val="0"/>
          <c:showCatName val="0"/>
          <c:showSerName val="0"/>
          <c:showPercent val="0"/>
          <c:showBubbleSize val="0"/>
        </c:dLbls>
        <c:marker val="1"/>
        <c:smooth val="0"/>
        <c:axId val="86766080"/>
        <c:axId val="39103296"/>
      </c:lineChart>
      <c:catAx>
        <c:axId val="86766080"/>
        <c:scaling>
          <c:orientation val="minMax"/>
        </c:scaling>
        <c:delete val="0"/>
        <c:axPos val="b"/>
        <c:majorGridlines/>
        <c:numFmt formatCode="General" sourceLinked="0"/>
        <c:majorTickMark val="out"/>
        <c:minorTickMark val="none"/>
        <c:tickLblPos val="nextTo"/>
        <c:spPr>
          <a:ln w="6350">
            <a:prstDash val="sysDash"/>
          </a:ln>
        </c:spPr>
        <c:txPr>
          <a:bodyPr/>
          <a:lstStyle/>
          <a:p>
            <a:pPr>
              <a:defRPr sz="600" b="1"/>
            </a:pPr>
            <a:endParaRPr lang="es-CO"/>
          </a:p>
        </c:txPr>
        <c:crossAx val="39103296"/>
        <c:crosses val="autoZero"/>
        <c:auto val="1"/>
        <c:lblAlgn val="ctr"/>
        <c:lblOffset val="100"/>
        <c:noMultiLvlLbl val="0"/>
      </c:catAx>
      <c:valAx>
        <c:axId val="39103296"/>
        <c:scaling>
          <c:orientation val="minMax"/>
        </c:scaling>
        <c:delete val="1"/>
        <c:axPos val="l"/>
        <c:majorGridlines>
          <c:spPr>
            <a:ln w="6350">
              <a:prstDash val="sysDash"/>
            </a:ln>
          </c:spPr>
        </c:majorGridlines>
        <c:numFmt formatCode="0.00%" sourceLinked="1"/>
        <c:majorTickMark val="out"/>
        <c:minorTickMark val="none"/>
        <c:tickLblPos val="nextTo"/>
        <c:crossAx val="86766080"/>
        <c:crosses val="autoZero"/>
        <c:crossBetween val="between"/>
      </c:valAx>
    </c:plotArea>
    <c:plotVisOnly val="1"/>
    <c:dispBlanksAs val="gap"/>
    <c:showDLblsOverMax val="0"/>
  </c:chart>
  <c:spPr>
    <a:ln>
      <a:solidFill>
        <a:schemeClr val="tx1"/>
      </a:solidFill>
    </a:ln>
    <a:effectLst>
      <a:outerShdw blurRad="50800" dist="50800" dir="5400000" algn="ctr" rotWithShape="0">
        <a:schemeClr val="accent3">
          <a:lumMod val="20000"/>
          <a:lumOff val="80000"/>
        </a:schemeClr>
      </a:outerShdw>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spPr>
            <a:ln w="50800">
              <a:solidFill>
                <a:schemeClr val="accent3">
                  <a:lumMod val="50000"/>
                </a:schemeClr>
              </a:solidFill>
            </a:ln>
          </c:spPr>
          <c:cat>
            <c:strRef>
              <c:f>' Matriz Original'!$C$4:$C$10</c:f>
              <c:strCache>
                <c:ptCount val="6"/>
                <c:pt idx="0">
                  <c:v>Porcentaje logro de Metas SGI</c:v>
                </c:pt>
                <c:pt idx="1">
                  <c:v>Porcentaje de cumplimiento en la gestión presupuestal de Inversión</c:v>
                </c:pt>
                <c:pt idx="2">
                  <c:v>Cumplimiento de PQRS </c:v>
                </c:pt>
                <c:pt idx="3">
                  <c:v>Cumplimiento de Planes de mejoramiento </c:v>
                </c:pt>
                <c:pt idx="4">
                  <c:v>Cumplimiento Indicadores de Gestión</c:v>
                </c:pt>
                <c:pt idx="5">
                  <c:v>Cumplimiento en la administración de riesgos</c:v>
                </c:pt>
              </c:strCache>
            </c:strRef>
          </c:cat>
          <c:val>
            <c:numRef>
              <c:f>Matriz!$D$4:$D$10</c:f>
              <c:numCache>
                <c:formatCode>0.00%</c:formatCode>
                <c:ptCount val="6"/>
                <c:pt idx="0">
                  <c:v>0.93810000000000004</c:v>
                </c:pt>
                <c:pt idx="1">
                  <c:v>1</c:v>
                </c:pt>
                <c:pt idx="2">
                  <c:v>0.82894736842105265</c:v>
                </c:pt>
                <c:pt idx="3">
                  <c:v>1</c:v>
                </c:pt>
                <c:pt idx="4">
                  <c:v>0</c:v>
                </c:pt>
                <c:pt idx="5">
                  <c:v>1</c:v>
                </c:pt>
              </c:numCache>
            </c:numRef>
          </c:val>
          <c:smooth val="0"/>
          <c:extLst xmlns:c16r2="http://schemas.microsoft.com/office/drawing/2015/06/chart">
            <c:ext xmlns:c16="http://schemas.microsoft.com/office/drawing/2014/chart" uri="{C3380CC4-5D6E-409C-BE32-E72D297353CC}">
              <c16:uniqueId val="{00000000-3403-4A46-8FD4-7727F755D7D3}"/>
            </c:ext>
          </c:extLst>
        </c:ser>
        <c:ser>
          <c:idx val="0"/>
          <c:order val="0"/>
          <c:spPr>
            <a:ln w="50800">
              <a:solidFill>
                <a:schemeClr val="accent3">
                  <a:lumMod val="50000"/>
                </a:schemeClr>
              </a:solidFill>
            </a:ln>
          </c:spPr>
          <c:marker>
            <c:symbol val="diamond"/>
            <c:size val="10"/>
            <c:spPr>
              <a:solidFill>
                <a:sysClr val="window" lastClr="FFFFFF"/>
              </a:solidFill>
            </c:spPr>
          </c:marker>
          <c:dLbls>
            <c:dLbl>
              <c:idx val="0"/>
              <c:layout>
                <c:manualLayout>
                  <c:x val="-5.8333171316548395E-2"/>
                  <c:y val="-0.11370696438885557"/>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8333387338928316E-2"/>
                  <c:y val="0.12201433446518525"/>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5555555555555552E-2"/>
                  <c:y val="-9.3414741199257162E-2"/>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4794292688722647E-2"/>
                  <c:y val="0.10907773147309295"/>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7392717885573046E-2"/>
                  <c:y val="-0.12201433446518532"/>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7468325718544438E-2"/>
                  <c:y val="-8.5107371122927489E-2"/>
                </c:manualLayout>
              </c:layout>
              <c:spPr>
                <a:noFill/>
                <a:ln>
                  <a:noFill/>
                </a:ln>
                <a:effectLst/>
              </c:spPr>
              <c:txPr>
                <a:bodyPr/>
                <a:lstStyle/>
                <a:p>
                  <a:pPr>
                    <a:defRPr sz="700" b="1">
                      <a:solidFill>
                        <a:schemeClr val="tx2"/>
                      </a:solidFill>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8333333333333438E-2"/>
                  <c:y val="6.01851851851851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700" b="1">
                    <a:solidFill>
                      <a:srgbClr val="FF0000"/>
                    </a:solidFill>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 Matriz Original'!$C$4:$C$10</c:f>
              <c:strCache>
                <c:ptCount val="6"/>
                <c:pt idx="0">
                  <c:v>Porcentaje logro de Metas SGI</c:v>
                </c:pt>
                <c:pt idx="1">
                  <c:v>Porcentaje de cumplimiento en la gestión presupuestal de Inversión</c:v>
                </c:pt>
                <c:pt idx="2">
                  <c:v>Cumplimiento de PQRS </c:v>
                </c:pt>
                <c:pt idx="3">
                  <c:v>Cumplimiento de Planes de mejoramiento </c:v>
                </c:pt>
                <c:pt idx="4">
                  <c:v>Cumplimiento Indicadores de Gestión</c:v>
                </c:pt>
                <c:pt idx="5">
                  <c:v>Cumplimiento en la administración de riesgos</c:v>
                </c:pt>
              </c:strCache>
            </c:strRef>
          </c:cat>
          <c:val>
            <c:numRef>
              <c:f>Matriz!$D$4:$D$10</c:f>
              <c:numCache>
                <c:formatCode>0.00%</c:formatCode>
                <c:ptCount val="6"/>
                <c:pt idx="0">
                  <c:v>0.93810000000000004</c:v>
                </c:pt>
                <c:pt idx="1">
                  <c:v>1</c:v>
                </c:pt>
                <c:pt idx="2">
                  <c:v>0.82894736842105265</c:v>
                </c:pt>
                <c:pt idx="3">
                  <c:v>1</c:v>
                </c:pt>
                <c:pt idx="4">
                  <c:v>0</c:v>
                </c:pt>
                <c:pt idx="5">
                  <c:v>1</c:v>
                </c:pt>
              </c:numCache>
            </c:numRef>
          </c:val>
          <c:smooth val="0"/>
          <c:extLst xmlns:c16r2="http://schemas.microsoft.com/office/drawing/2015/06/chart">
            <c:ext xmlns:c16="http://schemas.microsoft.com/office/drawing/2014/chart" uri="{C3380CC4-5D6E-409C-BE32-E72D297353CC}">
              <c16:uniqueId val="{00000008-3403-4A46-8FD4-7727F755D7D3}"/>
            </c:ext>
          </c:extLst>
        </c:ser>
        <c:dLbls>
          <c:showLegendKey val="0"/>
          <c:showVal val="0"/>
          <c:showCatName val="0"/>
          <c:showSerName val="0"/>
          <c:showPercent val="0"/>
          <c:showBubbleSize val="0"/>
        </c:dLbls>
        <c:marker val="1"/>
        <c:smooth val="0"/>
        <c:axId val="57500160"/>
        <c:axId val="39105024"/>
      </c:lineChart>
      <c:catAx>
        <c:axId val="57500160"/>
        <c:scaling>
          <c:orientation val="minMax"/>
        </c:scaling>
        <c:delete val="0"/>
        <c:axPos val="b"/>
        <c:majorGridlines/>
        <c:numFmt formatCode="General" sourceLinked="0"/>
        <c:majorTickMark val="out"/>
        <c:minorTickMark val="none"/>
        <c:tickLblPos val="nextTo"/>
        <c:spPr>
          <a:ln w="6350">
            <a:prstDash val="sysDash"/>
          </a:ln>
        </c:spPr>
        <c:txPr>
          <a:bodyPr/>
          <a:lstStyle/>
          <a:p>
            <a:pPr>
              <a:defRPr sz="600" b="1"/>
            </a:pPr>
            <a:endParaRPr lang="es-CO"/>
          </a:p>
        </c:txPr>
        <c:crossAx val="39105024"/>
        <c:crosses val="autoZero"/>
        <c:auto val="1"/>
        <c:lblAlgn val="ctr"/>
        <c:lblOffset val="100"/>
        <c:noMultiLvlLbl val="0"/>
      </c:catAx>
      <c:valAx>
        <c:axId val="39105024"/>
        <c:scaling>
          <c:orientation val="minMax"/>
        </c:scaling>
        <c:delete val="1"/>
        <c:axPos val="l"/>
        <c:majorGridlines>
          <c:spPr>
            <a:ln w="6350">
              <a:prstDash val="sysDash"/>
            </a:ln>
          </c:spPr>
        </c:majorGridlines>
        <c:numFmt formatCode="0.00%" sourceLinked="1"/>
        <c:majorTickMark val="out"/>
        <c:minorTickMark val="none"/>
        <c:tickLblPos val="nextTo"/>
        <c:crossAx val="57500160"/>
        <c:crosses val="autoZero"/>
        <c:crossBetween val="between"/>
      </c:valAx>
      <c:spPr>
        <a:solidFill>
          <a:schemeClr val="accent5">
            <a:lumMod val="40000"/>
            <a:lumOff val="60000"/>
          </a:schemeClr>
        </a:solidFill>
      </c:spPr>
    </c:plotArea>
    <c:plotVisOnly val="1"/>
    <c:dispBlanksAs val="gap"/>
    <c:showDLblsOverMax val="0"/>
  </c:chart>
  <c:spPr>
    <a:ln>
      <a:solidFill>
        <a:schemeClr val="tx1"/>
      </a:solidFill>
    </a:ln>
    <a:effectLst>
      <a:outerShdw blurRad="50800" dist="50800" dir="5400000" algn="ctr" rotWithShape="0">
        <a:schemeClr val="accent3">
          <a:lumMod val="20000"/>
          <a:lumOff val="80000"/>
        </a:schemeClr>
      </a:outerShdw>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Presupuesto!$F$3:$F$4</c:f>
              <c:strCache>
                <c:ptCount val="1"/>
                <c:pt idx="0">
                  <c:v>GRUPO DE RACIONALIZACIÓN DE TRÁMITES Porcentaje  Inversión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Presupuesto!$D$13</c:f>
              <c:strCache>
                <c:ptCount val="1"/>
                <c:pt idx="0">
                  <c:v>Avance Ejecución Presupuestal </c:v>
                </c:pt>
              </c:strCache>
            </c:strRef>
          </c:cat>
          <c:val>
            <c:numRef>
              <c:f>Presupuesto!$F$13</c:f>
              <c:numCache>
                <c:formatCode>0.00%</c:formatCode>
                <c:ptCount val="1"/>
                <c:pt idx="0">
                  <c:v>1</c:v>
                </c:pt>
              </c:numCache>
            </c:numRef>
          </c:val>
          <c:extLst xmlns:c16r2="http://schemas.microsoft.com/office/drawing/2015/06/chart">
            <c:ext xmlns:c16="http://schemas.microsoft.com/office/drawing/2014/chart" uri="{C3380CC4-5D6E-409C-BE32-E72D297353CC}">
              <c16:uniqueId val="{00000000-1B97-4678-AA43-A655BA6703A2}"/>
            </c:ext>
          </c:extLst>
        </c:ser>
        <c:dLbls>
          <c:showLegendKey val="0"/>
          <c:showVal val="0"/>
          <c:showCatName val="0"/>
          <c:showSerName val="0"/>
          <c:showPercent val="0"/>
          <c:showBubbleSize val="0"/>
        </c:dLbls>
        <c:gapWidth val="219"/>
        <c:overlap val="-27"/>
        <c:axId val="57502208"/>
        <c:axId val="39107328"/>
      </c:barChart>
      <c:catAx>
        <c:axId val="5750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39107328"/>
        <c:crosses val="autoZero"/>
        <c:auto val="1"/>
        <c:lblAlgn val="ctr"/>
        <c:lblOffset val="100"/>
        <c:noMultiLvlLbl val="0"/>
      </c:catAx>
      <c:valAx>
        <c:axId val="39107328"/>
        <c:scaling>
          <c:orientation val="minMax"/>
        </c:scaling>
        <c:delete val="1"/>
        <c:axPos val="l"/>
        <c:numFmt formatCode="0.00%" sourceLinked="1"/>
        <c:majorTickMark val="none"/>
        <c:minorTickMark val="none"/>
        <c:tickLblPos val="nextTo"/>
        <c:crossAx val="57502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4762</xdr:rowOff>
    </xdr:from>
    <xdr:to>
      <xdr:col>6</xdr:col>
      <xdr:colOff>0</xdr:colOff>
      <xdr:row>11</xdr:row>
      <xdr:rowOff>9525</xdr:rowOff>
    </xdr:to>
    <xdr:graphicFrame macro="">
      <xdr:nvGraphicFramePr>
        <xdr:cNvPr id="5" name="4 Gráfico">
          <a:extLst>
            <a:ext uri="{FF2B5EF4-FFF2-40B4-BE49-F238E27FC236}">
              <a16:creationId xmlns:a16="http://schemas.microsoft.com/office/drawing/2014/main" xmlns=""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4762</xdr:rowOff>
    </xdr:from>
    <xdr:to>
      <xdr:col>7</xdr:col>
      <xdr:colOff>0</xdr:colOff>
      <xdr:row>11</xdr:row>
      <xdr:rowOff>9525</xdr:rowOff>
    </xdr:to>
    <xdr:graphicFrame macro="">
      <xdr:nvGraphicFramePr>
        <xdr:cNvPr id="2" name="1 Gráfico">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1799167</xdr:colOff>
      <xdr:row>15</xdr:row>
      <xdr:rowOff>74083</xdr:rowOff>
    </xdr:from>
    <xdr:to>
      <xdr:col>5</xdr:col>
      <xdr:colOff>190500</xdr:colOff>
      <xdr:row>29</xdr:row>
      <xdr:rowOff>116415</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DF14"/>
  <sheetViews>
    <sheetView view="pageBreakPreview" topLeftCell="D1" zoomScale="130" zoomScaleNormal="100" zoomScaleSheetLayoutView="130" workbookViewId="0">
      <selection activeCell="D11" sqref="D11"/>
    </sheetView>
  </sheetViews>
  <sheetFormatPr baseColWidth="10" defaultColWidth="11.42578125" defaultRowHeight="15" x14ac:dyDescent="0.25"/>
  <cols>
    <col min="1" max="1" width="3.7109375" style="14" customWidth="1"/>
    <col min="2" max="2" width="3.7109375" customWidth="1"/>
    <col min="3" max="3" width="76.42578125" customWidth="1"/>
    <col min="5" max="5" width="1.7109375" customWidth="1"/>
    <col min="6" max="6" width="69.42578125" customWidth="1"/>
    <col min="7" max="7" width="3.7109375" customWidth="1"/>
    <col min="8" max="8" width="3.7109375" style="14" customWidth="1"/>
    <col min="9" max="9" width="3.7109375" customWidth="1"/>
    <col min="10" max="109" width="2.7109375" style="30" customWidth="1"/>
    <col min="110" max="110" width="11.42578125" style="30"/>
  </cols>
  <sheetData>
    <row r="1" spans="2:110" s="14" customFormat="1" ht="15.75" thickBot="1" x14ac:dyDescent="0.3">
      <c r="J1" s="30">
        <v>1</v>
      </c>
      <c r="K1" s="30">
        <v>2</v>
      </c>
      <c r="L1" s="30">
        <v>3</v>
      </c>
      <c r="M1" s="30">
        <v>4</v>
      </c>
      <c r="N1" s="30">
        <v>5</v>
      </c>
      <c r="O1" s="30">
        <v>6</v>
      </c>
      <c r="P1" s="30">
        <v>7</v>
      </c>
      <c r="Q1" s="30">
        <v>8</v>
      </c>
      <c r="R1" s="30">
        <v>9</v>
      </c>
      <c r="S1" s="30">
        <v>10</v>
      </c>
      <c r="T1" s="30">
        <v>11</v>
      </c>
      <c r="U1" s="30">
        <v>12</v>
      </c>
      <c r="V1" s="30">
        <v>13</v>
      </c>
      <c r="W1" s="30">
        <v>14</v>
      </c>
      <c r="X1" s="30">
        <v>15</v>
      </c>
      <c r="Y1" s="30">
        <v>16</v>
      </c>
      <c r="Z1" s="30">
        <v>17</v>
      </c>
      <c r="AA1" s="30">
        <v>18</v>
      </c>
      <c r="AB1" s="30">
        <v>19</v>
      </c>
      <c r="AC1" s="30">
        <v>20</v>
      </c>
      <c r="AD1" s="30">
        <v>21</v>
      </c>
      <c r="AE1" s="30">
        <v>22</v>
      </c>
      <c r="AF1" s="30">
        <v>23</v>
      </c>
      <c r="AG1" s="30">
        <v>24</v>
      </c>
      <c r="AH1" s="30">
        <v>25</v>
      </c>
      <c r="AI1" s="30">
        <v>26</v>
      </c>
      <c r="AJ1" s="30">
        <v>27</v>
      </c>
      <c r="AK1" s="30">
        <v>28</v>
      </c>
      <c r="AL1" s="30">
        <v>29</v>
      </c>
      <c r="AM1" s="30">
        <v>30</v>
      </c>
      <c r="AN1" s="30">
        <v>31</v>
      </c>
      <c r="AO1" s="30">
        <v>32</v>
      </c>
      <c r="AP1" s="30">
        <v>33</v>
      </c>
      <c r="AQ1" s="30">
        <v>34</v>
      </c>
      <c r="AR1" s="30">
        <v>35</v>
      </c>
      <c r="AS1" s="30">
        <v>36</v>
      </c>
      <c r="AT1" s="30">
        <v>37</v>
      </c>
      <c r="AU1" s="30">
        <v>38</v>
      </c>
      <c r="AV1" s="30">
        <v>39</v>
      </c>
      <c r="AW1" s="30">
        <v>40</v>
      </c>
      <c r="AX1" s="30">
        <v>41</v>
      </c>
      <c r="AY1" s="30">
        <v>42</v>
      </c>
      <c r="AZ1" s="30">
        <v>43</v>
      </c>
      <c r="BA1" s="30">
        <v>44</v>
      </c>
      <c r="BB1" s="30">
        <v>45</v>
      </c>
      <c r="BC1" s="30">
        <v>46</v>
      </c>
      <c r="BD1" s="30">
        <v>47</v>
      </c>
      <c r="BE1" s="30">
        <v>48</v>
      </c>
      <c r="BF1" s="30">
        <v>49</v>
      </c>
      <c r="BG1" s="30">
        <v>50</v>
      </c>
      <c r="BH1" s="30">
        <v>51</v>
      </c>
      <c r="BI1" s="30">
        <v>52</v>
      </c>
      <c r="BJ1" s="30">
        <v>53</v>
      </c>
      <c r="BK1" s="30">
        <v>54</v>
      </c>
      <c r="BL1" s="30">
        <v>55</v>
      </c>
      <c r="BM1" s="30">
        <v>56</v>
      </c>
      <c r="BN1" s="30">
        <v>57</v>
      </c>
      <c r="BO1" s="30">
        <v>58</v>
      </c>
      <c r="BP1" s="30">
        <v>59</v>
      </c>
      <c r="BQ1" s="30">
        <v>60</v>
      </c>
      <c r="BR1" s="30">
        <v>61</v>
      </c>
      <c r="BS1" s="30">
        <v>62</v>
      </c>
      <c r="BT1" s="30">
        <v>63</v>
      </c>
      <c r="BU1" s="30">
        <v>64</v>
      </c>
      <c r="BV1" s="30">
        <v>65</v>
      </c>
      <c r="BW1" s="30">
        <v>66</v>
      </c>
      <c r="BX1" s="30">
        <v>67</v>
      </c>
      <c r="BY1" s="30">
        <v>68</v>
      </c>
      <c r="BZ1" s="30">
        <v>69</v>
      </c>
      <c r="CA1" s="30">
        <v>70</v>
      </c>
      <c r="CB1" s="30">
        <v>71</v>
      </c>
      <c r="CC1" s="30">
        <v>72</v>
      </c>
      <c r="CD1" s="30">
        <v>73</v>
      </c>
      <c r="CE1" s="30">
        <v>74</v>
      </c>
      <c r="CF1" s="30">
        <v>75</v>
      </c>
      <c r="CG1" s="30">
        <v>76</v>
      </c>
      <c r="CH1" s="30">
        <v>77</v>
      </c>
      <c r="CI1" s="30">
        <v>78</v>
      </c>
      <c r="CJ1" s="30">
        <v>79</v>
      </c>
      <c r="CK1" s="30">
        <v>80</v>
      </c>
      <c r="CL1" s="30">
        <v>81</v>
      </c>
      <c r="CM1" s="30">
        <v>82</v>
      </c>
      <c r="CN1" s="30">
        <v>83</v>
      </c>
      <c r="CO1" s="30">
        <v>84</v>
      </c>
      <c r="CP1" s="30">
        <v>85</v>
      </c>
      <c r="CQ1" s="30">
        <v>86</v>
      </c>
      <c r="CR1" s="30">
        <v>87</v>
      </c>
      <c r="CS1" s="30">
        <v>88</v>
      </c>
      <c r="CT1" s="30">
        <v>89</v>
      </c>
      <c r="CU1" s="30">
        <v>90</v>
      </c>
      <c r="CV1" s="30">
        <v>91</v>
      </c>
      <c r="CW1" s="30">
        <v>92</v>
      </c>
      <c r="CX1" s="30">
        <v>93</v>
      </c>
      <c r="CY1" s="30">
        <v>94</v>
      </c>
      <c r="CZ1" s="30">
        <v>95</v>
      </c>
      <c r="DA1" s="30">
        <v>96</v>
      </c>
      <c r="DB1" s="30">
        <v>97</v>
      </c>
      <c r="DC1" s="30">
        <v>98</v>
      </c>
      <c r="DD1" s="30">
        <v>99</v>
      </c>
      <c r="DE1" s="30">
        <v>100</v>
      </c>
      <c r="DF1" s="30"/>
    </row>
    <row r="2" spans="2:110" customFormat="1" ht="15.75" thickTop="1" x14ac:dyDescent="0.25">
      <c r="B2" s="5"/>
      <c r="C2" s="37" t="s">
        <v>0</v>
      </c>
      <c r="D2" s="10"/>
      <c r="E2" s="10"/>
      <c r="F2" s="10"/>
      <c r="G2" s="11"/>
      <c r="H2" s="14"/>
      <c r="J2" s="31">
        <v>0.01</v>
      </c>
      <c r="K2" s="31">
        <v>0.02</v>
      </c>
      <c r="L2" s="31">
        <v>0.03</v>
      </c>
      <c r="M2" s="31">
        <v>0.04</v>
      </c>
      <c r="N2" s="31">
        <v>0.05</v>
      </c>
      <c r="O2" s="31">
        <v>0.06</v>
      </c>
      <c r="P2" s="31">
        <v>7.0000000000000007E-2</v>
      </c>
      <c r="Q2" s="31">
        <v>0.08</v>
      </c>
      <c r="R2" s="31">
        <v>0.09</v>
      </c>
      <c r="S2" s="31">
        <v>0.1</v>
      </c>
      <c r="T2" s="31">
        <v>0.11</v>
      </c>
      <c r="U2" s="31">
        <v>0.12</v>
      </c>
      <c r="V2" s="31">
        <v>0.13</v>
      </c>
      <c r="W2" s="31">
        <v>0.14000000000000001</v>
      </c>
      <c r="X2" s="31">
        <v>0.15</v>
      </c>
      <c r="Y2" s="31">
        <v>0.16</v>
      </c>
      <c r="Z2" s="31">
        <v>0.17</v>
      </c>
      <c r="AA2" s="31">
        <v>0.18</v>
      </c>
      <c r="AB2" s="31">
        <v>0.19</v>
      </c>
      <c r="AC2" s="31">
        <v>0.2</v>
      </c>
      <c r="AD2" s="31">
        <v>0.21</v>
      </c>
      <c r="AE2" s="31">
        <v>0.22</v>
      </c>
      <c r="AF2" s="31">
        <v>0.23</v>
      </c>
      <c r="AG2" s="31">
        <v>0.24</v>
      </c>
      <c r="AH2" s="31">
        <v>0.25</v>
      </c>
      <c r="AI2" s="31">
        <v>0.26</v>
      </c>
      <c r="AJ2" s="31">
        <v>0.27</v>
      </c>
      <c r="AK2" s="31">
        <v>0.28000000000000003</v>
      </c>
      <c r="AL2" s="31">
        <v>0.28999999999999998</v>
      </c>
      <c r="AM2" s="31">
        <v>0.3</v>
      </c>
      <c r="AN2" s="31">
        <v>0.31</v>
      </c>
      <c r="AO2" s="31">
        <v>0.32</v>
      </c>
      <c r="AP2" s="31">
        <v>0.33</v>
      </c>
      <c r="AQ2" s="31">
        <v>0.34</v>
      </c>
      <c r="AR2" s="31">
        <v>0.35</v>
      </c>
      <c r="AS2" s="31">
        <v>0.36</v>
      </c>
      <c r="AT2" s="31">
        <v>0.37</v>
      </c>
      <c r="AU2" s="31">
        <v>0.38</v>
      </c>
      <c r="AV2" s="31">
        <v>0.39</v>
      </c>
      <c r="AW2" s="31">
        <v>0.4</v>
      </c>
      <c r="AX2" s="31">
        <v>0.41</v>
      </c>
      <c r="AY2" s="31">
        <v>0.42</v>
      </c>
      <c r="AZ2" s="31">
        <v>0.43</v>
      </c>
      <c r="BA2" s="31">
        <v>0.44</v>
      </c>
      <c r="BB2" s="31">
        <v>0.45</v>
      </c>
      <c r="BC2" s="31">
        <v>0.46</v>
      </c>
      <c r="BD2" s="31">
        <v>0.47</v>
      </c>
      <c r="BE2" s="31">
        <v>0.48</v>
      </c>
      <c r="BF2" s="31">
        <v>0.49</v>
      </c>
      <c r="BG2" s="31">
        <v>0.5</v>
      </c>
      <c r="BH2" s="31">
        <v>0.51</v>
      </c>
      <c r="BI2" s="31">
        <v>0.52</v>
      </c>
      <c r="BJ2" s="31">
        <v>0.53</v>
      </c>
      <c r="BK2" s="31">
        <v>0.54</v>
      </c>
      <c r="BL2" s="31">
        <v>0.55000000000000004</v>
      </c>
      <c r="BM2" s="31">
        <v>0.56000000000000005</v>
      </c>
      <c r="BN2" s="31">
        <v>0.56999999999999995</v>
      </c>
      <c r="BO2" s="31">
        <v>0.57999999999999996</v>
      </c>
      <c r="BP2" s="31">
        <v>0.59</v>
      </c>
      <c r="BQ2" s="31">
        <v>0.6</v>
      </c>
      <c r="BR2" s="31">
        <v>0.61</v>
      </c>
      <c r="BS2" s="31">
        <v>0.62</v>
      </c>
      <c r="BT2" s="31">
        <v>0.63</v>
      </c>
      <c r="BU2" s="31">
        <v>0.64</v>
      </c>
      <c r="BV2" s="31">
        <v>0.65</v>
      </c>
      <c r="BW2" s="31">
        <v>0.66</v>
      </c>
      <c r="BX2" s="31">
        <v>0.67</v>
      </c>
      <c r="BY2" s="31">
        <v>0.68</v>
      </c>
      <c r="BZ2" s="31">
        <v>0.69</v>
      </c>
      <c r="CA2" s="31">
        <v>0.7</v>
      </c>
      <c r="CB2" s="31">
        <v>0.71</v>
      </c>
      <c r="CC2" s="31">
        <v>0.72</v>
      </c>
      <c r="CD2" s="31">
        <v>0.73</v>
      </c>
      <c r="CE2" s="31">
        <v>0.74</v>
      </c>
      <c r="CF2" s="31">
        <v>0.75</v>
      </c>
      <c r="CG2" s="31">
        <v>0.76</v>
      </c>
      <c r="CH2" s="31">
        <v>0.77</v>
      </c>
      <c r="CI2" s="31">
        <v>0.78</v>
      </c>
      <c r="CJ2" s="31">
        <v>0.79</v>
      </c>
      <c r="CK2" s="31">
        <v>0.8</v>
      </c>
      <c r="CL2" s="31">
        <v>0.81</v>
      </c>
      <c r="CM2" s="31">
        <v>0.82</v>
      </c>
      <c r="CN2" s="31">
        <v>0.83</v>
      </c>
      <c r="CO2" s="31">
        <v>0.84</v>
      </c>
      <c r="CP2" s="31">
        <v>0.85</v>
      </c>
      <c r="CQ2" s="31">
        <v>0.86</v>
      </c>
      <c r="CR2" s="31">
        <v>0.87</v>
      </c>
      <c r="CS2" s="31">
        <v>0.88</v>
      </c>
      <c r="CT2" s="31">
        <v>0.89</v>
      </c>
      <c r="CU2" s="31">
        <v>0.9</v>
      </c>
      <c r="CV2" s="31">
        <v>0.91</v>
      </c>
      <c r="CW2" s="31">
        <v>0.92</v>
      </c>
      <c r="CX2" s="31">
        <v>0.93</v>
      </c>
      <c r="CY2" s="31">
        <v>0.94</v>
      </c>
      <c r="CZ2" s="31">
        <v>0.95</v>
      </c>
      <c r="DA2" s="31">
        <v>0.96</v>
      </c>
      <c r="DB2" s="31">
        <v>0.97</v>
      </c>
      <c r="DC2" s="31">
        <v>0.98</v>
      </c>
      <c r="DD2" s="31">
        <v>0.99</v>
      </c>
      <c r="DE2" s="31">
        <v>1</v>
      </c>
      <c r="DF2" s="30"/>
    </row>
    <row r="3" spans="2:110" customFormat="1" x14ac:dyDescent="0.25">
      <c r="B3" s="6"/>
      <c r="C3" s="4" t="s">
        <v>1</v>
      </c>
      <c r="D3" s="4" t="s">
        <v>2</v>
      </c>
      <c r="E3" s="12"/>
      <c r="F3" s="142"/>
      <c r="G3" s="13"/>
      <c r="H3" s="14"/>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row>
    <row r="4" spans="2:110" customFormat="1" x14ac:dyDescent="0.25">
      <c r="B4" s="6"/>
      <c r="C4" s="26" t="s">
        <v>3</v>
      </c>
      <c r="D4" s="1">
        <f>+'Logro de metas'!I14</f>
        <v>0.1</v>
      </c>
      <c r="E4" s="12"/>
      <c r="F4" s="142"/>
      <c r="G4" s="13"/>
      <c r="H4" s="14"/>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row>
    <row r="5" spans="2:110" customFormat="1" hidden="1" x14ac:dyDescent="0.25">
      <c r="B5" s="6"/>
      <c r="C5" s="26" t="s">
        <v>4</v>
      </c>
      <c r="D5" s="1" t="e">
        <f>+Presupuesto!#REF!</f>
        <v>#REF!</v>
      </c>
      <c r="E5" s="12"/>
      <c r="F5" s="142"/>
      <c r="G5" s="13"/>
      <c r="H5" s="14"/>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row>
    <row r="6" spans="2:110" customFormat="1" x14ac:dyDescent="0.25">
      <c r="B6" s="6"/>
      <c r="C6" s="26" t="s">
        <v>5</v>
      </c>
      <c r="D6" s="2">
        <f>+Presupuesto!F13</f>
        <v>1</v>
      </c>
      <c r="E6" s="12"/>
      <c r="F6" s="142"/>
      <c r="G6" s="13"/>
      <c r="H6" s="14"/>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row>
    <row r="7" spans="2:110" customFormat="1" x14ac:dyDescent="0.25">
      <c r="B7" s="6"/>
      <c r="C7" s="27" t="s">
        <v>6</v>
      </c>
      <c r="D7" s="1">
        <f>+PQRS!E7</f>
        <v>0.82894736842105265</v>
      </c>
      <c r="E7" s="12"/>
      <c r="F7" s="142"/>
      <c r="G7" s="13"/>
      <c r="H7" s="14"/>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row>
    <row r="8" spans="2:110" customFormat="1" x14ac:dyDescent="0.25">
      <c r="B8" s="6"/>
      <c r="C8" s="27" t="s">
        <v>7</v>
      </c>
      <c r="D8" s="1">
        <f>+'Plan de Mejoramiento'!M5</f>
        <v>1</v>
      </c>
      <c r="E8" s="12"/>
      <c r="F8" s="142"/>
      <c r="G8" s="13"/>
      <c r="H8" s="14"/>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row>
    <row r="9" spans="2:110" customFormat="1" x14ac:dyDescent="0.25">
      <c r="B9" s="6"/>
      <c r="C9" s="26" t="s">
        <v>8</v>
      </c>
      <c r="D9" s="1">
        <f>+Indicadores!I9</f>
        <v>0</v>
      </c>
      <c r="E9" s="12"/>
      <c r="F9" s="142"/>
      <c r="G9" s="13"/>
      <c r="H9" s="14"/>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row>
    <row r="10" spans="2:110" customFormat="1" x14ac:dyDescent="0.25">
      <c r="B10" s="6"/>
      <c r="C10" s="26" t="s">
        <v>9</v>
      </c>
      <c r="D10" s="29">
        <v>0.99960000000000004</v>
      </c>
      <c r="E10" s="12"/>
      <c r="F10" s="142"/>
      <c r="G10" s="13"/>
      <c r="H10" s="14"/>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row>
    <row r="11" spans="2:110" customFormat="1" x14ac:dyDescent="0.25">
      <c r="B11" s="6"/>
      <c r="C11" s="3" t="s">
        <v>10</v>
      </c>
      <c r="D11" s="52">
        <f>+(D4+D6+D7+D8+D9+D10)/6*100</f>
        <v>65.475789473684216</v>
      </c>
      <c r="E11" s="12"/>
      <c r="F11" s="142"/>
      <c r="G11" s="13"/>
      <c r="H11" s="14"/>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row>
    <row r="12" spans="2:110" customFormat="1" ht="15.75" thickBot="1" x14ac:dyDescent="0.3">
      <c r="B12" s="7"/>
      <c r="C12" s="8"/>
      <c r="D12" s="8"/>
      <c r="E12" s="8"/>
      <c r="F12" s="8"/>
      <c r="G12" s="9"/>
      <c r="H12" s="14"/>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row>
    <row r="13" spans="2:110" s="14" customFormat="1" ht="15.75" thickTop="1" x14ac:dyDescent="0.25">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row>
    <row r="14" spans="2:110" s="14" customFormat="1" x14ac:dyDescent="0.25">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row>
  </sheetData>
  <mergeCells count="1">
    <mergeCell ref="F3:F11"/>
  </mergeCells>
  <conditionalFormatting sqref="D11">
    <cfRule type="cellIs" dxfId="1" priority="1" operator="between">
      <formula>$K$3</formula>
      <formula>$CG$3</formula>
    </cfRule>
  </conditionalFormatting>
  <pageMargins left="0.7" right="0.7" top="0.75" bottom="0.75" header="0.3" footer="0.3"/>
  <pageSetup scale="52" orientation="portrait" r:id="rId1"/>
  <ignoredErrors>
    <ignoredError sqref="D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57"/>
  <sheetViews>
    <sheetView workbookViewId="0">
      <selection activeCell="C11" sqref="C11"/>
    </sheetView>
  </sheetViews>
  <sheetFormatPr baseColWidth="10" defaultColWidth="11.42578125" defaultRowHeight="15" x14ac:dyDescent="0.25"/>
  <cols>
    <col min="1" max="1" width="3.7109375" style="14" customWidth="1"/>
    <col min="2" max="2" width="3.7109375" customWidth="1"/>
    <col min="3" max="3" width="76.42578125" customWidth="1"/>
    <col min="5" max="5" width="3.28515625" customWidth="1"/>
    <col min="6" max="6" width="4.140625" customWidth="1"/>
    <col min="7" max="7" width="69.42578125" customWidth="1"/>
    <col min="8" max="8" width="3.7109375" customWidth="1"/>
    <col min="9" max="9" width="3.7109375" style="14" customWidth="1"/>
    <col min="10" max="10" width="3.7109375" customWidth="1"/>
    <col min="11" max="110" width="2.7109375" style="30" customWidth="1"/>
    <col min="111" max="111" width="11.42578125" style="30"/>
  </cols>
  <sheetData>
    <row r="1" spans="1:111" s="14" customFormat="1" ht="15.75" thickBot="1" x14ac:dyDescent="0.3">
      <c r="K1" s="30">
        <v>1</v>
      </c>
      <c r="L1" s="30">
        <v>2</v>
      </c>
      <c r="M1" s="30">
        <v>3</v>
      </c>
      <c r="N1" s="30">
        <v>4</v>
      </c>
      <c r="O1" s="30">
        <v>5</v>
      </c>
      <c r="P1" s="30">
        <v>6</v>
      </c>
      <c r="Q1" s="30">
        <v>7</v>
      </c>
      <c r="R1" s="30">
        <v>8</v>
      </c>
      <c r="S1" s="30">
        <v>9</v>
      </c>
      <c r="T1" s="30">
        <v>10</v>
      </c>
      <c r="U1" s="30">
        <v>11</v>
      </c>
      <c r="V1" s="30">
        <v>12</v>
      </c>
      <c r="W1" s="30">
        <v>13</v>
      </c>
      <c r="X1" s="30">
        <v>14</v>
      </c>
      <c r="Y1" s="30">
        <v>15</v>
      </c>
      <c r="Z1" s="30">
        <v>16</v>
      </c>
      <c r="AA1" s="30">
        <v>17</v>
      </c>
      <c r="AB1" s="30">
        <v>18</v>
      </c>
      <c r="AC1" s="30">
        <v>19</v>
      </c>
      <c r="AD1" s="30">
        <v>20</v>
      </c>
      <c r="AE1" s="30">
        <v>21</v>
      </c>
      <c r="AF1" s="30">
        <v>22</v>
      </c>
      <c r="AG1" s="30">
        <v>23</v>
      </c>
      <c r="AH1" s="30">
        <v>24</v>
      </c>
      <c r="AI1" s="30">
        <v>25</v>
      </c>
      <c r="AJ1" s="30">
        <v>26</v>
      </c>
      <c r="AK1" s="30">
        <v>27</v>
      </c>
      <c r="AL1" s="30">
        <v>28</v>
      </c>
      <c r="AM1" s="30">
        <v>29</v>
      </c>
      <c r="AN1" s="30">
        <v>30</v>
      </c>
      <c r="AO1" s="30">
        <v>31</v>
      </c>
      <c r="AP1" s="30">
        <v>32</v>
      </c>
      <c r="AQ1" s="30">
        <v>33</v>
      </c>
      <c r="AR1" s="30">
        <v>34</v>
      </c>
      <c r="AS1" s="30">
        <v>35</v>
      </c>
      <c r="AT1" s="30">
        <v>36</v>
      </c>
      <c r="AU1" s="30">
        <v>37</v>
      </c>
      <c r="AV1" s="30">
        <v>38</v>
      </c>
      <c r="AW1" s="30">
        <v>39</v>
      </c>
      <c r="AX1" s="30">
        <v>40</v>
      </c>
      <c r="AY1" s="30">
        <v>41</v>
      </c>
      <c r="AZ1" s="30">
        <v>42</v>
      </c>
      <c r="BA1" s="30">
        <v>43</v>
      </c>
      <c r="BB1" s="30">
        <v>44</v>
      </c>
      <c r="BC1" s="30">
        <v>45</v>
      </c>
      <c r="BD1" s="30">
        <v>46</v>
      </c>
      <c r="BE1" s="30">
        <v>47</v>
      </c>
      <c r="BF1" s="30">
        <v>48</v>
      </c>
      <c r="BG1" s="30">
        <v>49</v>
      </c>
      <c r="BH1" s="30">
        <v>50</v>
      </c>
      <c r="BI1" s="30">
        <v>51</v>
      </c>
      <c r="BJ1" s="30">
        <v>52</v>
      </c>
      <c r="BK1" s="30">
        <v>53</v>
      </c>
      <c r="BL1" s="30">
        <v>54</v>
      </c>
      <c r="BM1" s="30">
        <v>55</v>
      </c>
      <c r="BN1" s="30">
        <v>56</v>
      </c>
      <c r="BO1" s="30">
        <v>57</v>
      </c>
      <c r="BP1" s="30">
        <v>58</v>
      </c>
      <c r="BQ1" s="30">
        <v>59</v>
      </c>
      <c r="BR1" s="30">
        <v>60</v>
      </c>
      <c r="BS1" s="30">
        <v>61</v>
      </c>
      <c r="BT1" s="30">
        <v>62</v>
      </c>
      <c r="BU1" s="30">
        <v>63</v>
      </c>
      <c r="BV1" s="30">
        <v>64</v>
      </c>
      <c r="BW1" s="30">
        <v>65</v>
      </c>
      <c r="BX1" s="30">
        <v>66</v>
      </c>
      <c r="BY1" s="30">
        <v>67</v>
      </c>
      <c r="BZ1" s="30">
        <v>68</v>
      </c>
      <c r="CA1" s="30">
        <v>69</v>
      </c>
      <c r="CB1" s="30">
        <v>70</v>
      </c>
      <c r="CC1" s="30">
        <v>71</v>
      </c>
      <c r="CD1" s="30">
        <v>72</v>
      </c>
      <c r="CE1" s="30">
        <v>73</v>
      </c>
      <c r="CF1" s="30">
        <v>74</v>
      </c>
      <c r="CG1" s="30">
        <v>75</v>
      </c>
      <c r="CH1" s="30">
        <v>76</v>
      </c>
      <c r="CI1" s="30">
        <v>77</v>
      </c>
      <c r="CJ1" s="30">
        <v>78</v>
      </c>
      <c r="CK1" s="30">
        <v>79</v>
      </c>
      <c r="CL1" s="30">
        <v>80</v>
      </c>
      <c r="CM1" s="30">
        <v>81</v>
      </c>
      <c r="CN1" s="30">
        <v>82</v>
      </c>
      <c r="CO1" s="30">
        <v>83</v>
      </c>
      <c r="CP1" s="30">
        <v>84</v>
      </c>
      <c r="CQ1" s="30">
        <v>85</v>
      </c>
      <c r="CR1" s="30">
        <v>86</v>
      </c>
      <c r="CS1" s="30">
        <v>87</v>
      </c>
      <c r="CT1" s="30">
        <v>88</v>
      </c>
      <c r="CU1" s="30">
        <v>89</v>
      </c>
      <c r="CV1" s="30">
        <v>90</v>
      </c>
      <c r="CW1" s="30">
        <v>91</v>
      </c>
      <c r="CX1" s="30">
        <v>92</v>
      </c>
      <c r="CY1" s="30">
        <v>93</v>
      </c>
      <c r="CZ1" s="30">
        <v>94</v>
      </c>
      <c r="DA1" s="30">
        <v>95</v>
      </c>
      <c r="DB1" s="30">
        <v>96</v>
      </c>
      <c r="DC1" s="30">
        <v>97</v>
      </c>
      <c r="DD1" s="30">
        <v>98</v>
      </c>
      <c r="DE1" s="30">
        <v>99</v>
      </c>
      <c r="DF1" s="30">
        <v>100</v>
      </c>
      <c r="DG1" s="30"/>
    </row>
    <row r="2" spans="1:111" ht="15.75" thickTop="1" x14ac:dyDescent="0.25">
      <c r="A2"/>
      <c r="B2" s="79"/>
      <c r="C2" s="143" t="s">
        <v>11</v>
      </c>
      <c r="D2" s="143"/>
      <c r="E2" s="144"/>
      <c r="F2" s="147"/>
      <c r="G2" s="67"/>
      <c r="H2" s="68"/>
      <c r="K2" s="31">
        <v>0.01</v>
      </c>
      <c r="L2" s="31">
        <v>0.02</v>
      </c>
      <c r="M2" s="31">
        <v>0.03</v>
      </c>
      <c r="N2" s="31">
        <v>0.04</v>
      </c>
      <c r="O2" s="31">
        <v>0.05</v>
      </c>
      <c r="P2" s="31">
        <v>0.06</v>
      </c>
      <c r="Q2" s="31">
        <v>7.0000000000000007E-2</v>
      </c>
      <c r="R2" s="31">
        <v>0.08</v>
      </c>
      <c r="S2" s="31">
        <v>0.09</v>
      </c>
      <c r="T2" s="31">
        <v>0.1</v>
      </c>
      <c r="U2" s="31">
        <v>0.11</v>
      </c>
      <c r="V2" s="31">
        <v>0.12</v>
      </c>
      <c r="W2" s="31">
        <v>0.13</v>
      </c>
      <c r="X2" s="31">
        <v>0.14000000000000001</v>
      </c>
      <c r="Y2" s="31">
        <v>0.15</v>
      </c>
      <c r="Z2" s="31">
        <v>0.16</v>
      </c>
      <c r="AA2" s="31">
        <v>0.17</v>
      </c>
      <c r="AB2" s="31">
        <v>0.18</v>
      </c>
      <c r="AC2" s="31">
        <v>0.19</v>
      </c>
      <c r="AD2" s="31">
        <v>0.2</v>
      </c>
      <c r="AE2" s="31">
        <v>0.21</v>
      </c>
      <c r="AF2" s="31">
        <v>0.22</v>
      </c>
      <c r="AG2" s="31">
        <v>0.23</v>
      </c>
      <c r="AH2" s="31">
        <v>0.24</v>
      </c>
      <c r="AI2" s="31">
        <v>0.25</v>
      </c>
      <c r="AJ2" s="31">
        <v>0.26</v>
      </c>
      <c r="AK2" s="31">
        <v>0.27</v>
      </c>
      <c r="AL2" s="31">
        <v>0.28000000000000003</v>
      </c>
      <c r="AM2" s="31">
        <v>0.28999999999999998</v>
      </c>
      <c r="AN2" s="31">
        <v>0.3</v>
      </c>
      <c r="AO2" s="31">
        <v>0.31</v>
      </c>
      <c r="AP2" s="31">
        <v>0.32</v>
      </c>
      <c r="AQ2" s="31">
        <v>0.33</v>
      </c>
      <c r="AR2" s="31">
        <v>0.34</v>
      </c>
      <c r="AS2" s="31">
        <v>0.35</v>
      </c>
      <c r="AT2" s="31">
        <v>0.36</v>
      </c>
      <c r="AU2" s="31">
        <v>0.37</v>
      </c>
      <c r="AV2" s="31">
        <v>0.38</v>
      </c>
      <c r="AW2" s="31">
        <v>0.39</v>
      </c>
      <c r="AX2" s="31">
        <v>0.4</v>
      </c>
      <c r="AY2" s="31">
        <v>0.41</v>
      </c>
      <c r="AZ2" s="31">
        <v>0.42</v>
      </c>
      <c r="BA2" s="31">
        <v>0.43</v>
      </c>
      <c r="BB2" s="31">
        <v>0.44</v>
      </c>
      <c r="BC2" s="31">
        <v>0.45</v>
      </c>
      <c r="BD2" s="31">
        <v>0.46</v>
      </c>
      <c r="BE2" s="31">
        <v>0.47</v>
      </c>
      <c r="BF2" s="31">
        <v>0.48</v>
      </c>
      <c r="BG2" s="31">
        <v>0.49</v>
      </c>
      <c r="BH2" s="31">
        <v>0.5</v>
      </c>
      <c r="BI2" s="31">
        <v>0.51</v>
      </c>
      <c r="BJ2" s="31">
        <v>0.52</v>
      </c>
      <c r="BK2" s="31">
        <v>0.53</v>
      </c>
      <c r="BL2" s="31">
        <v>0.54</v>
      </c>
      <c r="BM2" s="31">
        <v>0.55000000000000004</v>
      </c>
      <c r="BN2" s="31">
        <v>0.56000000000000005</v>
      </c>
      <c r="BO2" s="31">
        <v>0.56999999999999995</v>
      </c>
      <c r="BP2" s="31">
        <v>0.57999999999999996</v>
      </c>
      <c r="BQ2" s="31">
        <v>0.59</v>
      </c>
      <c r="BR2" s="31">
        <v>0.6</v>
      </c>
      <c r="BS2" s="31">
        <v>0.61</v>
      </c>
      <c r="BT2" s="31">
        <v>0.62</v>
      </c>
      <c r="BU2" s="31">
        <v>0.63</v>
      </c>
      <c r="BV2" s="31">
        <v>0.64</v>
      </c>
      <c r="BW2" s="31">
        <v>0.65</v>
      </c>
      <c r="BX2" s="31">
        <v>0.66</v>
      </c>
      <c r="BY2" s="31">
        <v>0.67</v>
      </c>
      <c r="BZ2" s="31">
        <v>0.68</v>
      </c>
      <c r="CA2" s="31">
        <v>0.69</v>
      </c>
      <c r="CB2" s="31">
        <v>0.7</v>
      </c>
      <c r="CC2" s="31">
        <v>0.71</v>
      </c>
      <c r="CD2" s="31">
        <v>0.72</v>
      </c>
      <c r="CE2" s="31">
        <v>0.73</v>
      </c>
      <c r="CF2" s="31">
        <v>0.74</v>
      </c>
      <c r="CG2" s="31">
        <v>0.75</v>
      </c>
      <c r="CH2" s="31">
        <v>0.76</v>
      </c>
      <c r="CI2" s="31">
        <v>0.77</v>
      </c>
      <c r="CJ2" s="31">
        <v>0.78</v>
      </c>
      <c r="CK2" s="31">
        <v>0.79</v>
      </c>
      <c r="CL2" s="31">
        <v>0.8</v>
      </c>
      <c r="CM2" s="31">
        <v>0.81</v>
      </c>
      <c r="CN2" s="31">
        <v>0.82</v>
      </c>
      <c r="CO2" s="31">
        <v>0.83</v>
      </c>
      <c r="CP2" s="31">
        <v>0.84</v>
      </c>
      <c r="CQ2" s="31">
        <v>0.85</v>
      </c>
      <c r="CR2" s="31">
        <v>0.86</v>
      </c>
      <c r="CS2" s="31">
        <v>0.87</v>
      </c>
      <c r="CT2" s="31">
        <v>0.88</v>
      </c>
      <c r="CU2" s="31">
        <v>0.89</v>
      </c>
      <c r="CV2" s="31">
        <v>0.9</v>
      </c>
      <c r="CW2" s="31">
        <v>0.91</v>
      </c>
      <c r="CX2" s="31">
        <v>0.92</v>
      </c>
      <c r="CY2" s="31">
        <v>0.93</v>
      </c>
      <c r="CZ2" s="31">
        <v>0.94</v>
      </c>
      <c r="DA2" s="31">
        <v>0.95</v>
      </c>
      <c r="DB2" s="31">
        <v>0.96</v>
      </c>
      <c r="DC2" s="31">
        <v>0.97</v>
      </c>
      <c r="DD2" s="31">
        <v>0.98</v>
      </c>
      <c r="DE2" s="31">
        <v>0.99</v>
      </c>
      <c r="DF2" s="31">
        <v>1</v>
      </c>
    </row>
    <row r="3" spans="1:111" x14ac:dyDescent="0.25">
      <c r="A3"/>
      <c r="B3" s="65"/>
      <c r="C3" s="78" t="s">
        <v>12</v>
      </c>
      <c r="D3" s="4" t="s">
        <v>2</v>
      </c>
      <c r="E3" s="145"/>
      <c r="F3" s="148"/>
      <c r="G3" s="142"/>
      <c r="H3" s="69"/>
    </row>
    <row r="4" spans="1:111" x14ac:dyDescent="0.25">
      <c r="A4"/>
      <c r="B4" s="65"/>
      <c r="C4" s="137" t="s">
        <v>157</v>
      </c>
      <c r="D4" s="138">
        <v>0.93810000000000004</v>
      </c>
      <c r="E4" s="145"/>
      <c r="F4" s="148"/>
      <c r="G4" s="142"/>
      <c r="H4" s="69"/>
    </row>
    <row r="5" spans="1:111" ht="15" hidden="1" customHeight="1" x14ac:dyDescent="0.25">
      <c r="A5"/>
      <c r="B5" s="65"/>
      <c r="C5" s="137" t="s">
        <v>4</v>
      </c>
      <c r="D5" s="138" t="e">
        <f>+Presupuesto!#REF!</f>
        <v>#REF!</v>
      </c>
      <c r="E5" s="145"/>
      <c r="F5" s="148"/>
      <c r="G5" s="142"/>
      <c r="H5" s="69"/>
    </row>
    <row r="6" spans="1:111" x14ac:dyDescent="0.25">
      <c r="A6"/>
      <c r="B6" s="65"/>
      <c r="C6" s="137" t="s">
        <v>158</v>
      </c>
      <c r="D6" s="139">
        <f>+Presupuesto!F13</f>
        <v>1</v>
      </c>
      <c r="E6" s="145"/>
      <c r="F6" s="148"/>
      <c r="G6" s="142"/>
      <c r="H6" s="69"/>
    </row>
    <row r="7" spans="1:111" x14ac:dyDescent="0.25">
      <c r="A7"/>
      <c r="B7" s="65"/>
      <c r="C7" s="140" t="s">
        <v>159</v>
      </c>
      <c r="D7" s="138">
        <f>+PQRS!E7</f>
        <v>0.82894736842105265</v>
      </c>
      <c r="E7" s="145"/>
      <c r="F7" s="148"/>
      <c r="G7" s="142"/>
      <c r="H7" s="69"/>
    </row>
    <row r="8" spans="1:111" x14ac:dyDescent="0.25">
      <c r="A8"/>
      <c r="B8" s="65"/>
      <c r="C8" s="140" t="s">
        <v>160</v>
      </c>
      <c r="D8" s="138">
        <f>+'Plan de Mejoramiento'!M5</f>
        <v>1</v>
      </c>
      <c r="E8" s="145"/>
      <c r="F8" s="148"/>
      <c r="G8" s="142"/>
      <c r="H8" s="69"/>
    </row>
    <row r="9" spans="1:111" x14ac:dyDescent="0.25">
      <c r="A9"/>
      <c r="B9" s="65"/>
      <c r="C9" s="137" t="s">
        <v>161</v>
      </c>
      <c r="D9" s="138">
        <v>0</v>
      </c>
      <c r="E9" s="145"/>
      <c r="F9" s="148"/>
      <c r="G9" s="142"/>
      <c r="H9" s="69"/>
    </row>
    <row r="10" spans="1:111" x14ac:dyDescent="0.25">
      <c r="A10"/>
      <c r="B10" s="65"/>
      <c r="C10" s="137" t="s">
        <v>162</v>
      </c>
      <c r="D10" s="139">
        <v>1</v>
      </c>
      <c r="E10" s="145"/>
      <c r="F10" s="148"/>
      <c r="G10" s="142"/>
      <c r="H10" s="69"/>
    </row>
    <row r="11" spans="1:111" x14ac:dyDescent="0.25">
      <c r="A11"/>
      <c r="B11" s="65"/>
      <c r="C11" s="141" t="s">
        <v>163</v>
      </c>
      <c r="D11" s="52">
        <f>+(D4+D6+D7+D8+D9+D10)/5*100</f>
        <v>95.340947368421041</v>
      </c>
      <c r="E11" s="145"/>
      <c r="F11" s="148"/>
      <c r="G11" s="142"/>
      <c r="H11" s="69"/>
    </row>
    <row r="12" spans="1:111" ht="21" customHeight="1" thickBot="1" x14ac:dyDescent="0.3">
      <c r="A12"/>
      <c r="B12" s="66"/>
      <c r="C12" s="77"/>
      <c r="D12" s="77"/>
      <c r="E12" s="146"/>
      <c r="F12" s="77"/>
      <c r="G12" s="77"/>
      <c r="H12" s="70"/>
    </row>
    <row r="13" spans="1:111" s="14" customFormat="1" ht="15.75" thickTop="1" x14ac:dyDescent="0.25">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row>
    <row r="14" spans="1:111" s="14" customFormat="1" x14ac:dyDescent="0.25">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row>
    <row r="15" spans="1:111" s="14" customFormat="1" x14ac:dyDescent="0.25">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row>
    <row r="16" spans="1:111" s="14" customFormat="1" x14ac:dyDescent="0.25">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row>
    <row r="17" spans="11:111" s="14" customFormat="1" x14ac:dyDescent="0.25">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row>
    <row r="18" spans="11:111" s="14" customFormat="1" x14ac:dyDescent="0.25">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row>
    <row r="19" spans="11:111" s="14" customFormat="1" x14ac:dyDescent="0.25">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row>
    <row r="20" spans="11:111" s="14" customFormat="1" x14ac:dyDescent="0.25">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row>
    <row r="21" spans="11:111" s="14" customFormat="1" x14ac:dyDescent="0.25">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row>
    <row r="22" spans="11:111" s="14" customFormat="1" x14ac:dyDescent="0.25">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row>
    <row r="23" spans="11:111" s="14" customFormat="1" x14ac:dyDescent="0.25">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row>
    <row r="24" spans="11:111" s="14" customFormat="1" x14ac:dyDescent="0.25">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row>
    <row r="25" spans="11:111" s="14" customFormat="1" x14ac:dyDescent="0.25">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row>
    <row r="26" spans="11:111" s="14" customFormat="1" x14ac:dyDescent="0.25">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row>
    <row r="27" spans="11:111" s="14" customFormat="1" x14ac:dyDescent="0.25">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row>
    <row r="28" spans="11:111" s="14" customFormat="1" x14ac:dyDescent="0.25">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row>
    <row r="29" spans="11:111" s="14" customFormat="1" x14ac:dyDescent="0.25">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row>
    <row r="30" spans="11:111" s="14" customFormat="1" x14ac:dyDescent="0.25">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row>
    <row r="31" spans="11:111" s="14" customFormat="1" x14ac:dyDescent="0.25">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row>
    <row r="32" spans="11:111" s="14" customFormat="1" x14ac:dyDescent="0.25">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row>
    <row r="33" spans="11:111" s="14" customFormat="1" x14ac:dyDescent="0.25">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row>
    <row r="34" spans="11:111" s="14" customFormat="1" x14ac:dyDescent="0.25">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row>
    <row r="35" spans="11:111" s="14" customFormat="1" x14ac:dyDescent="0.25">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row>
    <row r="36" spans="11:111" s="14" customFormat="1" x14ac:dyDescent="0.25">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row>
    <row r="37" spans="11:111" s="14" customFormat="1" x14ac:dyDescent="0.25">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row>
    <row r="38" spans="11:111" s="14" customFormat="1" x14ac:dyDescent="0.25">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row>
    <row r="39" spans="11:111" s="14" customFormat="1" x14ac:dyDescent="0.25">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row>
    <row r="40" spans="11:111" s="14" customFormat="1" x14ac:dyDescent="0.25">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row>
    <row r="41" spans="11:111" s="14" customFormat="1" x14ac:dyDescent="0.25">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row>
    <row r="42" spans="11:111" s="14" customFormat="1" x14ac:dyDescent="0.25">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row>
    <row r="43" spans="11:111" s="14" customFormat="1" x14ac:dyDescent="0.25">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row>
    <row r="44" spans="11:111" s="14" customFormat="1" x14ac:dyDescent="0.25">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row>
    <row r="45" spans="11:111" s="14" customFormat="1" x14ac:dyDescent="0.25">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row>
    <row r="46" spans="11:111" s="14" customFormat="1" x14ac:dyDescent="0.25">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row>
    <row r="47" spans="11:111" s="14" customFormat="1" x14ac:dyDescent="0.25">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row>
    <row r="48" spans="11:111" s="14" customFormat="1" x14ac:dyDescent="0.25">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row>
    <row r="49" spans="11:111" s="14" customFormat="1" x14ac:dyDescent="0.25">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row>
    <row r="50" spans="11:111" s="14" customFormat="1" x14ac:dyDescent="0.25">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row>
    <row r="51" spans="11:111" s="14" customFormat="1" x14ac:dyDescent="0.25">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row>
    <row r="52" spans="11:111" s="14" customFormat="1" x14ac:dyDescent="0.25">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row>
    <row r="53" spans="11:111" s="14" customFormat="1" x14ac:dyDescent="0.25">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row>
    <row r="54" spans="11:111" s="14" customFormat="1" x14ac:dyDescent="0.25">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row>
    <row r="55" spans="11:111" s="14" customFormat="1" x14ac:dyDescent="0.25">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row>
    <row r="56" spans="11:111" s="14" customFormat="1" x14ac:dyDescent="0.25">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row>
    <row r="57" spans="11:111" s="14" customFormat="1" x14ac:dyDescent="0.25">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row>
  </sheetData>
  <mergeCells count="4">
    <mergeCell ref="G3:G11"/>
    <mergeCell ref="C2:D2"/>
    <mergeCell ref="E2:E12"/>
    <mergeCell ref="F2:F11"/>
  </mergeCells>
  <conditionalFormatting sqref="D11">
    <cfRule type="cellIs" dxfId="0" priority="1" operator="between">
      <formula>$L$3</formula>
      <formula>$CH$3</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H32"/>
  <sheetViews>
    <sheetView view="pageBreakPreview" zoomScale="90" zoomScaleNormal="100" zoomScaleSheetLayoutView="90" workbookViewId="0">
      <selection activeCell="E11" sqref="E11"/>
    </sheetView>
  </sheetViews>
  <sheetFormatPr baseColWidth="10" defaultColWidth="11.42578125" defaultRowHeight="15" x14ac:dyDescent="0.25"/>
  <cols>
    <col min="1" max="1" width="3.7109375" style="17" customWidth="1"/>
    <col min="2" max="2" width="3.7109375" style="16" customWidth="1"/>
    <col min="3" max="3" width="3.7109375" style="17" customWidth="1"/>
    <col min="4" max="4" width="68.28515625" style="17" customWidth="1"/>
    <col min="5" max="6" width="30.7109375" style="17" customWidth="1"/>
    <col min="7" max="7" width="3.7109375" style="17" customWidth="1"/>
    <col min="8" max="8" width="3.7109375" style="16" customWidth="1"/>
    <col min="9" max="9" width="3.7109375" style="17" customWidth="1"/>
    <col min="10" max="16384" width="11.42578125" style="17"/>
  </cols>
  <sheetData>
    <row r="1" spans="3:8" s="16" customFormat="1" ht="15.75" thickBot="1" x14ac:dyDescent="0.3"/>
    <row r="2" spans="3:8" ht="15.75" thickTop="1" x14ac:dyDescent="0.25">
      <c r="C2" s="74"/>
      <c r="D2" s="75"/>
      <c r="E2" s="75"/>
      <c r="F2" s="75"/>
      <c r="G2" s="76"/>
    </row>
    <row r="3" spans="3:8" ht="27.75" customHeight="1" x14ac:dyDescent="0.25">
      <c r="C3" s="57"/>
      <c r="D3" s="153" t="s">
        <v>13</v>
      </c>
      <c r="E3" s="154"/>
      <c r="F3" s="155"/>
      <c r="G3" s="59"/>
    </row>
    <row r="4" spans="3:8" ht="24.95" customHeight="1" x14ac:dyDescent="0.25">
      <c r="C4" s="57"/>
      <c r="D4" s="123" t="s">
        <v>14</v>
      </c>
      <c r="E4" s="123" t="s">
        <v>15</v>
      </c>
      <c r="F4" s="123" t="s">
        <v>16</v>
      </c>
      <c r="G4" s="59"/>
    </row>
    <row r="5" spans="3:8" x14ac:dyDescent="0.25">
      <c r="C5" s="57"/>
      <c r="D5" s="81" t="s">
        <v>17</v>
      </c>
      <c r="E5" s="128">
        <v>141666667</v>
      </c>
      <c r="F5" s="82">
        <v>1</v>
      </c>
      <c r="G5" s="59"/>
    </row>
    <row r="6" spans="3:8" x14ac:dyDescent="0.25">
      <c r="C6" s="57"/>
      <c r="D6" s="81" t="s">
        <v>18</v>
      </c>
      <c r="E6" s="128">
        <v>141666667</v>
      </c>
      <c r="F6" s="83">
        <f>+E6/E5</f>
        <v>1</v>
      </c>
      <c r="G6" s="59"/>
    </row>
    <row r="7" spans="3:8" x14ac:dyDescent="0.25">
      <c r="C7" s="57"/>
      <c r="D7" s="81" t="s">
        <v>19</v>
      </c>
      <c r="E7" s="129">
        <v>7000000</v>
      </c>
      <c r="F7" s="83">
        <f>+E7/E6</f>
        <v>4.9411764589619378E-2</v>
      </c>
      <c r="G7" s="59"/>
    </row>
    <row r="8" spans="3:8" x14ac:dyDescent="0.25">
      <c r="C8" s="57"/>
      <c r="D8" s="81" t="s">
        <v>20</v>
      </c>
      <c r="E8" s="129">
        <v>134666667</v>
      </c>
      <c r="F8" s="83">
        <f>+E8/E6</f>
        <v>0.95058823541038062</v>
      </c>
      <c r="G8" s="59"/>
    </row>
    <row r="9" spans="3:8" x14ac:dyDescent="0.25">
      <c r="C9" s="57"/>
      <c r="D9" s="51" t="s">
        <v>21</v>
      </c>
      <c r="E9" s="130">
        <f>SUM(E7:E8)</f>
        <v>141666667</v>
      </c>
      <c r="F9" s="83">
        <f>+E9/E5</f>
        <v>1</v>
      </c>
      <c r="G9" s="59"/>
    </row>
    <row r="10" spans="3:8" x14ac:dyDescent="0.25">
      <c r="C10" s="57"/>
      <c r="D10" s="50" t="s">
        <v>22</v>
      </c>
      <c r="E10" s="130">
        <f>+E6-E9</f>
        <v>0</v>
      </c>
      <c r="F10" s="49">
        <f>+E10/E6</f>
        <v>0</v>
      </c>
      <c r="G10" s="59"/>
    </row>
    <row r="11" spans="3:8" x14ac:dyDescent="0.25">
      <c r="C11" s="57"/>
      <c r="D11" s="51" t="s">
        <v>23</v>
      </c>
      <c r="E11" s="131">
        <f>+E5-E9</f>
        <v>0</v>
      </c>
      <c r="F11" s="83">
        <f>+E11/E5</f>
        <v>0</v>
      </c>
      <c r="G11" s="59"/>
    </row>
    <row r="12" spans="3:8" ht="15" customHeight="1" x14ac:dyDescent="0.25">
      <c r="C12" s="57"/>
      <c r="D12" s="48" t="s">
        <v>24</v>
      </c>
      <c r="E12" s="132">
        <f>E5-E6</f>
        <v>0</v>
      </c>
      <c r="F12" s="84">
        <f>+E12/E5</f>
        <v>0</v>
      </c>
      <c r="G12" s="59"/>
    </row>
    <row r="13" spans="3:8" ht="30" customHeight="1" x14ac:dyDescent="0.25">
      <c r="C13" s="57"/>
      <c r="D13" s="151" t="s">
        <v>164</v>
      </c>
      <c r="E13" s="152"/>
      <c r="F13" s="85">
        <f>1- (E11/E5)</f>
        <v>1</v>
      </c>
      <c r="G13" s="59"/>
    </row>
    <row r="14" spans="3:8" ht="13.5" customHeight="1" x14ac:dyDescent="0.25">
      <c r="C14" s="57"/>
      <c r="D14" s="156" t="s">
        <v>25</v>
      </c>
      <c r="E14" s="156"/>
      <c r="F14" s="156"/>
      <c r="G14" s="59"/>
    </row>
    <row r="15" spans="3:8" x14ac:dyDescent="0.25">
      <c r="C15" s="57"/>
      <c r="D15" s="18"/>
      <c r="E15" s="18"/>
      <c r="F15" s="18"/>
      <c r="G15" s="59"/>
      <c r="H15" s="19"/>
    </row>
    <row r="16" spans="3:8" x14ac:dyDescent="0.25">
      <c r="C16" s="57"/>
      <c r="D16" s="149"/>
      <c r="E16" s="18"/>
      <c r="F16" s="18"/>
      <c r="G16" s="59"/>
    </row>
    <row r="17" spans="3:7" x14ac:dyDescent="0.25">
      <c r="C17" s="57"/>
      <c r="D17" s="149"/>
      <c r="E17" s="18"/>
      <c r="F17" s="18"/>
      <c r="G17" s="59"/>
    </row>
    <row r="18" spans="3:7" x14ac:dyDescent="0.25">
      <c r="C18" s="57"/>
      <c r="D18" s="20"/>
      <c r="E18" s="18"/>
      <c r="F18" s="21"/>
      <c r="G18" s="59"/>
    </row>
    <row r="19" spans="3:7" x14ac:dyDescent="0.25">
      <c r="C19" s="57"/>
      <c r="D19" s="150"/>
      <c r="E19" s="18"/>
      <c r="F19" s="18"/>
      <c r="G19" s="59"/>
    </row>
    <row r="20" spans="3:7" x14ac:dyDescent="0.25">
      <c r="C20" s="57"/>
      <c r="D20" s="150"/>
      <c r="E20" s="18"/>
      <c r="F20" s="18"/>
      <c r="G20" s="59"/>
    </row>
    <row r="21" spans="3:7" x14ac:dyDescent="0.25">
      <c r="C21" s="57"/>
      <c r="D21" s="22"/>
      <c r="E21" s="18"/>
      <c r="F21" s="18"/>
      <c r="G21" s="59"/>
    </row>
    <row r="22" spans="3:7" x14ac:dyDescent="0.25">
      <c r="C22" s="57"/>
      <c r="D22" s="150"/>
      <c r="E22" s="18"/>
      <c r="F22" s="18"/>
      <c r="G22" s="59"/>
    </row>
    <row r="23" spans="3:7" x14ac:dyDescent="0.25">
      <c r="C23" s="57"/>
      <c r="D23" s="150"/>
      <c r="E23" s="18"/>
      <c r="F23" s="18"/>
      <c r="G23" s="59"/>
    </row>
    <row r="24" spans="3:7" x14ac:dyDescent="0.25">
      <c r="C24" s="57"/>
      <c r="D24" s="18"/>
      <c r="E24" s="18"/>
      <c r="F24" s="18"/>
      <c r="G24" s="59"/>
    </row>
    <row r="25" spans="3:7" x14ac:dyDescent="0.25">
      <c r="C25" s="57"/>
      <c r="D25" s="18"/>
      <c r="E25" s="18"/>
      <c r="F25" s="18"/>
      <c r="G25" s="59"/>
    </row>
    <row r="26" spans="3:7" x14ac:dyDescent="0.25">
      <c r="C26" s="57"/>
      <c r="D26" s="18"/>
      <c r="E26" s="18"/>
      <c r="F26" s="18"/>
      <c r="G26" s="59"/>
    </row>
    <row r="27" spans="3:7" x14ac:dyDescent="0.25">
      <c r="C27" s="57"/>
      <c r="D27" s="18"/>
      <c r="E27" s="18"/>
      <c r="F27" s="18"/>
      <c r="G27" s="59"/>
    </row>
    <row r="28" spans="3:7" x14ac:dyDescent="0.25">
      <c r="C28" s="57"/>
      <c r="D28" s="18"/>
      <c r="E28" s="18"/>
      <c r="F28" s="18"/>
      <c r="G28" s="59"/>
    </row>
    <row r="29" spans="3:7" x14ac:dyDescent="0.25">
      <c r="C29" s="57"/>
      <c r="D29" s="18"/>
      <c r="E29" s="18"/>
      <c r="F29" s="18"/>
      <c r="G29" s="59"/>
    </row>
    <row r="30" spans="3:7" x14ac:dyDescent="0.25">
      <c r="C30" s="57"/>
      <c r="D30" s="18"/>
      <c r="E30" s="18"/>
      <c r="F30" s="23"/>
      <c r="G30" s="59"/>
    </row>
    <row r="31" spans="3:7" ht="15.75" thickBot="1" x14ac:dyDescent="0.3">
      <c r="C31" s="58"/>
      <c r="D31" s="24"/>
      <c r="E31" s="24"/>
      <c r="F31" s="24"/>
      <c r="G31" s="60"/>
    </row>
    <row r="32" spans="3:7" s="16" customFormat="1" ht="15.75" thickTop="1" x14ac:dyDescent="0.25"/>
  </sheetData>
  <mergeCells count="6">
    <mergeCell ref="D16:D17"/>
    <mergeCell ref="D19:D20"/>
    <mergeCell ref="D22:D23"/>
    <mergeCell ref="D13:E13"/>
    <mergeCell ref="D3:F3"/>
    <mergeCell ref="D14:F14"/>
  </mergeCells>
  <dataValidations count="2">
    <dataValidation type="decimal" operator="lessThanOrEqual" allowBlank="1" showInputMessage="1" showErrorMessage="1" error="El valor de los registros presupuestales debe ser menor o igual a los CDP" sqref="E6">
      <formula1>E5</formula1>
    </dataValidation>
    <dataValidation type="decimal" operator="lessThanOrEqual" allowBlank="1" showInputMessage="1" showErrorMessage="1" error="El valor de los giros debe ser menor o igual al valor de los registros presupuestales " sqref="E7">
      <formula1>E6</formula1>
    </dataValidation>
  </dataValidations>
  <pageMargins left="0.7" right="0.7" top="0.75" bottom="0.75" header="0.3" footer="0.3"/>
  <pageSetup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N9"/>
  <sheetViews>
    <sheetView view="pageBreakPreview" topLeftCell="E1" zoomScale="110" zoomScaleNormal="100" zoomScaleSheetLayoutView="110" workbookViewId="0">
      <selection activeCell="D4" sqref="D4:L4"/>
    </sheetView>
  </sheetViews>
  <sheetFormatPr baseColWidth="10" defaultColWidth="11.42578125" defaultRowHeight="15" x14ac:dyDescent="0.25"/>
  <cols>
    <col min="1" max="1" width="3.7109375" style="17" customWidth="1"/>
    <col min="2" max="2" width="3.7109375" style="16" customWidth="1"/>
    <col min="3" max="3" width="3.7109375" style="17" customWidth="1"/>
    <col min="4" max="10" width="20.7109375" style="17" customWidth="1"/>
    <col min="11" max="11" width="20.7109375" style="17" hidden="1" customWidth="1"/>
    <col min="12" max="12" width="34" style="17" customWidth="1"/>
    <col min="13" max="13" width="3.7109375" style="17" customWidth="1"/>
    <col min="14" max="14" width="3.7109375" style="16" customWidth="1"/>
    <col min="15" max="15" width="3.7109375" style="17" customWidth="1"/>
    <col min="16" max="16384" width="11.42578125" style="17"/>
  </cols>
  <sheetData>
    <row r="1" spans="3:13" s="16" customFormat="1" ht="15.75" thickBot="1" x14ac:dyDescent="0.3"/>
    <row r="2" spans="3:13" ht="19.5" thickTop="1" x14ac:dyDescent="0.3">
      <c r="C2" s="74"/>
      <c r="D2" s="158" t="s">
        <v>26</v>
      </c>
      <c r="E2" s="158"/>
      <c r="F2" s="158"/>
      <c r="G2" s="158"/>
      <c r="H2" s="158"/>
      <c r="I2" s="158"/>
      <c r="J2" s="158"/>
      <c r="K2" s="158"/>
      <c r="L2" s="158"/>
      <c r="M2" s="159"/>
    </row>
    <row r="3" spans="3:13" ht="60" x14ac:dyDescent="0.25">
      <c r="C3" s="57"/>
      <c r="D3" s="71" t="s">
        <v>27</v>
      </c>
      <c r="E3" s="71" t="s">
        <v>28</v>
      </c>
      <c r="F3" s="71" t="s">
        <v>29</v>
      </c>
      <c r="G3" s="71" t="s">
        <v>30</v>
      </c>
      <c r="H3" s="71" t="s">
        <v>31</v>
      </c>
      <c r="I3" s="71" t="s">
        <v>32</v>
      </c>
      <c r="J3" s="71" t="s">
        <v>33</v>
      </c>
      <c r="K3" s="71" t="s">
        <v>34</v>
      </c>
      <c r="L3" s="71" t="s">
        <v>35</v>
      </c>
      <c r="M3" s="59"/>
    </row>
    <row r="4" spans="3:13" x14ac:dyDescent="0.25">
      <c r="C4" s="57"/>
      <c r="D4" s="160" t="s">
        <v>36</v>
      </c>
      <c r="E4" s="160"/>
      <c r="F4" s="160"/>
      <c r="G4" s="160"/>
      <c r="H4" s="160"/>
      <c r="I4" s="160"/>
      <c r="J4" s="160"/>
      <c r="K4" s="160"/>
      <c r="L4" s="160"/>
      <c r="M4" s="59"/>
    </row>
    <row r="5" spans="3:13" ht="63" customHeight="1" x14ac:dyDescent="0.25">
      <c r="C5" s="57"/>
      <c r="D5" s="169" t="s">
        <v>37</v>
      </c>
      <c r="E5" s="161">
        <v>76</v>
      </c>
      <c r="F5" s="86">
        <v>48</v>
      </c>
      <c r="G5" s="87">
        <f>+E5-F5</f>
        <v>28</v>
      </c>
      <c r="H5" s="86">
        <v>9</v>
      </c>
      <c r="I5" s="86">
        <v>4</v>
      </c>
      <c r="J5" s="88">
        <f>H5+I5</f>
        <v>13</v>
      </c>
      <c r="K5" s="163">
        <f>E5-(F5+G5)</f>
        <v>0</v>
      </c>
      <c r="L5" s="168" t="s">
        <v>168</v>
      </c>
      <c r="M5" s="59"/>
    </row>
    <row r="6" spans="3:13" ht="90" customHeight="1" x14ac:dyDescent="0.25">
      <c r="C6" s="57"/>
      <c r="D6" s="170"/>
      <c r="E6" s="162"/>
      <c r="F6" s="89">
        <f>+F5/E5</f>
        <v>0.63157894736842102</v>
      </c>
      <c r="G6" s="89">
        <f>+G5/E5</f>
        <v>0.36842105263157893</v>
      </c>
      <c r="H6" s="89">
        <f>+H5/F5</f>
        <v>0.1875</v>
      </c>
      <c r="I6" s="89">
        <f>+I5/G5</f>
        <v>0.14285714285714285</v>
      </c>
      <c r="J6" s="90">
        <f>+J5/E5</f>
        <v>0.17105263157894737</v>
      </c>
      <c r="K6" s="164"/>
      <c r="L6" s="168"/>
      <c r="M6" s="59"/>
    </row>
    <row r="7" spans="3:13" ht="15.75" x14ac:dyDescent="0.25">
      <c r="C7" s="57"/>
      <c r="D7" s="80" t="s">
        <v>38</v>
      </c>
      <c r="E7" s="165">
        <f>(F6+G6)-J6</f>
        <v>0.82894736842105265</v>
      </c>
      <c r="F7" s="166"/>
      <c r="G7" s="166"/>
      <c r="H7" s="166"/>
      <c r="I7" s="166"/>
      <c r="J7" s="166"/>
      <c r="K7" s="166"/>
      <c r="L7" s="167"/>
      <c r="M7" s="59"/>
    </row>
    <row r="8" spans="3:13" ht="15.75" thickBot="1" x14ac:dyDescent="0.3">
      <c r="C8" s="58"/>
      <c r="D8" s="157" t="s">
        <v>39</v>
      </c>
      <c r="E8" s="157"/>
      <c r="F8" s="157"/>
      <c r="G8" s="157"/>
      <c r="H8" s="157"/>
      <c r="I8" s="157"/>
      <c r="J8" s="157"/>
      <c r="K8" s="157"/>
      <c r="L8" s="157"/>
      <c r="M8" s="60"/>
    </row>
    <row r="9" spans="3:13" s="16" customFormat="1" ht="15.75" thickTop="1" x14ac:dyDescent="0.25"/>
  </sheetData>
  <mergeCells count="8">
    <mergeCell ref="D8:L8"/>
    <mergeCell ref="D2:M2"/>
    <mergeCell ref="D4:L4"/>
    <mergeCell ref="E5:E6"/>
    <mergeCell ref="K5:K6"/>
    <mergeCell ref="E7:L7"/>
    <mergeCell ref="L5:L6"/>
    <mergeCell ref="D5:D6"/>
  </mergeCells>
  <dataValidations count="5">
    <dataValidation operator="lessThanOrEqual" allowBlank="1" showInputMessage="1" showErrorMessage="1" error="El número total de radicados resuelltos fuera de los terminoslegales debe ser menor o igual al número total de respuestas " sqref="J5"/>
    <dataValidation operator="lessThanOrEqual" allowBlank="1" showInputMessage="1" showErrorMessage="1" sqref="G5"/>
    <dataValidation type="decimal" operator="lessThanOrEqual" allowBlank="1" showInputMessage="1" showErrorMessage="1" error="El número de radicados de pqrs en tramite pero con los terminos vencidos debe ser menor o igual al número total de radicados en tramite " sqref="I5">
      <formula1>G5</formula1>
    </dataValidation>
    <dataValidation type="decimal" operator="lessThanOrEqual" allowBlank="1" showInputMessage="1" showErrorMessage="1" error="El numero total de radicados de pqrs corresponde a los recibidos en el periodo mas los resagados del periodo anterior " sqref="F5">
      <formula1>E5</formula1>
    </dataValidation>
    <dataValidation type="decimal" operator="lessThanOrEqual" allowBlank="1" showInputMessage="1" showErrorMessage="1" error="El número de pqrs resueltos fuera de los terminos legales tiene que ser menor o igual que el número total de respuestas  " sqref="H5">
      <formula1>F5</formula1>
    </dataValidation>
  </dataValidations>
  <pageMargins left="0.7" right="0.7" top="0.75" bottom="0.75" header="0.3" footer="0.3"/>
  <pageSetup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M16"/>
  <sheetViews>
    <sheetView tabSelected="1" view="pageBreakPreview" topLeftCell="D1" zoomScale="80" zoomScaleNormal="100" zoomScaleSheetLayoutView="80" workbookViewId="0">
      <selection activeCell="D16" sqref="D16:H16"/>
    </sheetView>
  </sheetViews>
  <sheetFormatPr baseColWidth="10" defaultColWidth="11.42578125" defaultRowHeight="15" x14ac:dyDescent="0.25"/>
  <cols>
    <col min="1" max="1" width="3.7109375" customWidth="1"/>
    <col min="2" max="2" width="3.7109375" style="14" customWidth="1"/>
    <col min="3" max="3" width="3.7109375" customWidth="1"/>
    <col min="4" max="4" width="28.7109375" customWidth="1"/>
    <col min="5" max="5" width="15.140625" customWidth="1"/>
    <col min="6" max="6" width="15.42578125" customWidth="1"/>
    <col min="7" max="7" width="36.28515625" style="35" customWidth="1"/>
    <col min="8" max="8" width="56.28515625" style="38" customWidth="1"/>
    <col min="9" max="9" width="17.42578125" style="38" customWidth="1"/>
    <col min="10" max="10" width="77.85546875" customWidth="1"/>
    <col min="11" max="11" width="3.7109375" hidden="1" customWidth="1"/>
    <col min="12" max="12" width="3.7109375" style="14" customWidth="1"/>
  </cols>
  <sheetData>
    <row r="2" spans="3:13" s="14" customFormat="1" ht="15.75" thickBot="1" x14ac:dyDescent="0.3">
      <c r="G2" s="33"/>
      <c r="H2" s="36"/>
      <c r="I2" s="36"/>
    </row>
    <row r="3" spans="3:13" ht="15.75" thickTop="1" x14ac:dyDescent="0.25">
      <c r="C3" s="64"/>
      <c r="D3" s="67"/>
      <c r="E3" s="67"/>
      <c r="F3" s="67"/>
      <c r="G3" s="72"/>
      <c r="H3" s="73"/>
      <c r="I3" s="73"/>
      <c r="J3" s="67"/>
      <c r="K3" s="68"/>
    </row>
    <row r="4" spans="3:13" ht="18.75" x14ac:dyDescent="0.25">
      <c r="C4" s="65"/>
      <c r="D4" s="176" t="s">
        <v>13</v>
      </c>
      <c r="E4" s="177"/>
      <c r="F4" s="177"/>
      <c r="G4" s="177"/>
      <c r="H4" s="178"/>
      <c r="I4" s="120"/>
      <c r="J4" s="124"/>
      <c r="K4" s="69"/>
    </row>
    <row r="5" spans="3:13" ht="58.5" customHeight="1" x14ac:dyDescent="0.25">
      <c r="C5" s="65"/>
      <c r="D5" s="123" t="s">
        <v>40</v>
      </c>
      <c r="E5" s="123" t="s">
        <v>41</v>
      </c>
      <c r="F5" s="123" t="s">
        <v>42</v>
      </c>
      <c r="G5" s="123" t="s">
        <v>43</v>
      </c>
      <c r="H5" s="123" t="s">
        <v>44</v>
      </c>
      <c r="I5" s="123" t="s">
        <v>45</v>
      </c>
      <c r="J5" s="123" t="s">
        <v>46</v>
      </c>
      <c r="K5" s="69"/>
    </row>
    <row r="6" spans="3:13" ht="234.75" customHeight="1" x14ac:dyDescent="0.25">
      <c r="C6" s="65"/>
      <c r="D6" s="173" t="s">
        <v>47</v>
      </c>
      <c r="E6" s="91">
        <v>42006</v>
      </c>
      <c r="F6" s="91">
        <v>42353</v>
      </c>
      <c r="G6" s="34" t="s">
        <v>48</v>
      </c>
      <c r="H6" s="92" t="s">
        <v>118</v>
      </c>
      <c r="I6" s="96">
        <v>0.54290000000000005</v>
      </c>
      <c r="J6" s="106" t="s">
        <v>119</v>
      </c>
      <c r="K6" s="69"/>
    </row>
    <row r="7" spans="3:13" ht="210.75" customHeight="1" x14ac:dyDescent="0.25">
      <c r="C7" s="65"/>
      <c r="D7" s="174"/>
      <c r="E7" s="91">
        <v>42006</v>
      </c>
      <c r="F7" s="91">
        <v>42353</v>
      </c>
      <c r="G7" s="34" t="s">
        <v>49</v>
      </c>
      <c r="H7" s="92" t="s">
        <v>50</v>
      </c>
      <c r="I7" s="96">
        <v>0.58330000000000004</v>
      </c>
      <c r="J7" s="106" t="s">
        <v>120</v>
      </c>
      <c r="K7" s="69"/>
    </row>
    <row r="8" spans="3:13" ht="230.25" customHeight="1" x14ac:dyDescent="0.25">
      <c r="C8" s="65"/>
      <c r="D8" s="174"/>
      <c r="E8" s="93">
        <v>42051</v>
      </c>
      <c r="F8" s="93">
        <v>42307</v>
      </c>
      <c r="G8" s="34" t="s">
        <v>51</v>
      </c>
      <c r="H8" s="92" t="s">
        <v>121</v>
      </c>
      <c r="I8" s="96">
        <v>0.5</v>
      </c>
      <c r="J8" s="92" t="s">
        <v>143</v>
      </c>
      <c r="K8" s="69"/>
    </row>
    <row r="9" spans="3:13" ht="409.5" customHeight="1" x14ac:dyDescent="0.25">
      <c r="C9" s="65"/>
      <c r="D9" s="174"/>
      <c r="E9" s="112">
        <v>42011</v>
      </c>
      <c r="F9" s="112">
        <v>42353</v>
      </c>
      <c r="G9" s="113" t="s">
        <v>52</v>
      </c>
      <c r="H9" s="122" t="s">
        <v>122</v>
      </c>
      <c r="I9" s="118">
        <v>0.58330000000000004</v>
      </c>
      <c r="J9" s="107" t="s">
        <v>154</v>
      </c>
      <c r="K9" s="69"/>
    </row>
    <row r="10" spans="3:13" ht="153.75" customHeight="1" x14ac:dyDescent="0.25">
      <c r="C10" s="65"/>
      <c r="D10" s="175"/>
      <c r="E10" s="93">
        <v>42186</v>
      </c>
      <c r="F10" s="93">
        <v>42353</v>
      </c>
      <c r="G10" s="34" t="s">
        <v>53</v>
      </c>
      <c r="H10" s="92" t="s">
        <v>123</v>
      </c>
      <c r="I10" s="96">
        <v>0.38879999999999998</v>
      </c>
      <c r="J10" s="125" t="s">
        <v>146</v>
      </c>
      <c r="K10" s="69"/>
    </row>
    <row r="11" spans="3:13" ht="178.5" customHeight="1" x14ac:dyDescent="0.25">
      <c r="C11" s="65"/>
      <c r="D11" s="174" t="s">
        <v>54</v>
      </c>
      <c r="E11" s="93">
        <v>42128</v>
      </c>
      <c r="F11" s="93">
        <v>42353</v>
      </c>
      <c r="G11" s="34" t="s">
        <v>55</v>
      </c>
      <c r="H11" s="92" t="s">
        <v>124</v>
      </c>
      <c r="I11" s="108">
        <v>0.66659999999999997</v>
      </c>
      <c r="J11" s="94" t="s">
        <v>147</v>
      </c>
      <c r="K11" s="69"/>
    </row>
    <row r="12" spans="3:13" ht="342.75" customHeight="1" x14ac:dyDescent="0.25">
      <c r="C12" s="65"/>
      <c r="D12" s="174"/>
      <c r="E12" s="93">
        <v>42128</v>
      </c>
      <c r="F12" s="93">
        <v>42353</v>
      </c>
      <c r="G12" s="34" t="s">
        <v>56</v>
      </c>
      <c r="H12" s="92" t="s">
        <v>125</v>
      </c>
      <c r="I12" s="108">
        <v>0.1666</v>
      </c>
      <c r="J12" s="94" t="s">
        <v>155</v>
      </c>
      <c r="K12" s="69"/>
    </row>
    <row r="13" spans="3:13" ht="384.75" customHeight="1" x14ac:dyDescent="0.25">
      <c r="C13" s="65"/>
      <c r="D13" s="174"/>
      <c r="E13" s="126">
        <v>42065</v>
      </c>
      <c r="F13" s="126">
        <v>42353</v>
      </c>
      <c r="G13" s="110" t="s">
        <v>57</v>
      </c>
      <c r="H13" s="111" t="s">
        <v>126</v>
      </c>
      <c r="I13" s="96">
        <v>0.5</v>
      </c>
      <c r="J13" s="94" t="s">
        <v>148</v>
      </c>
      <c r="K13" s="69"/>
    </row>
    <row r="14" spans="3:13" ht="170.25" customHeight="1" x14ac:dyDescent="0.25">
      <c r="C14" s="65"/>
      <c r="D14" s="174"/>
      <c r="E14" s="93">
        <v>42128</v>
      </c>
      <c r="F14" s="93">
        <v>42353</v>
      </c>
      <c r="G14" s="34" t="s">
        <v>58</v>
      </c>
      <c r="H14" s="92" t="s">
        <v>59</v>
      </c>
      <c r="I14" s="109">
        <v>0.1</v>
      </c>
      <c r="J14" s="94" t="s">
        <v>60</v>
      </c>
      <c r="K14" s="69"/>
      <c r="M14" s="94"/>
    </row>
    <row r="15" spans="3:13" ht="242.25" customHeight="1" thickBot="1" x14ac:dyDescent="0.3">
      <c r="C15" s="66"/>
      <c r="D15" s="174"/>
      <c r="E15" s="93">
        <v>42065</v>
      </c>
      <c r="F15" s="93">
        <v>42353</v>
      </c>
      <c r="G15" s="34" t="s">
        <v>61</v>
      </c>
      <c r="H15" s="92" t="s">
        <v>62</v>
      </c>
      <c r="I15" s="96">
        <v>0.35</v>
      </c>
      <c r="J15" s="94" t="s">
        <v>149</v>
      </c>
      <c r="K15" s="70"/>
    </row>
    <row r="16" spans="3:13" s="14" customFormat="1" ht="52.5" customHeight="1" thickTop="1" x14ac:dyDescent="0.25">
      <c r="D16" s="171" t="s">
        <v>165</v>
      </c>
      <c r="E16" s="172"/>
      <c r="F16" s="172"/>
      <c r="G16" s="172"/>
      <c r="H16" s="172"/>
      <c r="I16" s="105">
        <v>0.50509999999999999</v>
      </c>
      <c r="J16" s="95"/>
    </row>
  </sheetData>
  <mergeCells count="4">
    <mergeCell ref="D16:H16"/>
    <mergeCell ref="D6:D10"/>
    <mergeCell ref="D4:H4"/>
    <mergeCell ref="D11:D15"/>
  </mergeCells>
  <pageMargins left="0.70866141732283472" right="0.70866141732283472" top="0.74803149606299213" bottom="0.74803149606299213" header="0.31496062992125984" footer="0.31496062992125984"/>
  <pageSetup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P9"/>
  <sheetViews>
    <sheetView view="pageBreakPreview" topLeftCell="A2" zoomScale="90" zoomScaleNormal="70" zoomScaleSheetLayoutView="90" workbookViewId="0">
      <selection activeCell="M5" sqref="M5:M7"/>
    </sheetView>
  </sheetViews>
  <sheetFormatPr baseColWidth="10" defaultColWidth="11.42578125" defaultRowHeight="15" x14ac:dyDescent="0.25"/>
  <cols>
    <col min="1" max="1" width="3.7109375" style="17" customWidth="1"/>
    <col min="2" max="2" width="3.7109375" style="16" customWidth="1"/>
    <col min="3" max="3" width="3.7109375" style="17" customWidth="1"/>
    <col min="4" max="4" width="27.85546875" style="17" customWidth="1"/>
    <col min="5" max="5" width="16.5703125" style="17" customWidth="1"/>
    <col min="6" max="6" width="16" style="17" customWidth="1"/>
    <col min="7" max="7" width="14.140625" style="17" customWidth="1"/>
    <col min="8" max="8" width="16.140625" style="17" customWidth="1"/>
    <col min="9" max="9" width="16.5703125" style="17" customWidth="1"/>
    <col min="10" max="10" width="15" style="17" customWidth="1"/>
    <col min="11" max="11" width="15.85546875" style="17" customWidth="1"/>
    <col min="12" max="12" width="15.5703125" style="17" customWidth="1"/>
    <col min="13" max="13" width="15" style="17" customWidth="1"/>
    <col min="14" max="14" width="39.7109375" style="17" customWidth="1"/>
    <col min="15" max="15" width="3.7109375" style="17" customWidth="1"/>
    <col min="16" max="16" width="3.7109375" style="16" customWidth="1"/>
    <col min="17" max="17" width="3.7109375" style="17" customWidth="1"/>
    <col min="18" max="16384" width="11.42578125" style="17"/>
  </cols>
  <sheetData>
    <row r="2" spans="3:15" s="16" customFormat="1" ht="15.75" thickBot="1" x14ac:dyDescent="0.3"/>
    <row r="3" spans="3:15" ht="19.5" thickTop="1" x14ac:dyDescent="0.3">
      <c r="C3" s="179" t="s">
        <v>13</v>
      </c>
      <c r="D3" s="158"/>
      <c r="E3" s="158"/>
      <c r="F3" s="158"/>
      <c r="G3" s="158"/>
      <c r="H3" s="158"/>
      <c r="I3" s="158"/>
      <c r="J3" s="158"/>
      <c r="K3" s="158"/>
      <c r="L3" s="158"/>
      <c r="M3" s="158"/>
      <c r="N3" s="158"/>
      <c r="O3" s="159"/>
    </row>
    <row r="4" spans="3:15" ht="71.25" customHeight="1" x14ac:dyDescent="0.25">
      <c r="C4" s="57"/>
      <c r="D4" s="71" t="s">
        <v>63</v>
      </c>
      <c r="E4" s="71" t="s">
        <v>64</v>
      </c>
      <c r="F4" s="71" t="s">
        <v>65</v>
      </c>
      <c r="G4" s="71" t="s">
        <v>66</v>
      </c>
      <c r="H4" s="71" t="s">
        <v>67</v>
      </c>
      <c r="I4" s="71" t="s">
        <v>68</v>
      </c>
      <c r="J4" s="71" t="s">
        <v>69</v>
      </c>
      <c r="K4" s="71" t="s">
        <v>70</v>
      </c>
      <c r="L4" s="71" t="s">
        <v>71</v>
      </c>
      <c r="M4" s="71" t="s">
        <v>38</v>
      </c>
      <c r="N4" s="71" t="s">
        <v>72</v>
      </c>
      <c r="O4" s="59"/>
    </row>
    <row r="5" spans="3:15" ht="39.950000000000003" customHeight="1" x14ac:dyDescent="0.25">
      <c r="C5" s="57"/>
      <c r="D5" s="44" t="s">
        <v>73</v>
      </c>
      <c r="E5" s="15">
        <v>0</v>
      </c>
      <c r="F5" s="15">
        <v>0</v>
      </c>
      <c r="G5" s="15">
        <v>0</v>
      </c>
      <c r="H5" s="15">
        <v>0</v>
      </c>
      <c r="I5" s="15">
        <v>1</v>
      </c>
      <c r="J5" s="163">
        <f>+E5+F5+G5+H5+I5</f>
        <v>1</v>
      </c>
      <c r="K5" s="163">
        <v>0</v>
      </c>
      <c r="L5" s="163">
        <v>1</v>
      </c>
      <c r="M5" s="181">
        <f>+L5/J5</f>
        <v>1</v>
      </c>
      <c r="N5" s="184" t="s">
        <v>144</v>
      </c>
      <c r="O5" s="59"/>
    </row>
    <row r="6" spans="3:15" ht="39.950000000000003" customHeight="1" x14ac:dyDescent="0.25">
      <c r="C6" s="57"/>
      <c r="D6" s="45" t="s">
        <v>74</v>
      </c>
      <c r="E6" s="15">
        <v>0</v>
      </c>
      <c r="F6" s="15">
        <v>0</v>
      </c>
      <c r="G6" s="15">
        <v>0</v>
      </c>
      <c r="H6" s="15">
        <v>0</v>
      </c>
      <c r="I6" s="114">
        <v>0</v>
      </c>
      <c r="J6" s="180"/>
      <c r="K6" s="180"/>
      <c r="L6" s="180"/>
      <c r="M6" s="182"/>
      <c r="N6" s="185"/>
      <c r="O6" s="59"/>
    </row>
    <row r="7" spans="3:15" ht="119.25" customHeight="1" x14ac:dyDescent="0.25">
      <c r="C7" s="57"/>
      <c r="D7" s="45" t="s">
        <v>75</v>
      </c>
      <c r="E7" s="25" t="e">
        <f>+E6/E5</f>
        <v>#DIV/0!</v>
      </c>
      <c r="F7" s="25" t="e">
        <f>+F6/F5</f>
        <v>#DIV/0!</v>
      </c>
      <c r="G7" s="25" t="e">
        <f>+G6/G5</f>
        <v>#DIV/0!</v>
      </c>
      <c r="H7" s="25" t="e">
        <f>+H6/H5</f>
        <v>#DIV/0!</v>
      </c>
      <c r="I7" s="32">
        <f>+I6/I5</f>
        <v>0</v>
      </c>
      <c r="J7" s="164"/>
      <c r="K7" s="25">
        <f>+K5/J5</f>
        <v>0</v>
      </c>
      <c r="L7" s="115">
        <f>+L5/J5</f>
        <v>1</v>
      </c>
      <c r="M7" s="183"/>
      <c r="N7" s="186"/>
      <c r="O7" s="59"/>
    </row>
    <row r="8" spans="3:15" ht="15.75" thickBot="1" x14ac:dyDescent="0.3">
      <c r="C8" s="58"/>
      <c r="D8" s="157" t="s">
        <v>76</v>
      </c>
      <c r="E8" s="157"/>
      <c r="F8" s="157"/>
      <c r="G8" s="157"/>
      <c r="H8" s="157"/>
      <c r="I8" s="157"/>
      <c r="J8" s="157"/>
      <c r="K8" s="157"/>
      <c r="L8" s="157"/>
      <c r="M8" s="157"/>
      <c r="N8" s="157"/>
      <c r="O8" s="60"/>
    </row>
    <row r="9" spans="3:15" s="16" customFormat="1" ht="15.75" thickTop="1" x14ac:dyDescent="0.25"/>
  </sheetData>
  <mergeCells count="7">
    <mergeCell ref="D8:N8"/>
    <mergeCell ref="C3:O3"/>
    <mergeCell ref="J5:J7"/>
    <mergeCell ref="M5:M7"/>
    <mergeCell ref="N5:N7"/>
    <mergeCell ref="K5:K6"/>
    <mergeCell ref="L5:L6"/>
  </mergeCells>
  <dataValidations count="4">
    <dataValidation type="whole" operator="lessThanOrEqual" allowBlank="1" showInputMessage="1" showErrorMessage="1" sqref="L5">
      <formula1>J5</formula1>
    </dataValidation>
    <dataValidation type="whole" operator="lessThanOrEqual" allowBlank="1" showInputMessage="1" showErrorMessage="1" sqref="K5">
      <formula1>J5</formula1>
    </dataValidation>
    <dataValidation type="whole" operator="lessThanOrEqual" allowBlank="1" showInputMessage="1" showErrorMessage="1" error="El número de hallazgos abiertos no puede ser superior al número total de hallazgos" sqref="E6:F6">
      <formula1>E5</formula1>
    </dataValidation>
    <dataValidation type="whole" operator="lessThanOrEqual" allowBlank="1" showInputMessage="1" showErrorMessage="1" error="El número de hallazgos abiertos no puede ser superior al número total de hallazgo" sqref="G6:I6">
      <formula1>G5</formula1>
    </dataValidation>
  </dataValidation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L11"/>
  <sheetViews>
    <sheetView view="pageBreakPreview" topLeftCell="C1" zoomScale="83" zoomScaleNormal="80" zoomScaleSheetLayoutView="83" workbookViewId="0">
      <selection activeCell="J7" sqref="J7:J8"/>
    </sheetView>
  </sheetViews>
  <sheetFormatPr baseColWidth="10" defaultColWidth="11.42578125" defaultRowHeight="15" x14ac:dyDescent="0.25"/>
  <cols>
    <col min="1" max="1" width="3.7109375" customWidth="1"/>
    <col min="2" max="2" width="3.7109375" style="14" customWidth="1"/>
    <col min="3" max="3" width="3" customWidth="1"/>
    <col min="4" max="4" width="28.7109375" customWidth="1"/>
    <col min="5" max="6" width="22.7109375" customWidth="1"/>
    <col min="7" max="7" width="20" customWidth="1"/>
    <col min="8" max="8" width="57.28515625" customWidth="1"/>
    <col min="9" max="9" width="34" customWidth="1"/>
    <col min="10" max="10" width="57.28515625" customWidth="1"/>
    <col min="11" max="11" width="3.7109375" customWidth="1"/>
    <col min="12" max="12" width="3.7109375" style="14" customWidth="1"/>
    <col min="13" max="13" width="3.7109375" customWidth="1"/>
  </cols>
  <sheetData>
    <row r="2" spans="3:11" s="14" customFormat="1" ht="15.75" thickBot="1" x14ac:dyDescent="0.3"/>
    <row r="3" spans="3:11" ht="15.75" thickTop="1" x14ac:dyDescent="0.25">
      <c r="C3" s="64"/>
      <c r="D3" s="67"/>
      <c r="E3" s="67"/>
      <c r="F3" s="67"/>
      <c r="G3" s="67"/>
      <c r="H3" s="67"/>
      <c r="I3" s="67"/>
      <c r="J3" s="67"/>
      <c r="K3" s="68"/>
    </row>
    <row r="4" spans="3:11" ht="18.75" x14ac:dyDescent="0.25">
      <c r="C4" s="65"/>
      <c r="D4" s="176" t="s">
        <v>13</v>
      </c>
      <c r="E4" s="177"/>
      <c r="F4" s="177"/>
      <c r="G4" s="177"/>
      <c r="H4" s="177"/>
      <c r="I4" s="177"/>
      <c r="J4" s="177"/>
      <c r="K4" s="69"/>
    </row>
    <row r="5" spans="3:11" ht="24.75" customHeight="1" x14ac:dyDescent="0.25">
      <c r="C5" s="65"/>
      <c r="D5" s="199" t="s">
        <v>77</v>
      </c>
      <c r="E5" s="201" t="s">
        <v>78</v>
      </c>
      <c r="F5" s="202"/>
      <c r="G5" s="199" t="s">
        <v>79</v>
      </c>
      <c r="H5" s="199" t="s">
        <v>80</v>
      </c>
      <c r="I5" s="199" t="s">
        <v>81</v>
      </c>
      <c r="J5" s="199" t="s">
        <v>82</v>
      </c>
      <c r="K5" s="69"/>
    </row>
    <row r="6" spans="3:11" ht="67.5" customHeight="1" x14ac:dyDescent="0.25">
      <c r="C6" s="65"/>
      <c r="D6" s="200"/>
      <c r="E6" s="203"/>
      <c r="F6" s="204"/>
      <c r="G6" s="200"/>
      <c r="H6" s="200"/>
      <c r="I6" s="200"/>
      <c r="J6" s="200"/>
      <c r="K6" s="69"/>
    </row>
    <row r="7" spans="3:11" ht="83.25" customHeight="1" x14ac:dyDescent="0.25">
      <c r="C7" s="65"/>
      <c r="D7" s="188"/>
      <c r="E7" s="188"/>
      <c r="F7" s="188"/>
      <c r="G7" s="188"/>
      <c r="H7" s="190"/>
      <c r="I7" s="197"/>
      <c r="J7" s="192" t="s">
        <v>145</v>
      </c>
      <c r="K7" s="198"/>
    </row>
    <row r="8" spans="3:11" ht="112.5" customHeight="1" x14ac:dyDescent="0.25">
      <c r="C8" s="65"/>
      <c r="D8" s="189"/>
      <c r="E8" s="189"/>
      <c r="F8" s="189"/>
      <c r="G8" s="189"/>
      <c r="H8" s="191"/>
      <c r="I8" s="197"/>
      <c r="J8" s="193"/>
      <c r="K8" s="198"/>
    </row>
    <row r="9" spans="3:11" ht="27.75" customHeight="1" x14ac:dyDescent="0.25">
      <c r="C9" s="65"/>
      <c r="D9" s="194" t="s">
        <v>166</v>
      </c>
      <c r="E9" s="195"/>
      <c r="F9" s="195"/>
      <c r="G9" s="195"/>
      <c r="H9" s="196"/>
      <c r="I9" s="47">
        <v>0</v>
      </c>
      <c r="J9" s="46"/>
      <c r="K9" s="69"/>
    </row>
    <row r="10" spans="3:11" ht="15.75" thickBot="1" x14ac:dyDescent="0.3">
      <c r="C10" s="66"/>
      <c r="D10" s="187" t="s">
        <v>76</v>
      </c>
      <c r="E10" s="187"/>
      <c r="F10" s="187"/>
      <c r="G10" s="187"/>
      <c r="H10" s="187"/>
      <c r="I10" s="187"/>
      <c r="J10" s="187"/>
      <c r="K10" s="70"/>
    </row>
    <row r="11" spans="3:11" s="14" customFormat="1" ht="15.75" thickTop="1" x14ac:dyDescent="0.25"/>
  </sheetData>
  <mergeCells count="17">
    <mergeCell ref="K7:K8"/>
    <mergeCell ref="D4:J4"/>
    <mergeCell ref="D5:D6"/>
    <mergeCell ref="G5:G6"/>
    <mergeCell ref="H5:H6"/>
    <mergeCell ref="E5:F6"/>
    <mergeCell ref="J5:J6"/>
    <mergeCell ref="I5:I6"/>
    <mergeCell ref="D10:J10"/>
    <mergeCell ref="D7:D8"/>
    <mergeCell ref="G7:G8"/>
    <mergeCell ref="H7:H8"/>
    <mergeCell ref="J7:J8"/>
    <mergeCell ref="E7:E8"/>
    <mergeCell ref="F7:F8"/>
    <mergeCell ref="D9:H9"/>
    <mergeCell ref="I7:I8"/>
  </mergeCells>
  <pageMargins left="0.7" right="0.7" top="0.75" bottom="0.75" header="0.3" footer="0.3"/>
  <pageSetup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C2:L28"/>
  <sheetViews>
    <sheetView view="pageBreakPreview" topLeftCell="E25" zoomScale="80" zoomScaleNormal="80" zoomScaleSheetLayoutView="80" workbookViewId="0">
      <selection activeCell="E26" sqref="E26:G26"/>
    </sheetView>
  </sheetViews>
  <sheetFormatPr baseColWidth="10" defaultColWidth="11.42578125" defaultRowHeight="15" x14ac:dyDescent="0.25"/>
  <cols>
    <col min="1" max="2" width="3.7109375" style="17" customWidth="1"/>
    <col min="3" max="3" width="3.7109375" style="16" customWidth="1"/>
    <col min="4" max="4" width="3.7109375" style="17" customWidth="1"/>
    <col min="5" max="5" width="37.7109375" style="17" customWidth="1"/>
    <col min="6" max="6" width="44.5703125" style="17" customWidth="1"/>
    <col min="7" max="7" width="18.7109375" style="43" customWidth="1"/>
    <col min="8" max="8" width="23.28515625" style="43" customWidth="1"/>
    <col min="9" max="9" width="45.28515625" style="43" customWidth="1"/>
    <col min="10" max="10" width="48" style="40" customWidth="1"/>
    <col min="11" max="11" width="3.7109375" style="17" customWidth="1"/>
    <col min="12" max="12" width="3.7109375" style="16" customWidth="1"/>
    <col min="13" max="14" width="3.7109375" style="17" customWidth="1"/>
    <col min="15" max="16384" width="11.42578125" style="17"/>
  </cols>
  <sheetData>
    <row r="2" spans="4:11" s="16" customFormat="1" ht="15.75" thickBot="1" x14ac:dyDescent="0.3">
      <c r="G2" s="41"/>
      <c r="H2" s="41"/>
      <c r="I2" s="41"/>
      <c r="J2" s="39"/>
    </row>
    <row r="3" spans="4:11" ht="15.75" thickTop="1" x14ac:dyDescent="0.25">
      <c r="D3" s="53"/>
      <c r="E3" s="54"/>
      <c r="F3" s="54"/>
      <c r="G3" s="54"/>
      <c r="H3" s="54"/>
      <c r="I3" s="54"/>
      <c r="J3" s="55"/>
      <c r="K3" s="56"/>
    </row>
    <row r="4" spans="4:11" ht="21" customHeight="1" x14ac:dyDescent="0.25">
      <c r="D4" s="57"/>
      <c r="E4" s="61" t="s">
        <v>83</v>
      </c>
      <c r="F4" s="205" t="s">
        <v>13</v>
      </c>
      <c r="G4" s="206"/>
      <c r="H4" s="206"/>
      <c r="I4" s="206"/>
      <c r="J4" s="207"/>
      <c r="K4" s="59"/>
    </row>
    <row r="5" spans="4:11" ht="37.5" customHeight="1" x14ac:dyDescent="0.25">
      <c r="D5" s="57"/>
      <c r="E5" s="199" t="s">
        <v>84</v>
      </c>
      <c r="F5" s="199" t="s">
        <v>85</v>
      </c>
      <c r="G5" s="62" t="s">
        <v>86</v>
      </c>
      <c r="H5" s="133"/>
      <c r="I5" s="199" t="s">
        <v>87</v>
      </c>
      <c r="J5" s="199" t="s">
        <v>88</v>
      </c>
      <c r="K5" s="59"/>
    </row>
    <row r="6" spans="4:11" x14ac:dyDescent="0.25">
      <c r="D6" s="57"/>
      <c r="E6" s="200"/>
      <c r="F6" s="200"/>
      <c r="G6" s="63" t="s">
        <v>79</v>
      </c>
      <c r="H6" s="134"/>
      <c r="I6" s="200"/>
      <c r="J6" s="200"/>
      <c r="K6" s="59"/>
    </row>
    <row r="7" spans="4:11" ht="248.25" customHeight="1" x14ac:dyDescent="0.25">
      <c r="D7" s="57"/>
      <c r="E7" s="121" t="s">
        <v>89</v>
      </c>
      <c r="F7" s="97" t="s">
        <v>90</v>
      </c>
      <c r="G7" s="42" t="s">
        <v>91</v>
      </c>
      <c r="H7" s="116">
        <v>0.58330000000000004</v>
      </c>
      <c r="I7" s="99" t="s">
        <v>127</v>
      </c>
      <c r="J7" s="99" t="s">
        <v>138</v>
      </c>
      <c r="K7" s="59"/>
    </row>
    <row r="8" spans="4:11" ht="111" customHeight="1" x14ac:dyDescent="0.25">
      <c r="D8" s="57"/>
      <c r="E8" s="121" t="s">
        <v>92</v>
      </c>
      <c r="F8" s="98" t="s">
        <v>93</v>
      </c>
      <c r="G8" s="28" t="s">
        <v>91</v>
      </c>
      <c r="H8" s="116">
        <v>0.74990000000000001</v>
      </c>
      <c r="I8" s="99" t="s">
        <v>128</v>
      </c>
      <c r="J8" s="99" t="s">
        <v>137</v>
      </c>
      <c r="K8" s="59"/>
    </row>
    <row r="9" spans="4:11" ht="129.75" customHeight="1" x14ac:dyDescent="0.25">
      <c r="D9" s="57"/>
      <c r="E9" s="188" t="s">
        <v>94</v>
      </c>
      <c r="F9" s="97" t="s">
        <v>90</v>
      </c>
      <c r="G9" s="28" t="s">
        <v>91</v>
      </c>
      <c r="H9" s="116">
        <v>0.58330000000000004</v>
      </c>
      <c r="I9" s="99" t="s">
        <v>129</v>
      </c>
      <c r="J9" s="102" t="s">
        <v>137</v>
      </c>
      <c r="K9" s="59"/>
    </row>
    <row r="10" spans="4:11" ht="153.75" customHeight="1" x14ac:dyDescent="0.25">
      <c r="D10" s="57"/>
      <c r="E10" s="209"/>
      <c r="F10" s="97" t="s">
        <v>95</v>
      </c>
      <c r="G10" s="28" t="s">
        <v>91</v>
      </c>
      <c r="H10" s="116">
        <v>0.58330000000000004</v>
      </c>
      <c r="I10" s="99" t="s">
        <v>136</v>
      </c>
      <c r="J10" s="102" t="s">
        <v>137</v>
      </c>
      <c r="K10" s="59"/>
    </row>
    <row r="11" spans="4:11" ht="124.5" customHeight="1" x14ac:dyDescent="0.25">
      <c r="D11" s="57"/>
      <c r="E11" s="209"/>
      <c r="F11" s="100" t="s">
        <v>96</v>
      </c>
      <c r="G11" s="28" t="s">
        <v>91</v>
      </c>
      <c r="H11" s="116">
        <v>0.58330000000000004</v>
      </c>
      <c r="I11" s="99" t="s">
        <v>97</v>
      </c>
      <c r="J11" s="102" t="s">
        <v>137</v>
      </c>
      <c r="K11" s="59"/>
    </row>
    <row r="12" spans="4:11" ht="124.5" customHeight="1" x14ac:dyDescent="0.25">
      <c r="D12" s="57"/>
      <c r="E12" s="189"/>
      <c r="F12" s="97" t="s">
        <v>98</v>
      </c>
      <c r="G12" s="28" t="s">
        <v>91</v>
      </c>
      <c r="H12" s="116">
        <v>0.58330000000000004</v>
      </c>
      <c r="I12" s="99" t="s">
        <v>152</v>
      </c>
      <c r="J12" s="102" t="s">
        <v>137</v>
      </c>
      <c r="K12" s="59"/>
    </row>
    <row r="13" spans="4:11" ht="90" customHeight="1" x14ac:dyDescent="0.25">
      <c r="D13" s="57"/>
      <c r="E13" s="188" t="s">
        <v>99</v>
      </c>
      <c r="F13" s="100" t="s">
        <v>100</v>
      </c>
      <c r="G13" s="28" t="s">
        <v>91</v>
      </c>
      <c r="H13" s="116">
        <v>0.58330000000000004</v>
      </c>
      <c r="I13" s="99" t="s">
        <v>101</v>
      </c>
      <c r="J13" s="210" t="s">
        <v>156</v>
      </c>
      <c r="K13" s="59"/>
    </row>
    <row r="14" spans="4:11" ht="248.25" customHeight="1" x14ac:dyDescent="0.25">
      <c r="D14" s="57"/>
      <c r="E14" s="209"/>
      <c r="F14" s="100" t="s">
        <v>102</v>
      </c>
      <c r="G14" s="28" t="s">
        <v>91</v>
      </c>
      <c r="H14" s="116">
        <v>1</v>
      </c>
      <c r="I14" s="99" t="s">
        <v>103</v>
      </c>
      <c r="J14" s="211"/>
      <c r="K14" s="59"/>
    </row>
    <row r="15" spans="4:11" ht="164.25" customHeight="1" x14ac:dyDescent="0.25">
      <c r="D15" s="57"/>
      <c r="E15" s="209"/>
      <c r="F15" s="101" t="s">
        <v>98</v>
      </c>
      <c r="G15" s="28" t="s">
        <v>91</v>
      </c>
      <c r="H15" s="116">
        <v>0.58330000000000004</v>
      </c>
      <c r="I15" s="99" t="s">
        <v>153</v>
      </c>
      <c r="J15" s="102" t="s">
        <v>137</v>
      </c>
      <c r="K15" s="59"/>
    </row>
    <row r="16" spans="4:11" ht="210" customHeight="1" x14ac:dyDescent="0.25">
      <c r="D16" s="57"/>
      <c r="E16" s="208" t="s">
        <v>104</v>
      </c>
      <c r="F16" s="97" t="s">
        <v>90</v>
      </c>
      <c r="G16" s="28" t="s">
        <v>91</v>
      </c>
      <c r="H16" s="116">
        <v>0.66639999999999999</v>
      </c>
      <c r="I16" s="99" t="s">
        <v>130</v>
      </c>
      <c r="J16" s="102" t="s">
        <v>137</v>
      </c>
      <c r="K16" s="59"/>
    </row>
    <row r="17" spans="4:11" ht="104.25" customHeight="1" x14ac:dyDescent="0.25">
      <c r="D17" s="57"/>
      <c r="E17" s="208"/>
      <c r="F17" s="97" t="s">
        <v>105</v>
      </c>
      <c r="G17" s="28" t="s">
        <v>91</v>
      </c>
      <c r="H17" s="116">
        <v>1</v>
      </c>
      <c r="I17" s="99" t="s">
        <v>139</v>
      </c>
      <c r="J17" s="119" t="s">
        <v>140</v>
      </c>
      <c r="K17" s="59"/>
    </row>
    <row r="18" spans="4:11" ht="81" customHeight="1" x14ac:dyDescent="0.25">
      <c r="D18" s="57"/>
      <c r="E18" s="208"/>
      <c r="F18" s="101" t="s">
        <v>98</v>
      </c>
      <c r="G18" s="28" t="s">
        <v>91</v>
      </c>
      <c r="H18" s="116">
        <v>0.58330000000000004</v>
      </c>
      <c r="I18" s="99" t="s">
        <v>106</v>
      </c>
      <c r="J18" s="102" t="s">
        <v>137</v>
      </c>
      <c r="K18" s="59"/>
    </row>
    <row r="19" spans="4:11" ht="208.5" customHeight="1" x14ac:dyDescent="0.25">
      <c r="D19" s="57"/>
      <c r="E19" s="188" t="s">
        <v>107</v>
      </c>
      <c r="F19" s="97" t="s">
        <v>108</v>
      </c>
      <c r="G19" s="28" t="s">
        <v>91</v>
      </c>
      <c r="H19" s="117">
        <v>0.58330000000000004</v>
      </c>
      <c r="I19" s="102" t="s">
        <v>131</v>
      </c>
      <c r="J19" s="135" t="s">
        <v>141</v>
      </c>
      <c r="K19" s="59"/>
    </row>
    <row r="20" spans="4:11" ht="197.25" customHeight="1" x14ac:dyDescent="0.25">
      <c r="D20" s="57"/>
      <c r="E20" s="209"/>
      <c r="F20" s="97" t="s">
        <v>90</v>
      </c>
      <c r="G20" s="28" t="s">
        <v>91</v>
      </c>
      <c r="H20" s="117">
        <v>0.58330000000000004</v>
      </c>
      <c r="I20" s="99" t="s">
        <v>109</v>
      </c>
      <c r="J20" s="102" t="s">
        <v>133</v>
      </c>
      <c r="K20" s="59"/>
    </row>
    <row r="21" spans="4:11" ht="104.25" customHeight="1" x14ac:dyDescent="0.25">
      <c r="D21" s="57"/>
      <c r="E21" s="208" t="s">
        <v>110</v>
      </c>
      <c r="F21" s="101" t="s">
        <v>111</v>
      </c>
      <c r="G21" s="28" t="s">
        <v>91</v>
      </c>
      <c r="H21" s="116">
        <v>1</v>
      </c>
      <c r="I21" s="99" t="s">
        <v>112</v>
      </c>
      <c r="J21" s="102" t="s">
        <v>142</v>
      </c>
      <c r="K21" s="59"/>
    </row>
    <row r="22" spans="4:11" ht="104.25" customHeight="1" x14ac:dyDescent="0.25">
      <c r="D22" s="57"/>
      <c r="E22" s="208"/>
      <c r="F22" s="97" t="s">
        <v>113</v>
      </c>
      <c r="G22" s="28" t="s">
        <v>91</v>
      </c>
      <c r="H22" s="116">
        <v>1</v>
      </c>
      <c r="I22" s="99" t="s">
        <v>112</v>
      </c>
      <c r="J22" s="102" t="s">
        <v>142</v>
      </c>
      <c r="K22" s="59"/>
    </row>
    <row r="23" spans="4:11" ht="71.25" customHeight="1" x14ac:dyDescent="0.25">
      <c r="D23" s="57"/>
      <c r="E23" s="208"/>
      <c r="F23" s="97" t="s">
        <v>114</v>
      </c>
      <c r="G23" s="28" t="s">
        <v>91</v>
      </c>
      <c r="H23" s="117">
        <v>0.58330000000000004</v>
      </c>
      <c r="I23" s="102" t="s">
        <v>134</v>
      </c>
      <c r="J23" s="102" t="s">
        <v>142</v>
      </c>
      <c r="K23" s="59"/>
    </row>
    <row r="24" spans="4:11" ht="229.5" customHeight="1" x14ac:dyDescent="0.25">
      <c r="D24" s="57"/>
      <c r="E24" s="208" t="s">
        <v>115</v>
      </c>
      <c r="F24" s="97" t="s">
        <v>116</v>
      </c>
      <c r="G24" s="28" t="s">
        <v>91</v>
      </c>
      <c r="H24" s="117">
        <v>0.58330000000000004</v>
      </c>
      <c r="I24" s="102" t="s">
        <v>135</v>
      </c>
      <c r="J24" s="119" t="s">
        <v>150</v>
      </c>
      <c r="K24" s="59"/>
    </row>
    <row r="25" spans="4:11" ht="104.25" customHeight="1" x14ac:dyDescent="0.25">
      <c r="D25" s="57"/>
      <c r="E25" s="208"/>
      <c r="F25" s="97" t="s">
        <v>105</v>
      </c>
      <c r="G25" s="28" t="s">
        <v>91</v>
      </c>
      <c r="H25" s="117">
        <v>0.58330000000000004</v>
      </c>
      <c r="I25" s="99" t="s">
        <v>132</v>
      </c>
      <c r="J25" s="127" t="s">
        <v>151</v>
      </c>
      <c r="K25" s="59"/>
    </row>
    <row r="26" spans="4:11" ht="50.1" customHeight="1" x14ac:dyDescent="0.25">
      <c r="D26" s="57"/>
      <c r="E26" s="194" t="s">
        <v>167</v>
      </c>
      <c r="F26" s="195"/>
      <c r="G26" s="196"/>
      <c r="H26" s="104">
        <v>0.58330000000000004</v>
      </c>
      <c r="I26" s="136"/>
      <c r="J26" s="103"/>
      <c r="K26" s="59"/>
    </row>
    <row r="27" spans="4:11" ht="15.75" thickBot="1" x14ac:dyDescent="0.3">
      <c r="D27" s="58"/>
      <c r="E27" s="157" t="s">
        <v>117</v>
      </c>
      <c r="F27" s="157"/>
      <c r="G27" s="157"/>
      <c r="H27" s="157"/>
      <c r="I27" s="157"/>
      <c r="J27" s="157"/>
      <c r="K27" s="60"/>
    </row>
    <row r="28" spans="4:11" s="16" customFormat="1" ht="15.75" thickTop="1" x14ac:dyDescent="0.25">
      <c r="G28" s="41"/>
      <c r="H28" s="41"/>
      <c r="I28" s="41"/>
      <c r="J28" s="39"/>
    </row>
  </sheetData>
  <mergeCells count="14">
    <mergeCell ref="E24:E25"/>
    <mergeCell ref="J5:J6"/>
    <mergeCell ref="E13:E15"/>
    <mergeCell ref="E26:G26"/>
    <mergeCell ref="E27:J27"/>
    <mergeCell ref="E19:E20"/>
    <mergeCell ref="E21:E23"/>
    <mergeCell ref="F4:J4"/>
    <mergeCell ref="E5:E6"/>
    <mergeCell ref="F5:F6"/>
    <mergeCell ref="E16:E18"/>
    <mergeCell ref="E9:E12"/>
    <mergeCell ref="I5:I6"/>
    <mergeCell ref="J13:J14"/>
  </mergeCells>
  <pageMargins left="0.7" right="0.7" top="0.75" bottom="0.75" header="0.3" footer="0.3"/>
  <pageSetup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 Matriz Original</vt:lpstr>
      <vt:lpstr>Matriz</vt:lpstr>
      <vt:lpstr>Presupuesto</vt:lpstr>
      <vt:lpstr>PQRS</vt:lpstr>
      <vt:lpstr>Logro de metas</vt:lpstr>
      <vt:lpstr>Plan de Mejoramiento</vt:lpstr>
      <vt:lpstr>Indicadores</vt:lpstr>
      <vt:lpstr>Riesgos</vt:lpstr>
      <vt:lpstr>Indicadores!Área_de_impresión</vt:lpstr>
      <vt:lpstr>'Logro de metas'!Área_de_impresión</vt:lpstr>
      <vt:lpstr>'Plan de Mejoramiento'!Área_de_impresión</vt:lpstr>
      <vt:lpstr>PQRS!Área_de_impresión</vt:lpstr>
      <vt:lpstr>Presupuesto!Área_de_impresión</vt:lpstr>
      <vt:lpstr>Riesgos!Área_de_impresión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Ordonez</dc:creator>
  <cp:lastModifiedBy>Carmenza Alarcon Mendoza</cp:lastModifiedBy>
  <cp:revision/>
  <dcterms:created xsi:type="dcterms:W3CDTF">2015-01-02T19:27:31Z</dcterms:created>
  <dcterms:modified xsi:type="dcterms:W3CDTF">2018-06-14T21:41:08Z</dcterms:modified>
</cp:coreProperties>
</file>